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0736" windowHeight="6588" activeTab="1"/>
  </bookViews>
  <sheets>
    <sheet name="1. Standard_Cost" sheetId="2" r:id="rId1"/>
    <sheet name="Incremental_Cost Year 1" sheetId="1" r:id="rId2"/>
    <sheet name="Incremental_Cost Year 2" sheetId="12" r:id="rId3"/>
    <sheet name="Incremental_Cost Year 3" sheetId="13" r:id="rId4"/>
    <sheet name="Incremental_Cost Year 4" sheetId="14" r:id="rId5"/>
    <sheet name="Incremental_Cost Year 5" sheetId="15" r:id="rId6"/>
    <sheet name="Incremental_Cost Year 6" sheetId="16" r:id="rId7"/>
    <sheet name="Incremental_Cost Year 7" sheetId="17" r:id="rId8"/>
    <sheet name="Incremental_Cost Year 8" sheetId="21" r:id="rId9"/>
    <sheet name="Incremental_Cost Year 9" sheetId="22" r:id="rId10"/>
    <sheet name="Incremental_Cost Year 10" sheetId="23" r:id="rId11"/>
    <sheet name="Summary for IPSIS" sheetId="18" r:id="rId12"/>
  </sheets>
  <externalReferences>
    <externalReference r:id="rId13"/>
  </externalReferences>
  <calcPr calcId="125725"/>
</workbook>
</file>

<file path=xl/calcChain.xml><?xml version="1.0" encoding="utf-8"?>
<calcChain xmlns="http://schemas.openxmlformats.org/spreadsheetml/2006/main">
  <c r="AY61" i="14"/>
  <c r="BB5" i="12"/>
  <c r="BA5"/>
  <c r="AZ5"/>
  <c r="AY5"/>
  <c r="AX5"/>
  <c r="AW5"/>
  <c r="AV5"/>
  <c r="AU5"/>
  <c r="AT5"/>
  <c r="AS5"/>
  <c r="AR5"/>
  <c r="AQ5"/>
  <c r="Z6" i="21"/>
  <c r="AA6"/>
  <c r="L7"/>
  <c r="M7" s="1"/>
  <c r="R7"/>
  <c r="S7"/>
  <c r="T7"/>
  <c r="U7"/>
  <c r="Y7"/>
  <c r="AB7"/>
  <c r="AM7"/>
  <c r="AN7" s="1"/>
  <c r="AS7" s="1"/>
  <c r="L8"/>
  <c r="R8"/>
  <c r="S8"/>
  <c r="T8"/>
  <c r="U8"/>
  <c r="Y8"/>
  <c r="AB8"/>
  <c r="AM8"/>
  <c r="AN8" s="1"/>
  <c r="L9"/>
  <c r="M9" s="1"/>
  <c r="AQ9" s="1"/>
  <c r="R9"/>
  <c r="S9"/>
  <c r="T9"/>
  <c r="U9"/>
  <c r="Y9"/>
  <c r="AB9"/>
  <c r="AM9"/>
  <c r="AN9" s="1"/>
  <c r="AS9" s="1"/>
  <c r="L10"/>
  <c r="M10" s="1"/>
  <c r="AQ10" s="1"/>
  <c r="R10"/>
  <c r="S10"/>
  <c r="T10"/>
  <c r="U10"/>
  <c r="Y10"/>
  <c r="AB10"/>
  <c r="AM10"/>
  <c r="AN10" s="1"/>
  <c r="AS10" s="1"/>
  <c r="R11"/>
  <c r="AB11"/>
  <c r="AC11"/>
  <c r="AD11"/>
  <c r="AJ11"/>
  <c r="AK11"/>
  <c r="AL11"/>
  <c r="AV11"/>
  <c r="AW11"/>
  <c r="AX11"/>
  <c r="AY11"/>
  <c r="AZ11"/>
  <c r="BA11"/>
  <c r="L12"/>
  <c r="M12" s="1"/>
  <c r="R12"/>
  <c r="S12"/>
  <c r="T12"/>
  <c r="U12"/>
  <c r="Y12"/>
  <c r="AB12"/>
  <c r="AM12"/>
  <c r="AN12" s="1"/>
  <c r="L13"/>
  <c r="M13" s="1"/>
  <c r="AQ13" s="1"/>
  <c r="R13"/>
  <c r="S13"/>
  <c r="T13"/>
  <c r="U13"/>
  <c r="Y13"/>
  <c r="AB13"/>
  <c r="AM13"/>
  <c r="AN13" s="1"/>
  <c r="AS13" s="1"/>
  <c r="L14"/>
  <c r="M14" s="1"/>
  <c r="R14"/>
  <c r="S14"/>
  <c r="S15" s="1"/>
  <c r="T14"/>
  <c r="U14"/>
  <c r="Y14"/>
  <c r="AB14"/>
  <c r="AB15" s="1"/>
  <c r="AC14"/>
  <c r="AC15" s="1"/>
  <c r="AM14"/>
  <c r="AN14" s="1"/>
  <c r="AS14" s="1"/>
  <c r="AD15"/>
  <c r="AJ15"/>
  <c r="AK15"/>
  <c r="AL15"/>
  <c r="AV15"/>
  <c r="AW15"/>
  <c r="AX15"/>
  <c r="AY15"/>
  <c r="AZ15"/>
  <c r="BA15"/>
  <c r="Z16"/>
  <c r="AA16"/>
  <c r="L17"/>
  <c r="M17" s="1"/>
  <c r="AQ17" s="1"/>
  <c r="R17"/>
  <c r="S17"/>
  <c r="T17"/>
  <c r="U17"/>
  <c r="Y17"/>
  <c r="AB17"/>
  <c r="AM17"/>
  <c r="AN17" s="1"/>
  <c r="AS17" s="1"/>
  <c r="L18"/>
  <c r="R18"/>
  <c r="S18"/>
  <c r="T18"/>
  <c r="U18"/>
  <c r="Y18"/>
  <c r="AB18"/>
  <c r="AM18"/>
  <c r="AN18" s="1"/>
  <c r="AC19"/>
  <c r="AC16" s="1"/>
  <c r="AD19"/>
  <c r="AD16" s="1"/>
  <c r="AJ19"/>
  <c r="AJ16" s="1"/>
  <c r="AK19"/>
  <c r="AK16" s="1"/>
  <c r="AL19"/>
  <c r="AL16" s="1"/>
  <c r="AV19"/>
  <c r="AV16" s="1"/>
  <c r="AW19"/>
  <c r="AW16" s="1"/>
  <c r="AX19"/>
  <c r="AX16" s="1"/>
  <c r="AY19"/>
  <c r="AY16" s="1"/>
  <c r="AZ19"/>
  <c r="AZ16" s="1"/>
  <c r="BA19"/>
  <c r="BA16" s="1"/>
  <c r="Z20"/>
  <c r="AA20"/>
  <c r="L21"/>
  <c r="M21" s="1"/>
  <c r="R21"/>
  <c r="S21"/>
  <c r="T21"/>
  <c r="U21"/>
  <c r="Y21"/>
  <c r="AB21"/>
  <c r="AM21"/>
  <c r="AN21" s="1"/>
  <c r="AS21" s="1"/>
  <c r="L22"/>
  <c r="M22" s="1"/>
  <c r="AQ22" s="1"/>
  <c r="R22"/>
  <c r="S22"/>
  <c r="T22"/>
  <c r="U22"/>
  <c r="Y22"/>
  <c r="AB22"/>
  <c r="AM22"/>
  <c r="AN22" s="1"/>
  <c r="AS22" s="1"/>
  <c r="L23"/>
  <c r="M23" s="1"/>
  <c r="R23"/>
  <c r="S23"/>
  <c r="T23"/>
  <c r="U23"/>
  <c r="Y23"/>
  <c r="AB23"/>
  <c r="AC23"/>
  <c r="AM23"/>
  <c r="L24"/>
  <c r="M24" s="1"/>
  <c r="AQ24" s="1"/>
  <c r="R24"/>
  <c r="S24"/>
  <c r="T24"/>
  <c r="U24"/>
  <c r="Y24"/>
  <c r="AB24"/>
  <c r="AM24"/>
  <c r="AN24" s="1"/>
  <c r="AS24" s="1"/>
  <c r="AD25"/>
  <c r="AJ25"/>
  <c r="AK25"/>
  <c r="AL25"/>
  <c r="AV25"/>
  <c r="AW25"/>
  <c r="AX25"/>
  <c r="AY25"/>
  <c r="AZ25"/>
  <c r="BA25"/>
  <c r="L26"/>
  <c r="M26" s="1"/>
  <c r="R26"/>
  <c r="S26"/>
  <c r="T26"/>
  <c r="U26"/>
  <c r="Y26"/>
  <c r="AB26"/>
  <c r="AM26"/>
  <c r="AN26" s="1"/>
  <c r="AS26" s="1"/>
  <c r="L27"/>
  <c r="M27" s="1"/>
  <c r="AQ27" s="1"/>
  <c r="R27"/>
  <c r="S27"/>
  <c r="T27"/>
  <c r="U27"/>
  <c r="Y27"/>
  <c r="AB27"/>
  <c r="AM27"/>
  <c r="AN27" s="1"/>
  <c r="AS27" s="1"/>
  <c r="L28"/>
  <c r="R28"/>
  <c r="S28"/>
  <c r="T28"/>
  <c r="U28"/>
  <c r="Y28"/>
  <c r="AB28"/>
  <c r="AM28"/>
  <c r="AN28" s="1"/>
  <c r="AS28" s="1"/>
  <c r="AC29"/>
  <c r="AD29"/>
  <c r="AE29"/>
  <c r="AJ29"/>
  <c r="AK29"/>
  <c r="AL29"/>
  <c r="AV29"/>
  <c r="AW29"/>
  <c r="AX29"/>
  <c r="AY29"/>
  <c r="AZ29"/>
  <c r="BA29"/>
  <c r="L30"/>
  <c r="M30" s="1"/>
  <c r="R30"/>
  <c r="S30"/>
  <c r="T30"/>
  <c r="U30"/>
  <c r="Y30"/>
  <c r="AB30"/>
  <c r="AM30"/>
  <c r="AN30" s="1"/>
  <c r="L31"/>
  <c r="R31"/>
  <c r="S31"/>
  <c r="T31"/>
  <c r="U31"/>
  <c r="Y31"/>
  <c r="AB31"/>
  <c r="AM31"/>
  <c r="AN31" s="1"/>
  <c r="AS31" s="1"/>
  <c r="L32"/>
  <c r="M32" s="1"/>
  <c r="AQ32" s="1"/>
  <c r="R32"/>
  <c r="S32"/>
  <c r="T32"/>
  <c r="U32"/>
  <c r="Y32"/>
  <c r="AB32"/>
  <c r="AM32"/>
  <c r="AN32" s="1"/>
  <c r="AS32" s="1"/>
  <c r="L33"/>
  <c r="M33" s="1"/>
  <c r="AQ33" s="1"/>
  <c r="R33"/>
  <c r="S33"/>
  <c r="T33"/>
  <c r="U33"/>
  <c r="Y33"/>
  <c r="AB33"/>
  <c r="AM33"/>
  <c r="AN33" s="1"/>
  <c r="AS33" s="1"/>
  <c r="L34"/>
  <c r="M34" s="1"/>
  <c r="AQ34" s="1"/>
  <c r="R34"/>
  <c r="S34"/>
  <c r="T34"/>
  <c r="U34"/>
  <c r="Y34"/>
  <c r="AB34"/>
  <c r="AM34"/>
  <c r="AN34" s="1"/>
  <c r="AS34" s="1"/>
  <c r="L35"/>
  <c r="M35" s="1"/>
  <c r="AQ35" s="1"/>
  <c r="R35"/>
  <c r="S35"/>
  <c r="T35"/>
  <c r="U35"/>
  <c r="Y35"/>
  <c r="AB35"/>
  <c r="AM35"/>
  <c r="AN35" s="1"/>
  <c r="AS35" s="1"/>
  <c r="L36"/>
  <c r="M36" s="1"/>
  <c r="AQ36" s="1"/>
  <c r="R36"/>
  <c r="S36"/>
  <c r="T36"/>
  <c r="U36"/>
  <c r="Y36"/>
  <c r="AB36"/>
  <c r="AM36"/>
  <c r="AN36" s="1"/>
  <c r="AS36" s="1"/>
  <c r="U37"/>
  <c r="AC37"/>
  <c r="AD37"/>
  <c r="AJ37"/>
  <c r="AK37"/>
  <c r="AL37"/>
  <c r="AV37"/>
  <c r="AW37"/>
  <c r="AX37"/>
  <c r="AY37"/>
  <c r="AZ37"/>
  <c r="BA37"/>
  <c r="L38"/>
  <c r="R38"/>
  <c r="R39" s="1"/>
  <c r="S38"/>
  <c r="T38"/>
  <c r="T39" s="1"/>
  <c r="U38"/>
  <c r="U39" s="1"/>
  <c r="Y38"/>
  <c r="Y39" s="1"/>
  <c r="AB38"/>
  <c r="AB39" s="1"/>
  <c r="AM38"/>
  <c r="AN38" s="1"/>
  <c r="AS38" s="1"/>
  <c r="AS39" s="1"/>
  <c r="S39"/>
  <c r="AC39"/>
  <c r="AD39"/>
  <c r="AE39"/>
  <c r="AJ39"/>
  <c r="AK39"/>
  <c r="AL39"/>
  <c r="AV39"/>
  <c r="AW39"/>
  <c r="AX39"/>
  <c r="AY39"/>
  <c r="AZ39"/>
  <c r="BA39"/>
  <c r="Z40"/>
  <c r="AA40"/>
  <c r="L41"/>
  <c r="M41" s="1"/>
  <c r="AQ41" s="1"/>
  <c r="AU41" s="1"/>
  <c r="R41"/>
  <c r="S41"/>
  <c r="T41"/>
  <c r="U41"/>
  <c r="Y41"/>
  <c r="AB41"/>
  <c r="AM41"/>
  <c r="AN41" s="1"/>
  <c r="L42"/>
  <c r="M42" s="1"/>
  <c r="AQ42" s="1"/>
  <c r="AU42" s="1"/>
  <c r="R42"/>
  <c r="S42"/>
  <c r="T42"/>
  <c r="U42"/>
  <c r="Y42"/>
  <c r="AB42"/>
  <c r="AC42"/>
  <c r="AM42"/>
  <c r="AN42" s="1"/>
  <c r="AS42" s="1"/>
  <c r="L43"/>
  <c r="M43" s="1"/>
  <c r="R43"/>
  <c r="S43"/>
  <c r="T43"/>
  <c r="U43"/>
  <c r="Y43"/>
  <c r="AB43"/>
  <c r="AM43"/>
  <c r="AN43" s="1"/>
  <c r="AS43" s="1"/>
  <c r="AC44"/>
  <c r="AC40" s="1"/>
  <c r="AD44"/>
  <c r="AD40" s="1"/>
  <c r="AJ44"/>
  <c r="AJ40" s="1"/>
  <c r="AK44"/>
  <c r="AK40" s="1"/>
  <c r="AL44"/>
  <c r="AL40" s="1"/>
  <c r="AV44"/>
  <c r="AV40" s="1"/>
  <c r="AW44"/>
  <c r="AW40" s="1"/>
  <c r="AX44"/>
  <c r="AX40" s="1"/>
  <c r="AY44"/>
  <c r="AY40" s="1"/>
  <c r="BA44"/>
  <c r="BA40" s="1"/>
  <c r="Z45"/>
  <c r="AA45"/>
  <c r="L46"/>
  <c r="M46" s="1"/>
  <c r="R46"/>
  <c r="S46"/>
  <c r="T46"/>
  <c r="U46"/>
  <c r="Y46"/>
  <c r="AB46"/>
  <c r="AM46"/>
  <c r="AN46" s="1"/>
  <c r="L47"/>
  <c r="M47" s="1"/>
  <c r="AQ47" s="1"/>
  <c r="R47"/>
  <c r="S47"/>
  <c r="T47"/>
  <c r="U47"/>
  <c r="Y47"/>
  <c r="AB47"/>
  <c r="AM47"/>
  <c r="AN47" s="1"/>
  <c r="AS47" s="1"/>
  <c r="L48"/>
  <c r="M48" s="1"/>
  <c r="AQ48" s="1"/>
  <c r="R48"/>
  <c r="S48"/>
  <c r="T48"/>
  <c r="U48"/>
  <c r="Y48"/>
  <c r="AB48"/>
  <c r="AM48"/>
  <c r="AN48" s="1"/>
  <c r="AS48" s="1"/>
  <c r="L49"/>
  <c r="M49" s="1"/>
  <c r="AQ49" s="1"/>
  <c r="R49"/>
  <c r="S49"/>
  <c r="T49"/>
  <c r="U49"/>
  <c r="U50" s="1"/>
  <c r="Y49"/>
  <c r="AB49"/>
  <c r="AM49"/>
  <c r="S50"/>
  <c r="AC50"/>
  <c r="AD50"/>
  <c r="AJ50"/>
  <c r="AK50"/>
  <c r="AL50"/>
  <c r="AV50"/>
  <c r="AW50"/>
  <c r="AX50"/>
  <c r="AY50"/>
  <c r="AZ50"/>
  <c r="BA50"/>
  <c r="L51"/>
  <c r="M51" s="1"/>
  <c r="R51"/>
  <c r="S51"/>
  <c r="T51"/>
  <c r="T56" s="1"/>
  <c r="U51"/>
  <c r="Y51"/>
  <c r="AB51"/>
  <c r="AM51"/>
  <c r="AN51" s="1"/>
  <c r="K52"/>
  <c r="L52"/>
  <c r="M52" s="1"/>
  <c r="AQ52" s="1"/>
  <c r="R52"/>
  <c r="S52"/>
  <c r="T52"/>
  <c r="U52"/>
  <c r="Y52"/>
  <c r="AB52"/>
  <c r="AC52"/>
  <c r="AM52"/>
  <c r="AN52" s="1"/>
  <c r="AS52" s="1"/>
  <c r="L53"/>
  <c r="M53" s="1"/>
  <c r="AQ53" s="1"/>
  <c r="R53"/>
  <c r="S53"/>
  <c r="T53"/>
  <c r="U53"/>
  <c r="Y53"/>
  <c r="AB53"/>
  <c r="AM53"/>
  <c r="AN53" s="1"/>
  <c r="AS53" s="1"/>
  <c r="L54"/>
  <c r="M54" s="1"/>
  <c r="AQ54" s="1"/>
  <c r="R54"/>
  <c r="S54"/>
  <c r="T54"/>
  <c r="U54"/>
  <c r="Y54"/>
  <c r="AB54"/>
  <c r="AM54"/>
  <c r="AN54" s="1"/>
  <c r="AS54" s="1"/>
  <c r="L55"/>
  <c r="M55" s="1"/>
  <c r="AQ55" s="1"/>
  <c r="R55"/>
  <c r="S55"/>
  <c r="T55"/>
  <c r="U55"/>
  <c r="Y55"/>
  <c r="AB55"/>
  <c r="AM55"/>
  <c r="AN55" s="1"/>
  <c r="AS55" s="1"/>
  <c r="AC56"/>
  <c r="AD56"/>
  <c r="AJ56"/>
  <c r="AK56"/>
  <c r="AL56"/>
  <c r="AV56"/>
  <c r="AW56"/>
  <c r="AX56"/>
  <c r="AZ56"/>
  <c r="BA56"/>
  <c r="L57"/>
  <c r="M57" s="1"/>
  <c r="AQ57" s="1"/>
  <c r="R57"/>
  <c r="S57"/>
  <c r="T57"/>
  <c r="U57"/>
  <c r="Y57"/>
  <c r="AB57"/>
  <c r="AM57"/>
  <c r="AN57" s="1"/>
  <c r="AS57" s="1"/>
  <c r="L58"/>
  <c r="M58" s="1"/>
  <c r="AQ58" s="1"/>
  <c r="R58"/>
  <c r="S58"/>
  <c r="T58"/>
  <c r="U58"/>
  <c r="Y58"/>
  <c r="AB58"/>
  <c r="AM58"/>
  <c r="L59"/>
  <c r="M59" s="1"/>
  <c r="AQ59" s="1"/>
  <c r="R59"/>
  <c r="S59"/>
  <c r="T59"/>
  <c r="U59"/>
  <c r="Y59"/>
  <c r="AB59"/>
  <c r="AM59"/>
  <c r="AN59" s="1"/>
  <c r="AS59" s="1"/>
  <c r="L60"/>
  <c r="AC60"/>
  <c r="AD60"/>
  <c r="AJ60"/>
  <c r="AK60"/>
  <c r="AL60"/>
  <c r="AU60"/>
  <c r="AV60"/>
  <c r="AW60"/>
  <c r="AX60"/>
  <c r="AY60"/>
  <c r="AZ60"/>
  <c r="BA60"/>
  <c r="Z61"/>
  <c r="AA61"/>
  <c r="L62"/>
  <c r="M62" s="1"/>
  <c r="R62"/>
  <c r="S62"/>
  <c r="T62"/>
  <c r="U62"/>
  <c r="Y62"/>
  <c r="AB62"/>
  <c r="AM62"/>
  <c r="AN62" s="1"/>
  <c r="AS62" s="1"/>
  <c r="L63"/>
  <c r="M63" s="1"/>
  <c r="AQ63" s="1"/>
  <c r="R63"/>
  <c r="S63"/>
  <c r="T63"/>
  <c r="U63"/>
  <c r="Y63"/>
  <c r="AB63"/>
  <c r="AM63"/>
  <c r="AN63" s="1"/>
  <c r="AS63" s="1"/>
  <c r="L64"/>
  <c r="M64" s="1"/>
  <c r="AQ64" s="1"/>
  <c r="R64"/>
  <c r="S64"/>
  <c r="T64"/>
  <c r="U64"/>
  <c r="Y64"/>
  <c r="AB64"/>
  <c r="AC64"/>
  <c r="AM64"/>
  <c r="AN64" s="1"/>
  <c r="AS64" s="1"/>
  <c r="L65"/>
  <c r="M65" s="1"/>
  <c r="AQ65" s="1"/>
  <c r="R65"/>
  <c r="S65"/>
  <c r="T65"/>
  <c r="U65"/>
  <c r="Y65"/>
  <c r="AB65"/>
  <c r="AC65"/>
  <c r="AM65"/>
  <c r="AN65" s="1"/>
  <c r="AS65" s="1"/>
  <c r="K66"/>
  <c r="L66" s="1"/>
  <c r="R66"/>
  <c r="S66"/>
  <c r="T66"/>
  <c r="U66"/>
  <c r="Y66"/>
  <c r="AB66"/>
  <c r="AC66"/>
  <c r="AM66"/>
  <c r="AN66" s="1"/>
  <c r="AS66" s="1"/>
  <c r="L67"/>
  <c r="M67" s="1"/>
  <c r="AQ67" s="1"/>
  <c r="R67"/>
  <c r="S67"/>
  <c r="T67"/>
  <c r="U67"/>
  <c r="Y67"/>
  <c r="AB67"/>
  <c r="AM67"/>
  <c r="AN67" s="1"/>
  <c r="AS67" s="1"/>
  <c r="L68"/>
  <c r="M68" s="1"/>
  <c r="AQ68" s="1"/>
  <c r="R68"/>
  <c r="S68"/>
  <c r="T68"/>
  <c r="U68"/>
  <c r="Y68"/>
  <c r="AB68"/>
  <c r="AM68"/>
  <c r="AN68" s="1"/>
  <c r="AS68" s="1"/>
  <c r="L69"/>
  <c r="R69"/>
  <c r="S69"/>
  <c r="T69"/>
  <c r="U69"/>
  <c r="Y69"/>
  <c r="AB69"/>
  <c r="AM69"/>
  <c r="AR69"/>
  <c r="L70"/>
  <c r="M70" s="1"/>
  <c r="AQ70" s="1"/>
  <c r="R70"/>
  <c r="S70"/>
  <c r="T70"/>
  <c r="U70"/>
  <c r="Y70"/>
  <c r="AB70"/>
  <c r="AM70"/>
  <c r="AN70" s="1"/>
  <c r="AS70" s="1"/>
  <c r="L71"/>
  <c r="M71" s="1"/>
  <c r="AQ71" s="1"/>
  <c r="R71"/>
  <c r="S71"/>
  <c r="T71"/>
  <c r="U71"/>
  <c r="Y71"/>
  <c r="AB71"/>
  <c r="AM71"/>
  <c r="AN71" s="1"/>
  <c r="AS71" s="1"/>
  <c r="L72"/>
  <c r="M72" s="1"/>
  <c r="R72"/>
  <c r="S72"/>
  <c r="T72"/>
  <c r="U72"/>
  <c r="Y72"/>
  <c r="AB72"/>
  <c r="AC72"/>
  <c r="AM72"/>
  <c r="AN72" s="1"/>
  <c r="AS72" s="1"/>
  <c r="AY72"/>
  <c r="L73"/>
  <c r="R73"/>
  <c r="S73"/>
  <c r="T73"/>
  <c r="U73"/>
  <c r="Y73"/>
  <c r="AB73"/>
  <c r="AC73"/>
  <c r="AM73"/>
  <c r="AN73" s="1"/>
  <c r="AS73" s="1"/>
  <c r="L74"/>
  <c r="M74" s="1"/>
  <c r="R74"/>
  <c r="S74"/>
  <c r="T74"/>
  <c r="U74"/>
  <c r="Y74"/>
  <c r="AB74"/>
  <c r="AM74"/>
  <c r="AN74" s="1"/>
  <c r="AQ74"/>
  <c r="L75"/>
  <c r="M75" s="1"/>
  <c r="R75"/>
  <c r="S75"/>
  <c r="T75"/>
  <c r="U75"/>
  <c r="Y75"/>
  <c r="AB75"/>
  <c r="AM75"/>
  <c r="AN75" s="1"/>
  <c r="AS75"/>
  <c r="L76"/>
  <c r="M76" s="1"/>
  <c r="R76"/>
  <c r="S76"/>
  <c r="T76"/>
  <c r="U76"/>
  <c r="Y76"/>
  <c r="AB76"/>
  <c r="AM76"/>
  <c r="AN76" s="1"/>
  <c r="AC77"/>
  <c r="AC61" s="1"/>
  <c r="AD77"/>
  <c r="AD61" s="1"/>
  <c r="AJ77"/>
  <c r="AJ61" s="1"/>
  <c r="AK77"/>
  <c r="AK61" s="1"/>
  <c r="AL77"/>
  <c r="AL61" s="1"/>
  <c r="AW77"/>
  <c r="AW61" s="1"/>
  <c r="AX77"/>
  <c r="AX61" s="1"/>
  <c r="AZ77"/>
  <c r="AZ61" s="1"/>
  <c r="BA77"/>
  <c r="BA61" s="1"/>
  <c r="L80"/>
  <c r="M80" s="1"/>
  <c r="AQ80" s="1"/>
  <c r="R80"/>
  <c r="S80"/>
  <c r="T80"/>
  <c r="U80"/>
  <c r="Y80"/>
  <c r="AB80"/>
  <c r="AE80"/>
  <c r="AM80"/>
  <c r="AN80" s="1"/>
  <c r="L81"/>
  <c r="M81" s="1"/>
  <c r="AQ81" s="1"/>
  <c r="R81"/>
  <c r="S81"/>
  <c r="T81"/>
  <c r="U81"/>
  <c r="Y81"/>
  <c r="AB81"/>
  <c r="AE81"/>
  <c r="AM81"/>
  <c r="AN81" s="1"/>
  <c r="AS81" s="1"/>
  <c r="L82"/>
  <c r="M82" s="1"/>
  <c r="R82"/>
  <c r="S82"/>
  <c r="T82"/>
  <c r="U82"/>
  <c r="Y82"/>
  <c r="AB82"/>
  <c r="AE82"/>
  <c r="AM82"/>
  <c r="AN82" s="1"/>
  <c r="AS82" s="1"/>
  <c r="L83"/>
  <c r="M83" s="1"/>
  <c r="AQ83" s="1"/>
  <c r="R83"/>
  <c r="S83"/>
  <c r="T83"/>
  <c r="U83"/>
  <c r="Y83"/>
  <c r="AB83"/>
  <c r="AM83"/>
  <c r="AN83" s="1"/>
  <c r="AS83" s="1"/>
  <c r="L84"/>
  <c r="M84" s="1"/>
  <c r="AQ84" s="1"/>
  <c r="R84"/>
  <c r="S84"/>
  <c r="T84"/>
  <c r="U84"/>
  <c r="Y84"/>
  <c r="AB84"/>
  <c r="AM84"/>
  <c r="AN84" s="1"/>
  <c r="AS84" s="1"/>
  <c r="AC85"/>
  <c r="AD85"/>
  <c r="AJ85"/>
  <c r="AK85"/>
  <c r="AL85"/>
  <c r="AU85"/>
  <c r="AV85"/>
  <c r="AW85"/>
  <c r="AX85"/>
  <c r="AY85"/>
  <c r="AZ85"/>
  <c r="BA85"/>
  <c r="L86"/>
  <c r="M86" s="1"/>
  <c r="R86"/>
  <c r="S86"/>
  <c r="T86"/>
  <c r="U86"/>
  <c r="Y86"/>
  <c r="AB86"/>
  <c r="AM86"/>
  <c r="L87"/>
  <c r="M87" s="1"/>
  <c r="AQ87" s="1"/>
  <c r="R87"/>
  <c r="S87"/>
  <c r="S88" s="1"/>
  <c r="T87"/>
  <c r="U87"/>
  <c r="Y87"/>
  <c r="AB87"/>
  <c r="AM87"/>
  <c r="AN87" s="1"/>
  <c r="AS87" s="1"/>
  <c r="AC88"/>
  <c r="AD88"/>
  <c r="AJ88"/>
  <c r="AK88"/>
  <c r="AL88"/>
  <c r="AU88"/>
  <c r="AV88"/>
  <c r="AW88"/>
  <c r="AX88"/>
  <c r="AY88"/>
  <c r="AZ88"/>
  <c r="BA88"/>
  <c r="L89"/>
  <c r="R89"/>
  <c r="S89"/>
  <c r="T89"/>
  <c r="U89"/>
  <c r="Y89"/>
  <c r="AB89"/>
  <c r="AM89"/>
  <c r="AN89" s="1"/>
  <c r="L90"/>
  <c r="M90" s="1"/>
  <c r="AQ90" s="1"/>
  <c r="R90"/>
  <c r="S90"/>
  <c r="T90"/>
  <c r="U90"/>
  <c r="Y90"/>
  <c r="AB90"/>
  <c r="AM90"/>
  <c r="AN90" s="1"/>
  <c r="AS90" s="1"/>
  <c r="L91"/>
  <c r="M91" s="1"/>
  <c r="AQ91" s="1"/>
  <c r="R91"/>
  <c r="S91"/>
  <c r="T91"/>
  <c r="U91"/>
  <c r="Y91"/>
  <c r="AB91"/>
  <c r="AM91"/>
  <c r="AN91" s="1"/>
  <c r="AS91" s="1"/>
  <c r="AC92"/>
  <c r="AD92"/>
  <c r="AJ92"/>
  <c r="AK92"/>
  <c r="AL92"/>
  <c r="AU92"/>
  <c r="AV92"/>
  <c r="AW92"/>
  <c r="AX92"/>
  <c r="AY92"/>
  <c r="AZ92"/>
  <c r="BA92"/>
  <c r="L94"/>
  <c r="M94" s="1"/>
  <c r="R94"/>
  <c r="S94"/>
  <c r="T94"/>
  <c r="U94"/>
  <c r="Y94"/>
  <c r="AB94"/>
  <c r="AM94"/>
  <c r="L95"/>
  <c r="M95" s="1"/>
  <c r="AQ95" s="1"/>
  <c r="R95"/>
  <c r="S95"/>
  <c r="T95"/>
  <c r="U95"/>
  <c r="Y95"/>
  <c r="AB95"/>
  <c r="AM95"/>
  <c r="AN95" s="1"/>
  <c r="AS95" s="1"/>
  <c r="L96"/>
  <c r="M96" s="1"/>
  <c r="AQ96" s="1"/>
  <c r="R96"/>
  <c r="S96"/>
  <c r="T96"/>
  <c r="U96"/>
  <c r="Y96"/>
  <c r="AB96"/>
  <c r="AM96"/>
  <c r="AN96" s="1"/>
  <c r="L97"/>
  <c r="M97" s="1"/>
  <c r="AQ97" s="1"/>
  <c r="R97"/>
  <c r="S97"/>
  <c r="T97"/>
  <c r="U97"/>
  <c r="Y97"/>
  <c r="AB97"/>
  <c r="AM97"/>
  <c r="AN97" s="1"/>
  <c r="AS97" s="1"/>
  <c r="L98"/>
  <c r="M98" s="1"/>
  <c r="AQ98" s="1"/>
  <c r="R98"/>
  <c r="S98"/>
  <c r="T98"/>
  <c r="T99" s="1"/>
  <c r="T93" s="1"/>
  <c r="U98"/>
  <c r="Y98"/>
  <c r="AB98"/>
  <c r="AM98"/>
  <c r="AN98" s="1"/>
  <c r="AS98" s="1"/>
  <c r="AC99"/>
  <c r="AC93" s="1"/>
  <c r="AD99"/>
  <c r="AD93" s="1"/>
  <c r="AJ99"/>
  <c r="AJ93" s="1"/>
  <c r="AK99"/>
  <c r="AK93" s="1"/>
  <c r="AL99"/>
  <c r="AL93" s="1"/>
  <c r="AU99"/>
  <c r="AU93" s="1"/>
  <c r="AV99"/>
  <c r="AV93" s="1"/>
  <c r="AW99"/>
  <c r="AX99"/>
  <c r="AX93" s="1"/>
  <c r="AY99"/>
  <c r="AY93" s="1"/>
  <c r="AZ99"/>
  <c r="AZ93" s="1"/>
  <c r="BA99"/>
  <c r="BA93" s="1"/>
  <c r="L101"/>
  <c r="M101" s="1"/>
  <c r="AQ101" s="1"/>
  <c r="R101"/>
  <c r="S101"/>
  <c r="T101"/>
  <c r="U101"/>
  <c r="Y101"/>
  <c r="AB101"/>
  <c r="AM101"/>
  <c r="AN101" s="1"/>
  <c r="L102"/>
  <c r="M102" s="1"/>
  <c r="R102"/>
  <c r="S102"/>
  <c r="T102"/>
  <c r="U102"/>
  <c r="Y102"/>
  <c r="AB102"/>
  <c r="AM102"/>
  <c r="AN102" s="1"/>
  <c r="AS102" s="1"/>
  <c r="L103"/>
  <c r="M103" s="1"/>
  <c r="AQ103" s="1"/>
  <c r="R103"/>
  <c r="S103"/>
  <c r="T103"/>
  <c r="U103"/>
  <c r="Y103"/>
  <c r="AB103"/>
  <c r="AM103"/>
  <c r="AN103" s="1"/>
  <c r="AS103" s="1"/>
  <c r="L104"/>
  <c r="M104" s="1"/>
  <c r="AQ104" s="1"/>
  <c r="R104"/>
  <c r="S104"/>
  <c r="T104"/>
  <c r="U104"/>
  <c r="Y104"/>
  <c r="AB104"/>
  <c r="AM104"/>
  <c r="AN104" s="1"/>
  <c r="AS104" s="1"/>
  <c r="U105"/>
  <c r="U100" s="1"/>
  <c r="AC105"/>
  <c r="AC100" s="1"/>
  <c r="AD105"/>
  <c r="AD100" s="1"/>
  <c r="AJ105"/>
  <c r="AJ100" s="1"/>
  <c r="AK105"/>
  <c r="AK100" s="1"/>
  <c r="AL105"/>
  <c r="AL100" s="1"/>
  <c r="AU105"/>
  <c r="AU100" s="1"/>
  <c r="AV105"/>
  <c r="AV100" s="1"/>
  <c r="AW105"/>
  <c r="AW100" s="1"/>
  <c r="AX105"/>
  <c r="AX100" s="1"/>
  <c r="AY105"/>
  <c r="AY100" s="1"/>
  <c r="AZ105"/>
  <c r="AZ100" s="1"/>
  <c r="BA105"/>
  <c r="BA100" s="1"/>
  <c r="L107"/>
  <c r="M107" s="1"/>
  <c r="R107"/>
  <c r="S107"/>
  <c r="T107"/>
  <c r="U107"/>
  <c r="Y107"/>
  <c r="AB107"/>
  <c r="AM107"/>
  <c r="AN107" s="1"/>
  <c r="AS107" s="1"/>
  <c r="L108"/>
  <c r="M108" s="1"/>
  <c r="AQ108" s="1"/>
  <c r="R108"/>
  <c r="S108"/>
  <c r="T108"/>
  <c r="U108"/>
  <c r="Y108"/>
  <c r="AB108"/>
  <c r="AM108"/>
  <c r="AN108" s="1"/>
  <c r="L109"/>
  <c r="M109" s="1"/>
  <c r="AQ109" s="1"/>
  <c r="R109"/>
  <c r="S109"/>
  <c r="T109"/>
  <c r="U109"/>
  <c r="Y109"/>
  <c r="AB109"/>
  <c r="AM109"/>
  <c r="AN109" s="1"/>
  <c r="AS109" s="1"/>
  <c r="AC110"/>
  <c r="AC106" s="1"/>
  <c r="AD110"/>
  <c r="AD106" s="1"/>
  <c r="AJ110"/>
  <c r="AJ106" s="1"/>
  <c r="AK110"/>
  <c r="AK106" s="1"/>
  <c r="AL110"/>
  <c r="AL106" s="1"/>
  <c r="AU110"/>
  <c r="AU106" s="1"/>
  <c r="AV110"/>
  <c r="AV106" s="1"/>
  <c r="AW110"/>
  <c r="AW106" s="1"/>
  <c r="AX110"/>
  <c r="AX106" s="1"/>
  <c r="AY110"/>
  <c r="AY106" s="1"/>
  <c r="AZ110"/>
  <c r="AZ106" s="1"/>
  <c r="BA110"/>
  <c r="BA106" s="1"/>
  <c r="L112"/>
  <c r="M112" s="1"/>
  <c r="AQ112" s="1"/>
  <c r="R112"/>
  <c r="S112"/>
  <c r="T112"/>
  <c r="U112"/>
  <c r="Y112"/>
  <c r="AB112"/>
  <c r="AM112"/>
  <c r="AN112" s="1"/>
  <c r="L113"/>
  <c r="M113" s="1"/>
  <c r="AQ113" s="1"/>
  <c r="R113"/>
  <c r="S113"/>
  <c r="T113"/>
  <c r="U113"/>
  <c r="Y113"/>
  <c r="AB113"/>
  <c r="AM113"/>
  <c r="AN113" s="1"/>
  <c r="AS113" s="1"/>
  <c r="L114"/>
  <c r="M114" s="1"/>
  <c r="R114"/>
  <c r="S114"/>
  <c r="T114"/>
  <c r="U114"/>
  <c r="Y114"/>
  <c r="AB114"/>
  <c r="AM114"/>
  <c r="AN114" s="1"/>
  <c r="AS114" s="1"/>
  <c r="L115"/>
  <c r="M115" s="1"/>
  <c r="AQ115" s="1"/>
  <c r="R115"/>
  <c r="S115"/>
  <c r="T115"/>
  <c r="U115"/>
  <c r="Y115"/>
  <c r="AB115"/>
  <c r="AM115"/>
  <c r="AN115" s="1"/>
  <c r="AS115" s="1"/>
  <c r="L116"/>
  <c r="M116" s="1"/>
  <c r="AQ116" s="1"/>
  <c r="R116"/>
  <c r="S116"/>
  <c r="T116"/>
  <c r="U116"/>
  <c r="Y116"/>
  <c r="AB116"/>
  <c r="AM116"/>
  <c r="AN116" s="1"/>
  <c r="AS116" s="1"/>
  <c r="AC117"/>
  <c r="AC111" s="1"/>
  <c r="AD117"/>
  <c r="AD111" s="1"/>
  <c r="AJ117"/>
  <c r="AJ111" s="1"/>
  <c r="AK117"/>
  <c r="AK111" s="1"/>
  <c r="AL117"/>
  <c r="AL111" s="1"/>
  <c r="AU117"/>
  <c r="AU111" s="1"/>
  <c r="AV117"/>
  <c r="AV111" s="1"/>
  <c r="AW117"/>
  <c r="AW111" s="1"/>
  <c r="AX117"/>
  <c r="AX111" s="1"/>
  <c r="AY117"/>
  <c r="AY111" s="1"/>
  <c r="AZ117"/>
  <c r="AZ111" s="1"/>
  <c r="BA117"/>
  <c r="BA111" s="1"/>
  <c r="L119"/>
  <c r="M119" s="1"/>
  <c r="R119"/>
  <c r="S119"/>
  <c r="T119"/>
  <c r="U119"/>
  <c r="Y119"/>
  <c r="AB119"/>
  <c r="AM119"/>
  <c r="AN119" s="1"/>
  <c r="AS119" s="1"/>
  <c r="L120"/>
  <c r="R120"/>
  <c r="S120"/>
  <c r="T120"/>
  <c r="U120"/>
  <c r="Y120"/>
  <c r="AB120"/>
  <c r="AM120"/>
  <c r="AN120" s="1"/>
  <c r="L121"/>
  <c r="M121" s="1"/>
  <c r="AQ121" s="1"/>
  <c r="R121"/>
  <c r="S121"/>
  <c r="T121"/>
  <c r="U121"/>
  <c r="Y121"/>
  <c r="AB121"/>
  <c r="AM121"/>
  <c r="AN121" s="1"/>
  <c r="AS121" s="1"/>
  <c r="AC122"/>
  <c r="AC118" s="1"/>
  <c r="AD122"/>
  <c r="AD118" s="1"/>
  <c r="AJ122"/>
  <c r="AJ118" s="1"/>
  <c r="AK122"/>
  <c r="AK118" s="1"/>
  <c r="AL122"/>
  <c r="AL118" s="1"/>
  <c r="AU122"/>
  <c r="AU118" s="1"/>
  <c r="AV122"/>
  <c r="AV118" s="1"/>
  <c r="AW122"/>
  <c r="AW118" s="1"/>
  <c r="AX122"/>
  <c r="AX118" s="1"/>
  <c r="AY122"/>
  <c r="AY118" s="1"/>
  <c r="AZ122"/>
  <c r="AZ118" s="1"/>
  <c r="BA122"/>
  <c r="BA118" s="1"/>
  <c r="L124"/>
  <c r="M124" s="1"/>
  <c r="AQ124" s="1"/>
  <c r="R124"/>
  <c r="S124"/>
  <c r="T124"/>
  <c r="U124"/>
  <c r="Y124"/>
  <c r="AB124"/>
  <c r="AM124"/>
  <c r="AN124" s="1"/>
  <c r="L125"/>
  <c r="M125" s="1"/>
  <c r="AQ125" s="1"/>
  <c r="R125"/>
  <c r="S125"/>
  <c r="T125"/>
  <c r="U125"/>
  <c r="Y125"/>
  <c r="AB125"/>
  <c r="AM125"/>
  <c r="AN125" s="1"/>
  <c r="AS125" s="1"/>
  <c r="L126"/>
  <c r="M126" s="1"/>
  <c r="R126"/>
  <c r="S126"/>
  <c r="T126"/>
  <c r="U126"/>
  <c r="Y126"/>
  <c r="AB126"/>
  <c r="AM126"/>
  <c r="AN126" s="1"/>
  <c r="AS126" s="1"/>
  <c r="L127"/>
  <c r="M127" s="1"/>
  <c r="AQ127" s="1"/>
  <c r="R127"/>
  <c r="S127"/>
  <c r="T127"/>
  <c r="U127"/>
  <c r="Y127"/>
  <c r="AB127"/>
  <c r="AM127"/>
  <c r="AN127" s="1"/>
  <c r="AS127" s="1"/>
  <c r="L128"/>
  <c r="M128" s="1"/>
  <c r="AQ128" s="1"/>
  <c r="R128"/>
  <c r="S128"/>
  <c r="T128"/>
  <c r="U128"/>
  <c r="Y128"/>
  <c r="AB128"/>
  <c r="AM128"/>
  <c r="AN128" s="1"/>
  <c r="AS128" s="1"/>
  <c r="L129"/>
  <c r="M129" s="1"/>
  <c r="AQ129" s="1"/>
  <c r="R129"/>
  <c r="S129"/>
  <c r="T129"/>
  <c r="U129"/>
  <c r="Y129"/>
  <c r="AB129"/>
  <c r="AM129"/>
  <c r="AN129" s="1"/>
  <c r="AS129" s="1"/>
  <c r="L130"/>
  <c r="M130" s="1"/>
  <c r="AQ130" s="1"/>
  <c r="R130"/>
  <c r="S130"/>
  <c r="T130"/>
  <c r="U130"/>
  <c r="Y130"/>
  <c r="AB130"/>
  <c r="AM130"/>
  <c r="AN130" s="1"/>
  <c r="AS130" s="1"/>
  <c r="L131"/>
  <c r="M131" s="1"/>
  <c r="AQ131" s="1"/>
  <c r="R131"/>
  <c r="S131"/>
  <c r="T131"/>
  <c r="U131"/>
  <c r="Y131"/>
  <c r="AB131"/>
  <c r="AM131"/>
  <c r="AN131" s="1"/>
  <c r="AS131" s="1"/>
  <c r="L132"/>
  <c r="M132" s="1"/>
  <c r="AQ132" s="1"/>
  <c r="R132"/>
  <c r="R133" s="1"/>
  <c r="R123" s="1"/>
  <c r="S132"/>
  <c r="T132"/>
  <c r="U132"/>
  <c r="Y132"/>
  <c r="Y133" s="1"/>
  <c r="Y123" s="1"/>
  <c r="AB132"/>
  <c r="AM132"/>
  <c r="AN132" s="1"/>
  <c r="AS132" s="1"/>
  <c r="AC133"/>
  <c r="AC123" s="1"/>
  <c r="AD133"/>
  <c r="AD123" s="1"/>
  <c r="AJ133"/>
  <c r="AJ123" s="1"/>
  <c r="AK133"/>
  <c r="AK123" s="1"/>
  <c r="AL133"/>
  <c r="AL123" s="1"/>
  <c r="AU133"/>
  <c r="AU123" s="1"/>
  <c r="AV133"/>
  <c r="AV123" s="1"/>
  <c r="AW133"/>
  <c r="AW123" s="1"/>
  <c r="AX133"/>
  <c r="AX123" s="1"/>
  <c r="AY133"/>
  <c r="AY123" s="1"/>
  <c r="AZ133"/>
  <c r="AZ123" s="1"/>
  <c r="BA133"/>
  <c r="BA123" s="1"/>
  <c r="L135"/>
  <c r="M135" s="1"/>
  <c r="R135"/>
  <c r="S135"/>
  <c r="T135"/>
  <c r="U135"/>
  <c r="Y135"/>
  <c r="AB135"/>
  <c r="AM135"/>
  <c r="AN135" s="1"/>
  <c r="AS135" s="1"/>
  <c r="L136"/>
  <c r="M136" s="1"/>
  <c r="AQ136" s="1"/>
  <c r="R136"/>
  <c r="S136"/>
  <c r="T136"/>
  <c r="U136"/>
  <c r="Y136"/>
  <c r="AB136"/>
  <c r="AM136"/>
  <c r="AN136" s="1"/>
  <c r="AS136" s="1"/>
  <c r="L137"/>
  <c r="M137" s="1"/>
  <c r="AQ137" s="1"/>
  <c r="R137"/>
  <c r="S137"/>
  <c r="T137"/>
  <c r="U137"/>
  <c r="Y137"/>
  <c r="AB137"/>
  <c r="AM137"/>
  <c r="AN137" s="1"/>
  <c r="AS137" s="1"/>
  <c r="L138"/>
  <c r="M138" s="1"/>
  <c r="AQ138" s="1"/>
  <c r="R138"/>
  <c r="S138"/>
  <c r="T138"/>
  <c r="U138"/>
  <c r="Y138"/>
  <c r="AB138"/>
  <c r="AM138"/>
  <c r="AN138" s="1"/>
  <c r="AC139"/>
  <c r="AC134" s="1"/>
  <c r="AD139"/>
  <c r="AD134" s="1"/>
  <c r="AJ139"/>
  <c r="AJ134" s="1"/>
  <c r="AK139"/>
  <c r="AK134" s="1"/>
  <c r="AL139"/>
  <c r="AL134" s="1"/>
  <c r="AU139"/>
  <c r="AU134" s="1"/>
  <c r="AV139"/>
  <c r="AV134" s="1"/>
  <c r="AW139"/>
  <c r="AW134" s="1"/>
  <c r="AX139"/>
  <c r="AX134" s="1"/>
  <c r="AY139"/>
  <c r="AY134" s="1"/>
  <c r="AZ139"/>
  <c r="AZ134" s="1"/>
  <c r="BA139"/>
  <c r="BA134" s="1"/>
  <c r="L141"/>
  <c r="R141"/>
  <c r="S141"/>
  <c r="T141"/>
  <c r="U141"/>
  <c r="Y141"/>
  <c r="AB141"/>
  <c r="AM141"/>
  <c r="L142"/>
  <c r="M142" s="1"/>
  <c r="AQ142" s="1"/>
  <c r="R142"/>
  <c r="S142"/>
  <c r="T142"/>
  <c r="U142"/>
  <c r="Y142"/>
  <c r="AB142"/>
  <c r="AM142"/>
  <c r="AN142" s="1"/>
  <c r="AS142" s="1"/>
  <c r="L143"/>
  <c r="M143" s="1"/>
  <c r="R143"/>
  <c r="S143"/>
  <c r="T143"/>
  <c r="U143"/>
  <c r="Y143"/>
  <c r="AB143"/>
  <c r="AM143"/>
  <c r="AN143" s="1"/>
  <c r="AS143" s="1"/>
  <c r="L144"/>
  <c r="M144" s="1"/>
  <c r="AQ144" s="1"/>
  <c r="R144"/>
  <c r="S144"/>
  <c r="T144"/>
  <c r="U144"/>
  <c r="Y144"/>
  <c r="AB144"/>
  <c r="AM144"/>
  <c r="AN144" s="1"/>
  <c r="AS144" s="1"/>
  <c r="L145"/>
  <c r="M145" s="1"/>
  <c r="R145"/>
  <c r="S145"/>
  <c r="T145"/>
  <c r="U145"/>
  <c r="Y145"/>
  <c r="AB145"/>
  <c r="AM145"/>
  <c r="AN145" s="1"/>
  <c r="AS145" s="1"/>
  <c r="L146"/>
  <c r="M146" s="1"/>
  <c r="AQ146" s="1"/>
  <c r="R146"/>
  <c r="S146"/>
  <c r="T146"/>
  <c r="U146"/>
  <c r="Y146"/>
  <c r="AB146"/>
  <c r="AM146"/>
  <c r="AN146" s="1"/>
  <c r="AS146" s="1"/>
  <c r="L147"/>
  <c r="M147" s="1"/>
  <c r="AQ147" s="1"/>
  <c r="R147"/>
  <c r="S147"/>
  <c r="T147"/>
  <c r="U147"/>
  <c r="Y147"/>
  <c r="AB147"/>
  <c r="AM147"/>
  <c r="AN147" s="1"/>
  <c r="AS147" s="1"/>
  <c r="L148"/>
  <c r="R148"/>
  <c r="S148"/>
  <c r="T148"/>
  <c r="U148"/>
  <c r="Y148"/>
  <c r="AB148"/>
  <c r="AC148"/>
  <c r="AM148"/>
  <c r="AN148" s="1"/>
  <c r="AS148" s="1"/>
  <c r="AC149"/>
  <c r="AC140" s="1"/>
  <c r="AD149"/>
  <c r="AD140" s="1"/>
  <c r="AJ149"/>
  <c r="AJ140" s="1"/>
  <c r="AK149"/>
  <c r="AK140" s="1"/>
  <c r="AL149"/>
  <c r="AL140" s="1"/>
  <c r="AV149"/>
  <c r="AV140" s="1"/>
  <c r="AW149"/>
  <c r="AW140" s="1"/>
  <c r="AX149"/>
  <c r="AX140" s="1"/>
  <c r="AY149"/>
  <c r="AY140" s="1"/>
  <c r="AZ149"/>
  <c r="AZ140" s="1"/>
  <c r="BA149"/>
  <c r="BA140" s="1"/>
  <c r="L152"/>
  <c r="M152" s="1"/>
  <c r="R152"/>
  <c r="S152"/>
  <c r="T152"/>
  <c r="U152"/>
  <c r="Y152"/>
  <c r="AB152"/>
  <c r="AM152"/>
  <c r="AN152" s="1"/>
  <c r="AS152" s="1"/>
  <c r="L153"/>
  <c r="M153" s="1"/>
  <c r="AQ153" s="1"/>
  <c r="R153"/>
  <c r="S153"/>
  <c r="T153"/>
  <c r="U153"/>
  <c r="Y153"/>
  <c r="AB153"/>
  <c r="AM153"/>
  <c r="AN153" s="1"/>
  <c r="L154"/>
  <c r="M154" s="1"/>
  <c r="AQ154" s="1"/>
  <c r="R154"/>
  <c r="S154"/>
  <c r="T154"/>
  <c r="U154"/>
  <c r="Y154"/>
  <c r="AB154"/>
  <c r="AM154"/>
  <c r="AN154" s="1"/>
  <c r="L155"/>
  <c r="M155" s="1"/>
  <c r="R155"/>
  <c r="S155"/>
  <c r="T155"/>
  <c r="U155"/>
  <c r="Y155"/>
  <c r="AB155"/>
  <c r="AM155"/>
  <c r="AN155" s="1"/>
  <c r="AS155" s="1"/>
  <c r="AC156"/>
  <c r="AD156"/>
  <c r="AJ156"/>
  <c r="AK156"/>
  <c r="AL156"/>
  <c r="AU156"/>
  <c r="AV156"/>
  <c r="AW156"/>
  <c r="AX156"/>
  <c r="AY156"/>
  <c r="AZ156"/>
  <c r="BA156"/>
  <c r="L157"/>
  <c r="M157" s="1"/>
  <c r="AQ157" s="1"/>
  <c r="R157"/>
  <c r="S157"/>
  <c r="T157"/>
  <c r="U157"/>
  <c r="Y157"/>
  <c r="AB157"/>
  <c r="AM157"/>
  <c r="L158"/>
  <c r="M158" s="1"/>
  <c r="AQ158" s="1"/>
  <c r="R158"/>
  <c r="S158"/>
  <c r="T158"/>
  <c r="U158"/>
  <c r="Y158"/>
  <c r="Y159" s="1"/>
  <c r="AB158"/>
  <c r="AM158"/>
  <c r="AN158" s="1"/>
  <c r="AS158" s="1"/>
  <c r="AC159"/>
  <c r="AD159"/>
  <c r="AJ159"/>
  <c r="AK159"/>
  <c r="AL159"/>
  <c r="AU159"/>
  <c r="AV159"/>
  <c r="AW159"/>
  <c r="AX159"/>
  <c r="AY159"/>
  <c r="AZ159"/>
  <c r="BA159"/>
  <c r="L160"/>
  <c r="M160" s="1"/>
  <c r="AQ160" s="1"/>
  <c r="R160"/>
  <c r="S160"/>
  <c r="T160"/>
  <c r="U160"/>
  <c r="Y160"/>
  <c r="AB160"/>
  <c r="AM160"/>
  <c r="AN160" s="1"/>
  <c r="L161"/>
  <c r="M161" s="1"/>
  <c r="AQ161" s="1"/>
  <c r="R161"/>
  <c r="S161"/>
  <c r="T161"/>
  <c r="T162" s="1"/>
  <c r="U161"/>
  <c r="Y161"/>
  <c r="AB161"/>
  <c r="AM161"/>
  <c r="AN161" s="1"/>
  <c r="AS161" s="1"/>
  <c r="AC162"/>
  <c r="AD162"/>
  <c r="AJ162"/>
  <c r="AK162"/>
  <c r="AL162"/>
  <c r="AU162"/>
  <c r="AV162"/>
  <c r="AW162"/>
  <c r="AX162"/>
  <c r="AY162"/>
  <c r="AZ162"/>
  <c r="BA162"/>
  <c r="L164"/>
  <c r="M164" s="1"/>
  <c r="AQ164" s="1"/>
  <c r="R164"/>
  <c r="S164"/>
  <c r="T164"/>
  <c r="U164"/>
  <c r="Y164"/>
  <c r="AB164"/>
  <c r="AM164"/>
  <c r="AN164" s="1"/>
  <c r="L165"/>
  <c r="M165" s="1"/>
  <c r="R165"/>
  <c r="S165"/>
  <c r="T165"/>
  <c r="U165"/>
  <c r="Y165"/>
  <c r="AB165"/>
  <c r="AM165"/>
  <c r="AN165" s="1"/>
  <c r="AS165" s="1"/>
  <c r="L166"/>
  <c r="M166" s="1"/>
  <c r="AQ166" s="1"/>
  <c r="R166"/>
  <c r="S166"/>
  <c r="T166"/>
  <c r="U166"/>
  <c r="Y166"/>
  <c r="AB166"/>
  <c r="AM166"/>
  <c r="AN166" s="1"/>
  <c r="AS166" s="1"/>
  <c r="L167"/>
  <c r="M167" s="1"/>
  <c r="AQ167" s="1"/>
  <c r="R167"/>
  <c r="S167"/>
  <c r="T167"/>
  <c r="U167"/>
  <c r="Y167"/>
  <c r="AB167"/>
  <c r="AE167"/>
  <c r="AM167"/>
  <c r="AN167" s="1"/>
  <c r="AS167" s="1"/>
  <c r="AC168"/>
  <c r="AD168"/>
  <c r="AJ168"/>
  <c r="AK168"/>
  <c r="AL168"/>
  <c r="AU168"/>
  <c r="AV168"/>
  <c r="AW168"/>
  <c r="AX168"/>
  <c r="AY168"/>
  <c r="AZ168"/>
  <c r="BA168"/>
  <c r="L169"/>
  <c r="M169" s="1"/>
  <c r="R169"/>
  <c r="S169"/>
  <c r="T169"/>
  <c r="U169"/>
  <c r="Y169"/>
  <c r="AB169"/>
  <c r="AE169"/>
  <c r="AM169"/>
  <c r="AN169" s="1"/>
  <c r="L170"/>
  <c r="M170" s="1"/>
  <c r="AQ170" s="1"/>
  <c r="R170"/>
  <c r="S170"/>
  <c r="T170"/>
  <c r="U170"/>
  <c r="Y170"/>
  <c r="AB170"/>
  <c r="AE170"/>
  <c r="AM170"/>
  <c r="AN170" s="1"/>
  <c r="AS170" s="1"/>
  <c r="L171"/>
  <c r="M171" s="1"/>
  <c r="AQ171" s="1"/>
  <c r="R171"/>
  <c r="S171"/>
  <c r="T171"/>
  <c r="U171"/>
  <c r="Y171"/>
  <c r="AB171"/>
  <c r="AE171"/>
  <c r="AM171"/>
  <c r="AN171" s="1"/>
  <c r="AS171" s="1"/>
  <c r="L172"/>
  <c r="M172" s="1"/>
  <c r="AQ172" s="1"/>
  <c r="R172"/>
  <c r="S172"/>
  <c r="T172"/>
  <c r="U172"/>
  <c r="Y172"/>
  <c r="AB172"/>
  <c r="AM172"/>
  <c r="AN172" s="1"/>
  <c r="AS172" s="1"/>
  <c r="L173"/>
  <c r="M173" s="1"/>
  <c r="AQ173" s="1"/>
  <c r="R173"/>
  <c r="S173"/>
  <c r="T173"/>
  <c r="U173"/>
  <c r="Y173"/>
  <c r="AB173"/>
  <c r="AE173"/>
  <c r="AM173"/>
  <c r="AN173" s="1"/>
  <c r="AS173" s="1"/>
  <c r="L174"/>
  <c r="M174" s="1"/>
  <c r="AQ174" s="1"/>
  <c r="R174"/>
  <c r="S174"/>
  <c r="T174"/>
  <c r="U174"/>
  <c r="Y174"/>
  <c r="AB174"/>
  <c r="AM174"/>
  <c r="AN174" s="1"/>
  <c r="AS174" s="1"/>
  <c r="L175"/>
  <c r="M175" s="1"/>
  <c r="AQ175" s="1"/>
  <c r="R175"/>
  <c r="S175"/>
  <c r="T175"/>
  <c r="U175"/>
  <c r="Y175"/>
  <c r="AB175"/>
  <c r="AM175"/>
  <c r="AN175" s="1"/>
  <c r="AS175" s="1"/>
  <c r="L176"/>
  <c r="M176" s="1"/>
  <c r="AQ176" s="1"/>
  <c r="R176"/>
  <c r="S176"/>
  <c r="T176"/>
  <c r="U176"/>
  <c r="Y176"/>
  <c r="AB176"/>
  <c r="AM176"/>
  <c r="AN176" s="1"/>
  <c r="AS176" s="1"/>
  <c r="L177"/>
  <c r="M177" s="1"/>
  <c r="AQ177" s="1"/>
  <c r="R177"/>
  <c r="S177"/>
  <c r="T177"/>
  <c r="U177"/>
  <c r="Y177"/>
  <c r="AB177"/>
  <c r="AE177"/>
  <c r="AM177"/>
  <c r="AN177" s="1"/>
  <c r="AS177" s="1"/>
  <c r="AC178"/>
  <c r="AD178"/>
  <c r="AJ178"/>
  <c r="AK178"/>
  <c r="AL178"/>
  <c r="AU178"/>
  <c r="AV178"/>
  <c r="AW178"/>
  <c r="AX178"/>
  <c r="AY178"/>
  <c r="AZ178"/>
  <c r="BA178"/>
  <c r="L179"/>
  <c r="M179" s="1"/>
  <c r="R179"/>
  <c r="S179"/>
  <c r="T179"/>
  <c r="U179"/>
  <c r="Y179"/>
  <c r="AB179"/>
  <c r="AM179"/>
  <c r="AN179" s="1"/>
  <c r="L180"/>
  <c r="M180" s="1"/>
  <c r="AQ180" s="1"/>
  <c r="R180"/>
  <c r="S180"/>
  <c r="T180"/>
  <c r="U180"/>
  <c r="Y180"/>
  <c r="AB180"/>
  <c r="AM180"/>
  <c r="AN180" s="1"/>
  <c r="AS180" s="1"/>
  <c r="AC181"/>
  <c r="AD181"/>
  <c r="AJ181"/>
  <c r="AK181"/>
  <c r="AL181"/>
  <c r="AU181"/>
  <c r="AV181"/>
  <c r="AW181"/>
  <c r="AX181"/>
  <c r="AY181"/>
  <c r="AZ181"/>
  <c r="BA181"/>
  <c r="L183"/>
  <c r="M183" s="1"/>
  <c r="R183"/>
  <c r="S183"/>
  <c r="T183"/>
  <c r="U183"/>
  <c r="Y183"/>
  <c r="AB183"/>
  <c r="AM183"/>
  <c r="AN183" s="1"/>
  <c r="L184"/>
  <c r="M184" s="1"/>
  <c r="AQ184" s="1"/>
  <c r="R184"/>
  <c r="S184"/>
  <c r="T184"/>
  <c r="U184"/>
  <c r="Y184"/>
  <c r="AB184"/>
  <c r="AM184"/>
  <c r="AN184" s="1"/>
  <c r="AS184" s="1"/>
  <c r="L185"/>
  <c r="M185" s="1"/>
  <c r="AQ185" s="1"/>
  <c r="R185"/>
  <c r="S185"/>
  <c r="T185"/>
  <c r="U185"/>
  <c r="Y185"/>
  <c r="AB185"/>
  <c r="AM185"/>
  <c r="AN185" s="1"/>
  <c r="AS185" s="1"/>
  <c r="L186"/>
  <c r="M186" s="1"/>
  <c r="AQ186" s="1"/>
  <c r="R186"/>
  <c r="S186"/>
  <c r="T186"/>
  <c r="U186"/>
  <c r="Y186"/>
  <c r="AB186"/>
  <c r="AM186"/>
  <c r="AN186" s="1"/>
  <c r="AS186" s="1"/>
  <c r="L187"/>
  <c r="M187" s="1"/>
  <c r="AQ187" s="1"/>
  <c r="R187"/>
  <c r="S187"/>
  <c r="T187"/>
  <c r="U187"/>
  <c r="Y187"/>
  <c r="AB187"/>
  <c r="AM187"/>
  <c r="AN187" s="1"/>
  <c r="AS187" s="1"/>
  <c r="L188"/>
  <c r="M188" s="1"/>
  <c r="AQ188" s="1"/>
  <c r="R188"/>
  <c r="S188"/>
  <c r="T188"/>
  <c r="U188"/>
  <c r="Y188"/>
  <c r="AB188"/>
  <c r="AM188"/>
  <c r="AN188" s="1"/>
  <c r="AS188" s="1"/>
  <c r="L189"/>
  <c r="M189" s="1"/>
  <c r="AQ189" s="1"/>
  <c r="R189"/>
  <c r="S189"/>
  <c r="T189"/>
  <c r="U189"/>
  <c r="Y189"/>
  <c r="AB189"/>
  <c r="AM189"/>
  <c r="AN189" s="1"/>
  <c r="AS189" s="1"/>
  <c r="AC190"/>
  <c r="AD190"/>
  <c r="AJ190"/>
  <c r="AK190"/>
  <c r="AL190"/>
  <c r="AU190"/>
  <c r="AV190"/>
  <c r="AW190"/>
  <c r="AX190"/>
  <c r="AY190"/>
  <c r="AZ190"/>
  <c r="BA190"/>
  <c r="L191"/>
  <c r="M191" s="1"/>
  <c r="R191"/>
  <c r="S191"/>
  <c r="T191"/>
  <c r="U191"/>
  <c r="Y191"/>
  <c r="AB191"/>
  <c r="AE191"/>
  <c r="AM191"/>
  <c r="AN191" s="1"/>
  <c r="AS191" s="1"/>
  <c r="L192"/>
  <c r="M192" s="1"/>
  <c r="AQ192" s="1"/>
  <c r="R192"/>
  <c r="S192"/>
  <c r="T192"/>
  <c r="U192"/>
  <c r="Y192"/>
  <c r="AB192"/>
  <c r="AM192"/>
  <c r="AN192" s="1"/>
  <c r="AC193"/>
  <c r="AD193"/>
  <c r="AJ193"/>
  <c r="AK193"/>
  <c r="AL193"/>
  <c r="AV193"/>
  <c r="AW193"/>
  <c r="AX193"/>
  <c r="AY193"/>
  <c r="AZ193"/>
  <c r="BA193"/>
  <c r="L194"/>
  <c r="R194"/>
  <c r="S194"/>
  <c r="T194"/>
  <c r="U194"/>
  <c r="Y194"/>
  <c r="AB194"/>
  <c r="AM194"/>
  <c r="AN194" s="1"/>
  <c r="AS194" s="1"/>
  <c r="L195"/>
  <c r="M195" s="1"/>
  <c r="AQ195" s="1"/>
  <c r="R195"/>
  <c r="S195"/>
  <c r="T195"/>
  <c r="U195"/>
  <c r="Y195"/>
  <c r="AB195"/>
  <c r="AM195"/>
  <c r="AN195" s="1"/>
  <c r="AS195" s="1"/>
  <c r="AC196"/>
  <c r="AD196"/>
  <c r="AJ196"/>
  <c r="AK196"/>
  <c r="AL196"/>
  <c r="AU196"/>
  <c r="AV196"/>
  <c r="AW196"/>
  <c r="AX196"/>
  <c r="AY196"/>
  <c r="AZ196"/>
  <c r="BA196"/>
  <c r="Z198"/>
  <c r="Z197" s="1"/>
  <c r="L199"/>
  <c r="M199" s="1"/>
  <c r="R199"/>
  <c r="S199"/>
  <c r="T199"/>
  <c r="U199"/>
  <c r="Y199"/>
  <c r="AB199"/>
  <c r="AM199"/>
  <c r="AN199" s="1"/>
  <c r="L200"/>
  <c r="M200" s="1"/>
  <c r="R200"/>
  <c r="S200"/>
  <c r="T200"/>
  <c r="U200"/>
  <c r="Y200"/>
  <c r="AB200"/>
  <c r="AC200"/>
  <c r="AM200"/>
  <c r="AN200" s="1"/>
  <c r="AS200" s="1"/>
  <c r="L201"/>
  <c r="M201" s="1"/>
  <c r="AQ201" s="1"/>
  <c r="R201"/>
  <c r="S201"/>
  <c r="T201"/>
  <c r="U201"/>
  <c r="Y201"/>
  <c r="AB201"/>
  <c r="AM201"/>
  <c r="AN201" s="1"/>
  <c r="AS201" s="1"/>
  <c r="L202"/>
  <c r="M202" s="1"/>
  <c r="AQ202" s="1"/>
  <c r="R202"/>
  <c r="S202"/>
  <c r="T202"/>
  <c r="U202"/>
  <c r="Y202"/>
  <c r="AB202"/>
  <c r="AM202"/>
  <c r="AN202" s="1"/>
  <c r="AS202" s="1"/>
  <c r="AC203"/>
  <c r="AD203"/>
  <c r="AJ203"/>
  <c r="AK203"/>
  <c r="AL203"/>
  <c r="AV203"/>
  <c r="AW203"/>
  <c r="AX203"/>
  <c r="AY203"/>
  <c r="AZ203"/>
  <c r="BA203"/>
  <c r="L204"/>
  <c r="M204" s="1"/>
  <c r="R204"/>
  <c r="S204"/>
  <c r="T204"/>
  <c r="U204"/>
  <c r="Y204"/>
  <c r="AB204"/>
  <c r="AM204"/>
  <c r="AN204" s="1"/>
  <c r="L205"/>
  <c r="M205" s="1"/>
  <c r="AQ205" s="1"/>
  <c r="R205"/>
  <c r="S205"/>
  <c r="T205"/>
  <c r="U205"/>
  <c r="Y205"/>
  <c r="AB205"/>
  <c r="AM205"/>
  <c r="AN205" s="1"/>
  <c r="AS205" s="1"/>
  <c r="L206"/>
  <c r="M206" s="1"/>
  <c r="AQ206" s="1"/>
  <c r="R206"/>
  <c r="S206"/>
  <c r="T206"/>
  <c r="U206"/>
  <c r="Y206"/>
  <c r="AB206"/>
  <c r="AM206"/>
  <c r="AN206" s="1"/>
  <c r="AS206" s="1"/>
  <c r="L207"/>
  <c r="M207" s="1"/>
  <c r="AQ207" s="1"/>
  <c r="R207"/>
  <c r="S207"/>
  <c r="T207"/>
  <c r="U207"/>
  <c r="Y207"/>
  <c r="AB207"/>
  <c r="AM207"/>
  <c r="AN207" s="1"/>
  <c r="AS207" s="1"/>
  <c r="L208"/>
  <c r="M208" s="1"/>
  <c r="AQ208" s="1"/>
  <c r="R208"/>
  <c r="S208"/>
  <c r="T208"/>
  <c r="U208"/>
  <c r="Y208"/>
  <c r="AB208"/>
  <c r="AM208"/>
  <c r="AN208" s="1"/>
  <c r="AS208" s="1"/>
  <c r="AC209"/>
  <c r="AD209"/>
  <c r="AJ209"/>
  <c r="AK209"/>
  <c r="AL209"/>
  <c r="AV209"/>
  <c r="AX209"/>
  <c r="AY209"/>
  <c r="AZ209"/>
  <c r="BA209"/>
  <c r="L210"/>
  <c r="M210" s="1"/>
  <c r="R210"/>
  <c r="S210"/>
  <c r="T210"/>
  <c r="U210"/>
  <c r="Y210"/>
  <c r="AB210"/>
  <c r="AM210"/>
  <c r="AN210" s="1"/>
  <c r="L211"/>
  <c r="M211" s="1"/>
  <c r="AQ211" s="1"/>
  <c r="R211"/>
  <c r="R212" s="1"/>
  <c r="S211"/>
  <c r="T211"/>
  <c r="U211"/>
  <c r="U212" s="1"/>
  <c r="Y211"/>
  <c r="Y212" s="1"/>
  <c r="AB211"/>
  <c r="AM211"/>
  <c r="AN211" s="1"/>
  <c r="AS211" s="1"/>
  <c r="L212"/>
  <c r="AC212"/>
  <c r="AD212"/>
  <c r="AJ212"/>
  <c r="AK212"/>
  <c r="AL212"/>
  <c r="AV212"/>
  <c r="AW212"/>
  <c r="AX212"/>
  <c r="AY212"/>
  <c r="AZ212"/>
  <c r="BA212"/>
  <c r="L214"/>
  <c r="M214" s="1"/>
  <c r="R214"/>
  <c r="S214"/>
  <c r="T214"/>
  <c r="U214"/>
  <c r="Y214"/>
  <c r="AB214"/>
  <c r="AM214"/>
  <c r="AN214" s="1"/>
  <c r="L215"/>
  <c r="M215" s="1"/>
  <c r="AQ215" s="1"/>
  <c r="R215"/>
  <c r="S215"/>
  <c r="T215"/>
  <c r="U215"/>
  <c r="Y215"/>
  <c r="AB215"/>
  <c r="AM215"/>
  <c r="AN215" s="1"/>
  <c r="AS215" s="1"/>
  <c r="L216"/>
  <c r="R216"/>
  <c r="S216"/>
  <c r="T216"/>
  <c r="U216"/>
  <c r="Y216"/>
  <c r="AB216"/>
  <c r="AM216"/>
  <c r="AN216" s="1"/>
  <c r="AS216" s="1"/>
  <c r="L217"/>
  <c r="M217" s="1"/>
  <c r="AQ217" s="1"/>
  <c r="R217"/>
  <c r="S217"/>
  <c r="T217"/>
  <c r="U217"/>
  <c r="Y217"/>
  <c r="AB217"/>
  <c r="AC217"/>
  <c r="AM217"/>
  <c r="AN217" s="1"/>
  <c r="AS217" s="1"/>
  <c r="L218"/>
  <c r="M218" s="1"/>
  <c r="AQ218" s="1"/>
  <c r="R218"/>
  <c r="S218"/>
  <c r="T218"/>
  <c r="U218"/>
  <c r="Y218"/>
  <c r="AB218"/>
  <c r="AC218"/>
  <c r="AM218"/>
  <c r="AN218" s="1"/>
  <c r="AS218" s="1"/>
  <c r="L219"/>
  <c r="M219" s="1"/>
  <c r="AQ219" s="1"/>
  <c r="R219"/>
  <c r="S219"/>
  <c r="T219"/>
  <c r="U219"/>
  <c r="Y219"/>
  <c r="AB219"/>
  <c r="AM219"/>
  <c r="AN219" s="1"/>
  <c r="AS219" s="1"/>
  <c r="AD220"/>
  <c r="AD213" s="1"/>
  <c r="AJ220"/>
  <c r="AJ213" s="1"/>
  <c r="AK220"/>
  <c r="AK213" s="1"/>
  <c r="AL220"/>
  <c r="AL213" s="1"/>
  <c r="AV220"/>
  <c r="AV213" s="1"/>
  <c r="AW220"/>
  <c r="AW213" s="1"/>
  <c r="AX220"/>
  <c r="AX213" s="1"/>
  <c r="AY220"/>
  <c r="AY213" s="1"/>
  <c r="AZ220"/>
  <c r="AZ213" s="1"/>
  <c r="BA220"/>
  <c r="BA213" s="1"/>
  <c r="L222"/>
  <c r="M222" s="1"/>
  <c r="R222"/>
  <c r="S222"/>
  <c r="T222"/>
  <c r="U222"/>
  <c r="Y222"/>
  <c r="AB222"/>
  <c r="AM222"/>
  <c r="AN222" s="1"/>
  <c r="AS222" s="1"/>
  <c r="L223"/>
  <c r="M223" s="1"/>
  <c r="AQ223" s="1"/>
  <c r="R223"/>
  <c r="S223"/>
  <c r="T223"/>
  <c r="U223"/>
  <c r="Y223"/>
  <c r="AB223"/>
  <c r="AM223"/>
  <c r="AN223" s="1"/>
  <c r="AS223" s="1"/>
  <c r="L224"/>
  <c r="M224" s="1"/>
  <c r="AQ224" s="1"/>
  <c r="R224"/>
  <c r="S224"/>
  <c r="T224"/>
  <c r="U224"/>
  <c r="Y224"/>
  <c r="AB224"/>
  <c r="AM224"/>
  <c r="AN224" s="1"/>
  <c r="AS224" s="1"/>
  <c r="AC225"/>
  <c r="AC221" s="1"/>
  <c r="AD225"/>
  <c r="AD221" s="1"/>
  <c r="AJ225"/>
  <c r="AJ221" s="1"/>
  <c r="AK225"/>
  <c r="AK221" s="1"/>
  <c r="AL225"/>
  <c r="AL221" s="1"/>
  <c r="AV225"/>
  <c r="AV221" s="1"/>
  <c r="AW225"/>
  <c r="AW221" s="1"/>
  <c r="AX225"/>
  <c r="AX221" s="1"/>
  <c r="AY225"/>
  <c r="AY221" s="1"/>
  <c r="AZ225"/>
  <c r="AZ221" s="1"/>
  <c r="BA225"/>
  <c r="BA221" s="1"/>
  <c r="L227"/>
  <c r="M227" s="1"/>
  <c r="R227"/>
  <c r="S227"/>
  <c r="T227"/>
  <c r="U227"/>
  <c r="Y227"/>
  <c r="AB227"/>
  <c r="AM227"/>
  <c r="AN227" s="1"/>
  <c r="L228"/>
  <c r="M228" s="1"/>
  <c r="R228"/>
  <c r="S228"/>
  <c r="T228"/>
  <c r="U228"/>
  <c r="Y228"/>
  <c r="AB228"/>
  <c r="AC228"/>
  <c r="AM228"/>
  <c r="AN228" s="1"/>
  <c r="AS228" s="1"/>
  <c r="L229"/>
  <c r="M229" s="1"/>
  <c r="AQ229" s="1"/>
  <c r="R229"/>
  <c r="S229"/>
  <c r="T229"/>
  <c r="U229"/>
  <c r="Y229"/>
  <c r="AB229"/>
  <c r="AM229"/>
  <c r="AN229" s="1"/>
  <c r="AS229" s="1"/>
  <c r="L230"/>
  <c r="M230" s="1"/>
  <c r="AQ230" s="1"/>
  <c r="R230"/>
  <c r="S230"/>
  <c r="T230"/>
  <c r="U230"/>
  <c r="Y230"/>
  <c r="AB230"/>
  <c r="AM230"/>
  <c r="AN230" s="1"/>
  <c r="AS230" s="1"/>
  <c r="AC231"/>
  <c r="AC226" s="1"/>
  <c r="AD231"/>
  <c r="AD226" s="1"/>
  <c r="AJ231"/>
  <c r="AJ226" s="1"/>
  <c r="AK231"/>
  <c r="AK226" s="1"/>
  <c r="AL231"/>
  <c r="AL226" s="1"/>
  <c r="AV231"/>
  <c r="AV226" s="1"/>
  <c r="AW231"/>
  <c r="AW226" s="1"/>
  <c r="AX231"/>
  <c r="AX226" s="1"/>
  <c r="AY231"/>
  <c r="AY226" s="1"/>
  <c r="AZ231"/>
  <c r="AZ226" s="1"/>
  <c r="BA231"/>
  <c r="BA226" s="1"/>
  <c r="L233"/>
  <c r="M233" s="1"/>
  <c r="AQ233" s="1"/>
  <c r="R233"/>
  <c r="S233"/>
  <c r="T233"/>
  <c r="U233"/>
  <c r="Y233"/>
  <c r="AB233"/>
  <c r="AM233"/>
  <c r="AN233" s="1"/>
  <c r="L234"/>
  <c r="M234" s="1"/>
  <c r="R234"/>
  <c r="S234"/>
  <c r="T234"/>
  <c r="U234"/>
  <c r="Y234"/>
  <c r="AB234"/>
  <c r="AM234"/>
  <c r="AN234" s="1"/>
  <c r="AS234" s="1"/>
  <c r="L235"/>
  <c r="M235" s="1"/>
  <c r="AQ235" s="1"/>
  <c r="R235"/>
  <c r="S235"/>
  <c r="T235"/>
  <c r="U235"/>
  <c r="Y235"/>
  <c r="AB235"/>
  <c r="AM235"/>
  <c r="AN235" s="1"/>
  <c r="L236"/>
  <c r="M236" s="1"/>
  <c r="R236"/>
  <c r="S236"/>
  <c r="T236"/>
  <c r="U236"/>
  <c r="Y236"/>
  <c r="AB236"/>
  <c r="AM236"/>
  <c r="AN236" s="1"/>
  <c r="AS236" s="1"/>
  <c r="AQ236"/>
  <c r="AC237"/>
  <c r="AC232" s="1"/>
  <c r="AD237"/>
  <c r="AD232" s="1"/>
  <c r="AJ237"/>
  <c r="AJ232" s="1"/>
  <c r="AK237"/>
  <c r="AK232" s="1"/>
  <c r="AL237"/>
  <c r="AL232" s="1"/>
  <c r="AV237"/>
  <c r="AV232" s="1"/>
  <c r="AW237"/>
  <c r="AW232" s="1"/>
  <c r="AX237"/>
  <c r="AX232" s="1"/>
  <c r="AY237"/>
  <c r="AY232" s="1"/>
  <c r="AZ237"/>
  <c r="AZ232" s="1"/>
  <c r="BA237"/>
  <c r="BA232" s="1"/>
  <c r="L239"/>
  <c r="R239"/>
  <c r="S239"/>
  <c r="T239"/>
  <c r="U239"/>
  <c r="Y239"/>
  <c r="AB239"/>
  <c r="AM239"/>
  <c r="AN239" s="1"/>
  <c r="AS239" s="1"/>
  <c r="L240"/>
  <c r="M240" s="1"/>
  <c r="AQ240" s="1"/>
  <c r="R240"/>
  <c r="S240"/>
  <c r="T240"/>
  <c r="U240"/>
  <c r="Y240"/>
  <c r="AB240"/>
  <c r="AM240"/>
  <c r="AN240" s="1"/>
  <c r="L241"/>
  <c r="M241" s="1"/>
  <c r="AQ241" s="1"/>
  <c r="R241"/>
  <c r="S241"/>
  <c r="T241"/>
  <c r="U241"/>
  <c r="Y241"/>
  <c r="AB241"/>
  <c r="AM241"/>
  <c r="AN241" s="1"/>
  <c r="AS241" s="1"/>
  <c r="L242"/>
  <c r="M242" s="1"/>
  <c r="AQ242" s="1"/>
  <c r="R242"/>
  <c r="S242"/>
  <c r="T242"/>
  <c r="U242"/>
  <c r="Y242"/>
  <c r="AB242"/>
  <c r="AM242"/>
  <c r="AC243"/>
  <c r="AC238" s="1"/>
  <c r="AD243"/>
  <c r="AD238" s="1"/>
  <c r="AJ243"/>
  <c r="AJ238" s="1"/>
  <c r="AK243"/>
  <c r="AK238" s="1"/>
  <c r="AL243"/>
  <c r="AL238" s="1"/>
  <c r="AV243"/>
  <c r="AV238" s="1"/>
  <c r="AW243"/>
  <c r="AW238" s="1"/>
  <c r="AX243"/>
  <c r="AX238" s="1"/>
  <c r="AY243"/>
  <c r="AY238" s="1"/>
  <c r="AZ243"/>
  <c r="AZ238" s="1"/>
  <c r="BA243"/>
  <c r="BA238" s="1"/>
  <c r="AA244"/>
  <c r="Z245"/>
  <c r="Z244" s="1"/>
  <c r="L246"/>
  <c r="M246" s="1"/>
  <c r="AQ246" s="1"/>
  <c r="AU246" s="1"/>
  <c r="R246"/>
  <c r="S246"/>
  <c r="T246"/>
  <c r="U246"/>
  <c r="Y246"/>
  <c r="AB246"/>
  <c r="AD246"/>
  <c r="AM246"/>
  <c r="L247"/>
  <c r="R247"/>
  <c r="S247"/>
  <c r="T247"/>
  <c r="U247"/>
  <c r="Y247"/>
  <c r="AB247"/>
  <c r="AM247"/>
  <c r="AN247" s="1"/>
  <c r="L248"/>
  <c r="M248" s="1"/>
  <c r="R248"/>
  <c r="S248"/>
  <c r="T248"/>
  <c r="U248"/>
  <c r="Y248"/>
  <c r="AB248"/>
  <c r="AC248"/>
  <c r="AM248"/>
  <c r="AN248" s="1"/>
  <c r="AS248" s="1"/>
  <c r="L249"/>
  <c r="M249" s="1"/>
  <c r="AQ249" s="1"/>
  <c r="R249"/>
  <c r="S249"/>
  <c r="T249"/>
  <c r="U249"/>
  <c r="Y249"/>
  <c r="AB249"/>
  <c r="AM249"/>
  <c r="AN249" s="1"/>
  <c r="AD250"/>
  <c r="AJ250"/>
  <c r="AK250"/>
  <c r="AL250"/>
  <c r="AV250"/>
  <c r="AW250"/>
  <c r="AX250"/>
  <c r="AY250"/>
  <c r="AZ250"/>
  <c r="BA250"/>
  <c r="L251"/>
  <c r="M251" s="1"/>
  <c r="R251"/>
  <c r="S251"/>
  <c r="T251"/>
  <c r="U251"/>
  <c r="Y251"/>
  <c r="AB251"/>
  <c r="AM251"/>
  <c r="AN251" s="1"/>
  <c r="AS251" s="1"/>
  <c r="L252"/>
  <c r="R252"/>
  <c r="S252"/>
  <c r="T252"/>
  <c r="U252"/>
  <c r="Y252"/>
  <c r="AB252"/>
  <c r="AC252"/>
  <c r="AM252"/>
  <c r="AN252" s="1"/>
  <c r="L253"/>
  <c r="R253"/>
  <c r="S253"/>
  <c r="T253"/>
  <c r="U253"/>
  <c r="Y253"/>
  <c r="AB253"/>
  <c r="AC253"/>
  <c r="AM253"/>
  <c r="AN253" s="1"/>
  <c r="AS253" s="1"/>
  <c r="AD254"/>
  <c r="AJ254"/>
  <c r="AK254"/>
  <c r="AL254"/>
  <c r="AV254"/>
  <c r="AX254"/>
  <c r="AY254"/>
  <c r="AZ254"/>
  <c r="BA254"/>
  <c r="L255"/>
  <c r="M255" s="1"/>
  <c r="AQ255" s="1"/>
  <c r="R255"/>
  <c r="S255"/>
  <c r="T255"/>
  <c r="U255"/>
  <c r="Y255"/>
  <c r="AB255"/>
  <c r="AD255"/>
  <c r="AM255"/>
  <c r="AN255" s="1"/>
  <c r="L256"/>
  <c r="M256" s="1"/>
  <c r="AQ256" s="1"/>
  <c r="R256"/>
  <c r="S256"/>
  <c r="T256"/>
  <c r="U256"/>
  <c r="Y256"/>
  <c r="AB256"/>
  <c r="AM256"/>
  <c r="AN256" s="1"/>
  <c r="AS256" s="1"/>
  <c r="L257"/>
  <c r="M257" s="1"/>
  <c r="AQ257" s="1"/>
  <c r="R257"/>
  <c r="S257"/>
  <c r="T257"/>
  <c r="U257"/>
  <c r="Y257"/>
  <c r="AB257"/>
  <c r="AD257"/>
  <c r="AD258" s="1"/>
  <c r="AM257"/>
  <c r="AN257" s="1"/>
  <c r="AS257" s="1"/>
  <c r="AC258"/>
  <c r="AJ258"/>
  <c r="AK258"/>
  <c r="AL258"/>
  <c r="AV258"/>
  <c r="AW258"/>
  <c r="AX258"/>
  <c r="AY258"/>
  <c r="AZ258"/>
  <c r="BA258"/>
  <c r="L260"/>
  <c r="R260"/>
  <c r="S260"/>
  <c r="T260"/>
  <c r="U260"/>
  <c r="Y260"/>
  <c r="AB260"/>
  <c r="AD260"/>
  <c r="AM260"/>
  <c r="L261"/>
  <c r="M261" s="1"/>
  <c r="AQ261" s="1"/>
  <c r="R261"/>
  <c r="S261"/>
  <c r="T261"/>
  <c r="U261"/>
  <c r="Y261"/>
  <c r="AB261"/>
  <c r="AD261"/>
  <c r="AM261"/>
  <c r="AN261" s="1"/>
  <c r="AS261" s="1"/>
  <c r="L262"/>
  <c r="M262" s="1"/>
  <c r="AQ262" s="1"/>
  <c r="R262"/>
  <c r="S262"/>
  <c r="T262"/>
  <c r="U262"/>
  <c r="Y262"/>
  <c r="AB262"/>
  <c r="AD262"/>
  <c r="AM262"/>
  <c r="AN262" s="1"/>
  <c r="AS262" s="1"/>
  <c r="AC263"/>
  <c r="AE263"/>
  <c r="AJ263"/>
  <c r="AK263"/>
  <c r="AL263"/>
  <c r="AV263"/>
  <c r="AW263"/>
  <c r="AX263"/>
  <c r="AY263"/>
  <c r="AZ263"/>
  <c r="BA263"/>
  <c r="L264"/>
  <c r="M264" s="1"/>
  <c r="R264"/>
  <c r="S264"/>
  <c r="T264"/>
  <c r="U264"/>
  <c r="Y264"/>
  <c r="AB264"/>
  <c r="AD264"/>
  <c r="AM264"/>
  <c r="AN264" s="1"/>
  <c r="L265"/>
  <c r="M265" s="1"/>
  <c r="AQ265" s="1"/>
  <c r="R265"/>
  <c r="S265"/>
  <c r="T265"/>
  <c r="U265"/>
  <c r="Y265"/>
  <c r="AB265"/>
  <c r="AM265"/>
  <c r="AN265" s="1"/>
  <c r="AS265" s="1"/>
  <c r="L266"/>
  <c r="R266"/>
  <c r="S266"/>
  <c r="T266"/>
  <c r="U266"/>
  <c r="Y266"/>
  <c r="AB266"/>
  <c r="AM266"/>
  <c r="AN266" s="1"/>
  <c r="AS266" s="1"/>
  <c r="L267"/>
  <c r="M267" s="1"/>
  <c r="AQ267" s="1"/>
  <c r="R267"/>
  <c r="S267"/>
  <c r="T267"/>
  <c r="U267"/>
  <c r="Y267"/>
  <c r="AB267"/>
  <c r="AD267"/>
  <c r="AM267"/>
  <c r="AN267" s="1"/>
  <c r="AS267" s="1"/>
  <c r="AC268"/>
  <c r="AD268"/>
  <c r="AJ268"/>
  <c r="AK268"/>
  <c r="AL268"/>
  <c r="AV268"/>
  <c r="AW268"/>
  <c r="AX268"/>
  <c r="AY268"/>
  <c r="AZ268"/>
  <c r="BA268"/>
  <c r="L270"/>
  <c r="R270"/>
  <c r="S270"/>
  <c r="T270"/>
  <c r="U270"/>
  <c r="Y270"/>
  <c r="AB270"/>
  <c r="AM270"/>
  <c r="AN270" s="1"/>
  <c r="AS270" s="1"/>
  <c r="L271"/>
  <c r="M271" s="1"/>
  <c r="AQ271" s="1"/>
  <c r="R271"/>
  <c r="S271"/>
  <c r="T271"/>
  <c r="U271"/>
  <c r="Y271"/>
  <c r="AB271"/>
  <c r="AM271"/>
  <c r="AN271" s="1"/>
  <c r="AS271" s="1"/>
  <c r="L272"/>
  <c r="M272" s="1"/>
  <c r="AQ272" s="1"/>
  <c r="R272"/>
  <c r="S272"/>
  <c r="T272"/>
  <c r="U272"/>
  <c r="Y272"/>
  <c r="AB272"/>
  <c r="AC272"/>
  <c r="AC273" s="1"/>
  <c r="AM272"/>
  <c r="AN272" s="1"/>
  <c r="AS272" s="1"/>
  <c r="AD273"/>
  <c r="AJ273"/>
  <c r="AK273"/>
  <c r="AL273"/>
  <c r="AV273"/>
  <c r="AW273"/>
  <c r="AX273"/>
  <c r="AY273"/>
  <c r="AZ273"/>
  <c r="BA273"/>
  <c r="L274"/>
  <c r="M274" s="1"/>
  <c r="AQ274" s="1"/>
  <c r="R274"/>
  <c r="S274"/>
  <c r="T274"/>
  <c r="U274"/>
  <c r="Y274"/>
  <c r="AB274"/>
  <c r="AM274"/>
  <c r="AN274" s="1"/>
  <c r="L275"/>
  <c r="M275" s="1"/>
  <c r="R275"/>
  <c r="S275"/>
  <c r="S276" s="1"/>
  <c r="T275"/>
  <c r="U275"/>
  <c r="Y275"/>
  <c r="Y276" s="1"/>
  <c r="AB275"/>
  <c r="AB276" s="1"/>
  <c r="AM275"/>
  <c r="AN275" s="1"/>
  <c r="AS275" s="1"/>
  <c r="AC276"/>
  <c r="AD276"/>
  <c r="AJ276"/>
  <c r="AJ269" s="1"/>
  <c r="AK276"/>
  <c r="AL276"/>
  <c r="AV276"/>
  <c r="AW276"/>
  <c r="AX276"/>
  <c r="AY276"/>
  <c r="AZ276"/>
  <c r="BA276"/>
  <c r="L278"/>
  <c r="M278" s="1"/>
  <c r="R278"/>
  <c r="S278"/>
  <c r="T278"/>
  <c r="U278"/>
  <c r="Y278"/>
  <c r="AB278"/>
  <c r="AM278"/>
  <c r="AN278" s="1"/>
  <c r="AS278" s="1"/>
  <c r="L279"/>
  <c r="M279" s="1"/>
  <c r="AQ279" s="1"/>
  <c r="R279"/>
  <c r="S279"/>
  <c r="T279"/>
  <c r="U279"/>
  <c r="Y279"/>
  <c r="AB279"/>
  <c r="AM279"/>
  <c r="AN279" s="1"/>
  <c r="L280"/>
  <c r="M280" s="1"/>
  <c r="AQ280" s="1"/>
  <c r="R280"/>
  <c r="S280"/>
  <c r="T280"/>
  <c r="U280"/>
  <c r="Y280"/>
  <c r="AB280"/>
  <c r="AM280"/>
  <c r="AN280" s="1"/>
  <c r="AS280" s="1"/>
  <c r="L281"/>
  <c r="M281" s="1"/>
  <c r="AQ281" s="1"/>
  <c r="R281"/>
  <c r="S281"/>
  <c r="T281"/>
  <c r="U281"/>
  <c r="Y281"/>
  <c r="AB281"/>
  <c r="AM281"/>
  <c r="AN281" s="1"/>
  <c r="AS281" s="1"/>
  <c r="L282"/>
  <c r="M282" s="1"/>
  <c r="AQ282" s="1"/>
  <c r="R282"/>
  <c r="S282"/>
  <c r="T282"/>
  <c r="U282"/>
  <c r="Y282"/>
  <c r="AB282"/>
  <c r="AM282"/>
  <c r="AN282" s="1"/>
  <c r="AS282" s="1"/>
  <c r="AC283"/>
  <c r="AC277" s="1"/>
  <c r="AD283"/>
  <c r="AD277" s="1"/>
  <c r="AJ283"/>
  <c r="AJ277" s="1"/>
  <c r="AK283"/>
  <c r="AK277" s="1"/>
  <c r="AL283"/>
  <c r="AL277" s="1"/>
  <c r="AV283"/>
  <c r="AV277" s="1"/>
  <c r="AW283"/>
  <c r="AW277" s="1"/>
  <c r="AX283"/>
  <c r="AX277" s="1"/>
  <c r="AY283"/>
  <c r="AY277" s="1"/>
  <c r="AZ283"/>
  <c r="AZ277" s="1"/>
  <c r="BA283"/>
  <c r="BA277" s="1"/>
  <c r="L285"/>
  <c r="M285" s="1"/>
  <c r="R285"/>
  <c r="S285"/>
  <c r="T285"/>
  <c r="U285"/>
  <c r="Y285"/>
  <c r="AB285"/>
  <c r="AM285"/>
  <c r="L286"/>
  <c r="M286" s="1"/>
  <c r="AQ286" s="1"/>
  <c r="R286"/>
  <c r="S286"/>
  <c r="T286"/>
  <c r="U286"/>
  <c r="Y286"/>
  <c r="AB286"/>
  <c r="AM286"/>
  <c r="AN286" s="1"/>
  <c r="L287"/>
  <c r="M287" s="1"/>
  <c r="AQ287" s="1"/>
  <c r="R287"/>
  <c r="S287"/>
  <c r="T287"/>
  <c r="U287"/>
  <c r="Y287"/>
  <c r="AB287"/>
  <c r="AM287"/>
  <c r="AN287" s="1"/>
  <c r="L288"/>
  <c r="M288" s="1"/>
  <c r="AQ288" s="1"/>
  <c r="R288"/>
  <c r="S288"/>
  <c r="T288"/>
  <c r="U288"/>
  <c r="Y288"/>
  <c r="AB288"/>
  <c r="AM288"/>
  <c r="AN288" s="1"/>
  <c r="AS288" s="1"/>
  <c r="AC289"/>
  <c r="AC284" s="1"/>
  <c r="AD289"/>
  <c r="AD284" s="1"/>
  <c r="AJ289"/>
  <c r="AJ284" s="1"/>
  <c r="AK289"/>
  <c r="AK284" s="1"/>
  <c r="AL289"/>
  <c r="AL284" s="1"/>
  <c r="AV289"/>
  <c r="AV284" s="1"/>
  <c r="AW289"/>
  <c r="AW284" s="1"/>
  <c r="AX289"/>
  <c r="AX284" s="1"/>
  <c r="AY289"/>
  <c r="AY284" s="1"/>
  <c r="AZ289"/>
  <c r="AZ284" s="1"/>
  <c r="BA289"/>
  <c r="BA284" s="1"/>
  <c r="AD264" i="23"/>
  <c r="AD262"/>
  <c r="AD260"/>
  <c r="AD264" i="22"/>
  <c r="AD262"/>
  <c r="AD260"/>
  <c r="AD264" i="17"/>
  <c r="AD262"/>
  <c r="AD260"/>
  <c r="AD264" i="16"/>
  <c r="AD262"/>
  <c r="AD260"/>
  <c r="AD264" i="15"/>
  <c r="AD262"/>
  <c r="AD260"/>
  <c r="AU262" i="14"/>
  <c r="AD262"/>
  <c r="AU260" i="12"/>
  <c r="U275"/>
  <c r="Y288" i="23"/>
  <c r="Y287"/>
  <c r="Y286"/>
  <c r="Y285"/>
  <c r="Y282"/>
  <c r="Y281"/>
  <c r="Y280"/>
  <c r="Y279"/>
  <c r="Y278"/>
  <c r="Y275"/>
  <c r="Y274"/>
  <c r="Y276" s="1"/>
  <c r="Y272"/>
  <c r="Y271"/>
  <c r="Y270"/>
  <c r="Y267"/>
  <c r="Y266"/>
  <c r="Y265"/>
  <c r="Y264"/>
  <c r="Y262"/>
  <c r="Y261"/>
  <c r="Y260"/>
  <c r="Y257"/>
  <c r="Y256"/>
  <c r="Y255"/>
  <c r="Y253"/>
  <c r="Y252"/>
  <c r="Y251"/>
  <c r="Y249"/>
  <c r="Y248"/>
  <c r="Y247"/>
  <c r="Y246"/>
  <c r="Y242"/>
  <c r="Y241"/>
  <c r="Y240"/>
  <c r="Y239"/>
  <c r="Y236"/>
  <c r="Y235"/>
  <c r="Y234"/>
  <c r="Y233"/>
  <c r="Y230"/>
  <c r="Y229"/>
  <c r="Y228"/>
  <c r="Y227"/>
  <c r="Y231" s="1"/>
  <c r="Y226" s="1"/>
  <c r="Y224"/>
  <c r="Y223"/>
  <c r="Y222"/>
  <c r="Y219"/>
  <c r="Y218"/>
  <c r="Y217"/>
  <c r="Y216"/>
  <c r="Y215"/>
  <c r="Y214"/>
  <c r="Y211"/>
  <c r="Y210"/>
  <c r="Y208"/>
  <c r="Y207"/>
  <c r="Y206"/>
  <c r="Y205"/>
  <c r="Y204"/>
  <c r="Y202"/>
  <c r="Y201"/>
  <c r="Y200"/>
  <c r="Y199"/>
  <c r="Y203" s="1"/>
  <c r="Y195"/>
  <c r="Y194"/>
  <c r="Y192"/>
  <c r="Y191"/>
  <c r="Y193" s="1"/>
  <c r="Y189"/>
  <c r="Y188"/>
  <c r="Y187"/>
  <c r="Y186"/>
  <c r="Y185"/>
  <c r="Y184"/>
  <c r="Y183"/>
  <c r="Y180"/>
  <c r="Y179"/>
  <c r="Y177"/>
  <c r="Y176"/>
  <c r="Y175"/>
  <c r="Y174"/>
  <c r="Y173"/>
  <c r="Y172"/>
  <c r="Y171"/>
  <c r="Y170"/>
  <c r="Y169"/>
  <c r="Y167"/>
  <c r="Y166"/>
  <c r="Y165"/>
  <c r="Y164"/>
  <c r="Y161"/>
  <c r="Y160"/>
  <c r="Y162" s="1"/>
  <c r="Y158"/>
  <c r="Y157"/>
  <c r="Y159" s="1"/>
  <c r="Y155"/>
  <c r="Y154"/>
  <c r="Y153"/>
  <c r="Y152"/>
  <c r="Y148"/>
  <c r="Y147"/>
  <c r="Y146"/>
  <c r="Y145"/>
  <c r="Y144"/>
  <c r="Y143"/>
  <c r="Y142"/>
  <c r="Y141"/>
  <c r="Y149" s="1"/>
  <c r="Y140" s="1"/>
  <c r="Y138"/>
  <c r="Y137"/>
  <c r="Y136"/>
  <c r="Y135"/>
  <c r="Y139" s="1"/>
  <c r="Y134" s="1"/>
  <c r="Y132"/>
  <c r="Y131"/>
  <c r="Y130"/>
  <c r="Y129"/>
  <c r="Y128"/>
  <c r="Y127"/>
  <c r="Y126"/>
  <c r="Y125"/>
  <c r="Y124"/>
  <c r="Y121"/>
  <c r="Y120"/>
  <c r="Y119"/>
  <c r="Y122" s="1"/>
  <c r="Y118" s="1"/>
  <c r="Y116"/>
  <c r="Y115"/>
  <c r="Y114"/>
  <c r="Y113"/>
  <c r="Y112"/>
  <c r="Y109"/>
  <c r="Y108"/>
  <c r="Y107"/>
  <c r="Y110" s="1"/>
  <c r="Y106" s="1"/>
  <c r="Y104"/>
  <c r="Y103"/>
  <c r="Y102"/>
  <c r="Y101"/>
  <c r="Y105" s="1"/>
  <c r="Y100" s="1"/>
  <c r="Y98"/>
  <c r="Y97"/>
  <c r="Y96"/>
  <c r="Y95"/>
  <c r="Y94"/>
  <c r="Y91"/>
  <c r="Y90"/>
  <c r="Y89"/>
  <c r="Y92" s="1"/>
  <c r="Y87"/>
  <c r="Y86"/>
  <c r="Y88" s="1"/>
  <c r="Y84"/>
  <c r="Y83"/>
  <c r="Y82"/>
  <c r="Y81"/>
  <c r="Y80"/>
  <c r="Y76"/>
  <c r="Y75"/>
  <c r="Y74"/>
  <c r="Y73"/>
  <c r="Y72"/>
  <c r="Y71"/>
  <c r="Y70"/>
  <c r="Y69"/>
  <c r="Y68"/>
  <c r="Y67"/>
  <c r="Y66"/>
  <c r="Y65"/>
  <c r="Y64"/>
  <c r="Y63"/>
  <c r="Y62"/>
  <c r="Y59"/>
  <c r="Y58"/>
  <c r="Y57"/>
  <c r="Y55"/>
  <c r="Y54"/>
  <c r="Y53"/>
  <c r="Y52"/>
  <c r="Y51"/>
  <c r="Y49"/>
  <c r="Y48"/>
  <c r="Y47"/>
  <c r="Y46"/>
  <c r="Y43"/>
  <c r="Y42"/>
  <c r="Y41"/>
  <c r="Y38"/>
  <c r="Y39" s="1"/>
  <c r="Y36"/>
  <c r="Y35"/>
  <c r="Y34"/>
  <c r="Y33"/>
  <c r="Y32"/>
  <c r="Y31"/>
  <c r="Y30"/>
  <c r="Y28"/>
  <c r="Y27"/>
  <c r="Y26"/>
  <c r="Y29" s="1"/>
  <c r="Y24"/>
  <c r="Y23"/>
  <c r="Y22"/>
  <c r="Y21"/>
  <c r="Y25" s="1"/>
  <c r="Y18"/>
  <c r="Y17"/>
  <c r="Y19" s="1"/>
  <c r="Y16" s="1"/>
  <c r="Y14"/>
  <c r="Y13"/>
  <c r="Y12"/>
  <c r="Y10"/>
  <c r="Y9"/>
  <c r="Y8"/>
  <c r="Y7"/>
  <c r="Y288" i="22"/>
  <c r="Y287"/>
  <c r="Y286"/>
  <c r="Y285"/>
  <c r="Y282"/>
  <c r="Y281"/>
  <c r="Y280"/>
  <c r="Y279"/>
  <c r="Y278"/>
  <c r="Y283" s="1"/>
  <c r="Y277" s="1"/>
  <c r="Y275"/>
  <c r="Y274"/>
  <c r="Y276" s="1"/>
  <c r="Y272"/>
  <c r="Y271"/>
  <c r="Y270"/>
  <c r="Y267"/>
  <c r="Y266"/>
  <c r="Y265"/>
  <c r="Y264"/>
  <c r="Y262"/>
  <c r="Y261"/>
  <c r="Y260"/>
  <c r="Y263" s="1"/>
  <c r="Y257"/>
  <c r="Y256"/>
  <c r="Y258" s="1"/>
  <c r="Y255"/>
  <c r="Y253"/>
  <c r="Y252"/>
  <c r="Y251"/>
  <c r="Y254" s="1"/>
  <c r="Y249"/>
  <c r="Y248"/>
  <c r="Y247"/>
  <c r="Y246"/>
  <c r="Y250" s="1"/>
  <c r="Y245" s="1"/>
  <c r="Y242"/>
  <c r="Y241"/>
  <c r="Y240"/>
  <c r="Y239"/>
  <c r="Y243" s="1"/>
  <c r="Y238" s="1"/>
  <c r="Y236"/>
  <c r="Y235"/>
  <c r="Y234"/>
  <c r="Y233"/>
  <c r="Y237" s="1"/>
  <c r="Y232" s="1"/>
  <c r="Y230"/>
  <c r="Y229"/>
  <c r="Y228"/>
  <c r="Y227"/>
  <c r="Y231" s="1"/>
  <c r="Y226" s="1"/>
  <c r="Y224"/>
  <c r="Y223"/>
  <c r="Y222"/>
  <c r="Y219"/>
  <c r="Y218"/>
  <c r="Y217"/>
  <c r="Y216"/>
  <c r="Y215"/>
  <c r="Y214"/>
  <c r="Y211"/>
  <c r="Y210"/>
  <c r="Y208"/>
  <c r="Y207"/>
  <c r="Y206"/>
  <c r="Y205"/>
  <c r="Y204"/>
  <c r="Y209" s="1"/>
  <c r="Y202"/>
  <c r="Y201"/>
  <c r="Y200"/>
  <c r="Y199"/>
  <c r="Y203" s="1"/>
  <c r="Y195"/>
  <c r="Y194"/>
  <c r="Y196" s="1"/>
  <c r="Y192"/>
  <c r="Y191"/>
  <c r="Y193" s="1"/>
  <c r="Y189"/>
  <c r="Y188"/>
  <c r="Y187"/>
  <c r="Y186"/>
  <c r="Y185"/>
  <c r="Y184"/>
  <c r="Y183"/>
  <c r="Y180"/>
  <c r="Y179"/>
  <c r="Y177"/>
  <c r="Y176"/>
  <c r="Y175"/>
  <c r="Y174"/>
  <c r="Y173"/>
  <c r="Y172"/>
  <c r="Y171"/>
  <c r="Y170"/>
  <c r="Y169"/>
  <c r="Y167"/>
  <c r="Y166"/>
  <c r="Y165"/>
  <c r="Y164"/>
  <c r="Y161"/>
  <c r="Y160"/>
  <c r="Y162" s="1"/>
  <c r="Y158"/>
  <c r="Y157"/>
  <c r="Y159" s="1"/>
  <c r="Y155"/>
  <c r="Y154"/>
  <c r="Y153"/>
  <c r="Y152"/>
  <c r="Y148"/>
  <c r="Y147"/>
  <c r="Y146"/>
  <c r="Y145"/>
  <c r="Y144"/>
  <c r="Y143"/>
  <c r="Y142"/>
  <c r="Y141"/>
  <c r="Y138"/>
  <c r="Y137"/>
  <c r="Y136"/>
  <c r="Y135"/>
  <c r="Y132"/>
  <c r="Y131"/>
  <c r="Y130"/>
  <c r="Y129"/>
  <c r="Y128"/>
  <c r="Y127"/>
  <c r="Y126"/>
  <c r="Y125"/>
  <c r="Y124"/>
  <c r="Y121"/>
  <c r="Y120"/>
  <c r="Y119"/>
  <c r="Y116"/>
  <c r="Y115"/>
  <c r="Y114"/>
  <c r="Y113"/>
  <c r="Y112"/>
  <c r="Y109"/>
  <c r="Y108"/>
  <c r="Y107"/>
  <c r="Y104"/>
  <c r="Y103"/>
  <c r="Y102"/>
  <c r="Y101"/>
  <c r="Y105" s="1"/>
  <c r="Y100" s="1"/>
  <c r="Y98"/>
  <c r="Y97"/>
  <c r="Y96"/>
  <c r="Y95"/>
  <c r="Y94"/>
  <c r="Y91"/>
  <c r="Y90"/>
  <c r="Y89"/>
  <c r="Y92" s="1"/>
  <c r="Y87"/>
  <c r="Y86"/>
  <c r="Y88" s="1"/>
  <c r="Y84"/>
  <c r="Y83"/>
  <c r="Y82"/>
  <c r="Y81"/>
  <c r="Y80"/>
  <c r="Y76"/>
  <c r="Y75"/>
  <c r="Y74"/>
  <c r="Y73"/>
  <c r="Y72"/>
  <c r="Y71"/>
  <c r="Y70"/>
  <c r="Y69"/>
  <c r="Y68"/>
  <c r="Y67"/>
  <c r="Y66"/>
  <c r="Y65"/>
  <c r="Y64"/>
  <c r="Y63"/>
  <c r="Y62"/>
  <c r="Y77" s="1"/>
  <c r="Y61" s="1"/>
  <c r="Y59"/>
  <c r="Y58"/>
  <c r="Y57"/>
  <c r="Y55"/>
  <c r="Y54"/>
  <c r="Y53"/>
  <c r="Y52"/>
  <c r="Y51"/>
  <c r="Y56" s="1"/>
  <c r="Y49"/>
  <c r="Y48"/>
  <c r="Y47"/>
  <c r="Y46"/>
  <c r="Y50" s="1"/>
  <c r="Y43"/>
  <c r="Y42"/>
  <c r="Y41"/>
  <c r="Y39"/>
  <c r="Y38"/>
  <c r="Y36"/>
  <c r="Y35"/>
  <c r="Y34"/>
  <c r="Y33"/>
  <c r="Y32"/>
  <c r="Y31"/>
  <c r="Y30"/>
  <c r="Y28"/>
  <c r="Y27"/>
  <c r="Y29" s="1"/>
  <c r="Y26"/>
  <c r="Y24"/>
  <c r="Y23"/>
  <c r="Y22"/>
  <c r="Y21"/>
  <c r="Y18"/>
  <c r="Y17"/>
  <c r="Y14"/>
  <c r="Y13"/>
  <c r="Y12"/>
  <c r="Y10"/>
  <c r="Y9"/>
  <c r="Y8"/>
  <c r="Y7"/>
  <c r="Y11" s="1"/>
  <c r="R276" i="21" l="1"/>
  <c r="U193"/>
  <c r="AE13"/>
  <c r="AF13" s="1"/>
  <c r="AR13" s="1"/>
  <c r="Y258"/>
  <c r="R258"/>
  <c r="AM162"/>
  <c r="T258"/>
  <c r="AX151"/>
  <c r="T110"/>
  <c r="T106" s="1"/>
  <c r="AE98"/>
  <c r="AF98" s="1"/>
  <c r="AR98" s="1"/>
  <c r="T231"/>
  <c r="T226" s="1"/>
  <c r="AB162"/>
  <c r="S162"/>
  <c r="Y88"/>
  <c r="T273"/>
  <c r="AF267"/>
  <c r="AR267" s="1"/>
  <c r="U117"/>
  <c r="U111" s="1"/>
  <c r="U15"/>
  <c r="T149"/>
  <c r="T140" s="1"/>
  <c r="AE107"/>
  <c r="AE76"/>
  <c r="AF76" s="1"/>
  <c r="AR76" s="1"/>
  <c r="AU44"/>
  <c r="AU40" s="1"/>
  <c r="Y19"/>
  <c r="Y16" s="1"/>
  <c r="AE281"/>
  <c r="AF281" s="1"/>
  <c r="AR281" s="1"/>
  <c r="Y283"/>
  <c r="Y277" s="1"/>
  <c r="R283"/>
  <c r="R277" s="1"/>
  <c r="AZ259"/>
  <c r="AV259"/>
  <c r="AE227"/>
  <c r="AF227" s="1"/>
  <c r="T190"/>
  <c r="AE54"/>
  <c r="AF54" s="1"/>
  <c r="AR54" s="1"/>
  <c r="AD269"/>
  <c r="Y268"/>
  <c r="U254"/>
  <c r="Y254"/>
  <c r="R254"/>
  <c r="AQ248"/>
  <c r="AU248" s="1"/>
  <c r="T250"/>
  <c r="Y225"/>
  <c r="Y221" s="1"/>
  <c r="R225"/>
  <c r="R221" s="1"/>
  <c r="U220"/>
  <c r="U213" s="1"/>
  <c r="AU204"/>
  <c r="Y193"/>
  <c r="R193"/>
  <c r="AE165"/>
  <c r="AF165" s="1"/>
  <c r="AR165" s="1"/>
  <c r="AB156"/>
  <c r="AE136"/>
  <c r="AF136" s="1"/>
  <c r="AR136" s="1"/>
  <c r="AE102"/>
  <c r="AF102" s="1"/>
  <c r="AR102" s="1"/>
  <c r="AB99"/>
  <c r="AB93" s="1"/>
  <c r="AE90"/>
  <c r="AF90" s="1"/>
  <c r="AR90" s="1"/>
  <c r="T276"/>
  <c r="T263"/>
  <c r="L263"/>
  <c r="L258"/>
  <c r="AF191"/>
  <c r="T193"/>
  <c r="BA182"/>
  <c r="AW182"/>
  <c r="AK182"/>
  <c r="AE130"/>
  <c r="AF130" s="1"/>
  <c r="AR130" s="1"/>
  <c r="AE128"/>
  <c r="AF128" s="1"/>
  <c r="AR128" s="1"/>
  <c r="AF81"/>
  <c r="AR81" s="1"/>
  <c r="AS74"/>
  <c r="AE58"/>
  <c r="AF58" s="1"/>
  <c r="AR58" s="1"/>
  <c r="R60"/>
  <c r="Y60"/>
  <c r="AE47"/>
  <c r="AF47" s="1"/>
  <c r="AR47" s="1"/>
  <c r="T44"/>
  <c r="T40" s="1"/>
  <c r="U44"/>
  <c r="U40" s="1"/>
  <c r="AE33"/>
  <c r="AF33" s="1"/>
  <c r="AR33" s="1"/>
  <c r="AE287"/>
  <c r="AF287" s="1"/>
  <c r="AR287" s="1"/>
  <c r="AB289"/>
  <c r="AB284" s="1"/>
  <c r="S289"/>
  <c r="S284" s="1"/>
  <c r="AF257"/>
  <c r="AR257" s="1"/>
  <c r="T212"/>
  <c r="U168"/>
  <c r="AE74"/>
  <c r="AF74" s="1"/>
  <c r="AR74" s="1"/>
  <c r="Y44"/>
  <c r="Y40" s="1"/>
  <c r="AF38"/>
  <c r="AR38" s="1"/>
  <c r="AR39" s="1"/>
  <c r="AE24"/>
  <c r="AF24" s="1"/>
  <c r="AR24" s="1"/>
  <c r="U243"/>
  <c r="U238" s="1"/>
  <c r="R159"/>
  <c r="T139"/>
  <c r="T134" s="1"/>
  <c r="AM25"/>
  <c r="L289"/>
  <c r="L284" s="1"/>
  <c r="AY269"/>
  <c r="AE270"/>
  <c r="AF270" s="1"/>
  <c r="AL259"/>
  <c r="AF266"/>
  <c r="AR266" s="1"/>
  <c r="AB263"/>
  <c r="S263"/>
  <c r="L254"/>
  <c r="AE251"/>
  <c r="S254"/>
  <c r="AS240"/>
  <c r="AE233"/>
  <c r="AF233" s="1"/>
  <c r="AR233" s="1"/>
  <c r="R237"/>
  <c r="R232" s="1"/>
  <c r="Y231"/>
  <c r="Y226" s="1"/>
  <c r="R231"/>
  <c r="R226" s="1"/>
  <c r="AE210"/>
  <c r="AF210" s="1"/>
  <c r="AE206"/>
  <c r="AF206" s="1"/>
  <c r="AR206" s="1"/>
  <c r="S209"/>
  <c r="AE205"/>
  <c r="AE201"/>
  <c r="AF201" s="1"/>
  <c r="AR201" s="1"/>
  <c r="AE200"/>
  <c r="U196"/>
  <c r="L196"/>
  <c r="AE172"/>
  <c r="AF172" s="1"/>
  <c r="AR172" s="1"/>
  <c r="AU151"/>
  <c r="AE155"/>
  <c r="AF155" s="1"/>
  <c r="AR155" s="1"/>
  <c r="AE144"/>
  <c r="AF144" s="1"/>
  <c r="AR144" s="1"/>
  <c r="AE143"/>
  <c r="AF143" s="1"/>
  <c r="AR143" s="1"/>
  <c r="U139"/>
  <c r="U134" s="1"/>
  <c r="Y139"/>
  <c r="Y134" s="1"/>
  <c r="R139"/>
  <c r="R134" s="1"/>
  <c r="AE129"/>
  <c r="AF129" s="1"/>
  <c r="AR129" s="1"/>
  <c r="AE126"/>
  <c r="AF126" s="1"/>
  <c r="AR126" s="1"/>
  <c r="AE116"/>
  <c r="AF116" s="1"/>
  <c r="AR116" s="1"/>
  <c r="R110"/>
  <c r="R106" s="1"/>
  <c r="S110"/>
  <c r="S106" s="1"/>
  <c r="AM99"/>
  <c r="AM93" s="1"/>
  <c r="AM88"/>
  <c r="T77"/>
  <c r="T61" s="1"/>
  <c r="AE18"/>
  <c r="AF18" s="1"/>
  <c r="AR18" s="1"/>
  <c r="AY6"/>
  <c r="AE7"/>
  <c r="AF7" s="1"/>
  <c r="S11"/>
  <c r="S6" s="1"/>
  <c r="U276"/>
  <c r="Y273"/>
  <c r="Y269" s="1"/>
  <c r="R273"/>
  <c r="R269" s="1"/>
  <c r="S231"/>
  <c r="S226" s="1"/>
  <c r="U203"/>
  <c r="Y181"/>
  <c r="R181"/>
  <c r="AY151"/>
  <c r="AN156"/>
  <c r="T156"/>
  <c r="L149"/>
  <c r="L140" s="1"/>
  <c r="T122"/>
  <c r="T118" s="1"/>
  <c r="U88"/>
  <c r="AX79"/>
  <c r="AF80"/>
  <c r="S85"/>
  <c r="AB60"/>
  <c r="S60"/>
  <c r="AM29"/>
  <c r="AF28"/>
  <c r="AR28" s="1"/>
  <c r="AF27"/>
  <c r="AR27" s="1"/>
  <c r="S29"/>
  <c r="AN23"/>
  <c r="AS23" s="1"/>
  <c r="AE22"/>
  <c r="AD6"/>
  <c r="T11"/>
  <c r="AM289"/>
  <c r="AM284" s="1"/>
  <c r="T289"/>
  <c r="T284" s="1"/>
  <c r="AE280"/>
  <c r="AF280" s="1"/>
  <c r="AR280" s="1"/>
  <c r="T283"/>
  <c r="T277" s="1"/>
  <c r="L276"/>
  <c r="AS273"/>
  <c r="AM254"/>
  <c r="AF252"/>
  <c r="AR252" s="1"/>
  <c r="AE236"/>
  <c r="AF236" s="1"/>
  <c r="AR236" s="1"/>
  <c r="AE235"/>
  <c r="AF235" s="1"/>
  <c r="AR235" s="1"/>
  <c r="S237"/>
  <c r="S232" s="1"/>
  <c r="AE216"/>
  <c r="AF216" s="1"/>
  <c r="AR216" s="1"/>
  <c r="AE215"/>
  <c r="AF215" s="1"/>
  <c r="AR215" s="1"/>
  <c r="AT215" s="1"/>
  <c r="Y209"/>
  <c r="R209"/>
  <c r="AY198"/>
  <c r="AE199"/>
  <c r="AF199" s="1"/>
  <c r="AE195"/>
  <c r="AF195" s="1"/>
  <c r="AR195" s="1"/>
  <c r="AL182"/>
  <c r="AE189"/>
  <c r="AF189" s="1"/>
  <c r="AR189" s="1"/>
  <c r="AT189" s="1"/>
  <c r="BB189" s="1"/>
  <c r="AE180"/>
  <c r="AF180" s="1"/>
  <c r="AR180" s="1"/>
  <c r="AT180" s="1"/>
  <c r="BB180" s="1"/>
  <c r="AF177"/>
  <c r="AR177" s="1"/>
  <c r="AT172"/>
  <c r="BB172" s="1"/>
  <c r="AB178"/>
  <c r="S178"/>
  <c r="AF169"/>
  <c r="AK163"/>
  <c r="Y168"/>
  <c r="R168"/>
  <c r="AM159"/>
  <c r="AK151"/>
  <c r="AE147"/>
  <c r="AF147" s="1"/>
  <c r="AR147" s="1"/>
  <c r="U149"/>
  <c r="U140" s="1"/>
  <c r="U133"/>
  <c r="U123" s="1"/>
  <c r="L122"/>
  <c r="L118" s="1"/>
  <c r="AT116"/>
  <c r="BB116" s="1"/>
  <c r="R88"/>
  <c r="Y85"/>
  <c r="R85"/>
  <c r="AE72"/>
  <c r="AF72" s="1"/>
  <c r="AR72" s="1"/>
  <c r="Y77"/>
  <c r="Y61" s="1"/>
  <c r="R77"/>
  <c r="R61" s="1"/>
  <c r="T60"/>
  <c r="U56"/>
  <c r="L44"/>
  <c r="L40" s="1"/>
  <c r="R44"/>
  <c r="R40" s="1"/>
  <c r="AE31"/>
  <c r="AF31" s="1"/>
  <c r="AR31" s="1"/>
  <c r="AB25"/>
  <c r="U25"/>
  <c r="S25"/>
  <c r="U19"/>
  <c r="U16" s="1"/>
  <c r="T15"/>
  <c r="BA6"/>
  <c r="AW6"/>
  <c r="L11"/>
  <c r="U283"/>
  <c r="U277" s="1"/>
  <c r="AX269"/>
  <c r="AK269"/>
  <c r="U273"/>
  <c r="L273"/>
  <c r="R268"/>
  <c r="AE264"/>
  <c r="BA259"/>
  <c r="AW259"/>
  <c r="AJ259"/>
  <c r="AB258"/>
  <c r="S258"/>
  <c r="AQ251"/>
  <c r="AF247"/>
  <c r="AR247" s="1"/>
  <c r="L250"/>
  <c r="AE239"/>
  <c r="AF239" s="1"/>
  <c r="AM231"/>
  <c r="AM226" s="1"/>
  <c r="AE230"/>
  <c r="AF230" s="1"/>
  <c r="AR230" s="1"/>
  <c r="U209"/>
  <c r="AE204"/>
  <c r="AF204" s="1"/>
  <c r="Y203"/>
  <c r="R203"/>
  <c r="T196"/>
  <c r="AE188"/>
  <c r="AF188" s="1"/>
  <c r="AR188" s="1"/>
  <c r="AE186"/>
  <c r="AF186" s="1"/>
  <c r="AR186" s="1"/>
  <c r="T181"/>
  <c r="BA163"/>
  <c r="AW163"/>
  <c r="AE166"/>
  <c r="AF166" s="1"/>
  <c r="AR166" s="1"/>
  <c r="S168"/>
  <c r="T168"/>
  <c r="AC151"/>
  <c r="AE161"/>
  <c r="AF161" s="1"/>
  <c r="AR161" s="1"/>
  <c r="AQ145"/>
  <c r="AT128"/>
  <c r="BB128" s="1"/>
  <c r="AE114"/>
  <c r="AF114" s="1"/>
  <c r="AR114" s="1"/>
  <c r="Y99"/>
  <c r="Y93" s="1"/>
  <c r="R99"/>
  <c r="R93" s="1"/>
  <c r="AE95"/>
  <c r="AF95" s="1"/>
  <c r="AR95" s="1"/>
  <c r="AE94"/>
  <c r="AF94" s="1"/>
  <c r="S99"/>
  <c r="S93" s="1"/>
  <c r="AE89"/>
  <c r="R92"/>
  <c r="AE87"/>
  <c r="AE86"/>
  <c r="AF86" s="1"/>
  <c r="U85"/>
  <c r="AE62"/>
  <c r="AF62" s="1"/>
  <c r="AB56"/>
  <c r="S56"/>
  <c r="AZ45"/>
  <c r="AF43"/>
  <c r="AR43" s="1"/>
  <c r="AE42"/>
  <c r="AE44" s="1"/>
  <c r="AE40" s="1"/>
  <c r="AT27"/>
  <c r="AU27" s="1"/>
  <c r="BB27" s="1"/>
  <c r="Y29"/>
  <c r="R29"/>
  <c r="R19"/>
  <c r="R16" s="1"/>
  <c r="AK6"/>
  <c r="AE10"/>
  <c r="AF10" s="1"/>
  <c r="AR10" s="1"/>
  <c r="Y11"/>
  <c r="U198"/>
  <c r="AV269"/>
  <c r="AC198"/>
  <c r="AB190"/>
  <c r="U162"/>
  <c r="AB149"/>
  <c r="AB140" s="1"/>
  <c r="S149"/>
  <c r="S140" s="1"/>
  <c r="T105"/>
  <c r="T100" s="1"/>
  <c r="U99"/>
  <c r="U93" s="1"/>
  <c r="AL79"/>
  <c r="AC79"/>
  <c r="R79"/>
  <c r="AT81"/>
  <c r="BB81" s="1"/>
  <c r="AV45"/>
  <c r="AD45"/>
  <c r="T50"/>
  <c r="T45" s="1"/>
  <c r="L37"/>
  <c r="AX20"/>
  <c r="AL20"/>
  <c r="AB6"/>
  <c r="L245"/>
  <c r="AE286"/>
  <c r="AF286" s="1"/>
  <c r="AR286" s="1"/>
  <c r="AN285"/>
  <c r="AS285" s="1"/>
  <c r="L283"/>
  <c r="L277" s="1"/>
  <c r="BA269"/>
  <c r="AW269"/>
  <c r="AE271"/>
  <c r="AT267"/>
  <c r="BB267" s="1"/>
  <c r="AX259"/>
  <c r="AK259"/>
  <c r="AF261"/>
  <c r="AR261" s="1"/>
  <c r="AM263"/>
  <c r="U263"/>
  <c r="M260"/>
  <c r="AQ260" s="1"/>
  <c r="AM258"/>
  <c r="BA245"/>
  <c r="M252"/>
  <c r="AQ252" s="1"/>
  <c r="AJ245"/>
  <c r="AF248"/>
  <c r="AR248" s="1"/>
  <c r="AT248" s="1"/>
  <c r="BB248" s="1"/>
  <c r="AS247"/>
  <c r="AE242"/>
  <c r="AF242" s="1"/>
  <c r="AR242" s="1"/>
  <c r="Y243"/>
  <c r="Y238" s="1"/>
  <c r="R243"/>
  <c r="R238" s="1"/>
  <c r="AQ234"/>
  <c r="AB231"/>
  <c r="AB226" s="1"/>
  <c r="AM225"/>
  <c r="AM221" s="1"/>
  <c r="U225"/>
  <c r="U221" s="1"/>
  <c r="AE222"/>
  <c r="S225"/>
  <c r="S221" s="1"/>
  <c r="T220"/>
  <c r="T213" s="1"/>
  <c r="AB212"/>
  <c r="S212"/>
  <c r="AZ198"/>
  <c r="AV198"/>
  <c r="AD198"/>
  <c r="AE202"/>
  <c r="AF202" s="1"/>
  <c r="AR202" s="1"/>
  <c r="AE192"/>
  <c r="AF192" s="1"/>
  <c r="AR192" s="1"/>
  <c r="AX182"/>
  <c r="AC182"/>
  <c r="AE185"/>
  <c r="AF185" s="1"/>
  <c r="AR185" s="1"/>
  <c r="AF184"/>
  <c r="AR184" s="1"/>
  <c r="AM178"/>
  <c r="AE174"/>
  <c r="AF174" s="1"/>
  <c r="AR174" s="1"/>
  <c r="AF173"/>
  <c r="AR173" s="1"/>
  <c r="T178"/>
  <c r="Y178"/>
  <c r="R178"/>
  <c r="AF170"/>
  <c r="AR170" s="1"/>
  <c r="U178"/>
  <c r="AX163"/>
  <c r="AL163"/>
  <c r="AC163"/>
  <c r="Y162"/>
  <c r="R162"/>
  <c r="AE158"/>
  <c r="AF158" s="1"/>
  <c r="AR158" s="1"/>
  <c r="S159"/>
  <c r="M148"/>
  <c r="AQ148" s="1"/>
  <c r="AE142"/>
  <c r="AF142" s="1"/>
  <c r="AR142" s="1"/>
  <c r="AM149"/>
  <c r="AM140" s="1"/>
  <c r="AE132"/>
  <c r="AF132" s="1"/>
  <c r="AR132" s="1"/>
  <c r="T133"/>
  <c r="T123" s="1"/>
  <c r="M120"/>
  <c r="AQ120" s="1"/>
  <c r="AE119"/>
  <c r="S122"/>
  <c r="S118" s="1"/>
  <c r="T117"/>
  <c r="T111" s="1"/>
  <c r="L110"/>
  <c r="L106" s="1"/>
  <c r="U110"/>
  <c r="U106" s="1"/>
  <c r="AE103"/>
  <c r="AF103" s="1"/>
  <c r="AR103" s="1"/>
  <c r="AN94"/>
  <c r="AS94" s="1"/>
  <c r="AM92"/>
  <c r="BA79"/>
  <c r="AW79"/>
  <c r="AN86"/>
  <c r="AS86" s="1"/>
  <c r="AY79"/>
  <c r="AE84"/>
  <c r="AF84" s="1"/>
  <c r="AR84" s="1"/>
  <c r="AF75"/>
  <c r="AR75" s="1"/>
  <c r="L77"/>
  <c r="L61" s="1"/>
  <c r="AE67"/>
  <c r="AF67" s="1"/>
  <c r="AR67" s="1"/>
  <c r="AF64"/>
  <c r="AR64" s="1"/>
  <c r="AE51"/>
  <c r="AF51" s="1"/>
  <c r="BA45"/>
  <c r="AW45"/>
  <c r="AJ45"/>
  <c r="AE49"/>
  <c r="AF49" s="1"/>
  <c r="AR49" s="1"/>
  <c r="AE48"/>
  <c r="AF48" s="1"/>
  <c r="AR48" s="1"/>
  <c r="AE36"/>
  <c r="AF36" s="1"/>
  <c r="AR36" s="1"/>
  <c r="AB37"/>
  <c r="S37"/>
  <c r="S20" s="1"/>
  <c r="AE30"/>
  <c r="AY20"/>
  <c r="AD20"/>
  <c r="T19"/>
  <c r="T16" s="1"/>
  <c r="AX6"/>
  <c r="AL6"/>
  <c r="U11"/>
  <c r="U6" s="1"/>
  <c r="M8"/>
  <c r="AQ8" s="1"/>
  <c r="AA5"/>
  <c r="AZ269"/>
  <c r="L269"/>
  <c r="AE288"/>
  <c r="AF288" s="1"/>
  <c r="AR288" s="1"/>
  <c r="Y289"/>
  <c r="Y284" s="1"/>
  <c r="R289"/>
  <c r="R284" s="1"/>
  <c r="AE282"/>
  <c r="AF282" s="1"/>
  <c r="AR282" s="1"/>
  <c r="AE279"/>
  <c r="AF279" s="1"/>
  <c r="AR279" s="1"/>
  <c r="AB283"/>
  <c r="AB277" s="1"/>
  <c r="S283"/>
  <c r="S277" s="1"/>
  <c r="AC269"/>
  <c r="AB273"/>
  <c r="S273"/>
  <c r="AY259"/>
  <c r="AC259"/>
  <c r="AF262"/>
  <c r="AR262" s="1"/>
  <c r="AF260"/>
  <c r="R263"/>
  <c r="R259" s="1"/>
  <c r="AX245"/>
  <c r="AF246"/>
  <c r="T243"/>
  <c r="T238" s="1"/>
  <c r="AE237"/>
  <c r="AE232" s="1"/>
  <c r="AF234"/>
  <c r="AR234" s="1"/>
  <c r="AR237" s="1"/>
  <c r="AR232" s="1"/>
  <c r="L231"/>
  <c r="L226" s="1"/>
  <c r="AE229"/>
  <c r="AF229" s="1"/>
  <c r="AR229" s="1"/>
  <c r="AE228"/>
  <c r="AF228" s="1"/>
  <c r="AR228" s="1"/>
  <c r="U231"/>
  <c r="U226" s="1"/>
  <c r="T225"/>
  <c r="T221" s="1"/>
  <c r="Y220"/>
  <c r="Y213" s="1"/>
  <c r="R220"/>
  <c r="R213" s="1"/>
  <c r="AF217"/>
  <c r="AR217" s="1"/>
  <c r="L220"/>
  <c r="L213" s="1"/>
  <c r="AE208"/>
  <c r="AF208" s="1"/>
  <c r="AR208" s="1"/>
  <c r="AE207"/>
  <c r="AF207" s="1"/>
  <c r="AR207" s="1"/>
  <c r="T209"/>
  <c r="BA198"/>
  <c r="AJ198"/>
  <c r="AT195"/>
  <c r="BB195" s="1"/>
  <c r="AY182"/>
  <c r="AD182"/>
  <c r="AT188"/>
  <c r="BB188" s="1"/>
  <c r="L181"/>
  <c r="U181"/>
  <c r="AE175"/>
  <c r="AF175" s="1"/>
  <c r="AR175" s="1"/>
  <c r="AT170"/>
  <c r="BB170" s="1"/>
  <c r="AY163"/>
  <c r="AU163"/>
  <c r="AD163"/>
  <c r="AF167"/>
  <c r="AR167" s="1"/>
  <c r="AE160"/>
  <c r="T159"/>
  <c r="AN157"/>
  <c r="AS157" s="1"/>
  <c r="AS159" s="1"/>
  <c r="AM156"/>
  <c r="AE152"/>
  <c r="S156"/>
  <c r="S151" s="1"/>
  <c r="AT147"/>
  <c r="AU147" s="1"/>
  <c r="AE145"/>
  <c r="AF145" s="1"/>
  <c r="AR145" s="1"/>
  <c r="AT145" s="1"/>
  <c r="BB145" s="1"/>
  <c r="AN141"/>
  <c r="M141"/>
  <c r="AQ141" s="1"/>
  <c r="L139"/>
  <c r="L134" s="1"/>
  <c r="AE137"/>
  <c r="AF137" s="1"/>
  <c r="AR137" s="1"/>
  <c r="AF135"/>
  <c r="S139"/>
  <c r="S134" s="1"/>
  <c r="AE127"/>
  <c r="AF127" s="1"/>
  <c r="AR127" s="1"/>
  <c r="U122"/>
  <c r="U118" s="1"/>
  <c r="Y122"/>
  <c r="Y118" s="1"/>
  <c r="R122"/>
  <c r="R118" s="1"/>
  <c r="AE115"/>
  <c r="AF115" s="1"/>
  <c r="AR115" s="1"/>
  <c r="AE109"/>
  <c r="AF109" s="1"/>
  <c r="AR109" s="1"/>
  <c r="AE108"/>
  <c r="AF108" s="1"/>
  <c r="AR108" s="1"/>
  <c r="Y105"/>
  <c r="Y100" s="1"/>
  <c r="R105"/>
  <c r="R100" s="1"/>
  <c r="AE101"/>
  <c r="AE97"/>
  <c r="AF97" s="1"/>
  <c r="AR97" s="1"/>
  <c r="AE96"/>
  <c r="AF96" s="1"/>
  <c r="AR96" s="1"/>
  <c r="T92"/>
  <c r="L92"/>
  <c r="AZ79"/>
  <c r="AV79"/>
  <c r="AJ79"/>
  <c r="AF82"/>
  <c r="AR82" s="1"/>
  <c r="T85"/>
  <c r="AQ76"/>
  <c r="AU76" s="1"/>
  <c r="AE71"/>
  <c r="AF71" s="1"/>
  <c r="AR71" s="1"/>
  <c r="AE70"/>
  <c r="AF70" s="1"/>
  <c r="AR70" s="1"/>
  <c r="AY70" s="1"/>
  <c r="AF66"/>
  <c r="AR66" s="1"/>
  <c r="AF65"/>
  <c r="AR65" s="1"/>
  <c r="AE59"/>
  <c r="AF59" s="1"/>
  <c r="AR59" s="1"/>
  <c r="AM60"/>
  <c r="U60"/>
  <c r="L56"/>
  <c r="AE53"/>
  <c r="AX45"/>
  <c r="AK45"/>
  <c r="AB50"/>
  <c r="AB45" s="1"/>
  <c r="AE46"/>
  <c r="R50"/>
  <c r="AF41"/>
  <c r="S44"/>
  <c r="S40" s="1"/>
  <c r="AM39"/>
  <c r="AF39"/>
  <c r="AM37"/>
  <c r="AE32"/>
  <c r="AF32" s="1"/>
  <c r="AR32" s="1"/>
  <c r="R37"/>
  <c r="AB29"/>
  <c r="U29"/>
  <c r="AZ20"/>
  <c r="AV20"/>
  <c r="AJ20"/>
  <c r="AE23"/>
  <c r="AF23" s="1"/>
  <c r="AR23" s="1"/>
  <c r="T25"/>
  <c r="L19"/>
  <c r="L16" s="1"/>
  <c r="Z5"/>
  <c r="AM11"/>
  <c r="T268"/>
  <c r="AL198"/>
  <c r="S190"/>
  <c r="U289"/>
  <c r="U284" s="1"/>
  <c r="AM283"/>
  <c r="AM277" s="1"/>
  <c r="AE274"/>
  <c r="AF274" s="1"/>
  <c r="AL269"/>
  <c r="T269"/>
  <c r="AE265"/>
  <c r="AF265" s="1"/>
  <c r="AR265" s="1"/>
  <c r="AB268"/>
  <c r="AB259" s="1"/>
  <c r="S268"/>
  <c r="AF255"/>
  <c r="AR255" s="1"/>
  <c r="U258"/>
  <c r="AE253"/>
  <c r="AF253" s="1"/>
  <c r="AR253" s="1"/>
  <c r="T254"/>
  <c r="AS252"/>
  <c r="AS254" s="1"/>
  <c r="U250"/>
  <c r="L243"/>
  <c r="L238" s="1"/>
  <c r="AE241"/>
  <c r="AF241" s="1"/>
  <c r="AR241" s="1"/>
  <c r="Y237"/>
  <c r="Y232" s="1"/>
  <c r="AT236"/>
  <c r="AU236" s="1"/>
  <c r="BB236" s="1"/>
  <c r="U237"/>
  <c r="U232" s="1"/>
  <c r="AE224"/>
  <c r="AF224" s="1"/>
  <c r="AR224" s="1"/>
  <c r="AE223"/>
  <c r="AF223" s="1"/>
  <c r="AR223" s="1"/>
  <c r="AS225"/>
  <c r="AS221" s="1"/>
  <c r="AF219"/>
  <c r="AR219" s="1"/>
  <c r="AF218"/>
  <c r="AR218" s="1"/>
  <c r="AE214"/>
  <c r="S220"/>
  <c r="S213" s="1"/>
  <c r="AX198"/>
  <c r="AK198"/>
  <c r="AT202"/>
  <c r="BB202" s="1"/>
  <c r="AB203"/>
  <c r="S203"/>
  <c r="T203"/>
  <c r="Y196"/>
  <c r="R196"/>
  <c r="AE194"/>
  <c r="S196"/>
  <c r="L193"/>
  <c r="AB193"/>
  <c r="S193"/>
  <c r="AZ182"/>
  <c r="AV182"/>
  <c r="AJ182"/>
  <c r="L190"/>
  <c r="L182" s="1"/>
  <c r="AE187"/>
  <c r="AF187" s="1"/>
  <c r="AR187" s="1"/>
  <c r="U190"/>
  <c r="U182" s="1"/>
  <c r="Y190"/>
  <c r="R190"/>
  <c r="AB181"/>
  <c r="S181"/>
  <c r="AE176"/>
  <c r="AF176" s="1"/>
  <c r="AR176" s="1"/>
  <c r="AF171"/>
  <c r="AR171" s="1"/>
  <c r="AT171" s="1"/>
  <c r="BB171" s="1"/>
  <c r="AZ163"/>
  <c r="AV163"/>
  <c r="AJ163"/>
  <c r="AE164"/>
  <c r="AD151"/>
  <c r="U159"/>
  <c r="AJ151"/>
  <c r="AE146"/>
  <c r="AF146" s="1"/>
  <c r="AR146" s="1"/>
  <c r="AT146" s="1"/>
  <c r="BB146" s="1"/>
  <c r="Y149"/>
  <c r="Y140" s="1"/>
  <c r="R149"/>
  <c r="R140" s="1"/>
  <c r="AE138"/>
  <c r="AF138" s="1"/>
  <c r="AR138" s="1"/>
  <c r="AM139"/>
  <c r="AM134" s="1"/>
  <c r="AE131"/>
  <c r="AF131" s="1"/>
  <c r="AR131" s="1"/>
  <c r="AE125"/>
  <c r="AF125" s="1"/>
  <c r="AR125" s="1"/>
  <c r="AT125" s="1"/>
  <c r="BB125" s="1"/>
  <c r="AE124"/>
  <c r="S133"/>
  <c r="S123" s="1"/>
  <c r="AE121"/>
  <c r="AF121" s="1"/>
  <c r="AR121" s="1"/>
  <c r="AT121" s="1"/>
  <c r="BB121" s="1"/>
  <c r="AE120"/>
  <c r="AF120" s="1"/>
  <c r="AR120" s="1"/>
  <c r="Y117"/>
  <c r="Y111" s="1"/>
  <c r="R117"/>
  <c r="R111" s="1"/>
  <c r="AE113"/>
  <c r="AF113" s="1"/>
  <c r="AR113" s="1"/>
  <c r="AT113" s="1"/>
  <c r="BB113" s="1"/>
  <c r="AE112"/>
  <c r="S117"/>
  <c r="S111" s="1"/>
  <c r="Y110"/>
  <c r="Y106" s="1"/>
  <c r="AE104"/>
  <c r="AF104" s="1"/>
  <c r="AR104" s="1"/>
  <c r="AB105"/>
  <c r="AB100" s="1"/>
  <c r="S105"/>
  <c r="S100" s="1"/>
  <c r="Y92"/>
  <c r="Y79" s="1"/>
  <c r="Y78" s="1"/>
  <c r="AE91"/>
  <c r="AF91" s="1"/>
  <c r="AR91" s="1"/>
  <c r="S92"/>
  <c r="U92"/>
  <c r="M89"/>
  <c r="AQ89" s="1"/>
  <c r="T88"/>
  <c r="AE83"/>
  <c r="AS76"/>
  <c r="AQ75"/>
  <c r="AE63"/>
  <c r="AF63" s="1"/>
  <c r="AR63" s="1"/>
  <c r="AE55"/>
  <c r="AF55" s="1"/>
  <c r="AR55" s="1"/>
  <c r="R56"/>
  <c r="AF52"/>
  <c r="AR52" s="1"/>
  <c r="AL45"/>
  <c r="AC45"/>
  <c r="AM50"/>
  <c r="AE35"/>
  <c r="AF35" s="1"/>
  <c r="AR35" s="1"/>
  <c r="T37"/>
  <c r="T29"/>
  <c r="BA20"/>
  <c r="AW20"/>
  <c r="AK20"/>
  <c r="Y25"/>
  <c r="R25"/>
  <c r="AE17"/>
  <c r="S19"/>
  <c r="S16" s="1"/>
  <c r="AM15"/>
  <c r="Y15"/>
  <c r="R15"/>
  <c r="AE12"/>
  <c r="AZ6"/>
  <c r="AV6"/>
  <c r="AJ6"/>
  <c r="AE9"/>
  <c r="AF9" s="1"/>
  <c r="AR9" s="1"/>
  <c r="AE8"/>
  <c r="AT282"/>
  <c r="AU282"/>
  <c r="BB282" s="1"/>
  <c r="AU281"/>
  <c r="AT281"/>
  <c r="M283"/>
  <c r="M277" s="1"/>
  <c r="AQ278"/>
  <c r="AE268"/>
  <c r="AE259" s="1"/>
  <c r="AF264"/>
  <c r="AN258"/>
  <c r="AS255"/>
  <c r="AS258" s="1"/>
  <c r="AF251"/>
  <c r="AT288"/>
  <c r="AU288" s="1"/>
  <c r="BB288" s="1"/>
  <c r="T259"/>
  <c r="AT257"/>
  <c r="BB257" s="1"/>
  <c r="M289"/>
  <c r="M284" s="1"/>
  <c r="AQ285"/>
  <c r="AN283"/>
  <c r="AN277" s="1"/>
  <c r="AS279"/>
  <c r="AS283" s="1"/>
  <c r="AS277" s="1"/>
  <c r="AE273"/>
  <c r="AF271"/>
  <c r="AR271" s="1"/>
  <c r="AS264"/>
  <c r="AS268" s="1"/>
  <c r="AN268"/>
  <c r="AU262"/>
  <c r="AT262"/>
  <c r="AU260"/>
  <c r="AQ263"/>
  <c r="BA244"/>
  <c r="AJ244"/>
  <c r="AN289"/>
  <c r="AN284" s="1"/>
  <c r="AS286"/>
  <c r="AT280"/>
  <c r="AU280"/>
  <c r="AN276"/>
  <c r="AS274"/>
  <c r="AS276" s="1"/>
  <c r="AS269" s="1"/>
  <c r="AU261"/>
  <c r="AT261"/>
  <c r="AR260"/>
  <c r="AR263" s="1"/>
  <c r="AF263"/>
  <c r="AR239"/>
  <c r="AB269"/>
  <c r="S269"/>
  <c r="AX244"/>
  <c r="M276"/>
  <c r="AQ275"/>
  <c r="AQ276" s="1"/>
  <c r="AU272"/>
  <c r="AU271"/>
  <c r="AT271"/>
  <c r="AR270"/>
  <c r="AU255"/>
  <c r="AQ258"/>
  <c r="AT265"/>
  <c r="BB265" s="1"/>
  <c r="S259"/>
  <c r="T245"/>
  <c r="U245"/>
  <c r="AT241"/>
  <c r="AU241" s="1"/>
  <c r="BB241" s="1"/>
  <c r="M253"/>
  <c r="AQ253" s="1"/>
  <c r="AB243"/>
  <c r="AB238" s="1"/>
  <c r="AE240"/>
  <c r="AF240" s="1"/>
  <c r="AR240" s="1"/>
  <c r="AT240" s="1"/>
  <c r="AU240" s="1"/>
  <c r="BB240" s="1"/>
  <c r="AU229"/>
  <c r="AT229"/>
  <c r="AS214"/>
  <c r="AS220" s="1"/>
  <c r="AS213" s="1"/>
  <c r="AN220"/>
  <c r="AN213" s="1"/>
  <c r="AE209"/>
  <c r="AF205"/>
  <c r="AR205" s="1"/>
  <c r="AE203"/>
  <c r="AF200"/>
  <c r="AR200" s="1"/>
  <c r="AN203"/>
  <c r="AS199"/>
  <c r="AS203" s="1"/>
  <c r="AQ199"/>
  <c r="M203"/>
  <c r="AF193"/>
  <c r="AR191"/>
  <c r="AR193" s="1"/>
  <c r="AS179"/>
  <c r="AS181" s="1"/>
  <c r="AN181"/>
  <c r="AR169"/>
  <c r="AS164"/>
  <c r="AS168" s="1"/>
  <c r="AN168"/>
  <c r="AQ162"/>
  <c r="AS287"/>
  <c r="AT287" s="1"/>
  <c r="AU287" s="1"/>
  <c r="AE285"/>
  <c r="AE278"/>
  <c r="AE275"/>
  <c r="AF275" s="1"/>
  <c r="AR275" s="1"/>
  <c r="AM273"/>
  <c r="AF272"/>
  <c r="AR272" s="1"/>
  <c r="AT272" s="1"/>
  <c r="M270"/>
  <c r="AM268"/>
  <c r="AM259" s="1"/>
  <c r="M266"/>
  <c r="M268" s="1"/>
  <c r="AD263"/>
  <c r="AD259" s="1"/>
  <c r="M263"/>
  <c r="AN260"/>
  <c r="M258"/>
  <c r="AE256"/>
  <c r="AB254"/>
  <c r="M254"/>
  <c r="AK245"/>
  <c r="AK244" s="1"/>
  <c r="AS249"/>
  <c r="AE249"/>
  <c r="M247"/>
  <c r="M250" s="1"/>
  <c r="AN246"/>
  <c r="AN250" s="1"/>
  <c r="Y250"/>
  <c r="Y245" s="1"/>
  <c r="R250"/>
  <c r="R245" s="1"/>
  <c r="R244" s="1"/>
  <c r="AN242"/>
  <c r="AN243" s="1"/>
  <c r="AN238" s="1"/>
  <c r="S243"/>
  <c r="S238" s="1"/>
  <c r="M239"/>
  <c r="M243" s="1"/>
  <c r="M238" s="1"/>
  <c r="AM237"/>
  <c r="AM232" s="1"/>
  <c r="AF237"/>
  <c r="AF232" s="1"/>
  <c r="AB237"/>
  <c r="AB232" s="1"/>
  <c r="AS235"/>
  <c r="AT235" s="1"/>
  <c r="AU235" s="1"/>
  <c r="BB235" s="1"/>
  <c r="T237"/>
  <c r="T232" s="1"/>
  <c r="AT218"/>
  <c r="AU218" s="1"/>
  <c r="BB218" s="1"/>
  <c r="AT208"/>
  <c r="AU208" s="1"/>
  <c r="BB208" s="1"/>
  <c r="AT207"/>
  <c r="AU207" s="1"/>
  <c r="BB207" s="1"/>
  <c r="AY197"/>
  <c r="AL197"/>
  <c r="Y198"/>
  <c r="Y197" s="1"/>
  <c r="R198"/>
  <c r="R197" s="1"/>
  <c r="T182"/>
  <c r="AT186"/>
  <c r="BB186" s="1"/>
  <c r="AT185"/>
  <c r="BB185" s="1"/>
  <c r="S182"/>
  <c r="AT175"/>
  <c r="BB175" s="1"/>
  <c r="U163"/>
  <c r="Y163"/>
  <c r="R163"/>
  <c r="S163"/>
  <c r="T163"/>
  <c r="AX150"/>
  <c r="AT161"/>
  <c r="BB161" s="1"/>
  <c r="AY150"/>
  <c r="AR227"/>
  <c r="AR231" s="1"/>
  <c r="AR226" s="1"/>
  <c r="AF231"/>
  <c r="AF226" s="1"/>
  <c r="AE225"/>
  <c r="AE221" s="1"/>
  <c r="AF222"/>
  <c r="AQ214"/>
  <c r="AR210"/>
  <c r="AQ191"/>
  <c r="M193"/>
  <c r="AS183"/>
  <c r="AS190" s="1"/>
  <c r="AN190"/>
  <c r="M181"/>
  <c r="AQ179"/>
  <c r="AN178"/>
  <c r="AS169"/>
  <c r="AS178" s="1"/>
  <c r="AQ169"/>
  <c r="M178"/>
  <c r="AQ165"/>
  <c r="AT165" s="1"/>
  <c r="BB165" s="1"/>
  <c r="M168"/>
  <c r="AM276"/>
  <c r="AN273"/>
  <c r="L268"/>
  <c r="L259" s="1"/>
  <c r="L244" s="1"/>
  <c r="AQ264"/>
  <c r="Y263"/>
  <c r="Y259" s="1"/>
  <c r="AN254"/>
  <c r="AC254"/>
  <c r="AY245"/>
  <c r="AY244" s="1"/>
  <c r="AL245"/>
  <c r="AL244" s="1"/>
  <c r="AC250"/>
  <c r="AB250"/>
  <c r="S250"/>
  <c r="S245" s="1"/>
  <c r="S244" s="1"/>
  <c r="AM243"/>
  <c r="AM238" s="1"/>
  <c r="AT224"/>
  <c r="BB224" s="1"/>
  <c r="AT223"/>
  <c r="AU223" s="1"/>
  <c r="BB223" s="1"/>
  <c r="AT219"/>
  <c r="AU219" s="1"/>
  <c r="BB219" s="1"/>
  <c r="AZ197"/>
  <c r="AV197"/>
  <c r="AD197"/>
  <c r="AS196"/>
  <c r="AT187"/>
  <c r="BB187" s="1"/>
  <c r="AT177"/>
  <c r="BB177" s="1"/>
  <c r="AT176"/>
  <c r="BB176" s="1"/>
  <c r="AR246"/>
  <c r="AS233"/>
  <c r="AN237"/>
  <c r="AN232" s="1"/>
  <c r="AU230"/>
  <c r="AT230"/>
  <c r="AN231"/>
  <c r="AN226" s="1"/>
  <c r="AS227"/>
  <c r="AS231" s="1"/>
  <c r="AS226" s="1"/>
  <c r="AQ227"/>
  <c r="M231"/>
  <c r="M226" s="1"/>
  <c r="AN212"/>
  <c r="AS210"/>
  <c r="AS212" s="1"/>
  <c r="M212"/>
  <c r="AQ210"/>
  <c r="AR204"/>
  <c r="AR209" s="1"/>
  <c r="AS192"/>
  <c r="AT192" s="1"/>
  <c r="AU192" s="1"/>
  <c r="AN193"/>
  <c r="M190"/>
  <c r="AQ183"/>
  <c r="AF160"/>
  <c r="AE162"/>
  <c r="AQ159"/>
  <c r="AF152"/>
  <c r="BB147"/>
  <c r="AU149"/>
  <c r="AU140" s="1"/>
  <c r="U268"/>
  <c r="U259" s="1"/>
  <c r="AZ245"/>
  <c r="AZ244" s="1"/>
  <c r="AV245"/>
  <c r="AV244" s="1"/>
  <c r="AD245"/>
  <c r="AT234"/>
  <c r="AU234" s="1"/>
  <c r="BB234" s="1"/>
  <c r="AT206"/>
  <c r="AU206" s="1"/>
  <c r="BB206" s="1"/>
  <c r="AT205"/>
  <c r="AU205" s="1"/>
  <c r="BA197"/>
  <c r="AJ197"/>
  <c r="AT201"/>
  <c r="BB201" s="1"/>
  <c r="AS193"/>
  <c r="AT173"/>
  <c r="BB173" s="1"/>
  <c r="AT166"/>
  <c r="BB166" s="1"/>
  <c r="AK150"/>
  <c r="AU252"/>
  <c r="AT252"/>
  <c r="AQ237"/>
  <c r="AQ232" s="1"/>
  <c r="AQ222"/>
  <c r="M225"/>
  <c r="M221" s="1"/>
  <c r="AE220"/>
  <c r="AE213" s="1"/>
  <c r="AF214"/>
  <c r="AU211"/>
  <c r="AN209"/>
  <c r="AS204"/>
  <c r="AS209" s="1"/>
  <c r="AQ204"/>
  <c r="M209"/>
  <c r="AR199"/>
  <c r="AE196"/>
  <c r="AF194"/>
  <c r="AE168"/>
  <c r="AF164"/>
  <c r="AS160"/>
  <c r="AS162" s="1"/>
  <c r="AN162"/>
  <c r="AM250"/>
  <c r="AM245" s="1"/>
  <c r="AE243"/>
  <c r="AE238" s="1"/>
  <c r="AT217"/>
  <c r="AU217" s="1"/>
  <c r="BB217" s="1"/>
  <c r="AX197"/>
  <c r="AK197"/>
  <c r="U197"/>
  <c r="S198"/>
  <c r="S197" s="1"/>
  <c r="T198"/>
  <c r="AT184"/>
  <c r="BB184" s="1"/>
  <c r="Y182"/>
  <c r="R182"/>
  <c r="AT174"/>
  <c r="BB174" s="1"/>
  <c r="AT167"/>
  <c r="BB167" s="1"/>
  <c r="AC150"/>
  <c r="AD150"/>
  <c r="AT158"/>
  <c r="BB158" s="1"/>
  <c r="AJ150"/>
  <c r="T151"/>
  <c r="T150" s="1"/>
  <c r="M149"/>
  <c r="M140" s="1"/>
  <c r="AQ143"/>
  <c r="AT143" s="1"/>
  <c r="BB143" s="1"/>
  <c r="M139"/>
  <c r="M134" s="1"/>
  <c r="AQ135"/>
  <c r="AS124"/>
  <c r="AS133" s="1"/>
  <c r="AS123" s="1"/>
  <c r="AN133"/>
  <c r="AN123" s="1"/>
  <c r="AS120"/>
  <c r="AN122"/>
  <c r="AN118" s="1"/>
  <c r="AS112"/>
  <c r="AS117" s="1"/>
  <c r="AS111" s="1"/>
  <c r="AN117"/>
  <c r="AN111" s="1"/>
  <c r="AF107"/>
  <c r="AE110"/>
  <c r="AE106" s="1"/>
  <c r="AS101"/>
  <c r="AS105" s="1"/>
  <c r="AS100" s="1"/>
  <c r="AN105"/>
  <c r="AN100" s="1"/>
  <c r="AQ94"/>
  <c r="M99"/>
  <c r="M93" s="1"/>
  <c r="AF89"/>
  <c r="AE92"/>
  <c r="AE88"/>
  <c r="AF87"/>
  <c r="AR87" s="1"/>
  <c r="AT87" s="1"/>
  <c r="BB87" s="1"/>
  <c r="AQ86"/>
  <c r="M88"/>
  <c r="AR80"/>
  <c r="L237"/>
  <c r="L232" s="1"/>
  <c r="AN225"/>
  <c r="AN221" s="1"/>
  <c r="L225"/>
  <c r="L221" s="1"/>
  <c r="AM220"/>
  <c r="AM213" s="1"/>
  <c r="AB220"/>
  <c r="AB213" s="1"/>
  <c r="M216"/>
  <c r="AQ216" s="1"/>
  <c r="AT216" s="1"/>
  <c r="BB216" s="1"/>
  <c r="AE211"/>
  <c r="AF211" s="1"/>
  <c r="AR211" s="1"/>
  <c r="AT211" s="1"/>
  <c r="AM209"/>
  <c r="AB209"/>
  <c r="AB198" s="1"/>
  <c r="AM203"/>
  <c r="AM196"/>
  <c r="AB196"/>
  <c r="AB182" s="1"/>
  <c r="M194"/>
  <c r="AE193"/>
  <c r="AE183"/>
  <c r="AE179"/>
  <c r="AM168"/>
  <c r="AB168"/>
  <c r="AB163" s="1"/>
  <c r="M162"/>
  <c r="AN159"/>
  <c r="L159"/>
  <c r="AE157"/>
  <c r="BA151"/>
  <c r="BA150" s="1"/>
  <c r="AW151"/>
  <c r="AW150" s="1"/>
  <c r="L156"/>
  <c r="AE154"/>
  <c r="AF154" s="1"/>
  <c r="AR154" s="1"/>
  <c r="AS153"/>
  <c r="Y156"/>
  <c r="R156"/>
  <c r="R151" s="1"/>
  <c r="AQ152"/>
  <c r="AT142"/>
  <c r="BB142" s="1"/>
  <c r="AT137"/>
  <c r="BB137" s="1"/>
  <c r="AT127"/>
  <c r="BB127" s="1"/>
  <c r="AT115"/>
  <c r="BB115" s="1"/>
  <c r="AX78"/>
  <c r="AL78"/>
  <c r="AC78"/>
  <c r="R78"/>
  <c r="S79"/>
  <c r="S78" s="1"/>
  <c r="AS138"/>
  <c r="AS139" s="1"/>
  <c r="AS134" s="1"/>
  <c r="AN139"/>
  <c r="AN134" s="1"/>
  <c r="AF119"/>
  <c r="AE122"/>
  <c r="AE118" s="1"/>
  <c r="AQ102"/>
  <c r="AT102" s="1"/>
  <c r="BB102" s="1"/>
  <c r="M105"/>
  <c r="M100" s="1"/>
  <c r="M237"/>
  <c r="M232" s="1"/>
  <c r="AE231"/>
  <c r="AE226" s="1"/>
  <c r="AQ228"/>
  <c r="AT228" s="1"/>
  <c r="AU228" s="1"/>
  <c r="BB228" s="1"/>
  <c r="AC220"/>
  <c r="AC213" s="1"/>
  <c r="AC197" s="1"/>
  <c r="AM212"/>
  <c r="L209"/>
  <c r="L203"/>
  <c r="AQ200"/>
  <c r="AN196"/>
  <c r="AM193"/>
  <c r="AM190"/>
  <c r="AM181"/>
  <c r="AE178"/>
  <c r="L168"/>
  <c r="M159"/>
  <c r="AL151"/>
  <c r="AL150" s="1"/>
  <c r="AQ155"/>
  <c r="AT155" s="1"/>
  <c r="BB155" s="1"/>
  <c r="AS154"/>
  <c r="AE153"/>
  <c r="AF153" s="1"/>
  <c r="AR153" s="1"/>
  <c r="AE148"/>
  <c r="AF148" s="1"/>
  <c r="AR148" s="1"/>
  <c r="AT136"/>
  <c r="BB136" s="1"/>
  <c r="AT131"/>
  <c r="BB131" s="1"/>
  <c r="AT120"/>
  <c r="BB120" s="1"/>
  <c r="AT109"/>
  <c r="BB109" s="1"/>
  <c r="AT104"/>
  <c r="BB104" s="1"/>
  <c r="AT98"/>
  <c r="BB98" s="1"/>
  <c r="AT97"/>
  <c r="BB97" s="1"/>
  <c r="AT91"/>
  <c r="BB91" s="1"/>
  <c r="BA78"/>
  <c r="AS88"/>
  <c r="AY78"/>
  <c r="AR135"/>
  <c r="AR139" s="1"/>
  <c r="AR134" s="1"/>
  <c r="AF139"/>
  <c r="AF134" s="1"/>
  <c r="AQ126"/>
  <c r="AT126" s="1"/>
  <c r="BB126" s="1"/>
  <c r="M133"/>
  <c r="M123" s="1"/>
  <c r="AQ114"/>
  <c r="AT114" s="1"/>
  <c r="BB114" s="1"/>
  <c r="M117"/>
  <c r="M111" s="1"/>
  <c r="AQ107"/>
  <c r="M110"/>
  <c r="M106" s="1"/>
  <c r="AE105"/>
  <c r="AE100" s="1"/>
  <c r="AF101"/>
  <c r="AS89"/>
  <c r="AS92" s="1"/>
  <c r="AN92"/>
  <c r="AS80"/>
  <c r="AS85" s="1"/>
  <c r="AN85"/>
  <c r="AM151"/>
  <c r="M156"/>
  <c r="AT144"/>
  <c r="BB144" s="1"/>
  <c r="AT95"/>
  <c r="BB95" s="1"/>
  <c r="AZ78"/>
  <c r="AV78"/>
  <c r="AJ78"/>
  <c r="T79"/>
  <c r="T78" s="1"/>
  <c r="AE133"/>
  <c r="AE123" s="1"/>
  <c r="AF124"/>
  <c r="AQ119"/>
  <c r="M122"/>
  <c r="M118" s="1"/>
  <c r="AE117"/>
  <c r="AE111" s="1"/>
  <c r="AF112"/>
  <c r="AS108"/>
  <c r="AT108" s="1"/>
  <c r="BB108" s="1"/>
  <c r="AN110"/>
  <c r="AN106" s="1"/>
  <c r="AN99"/>
  <c r="AN93" s="1"/>
  <c r="AS96"/>
  <c r="AT96" s="1"/>
  <c r="BB96" s="1"/>
  <c r="AR94"/>
  <c r="AR99" s="1"/>
  <c r="AR93" s="1"/>
  <c r="AF99"/>
  <c r="AF93" s="1"/>
  <c r="AQ92"/>
  <c r="AR86"/>
  <c r="AR88" s="1"/>
  <c r="AF88"/>
  <c r="AE85"/>
  <c r="AF83"/>
  <c r="AR83" s="1"/>
  <c r="AT83" s="1"/>
  <c r="BB83" s="1"/>
  <c r="AQ82"/>
  <c r="AT82" s="1"/>
  <c r="BB82" s="1"/>
  <c r="M85"/>
  <c r="AB225"/>
  <c r="AB221" s="1"/>
  <c r="L178"/>
  <c r="L162"/>
  <c r="AB159"/>
  <c r="AB151" s="1"/>
  <c r="AB150" s="1"/>
  <c r="AZ151"/>
  <c r="AZ150" s="1"/>
  <c r="AV151"/>
  <c r="AV150" s="1"/>
  <c r="U156"/>
  <c r="U151" s="1"/>
  <c r="U150" s="1"/>
  <c r="AT132"/>
  <c r="BB132" s="1"/>
  <c r="AT130"/>
  <c r="BB130" s="1"/>
  <c r="AT129"/>
  <c r="BB129" s="1"/>
  <c r="AS122"/>
  <c r="AS118" s="1"/>
  <c r="AT103"/>
  <c r="BB103" s="1"/>
  <c r="AT90"/>
  <c r="BB90" s="1"/>
  <c r="AT84"/>
  <c r="BB84" s="1"/>
  <c r="AU70"/>
  <c r="AT70"/>
  <c r="M66"/>
  <c r="AQ66" s="1"/>
  <c r="AT66" s="1"/>
  <c r="AU66" s="1"/>
  <c r="BB66" s="1"/>
  <c r="AS46"/>
  <c r="AQ30"/>
  <c r="AF22"/>
  <c r="AR22" s="1"/>
  <c r="AT22" s="1"/>
  <c r="AU22" s="1"/>
  <c r="AE25"/>
  <c r="AN15"/>
  <c r="AS12"/>
  <c r="AS15" s="1"/>
  <c r="AS8"/>
  <c r="AS11" s="1"/>
  <c r="AS6" s="1"/>
  <c r="AN11"/>
  <c r="AE141"/>
  <c r="AE139"/>
  <c r="AE134" s="1"/>
  <c r="AM133"/>
  <c r="AM123" s="1"/>
  <c r="AB133"/>
  <c r="AB123" s="1"/>
  <c r="AM117"/>
  <c r="AM111" s="1"/>
  <c r="AB117"/>
  <c r="AB111" s="1"/>
  <c r="AM105"/>
  <c r="AM100" s="1"/>
  <c r="AW93"/>
  <c r="AW78" s="1"/>
  <c r="AN88"/>
  <c r="L88"/>
  <c r="AM85"/>
  <c r="AM79" s="1"/>
  <c r="AB85"/>
  <c r="AT59"/>
  <c r="BB59" s="1"/>
  <c r="AT52"/>
  <c r="AU52" s="1"/>
  <c r="BB52" s="1"/>
  <c r="S45"/>
  <c r="M44"/>
  <c r="M40" s="1"/>
  <c r="AS29"/>
  <c r="AB20"/>
  <c r="BA5"/>
  <c r="AW5"/>
  <c r="AK5"/>
  <c r="R6"/>
  <c r="AU71"/>
  <c r="AT71"/>
  <c r="AV68"/>
  <c r="AV77" s="1"/>
  <c r="AV61" s="1"/>
  <c r="AV5" s="1"/>
  <c r="AU54"/>
  <c r="AT54"/>
  <c r="AU53"/>
  <c r="AR51"/>
  <c r="M50"/>
  <c r="AQ46"/>
  <c r="AF30"/>
  <c r="AU13"/>
  <c r="AT13"/>
  <c r="AQ12"/>
  <c r="M15"/>
  <c r="AU9"/>
  <c r="AT9"/>
  <c r="AU8"/>
  <c r="AR7"/>
  <c r="AB139"/>
  <c r="AB134" s="1"/>
  <c r="L133"/>
  <c r="L123" s="1"/>
  <c r="AM122"/>
  <c r="AM118" s="1"/>
  <c r="AB122"/>
  <c r="AB118" s="1"/>
  <c r="L117"/>
  <c r="L111" s="1"/>
  <c r="AM110"/>
  <c r="AM106" s="1"/>
  <c r="AB110"/>
  <c r="AB106" s="1"/>
  <c r="L105"/>
  <c r="L100" s="1"/>
  <c r="AE99"/>
  <c r="AE93" s="1"/>
  <c r="M92"/>
  <c r="L85"/>
  <c r="AT76"/>
  <c r="BB76" s="1"/>
  <c r="AT75"/>
  <c r="AU75" s="1"/>
  <c r="BB75" s="1"/>
  <c r="AT74"/>
  <c r="BB74" s="1"/>
  <c r="AE73"/>
  <c r="AF73" s="1"/>
  <c r="AR73" s="1"/>
  <c r="AY73" s="1"/>
  <c r="AM77"/>
  <c r="AM61" s="1"/>
  <c r="U77"/>
  <c r="U61" s="1"/>
  <c r="AT63"/>
  <c r="BB63" s="1"/>
  <c r="U45"/>
  <c r="AT47"/>
  <c r="BB47" s="1"/>
  <c r="AT35"/>
  <c r="AU35" s="1"/>
  <c r="BB35" s="1"/>
  <c r="AT33"/>
  <c r="BB33" s="1"/>
  <c r="AT32"/>
  <c r="AU32" s="1"/>
  <c r="BB32" s="1"/>
  <c r="AX5"/>
  <c r="AX292" s="1"/>
  <c r="AL5"/>
  <c r="AC6"/>
  <c r="M73"/>
  <c r="AQ73" s="1"/>
  <c r="AR62"/>
  <c r="AQ60"/>
  <c r="AU55"/>
  <c r="AT55"/>
  <c r="AF53"/>
  <c r="AR53" s="1"/>
  <c r="AT53" s="1"/>
  <c r="AE56"/>
  <c r="AN56"/>
  <c r="AS51"/>
  <c r="AS56" s="1"/>
  <c r="AQ51"/>
  <c r="M56"/>
  <c r="AF46"/>
  <c r="AE50"/>
  <c r="AR41"/>
  <c r="AS18"/>
  <c r="AS19" s="1"/>
  <c r="AS16" s="1"/>
  <c r="AN19"/>
  <c r="AN16" s="1"/>
  <c r="M11"/>
  <c r="AQ7"/>
  <c r="AU79"/>
  <c r="AU78" s="1"/>
  <c r="AK79"/>
  <c r="AK78" s="1"/>
  <c r="AD79"/>
  <c r="AD78" s="1"/>
  <c r="U79"/>
  <c r="U78" s="1"/>
  <c r="AT64"/>
  <c r="AU64" s="1"/>
  <c r="BB64" s="1"/>
  <c r="R45"/>
  <c r="U20"/>
  <c r="AT24"/>
  <c r="AU24" s="1"/>
  <c r="BB24" s="1"/>
  <c r="T20"/>
  <c r="AS25"/>
  <c r="M25"/>
  <c r="AD5"/>
  <c r="AQ62"/>
  <c r="AS41"/>
  <c r="AS44" s="1"/>
  <c r="AS40" s="1"/>
  <c r="AN44"/>
  <c r="AN40" s="1"/>
  <c r="AS30"/>
  <c r="AS37" s="1"/>
  <c r="AN37"/>
  <c r="AF17"/>
  <c r="AE19"/>
  <c r="AE16" s="1"/>
  <c r="AF12"/>
  <c r="AT10"/>
  <c r="AU10"/>
  <c r="AF8"/>
  <c r="AR8" s="1"/>
  <c r="AT8" s="1"/>
  <c r="AE11"/>
  <c r="L99"/>
  <c r="L93" s="1"/>
  <c r="AB92"/>
  <c r="AB88"/>
  <c r="AB77"/>
  <c r="AB61" s="1"/>
  <c r="S77"/>
  <c r="S61" s="1"/>
  <c r="AT67"/>
  <c r="AU67" s="1"/>
  <c r="BB67" s="1"/>
  <c r="AT65"/>
  <c r="AU65" s="1"/>
  <c r="BB65" s="1"/>
  <c r="AT48"/>
  <c r="BB48" s="1"/>
  <c r="AT36"/>
  <c r="AU36" s="1"/>
  <c r="BB36" s="1"/>
  <c r="R20"/>
  <c r="AJ5"/>
  <c r="Y6"/>
  <c r="AQ72"/>
  <c r="AN69"/>
  <c r="M69"/>
  <c r="AQ69" s="1"/>
  <c r="AE68"/>
  <c r="M60"/>
  <c r="AN58"/>
  <c r="AE57"/>
  <c r="Y50"/>
  <c r="AN49"/>
  <c r="AS49" s="1"/>
  <c r="AT49" s="1"/>
  <c r="BB49" s="1"/>
  <c r="AM44"/>
  <c r="AM40" s="1"/>
  <c r="AB44"/>
  <c r="AB40" s="1"/>
  <c r="AQ43"/>
  <c r="AT43" s="1"/>
  <c r="BB43" s="1"/>
  <c r="AN39"/>
  <c r="L39"/>
  <c r="M38"/>
  <c r="M39" s="1"/>
  <c r="Y37"/>
  <c r="Y20" s="1"/>
  <c r="AE34"/>
  <c r="AF34" s="1"/>
  <c r="AR34" s="1"/>
  <c r="AT34" s="1"/>
  <c r="AU34" s="1"/>
  <c r="BB34" s="1"/>
  <c r="M31"/>
  <c r="AQ31" s="1"/>
  <c r="AT31" s="1"/>
  <c r="AU31" s="1"/>
  <c r="BB31" s="1"/>
  <c r="AN29"/>
  <c r="L29"/>
  <c r="M28"/>
  <c r="M29" s="1"/>
  <c r="AQ26"/>
  <c r="AN25"/>
  <c r="AC25"/>
  <c r="AC20" s="1"/>
  <c r="L25"/>
  <c r="AQ23"/>
  <c r="AT23" s="1"/>
  <c r="AU23" s="1"/>
  <c r="BB23" s="1"/>
  <c r="AQ21"/>
  <c r="AM19"/>
  <c r="AM16" s="1"/>
  <c r="AB19"/>
  <c r="AB16" s="1"/>
  <c r="M18"/>
  <c r="AQ18" s="1"/>
  <c r="AQ14"/>
  <c r="AE14"/>
  <c r="AF14" s="1"/>
  <c r="AR14" s="1"/>
  <c r="Y56"/>
  <c r="AF26"/>
  <c r="AF21"/>
  <c r="AM56"/>
  <c r="AM45" s="1"/>
  <c r="L50"/>
  <c r="L45" s="1"/>
  <c r="L15"/>
  <c r="L6" s="1"/>
  <c r="Y110" i="22"/>
  <c r="Y106" s="1"/>
  <c r="Y139"/>
  <c r="Y134" s="1"/>
  <c r="Y50" i="23"/>
  <c r="Y122" i="22"/>
  <c r="Y118" s="1"/>
  <c r="Y220" i="23"/>
  <c r="Y213" s="1"/>
  <c r="Y258"/>
  <c r="Y289"/>
  <c r="Y284" s="1"/>
  <c r="Y156"/>
  <c r="Y15" i="22"/>
  <c r="Y25"/>
  <c r="Y37"/>
  <c r="Y44"/>
  <c r="Y40" s="1"/>
  <c r="Y60"/>
  <c r="Y99"/>
  <c r="Y93" s="1"/>
  <c r="Y117"/>
  <c r="Y111" s="1"/>
  <c r="Y133"/>
  <c r="Y123" s="1"/>
  <c r="Y190"/>
  <c r="Y212"/>
  <c r="Y225"/>
  <c r="Y221" s="1"/>
  <c r="Y268"/>
  <c r="Y259" s="1"/>
  <c r="Y244" s="1"/>
  <c r="Y273"/>
  <c r="Y269" s="1"/>
  <c r="Y85" i="23"/>
  <c r="Y181"/>
  <c r="Y6" i="22"/>
  <c r="Y85"/>
  <c r="Y79" s="1"/>
  <c r="Y198"/>
  <c r="Y168" i="23"/>
  <c r="Y163" s="1"/>
  <c r="Y178"/>
  <c r="Y196"/>
  <c r="Y263"/>
  <c r="Y283"/>
  <c r="Y277" s="1"/>
  <c r="Y45" i="22"/>
  <c r="Y19"/>
  <c r="Y16" s="1"/>
  <c r="Y181"/>
  <c r="Y220"/>
  <c r="Y213" s="1"/>
  <c r="Y289"/>
  <c r="Y284" s="1"/>
  <c r="Y11" i="23"/>
  <c r="Y6" s="1"/>
  <c r="Y15"/>
  <c r="Y37"/>
  <c r="Y20" s="1"/>
  <c r="Y44"/>
  <c r="Y40" s="1"/>
  <c r="Y60"/>
  <c r="Y99"/>
  <c r="Y93" s="1"/>
  <c r="Y117"/>
  <c r="Y111" s="1"/>
  <c r="Y133"/>
  <c r="Y123" s="1"/>
  <c r="Y190"/>
  <c r="Y182" s="1"/>
  <c r="Y212"/>
  <c r="Y225"/>
  <c r="Y221" s="1"/>
  <c r="Y268"/>
  <c r="Y259" s="1"/>
  <c r="Y244" s="1"/>
  <c r="Y273"/>
  <c r="Y269" s="1"/>
  <c r="Y149" i="22"/>
  <c r="Y140" s="1"/>
  <c r="Y156"/>
  <c r="Y168"/>
  <c r="Y163" s="1"/>
  <c r="Y178"/>
  <c r="Y56" i="23"/>
  <c r="Y45" s="1"/>
  <c r="Y77"/>
  <c r="Y61" s="1"/>
  <c r="Y198"/>
  <c r="Y209"/>
  <c r="Y237"/>
  <c r="Y232" s="1"/>
  <c r="Y243"/>
  <c r="Y238" s="1"/>
  <c r="Y250"/>
  <c r="Y245" s="1"/>
  <c r="Y254"/>
  <c r="Y79"/>
  <c r="Y78" s="1"/>
  <c r="Y20" i="22"/>
  <c r="Y182"/>
  <c r="AF42" i="21" l="1"/>
  <c r="AT154"/>
  <c r="BB154" s="1"/>
  <c r="AQ247"/>
  <c r="S150"/>
  <c r="AE79"/>
  <c r="AN20"/>
  <c r="AV292"/>
  <c r="BB280"/>
  <c r="AF203"/>
  <c r="AD244"/>
  <c r="AB245"/>
  <c r="AB244" s="1"/>
  <c r="AF178"/>
  <c r="T244"/>
  <c r="AT255"/>
  <c r="BB55"/>
  <c r="T197"/>
  <c r="AR203"/>
  <c r="AR178"/>
  <c r="AE254"/>
  <c r="AT279"/>
  <c r="AU279" s="1"/>
  <c r="BB279" s="1"/>
  <c r="BA292"/>
  <c r="AS237"/>
  <c r="AS232" s="1"/>
  <c r="AB5"/>
  <c r="AQ44"/>
  <c r="AQ40" s="1"/>
  <c r="AT153"/>
  <c r="BB153" s="1"/>
  <c r="AN151"/>
  <c r="AF209"/>
  <c r="AN269"/>
  <c r="AU215"/>
  <c r="BB215" s="1"/>
  <c r="BB281"/>
  <c r="AM20"/>
  <c r="U269"/>
  <c r="M19"/>
  <c r="M16" s="1"/>
  <c r="U5"/>
  <c r="M245"/>
  <c r="S5"/>
  <c r="T6"/>
  <c r="T5" s="1"/>
  <c r="AS79"/>
  <c r="AQ239"/>
  <c r="AB197"/>
  <c r="Y45"/>
  <c r="L198"/>
  <c r="AN245"/>
  <c r="AS141"/>
  <c r="AS149" s="1"/>
  <c r="AS140" s="1"/>
  <c r="AN149"/>
  <c r="AN140" s="1"/>
  <c r="AT148"/>
  <c r="BB148" s="1"/>
  <c r="AQ133"/>
  <c r="AQ123" s="1"/>
  <c r="AS156"/>
  <c r="AS151" s="1"/>
  <c r="AS163"/>
  <c r="AS289"/>
  <c r="AS284" s="1"/>
  <c r="AM6"/>
  <c r="AM5" s="1"/>
  <c r="BB287"/>
  <c r="AU289"/>
  <c r="AU284" s="1"/>
  <c r="AT14"/>
  <c r="AU14"/>
  <c r="AU72"/>
  <c r="AT72"/>
  <c r="AR17"/>
  <c r="AF19"/>
  <c r="AF16" s="1"/>
  <c r="AY62"/>
  <c r="AY77" s="1"/>
  <c r="AY61" s="1"/>
  <c r="AR30"/>
  <c r="AR37" s="1"/>
  <c r="AF37"/>
  <c r="AR101"/>
  <c r="AF105"/>
  <c r="AF100" s="1"/>
  <c r="AQ194"/>
  <c r="M196"/>
  <c r="M182" s="1"/>
  <c r="AU247"/>
  <c r="AT247"/>
  <c r="AQ250"/>
  <c r="AT227"/>
  <c r="AQ231"/>
  <c r="AQ226" s="1"/>
  <c r="AF225"/>
  <c r="AF221" s="1"/>
  <c r="AR222"/>
  <c r="AR225" s="1"/>
  <c r="AR221" s="1"/>
  <c r="AQ270"/>
  <c r="M273"/>
  <c r="M269" s="1"/>
  <c r="AF278"/>
  <c r="AE283"/>
  <c r="AE277" s="1"/>
  <c r="L20"/>
  <c r="AS20"/>
  <c r="AQ28"/>
  <c r="AT28" s="1"/>
  <c r="AU28" s="1"/>
  <c r="BB28" s="1"/>
  <c r="L79"/>
  <c r="L78" s="1"/>
  <c r="AR11"/>
  <c r="BB9"/>
  <c r="BB13"/>
  <c r="AF56"/>
  <c r="BB54"/>
  <c r="BB71"/>
  <c r="AM78"/>
  <c r="AS50"/>
  <c r="BB70"/>
  <c r="AT138"/>
  <c r="BB138" s="1"/>
  <c r="M151"/>
  <c r="AN79"/>
  <c r="AN78" s="1"/>
  <c r="AS99"/>
  <c r="AS93" s="1"/>
  <c r="L163"/>
  <c r="R150"/>
  <c r="L151"/>
  <c r="AM163"/>
  <c r="BB230"/>
  <c r="AC245"/>
  <c r="AC244" s="1"/>
  <c r="M163"/>
  <c r="AN182"/>
  <c r="AF212"/>
  <c r="Y244"/>
  <c r="M259"/>
  <c r="AN198"/>
  <c r="AN197" s="1"/>
  <c r="BB229"/>
  <c r="AS246"/>
  <c r="AT286"/>
  <c r="BB286" s="1"/>
  <c r="AF273"/>
  <c r="AE276"/>
  <c r="AE269" s="1"/>
  <c r="AS242"/>
  <c r="AF243"/>
  <c r="AF238" s="1"/>
  <c r="BB261"/>
  <c r="BB262"/>
  <c r="AF25"/>
  <c r="AR21"/>
  <c r="AR25" s="1"/>
  <c r="BB22"/>
  <c r="AU25"/>
  <c r="AU18"/>
  <c r="AT18"/>
  <c r="AS58"/>
  <c r="AN60"/>
  <c r="AS69"/>
  <c r="AS77" s="1"/>
  <c r="AS61" s="1"/>
  <c r="AN77"/>
  <c r="AN61" s="1"/>
  <c r="AU51"/>
  <c r="AT51"/>
  <c r="AT56" s="1"/>
  <c r="AQ56"/>
  <c r="AR56"/>
  <c r="AY51"/>
  <c r="AY56" s="1"/>
  <c r="AY45" s="1"/>
  <c r="AY5" s="1"/>
  <c r="AY292" s="1"/>
  <c r="AR112"/>
  <c r="AF117"/>
  <c r="AF111" s="1"/>
  <c r="AR124"/>
  <c r="AF133"/>
  <c r="AF123" s="1"/>
  <c r="AQ110"/>
  <c r="AQ106" s="1"/>
  <c r="AQ156"/>
  <c r="AQ151" s="1"/>
  <c r="AF157"/>
  <c r="AE159"/>
  <c r="AT94"/>
  <c r="AQ99"/>
  <c r="AQ93" s="1"/>
  <c r="AF110"/>
  <c r="AF106" s="1"/>
  <c r="AR107"/>
  <c r="AR110" s="1"/>
  <c r="AR106" s="1"/>
  <c r="AR164"/>
  <c r="AF168"/>
  <c r="AR214"/>
  <c r="AR220" s="1"/>
  <c r="AR213" s="1"/>
  <c r="AF220"/>
  <c r="AF213" s="1"/>
  <c r="AQ190"/>
  <c r="AT169"/>
  <c r="AQ178"/>
  <c r="AQ193"/>
  <c r="AT191"/>
  <c r="AE250"/>
  <c r="AF249"/>
  <c r="AS260"/>
  <c r="AS263" s="1"/>
  <c r="AS259" s="1"/>
  <c r="AN263"/>
  <c r="AN259" s="1"/>
  <c r="AU253"/>
  <c r="AU254" s="1"/>
  <c r="AT253"/>
  <c r="BB255"/>
  <c r="AQ289"/>
  <c r="AQ284" s="1"/>
  <c r="AQ283"/>
  <c r="AQ277" s="1"/>
  <c r="Y5"/>
  <c r="BB10"/>
  <c r="M6"/>
  <c r="AF11"/>
  <c r="AE37"/>
  <c r="AE20" s="1"/>
  <c r="AB79"/>
  <c r="AB78" s="1"/>
  <c r="AN6"/>
  <c r="AN50"/>
  <c r="AS110"/>
  <c r="AS106" s="1"/>
  <c r="AT80"/>
  <c r="AM182"/>
  <c r="L197"/>
  <c r="AQ105"/>
  <c r="AQ100" s="1"/>
  <c r="AM198"/>
  <c r="AM197" s="1"/>
  <c r="AE212"/>
  <c r="AR85"/>
  <c r="AF198"/>
  <c r="AT233"/>
  <c r="AQ149"/>
  <c r="AQ140" s="1"/>
  <c r="AQ168"/>
  <c r="M220"/>
  <c r="M213" s="1"/>
  <c r="AS198"/>
  <c r="AQ254"/>
  <c r="AQ266"/>
  <c r="AT266" s="1"/>
  <c r="AU266" s="1"/>
  <c r="BB271"/>
  <c r="AR243"/>
  <c r="AR238" s="1"/>
  <c r="AF29"/>
  <c r="AR26"/>
  <c r="AR29" s="1"/>
  <c r="AT21"/>
  <c r="AQ25"/>
  <c r="AF57"/>
  <c r="AE60"/>
  <c r="AE45" s="1"/>
  <c r="AF15"/>
  <c r="AR12"/>
  <c r="AR15" s="1"/>
  <c r="AU62"/>
  <c r="AT62"/>
  <c r="AQ77"/>
  <c r="AQ61" s="1"/>
  <c r="AQ11"/>
  <c r="AU7"/>
  <c r="AT7"/>
  <c r="AT11" s="1"/>
  <c r="AU73"/>
  <c r="AT73"/>
  <c r="AU12"/>
  <c r="AQ15"/>
  <c r="AF141"/>
  <c r="AE149"/>
  <c r="AE140" s="1"/>
  <c r="AE78" s="1"/>
  <c r="AQ122"/>
  <c r="AQ118" s="1"/>
  <c r="AU200"/>
  <c r="AT200"/>
  <c r="AF183"/>
  <c r="AE190"/>
  <c r="AE182" s="1"/>
  <c r="AQ139"/>
  <c r="AQ134" s="1"/>
  <c r="AT135"/>
  <c r="AQ209"/>
  <c r="AT204"/>
  <c r="AT222"/>
  <c r="AQ225"/>
  <c r="AQ221" s="1"/>
  <c r="BB252"/>
  <c r="BB205"/>
  <c r="AU209"/>
  <c r="AR160"/>
  <c r="AF162"/>
  <c r="AQ268"/>
  <c r="AQ259" s="1"/>
  <c r="AQ181"/>
  <c r="AT214"/>
  <c r="AQ220"/>
  <c r="AQ213" s="1"/>
  <c r="AQ203"/>
  <c r="AT199"/>
  <c r="AT275"/>
  <c r="AU275"/>
  <c r="AU263"/>
  <c r="AR251"/>
  <c r="AF254"/>
  <c r="L5"/>
  <c r="AC5"/>
  <c r="AQ19"/>
  <c r="AQ16" s="1"/>
  <c r="M45"/>
  <c r="BB53"/>
  <c r="AT41"/>
  <c r="M37"/>
  <c r="M20" s="1"/>
  <c r="AQ85"/>
  <c r="AQ117"/>
  <c r="AQ111" s="1"/>
  <c r="AF85"/>
  <c r="AE156"/>
  <c r="AE151" s="1"/>
  <c r="M244"/>
  <c r="AM269"/>
  <c r="AM244" s="1"/>
  <c r="AE198"/>
  <c r="AE197" s="1"/>
  <c r="AF68"/>
  <c r="AE77"/>
  <c r="AE61" s="1"/>
  <c r="AR46"/>
  <c r="AR50" s="1"/>
  <c r="AF50"/>
  <c r="AQ50"/>
  <c r="AQ45" s="1"/>
  <c r="AU46"/>
  <c r="AT46"/>
  <c r="AT50" s="1"/>
  <c r="AQ37"/>
  <c r="AT30"/>
  <c r="AF122"/>
  <c r="AF118" s="1"/>
  <c r="AR119"/>
  <c r="AR122" s="1"/>
  <c r="AR118" s="1"/>
  <c r="AF179"/>
  <c r="AE181"/>
  <c r="AE163" s="1"/>
  <c r="AT86"/>
  <c r="AQ88"/>
  <c r="AF92"/>
  <c r="AR89"/>
  <c r="AU193"/>
  <c r="AU182" s="1"/>
  <c r="AU150" s="1"/>
  <c r="BB192"/>
  <c r="AR194"/>
  <c r="AR196" s="1"/>
  <c r="AF196"/>
  <c r="AR152"/>
  <c r="AR156" s="1"/>
  <c r="AF156"/>
  <c r="AQ212"/>
  <c r="AU210"/>
  <c r="AT210"/>
  <c r="AT212" s="1"/>
  <c r="AF256"/>
  <c r="AE258"/>
  <c r="AF285"/>
  <c r="AE289"/>
  <c r="AE284" s="1"/>
  <c r="AT239"/>
  <c r="AQ243"/>
  <c r="AQ238" s="1"/>
  <c r="AR274"/>
  <c r="AF276"/>
  <c r="AR264"/>
  <c r="AR268" s="1"/>
  <c r="AR259" s="1"/>
  <c r="AF268"/>
  <c r="AE15"/>
  <c r="AE6" s="1"/>
  <c r="M77"/>
  <c r="M61" s="1"/>
  <c r="AQ38"/>
  <c r="BB8"/>
  <c r="R5"/>
  <c r="M79"/>
  <c r="M78" s="1"/>
  <c r="AM150"/>
  <c r="AS78"/>
  <c r="BB211"/>
  <c r="AS182"/>
  <c r="AS150" s="1"/>
  <c r="AR212"/>
  <c r="AR198" s="1"/>
  <c r="AR197" s="1"/>
  <c r="AN244"/>
  <c r="AN163"/>
  <c r="AN150" s="1"/>
  <c r="M198"/>
  <c r="M197" s="1"/>
  <c r="U244"/>
  <c r="AR273"/>
  <c r="BB272"/>
  <c r="AF259"/>
  <c r="AT260"/>
  <c r="AT263" s="1"/>
  <c r="Y5" i="22"/>
  <c r="Y5" i="23"/>
  <c r="Y78" i="22"/>
  <c r="Y197"/>
  <c r="Y197" i="23"/>
  <c r="AU183" i="17"/>
  <c r="L184" i="15"/>
  <c r="L184" i="14"/>
  <c r="L184" i="13"/>
  <c r="AC155"/>
  <c r="AC166" i="12"/>
  <c r="AC155"/>
  <c r="AR42" i="21" l="1"/>
  <c r="AF44"/>
  <c r="AF40" s="1"/>
  <c r="AF197"/>
  <c r="AU220"/>
  <c r="AU213" s="1"/>
  <c r="BB253"/>
  <c r="AQ6"/>
  <c r="BB14"/>
  <c r="BB72"/>
  <c r="AQ29"/>
  <c r="AF79"/>
  <c r="BB200"/>
  <c r="AT12"/>
  <c r="AT15" s="1"/>
  <c r="AE5"/>
  <c r="BB86"/>
  <c r="BB88" s="1"/>
  <c r="AT88"/>
  <c r="AR256"/>
  <c r="AF258"/>
  <c r="AT38"/>
  <c r="AQ39"/>
  <c r="AR179"/>
  <c r="AF181"/>
  <c r="AF163" s="1"/>
  <c r="BB135"/>
  <c r="BB139" s="1"/>
  <c r="BB134" s="1"/>
  <c r="AT139"/>
  <c r="AT134" s="1"/>
  <c r="AU15"/>
  <c r="BB7"/>
  <c r="BB11" s="1"/>
  <c r="AU11"/>
  <c r="BB62"/>
  <c r="AF60"/>
  <c r="AR57"/>
  <c r="AR249"/>
  <c r="AF250"/>
  <c r="AF245" s="1"/>
  <c r="AT242"/>
  <c r="AU242" s="1"/>
  <c r="BB242" s="1"/>
  <c r="AS243"/>
  <c r="AS238" s="1"/>
  <c r="AS250"/>
  <c r="AS245" s="1"/>
  <c r="AS244" s="1"/>
  <c r="AT246"/>
  <c r="AR278"/>
  <c r="AF283"/>
  <c r="AF277" s="1"/>
  <c r="AF45"/>
  <c r="AQ79"/>
  <c r="AQ78" s="1"/>
  <c r="BB275"/>
  <c r="AT264"/>
  <c r="AN45"/>
  <c r="AN5" s="1"/>
  <c r="AT107"/>
  <c r="AT26"/>
  <c r="M150"/>
  <c r="AR6"/>
  <c r="AU50"/>
  <c r="BB46"/>
  <c r="BB50" s="1"/>
  <c r="AU239"/>
  <c r="AT220"/>
  <c r="AT213" s="1"/>
  <c r="BB214"/>
  <c r="BB220" s="1"/>
  <c r="BB213" s="1"/>
  <c r="AR276"/>
  <c r="AR269" s="1"/>
  <c r="AT274"/>
  <c r="AR285"/>
  <c r="AF289"/>
  <c r="AF284" s="1"/>
  <c r="BB210"/>
  <c r="BB212" s="1"/>
  <c r="AU212"/>
  <c r="AR92"/>
  <c r="AR79" s="1"/>
  <c r="AT89"/>
  <c r="AT37"/>
  <c r="AU30"/>
  <c r="AR68"/>
  <c r="AF77"/>
  <c r="AF61" s="1"/>
  <c r="AR162"/>
  <c r="AT160"/>
  <c r="AR183"/>
  <c r="AF190"/>
  <c r="AF182" s="1"/>
  <c r="BB266"/>
  <c r="AU268"/>
  <c r="AU259" s="1"/>
  <c r="AR168"/>
  <c r="AT164"/>
  <c r="AT99"/>
  <c r="BB94"/>
  <c r="AR133"/>
  <c r="AR123" s="1"/>
  <c r="AT124"/>
  <c r="AT194"/>
  <c r="AQ196"/>
  <c r="AR19"/>
  <c r="AR16" s="1"/>
  <c r="AT17"/>
  <c r="AE150"/>
  <c r="BB260"/>
  <c r="BB263" s="1"/>
  <c r="AQ198"/>
  <c r="AQ197" s="1"/>
  <c r="AT6"/>
  <c r="AQ163"/>
  <c r="L150"/>
  <c r="AQ245"/>
  <c r="AT69"/>
  <c r="BB69" s="1"/>
  <c r="AZ41"/>
  <c r="AU199"/>
  <c r="AT203"/>
  <c r="AW204"/>
  <c r="AT209"/>
  <c r="BB21"/>
  <c r="BB25" s="1"/>
  <c r="AT25"/>
  <c r="AT85"/>
  <c r="BB80"/>
  <c r="BB85" s="1"/>
  <c r="BB191"/>
  <c r="BB193" s="1"/>
  <c r="AT193"/>
  <c r="BB51"/>
  <c r="BB56" s="1"/>
  <c r="AU56"/>
  <c r="AS60"/>
  <c r="AS45" s="1"/>
  <c r="AS5" s="1"/>
  <c r="AT58"/>
  <c r="BB58" s="1"/>
  <c r="AU19"/>
  <c r="AU16" s="1"/>
  <c r="BB18"/>
  <c r="AU270"/>
  <c r="AT270"/>
  <c r="AT273" s="1"/>
  <c r="AQ273"/>
  <c r="AQ269" s="1"/>
  <c r="AT231"/>
  <c r="AT226" s="1"/>
  <c r="AU227"/>
  <c r="AT119"/>
  <c r="BB73"/>
  <c r="M5"/>
  <c r="AQ182"/>
  <c r="AT152"/>
  <c r="AF20"/>
  <c r="AF269"/>
  <c r="AR254"/>
  <c r="AT251"/>
  <c r="AU222"/>
  <c r="AT225"/>
  <c r="AT221" s="1"/>
  <c r="AR141"/>
  <c r="AF149"/>
  <c r="AF140" s="1"/>
  <c r="AF78" s="1"/>
  <c r="AU233"/>
  <c r="AT237"/>
  <c r="AT232" s="1"/>
  <c r="AT178"/>
  <c r="BB169"/>
  <c r="BB178" s="1"/>
  <c r="AR157"/>
  <c r="AF159"/>
  <c r="AF151" s="1"/>
  <c r="AR117"/>
  <c r="AR111" s="1"/>
  <c r="AT112"/>
  <c r="BB247"/>
  <c r="AU250"/>
  <c r="AR105"/>
  <c r="AR100" s="1"/>
  <c r="AT101"/>
  <c r="AS197"/>
  <c r="AF6"/>
  <c r="AE245"/>
  <c r="AE244" s="1"/>
  <c r="AR20"/>
  <c r="AU157" i="1"/>
  <c r="AL157"/>
  <c r="AT42" i="21" l="1"/>
  <c r="AR44"/>
  <c r="AR40" s="1"/>
  <c r="AU6"/>
  <c r="AT243"/>
  <c r="AT238" s="1"/>
  <c r="AQ20"/>
  <c r="AQ5" s="1"/>
  <c r="AQ150"/>
  <c r="AF5"/>
  <c r="AF150"/>
  <c r="AS292"/>
  <c r="AQ244"/>
  <c r="BB12"/>
  <c r="BB15" s="1"/>
  <c r="BB6" s="1"/>
  <c r="AT198"/>
  <c r="AU45"/>
  <c r="AT117"/>
  <c r="AT111" s="1"/>
  <c r="BB112"/>
  <c r="BB117" s="1"/>
  <c r="BB111" s="1"/>
  <c r="AW251"/>
  <c r="AT254"/>
  <c r="BB152"/>
  <c r="BB156" s="1"/>
  <c r="AT156"/>
  <c r="AW209"/>
  <c r="AW198" s="1"/>
  <c r="AW197" s="1"/>
  <c r="BB204"/>
  <c r="BB209" s="1"/>
  <c r="BB17"/>
  <c r="BB19" s="1"/>
  <c r="BB16" s="1"/>
  <c r="AT19"/>
  <c r="AT16" s="1"/>
  <c r="AT133"/>
  <c r="AT123" s="1"/>
  <c r="BB124"/>
  <c r="BB133" s="1"/>
  <c r="BB123" s="1"/>
  <c r="BB164"/>
  <c r="BB168" s="1"/>
  <c r="AT168"/>
  <c r="BB89"/>
  <c r="BB92" s="1"/>
  <c r="BB79" s="1"/>
  <c r="AT92"/>
  <c r="AT79" s="1"/>
  <c r="BB246"/>
  <c r="AF244"/>
  <c r="BB227"/>
  <c r="BB231" s="1"/>
  <c r="BB226" s="1"/>
  <c r="AU231"/>
  <c r="AU226" s="1"/>
  <c r="BB199"/>
  <c r="BB203" s="1"/>
  <c r="AU203"/>
  <c r="AU198" s="1"/>
  <c r="AR149"/>
  <c r="AR140" s="1"/>
  <c r="AR78" s="1"/>
  <c r="AT141"/>
  <c r="AT68"/>
  <c r="AR77"/>
  <c r="AR61" s="1"/>
  <c r="BB264"/>
  <c r="BB268" s="1"/>
  <c r="BB259" s="1"/>
  <c r="AT268"/>
  <c r="AT259" s="1"/>
  <c r="BB101"/>
  <c r="BB105" s="1"/>
  <c r="BB100" s="1"/>
  <c r="AT105"/>
  <c r="AT100" s="1"/>
  <c r="AR159"/>
  <c r="AR151" s="1"/>
  <c r="AT157"/>
  <c r="AU237"/>
  <c r="AU232" s="1"/>
  <c r="BB233"/>
  <c r="BB237" s="1"/>
  <c r="BB232" s="1"/>
  <c r="AU225"/>
  <c r="AU221" s="1"/>
  <c r="BB222"/>
  <c r="BB225" s="1"/>
  <c r="BB221" s="1"/>
  <c r="AZ44"/>
  <c r="AZ40" s="1"/>
  <c r="AZ5" s="1"/>
  <c r="AZ292" s="1"/>
  <c r="BB41"/>
  <c r="BB194"/>
  <c r="BB196" s="1"/>
  <c r="AT196"/>
  <c r="AT93"/>
  <c r="BB99"/>
  <c r="BB93" s="1"/>
  <c r="AR283"/>
  <c r="AR277" s="1"/>
  <c r="AT278"/>
  <c r="AU38"/>
  <c r="AT39"/>
  <c r="AT197"/>
  <c r="BB119"/>
  <c r="BB122" s="1"/>
  <c r="BB118" s="1"/>
  <c r="AT122"/>
  <c r="AT118" s="1"/>
  <c r="AT162"/>
  <c r="BB160"/>
  <c r="BB162" s="1"/>
  <c r="AU37"/>
  <c r="BB30"/>
  <c r="BB37" s="1"/>
  <c r="AU274"/>
  <c r="AT276"/>
  <c r="AT269" s="1"/>
  <c r="AU243"/>
  <c r="AU238" s="1"/>
  <c r="BB239"/>
  <c r="BB243" s="1"/>
  <c r="BB238" s="1"/>
  <c r="BB107"/>
  <c r="BB110" s="1"/>
  <c r="BB106" s="1"/>
  <c r="AT110"/>
  <c r="AT106" s="1"/>
  <c r="AR60"/>
  <c r="AR45" s="1"/>
  <c r="AR5" s="1"/>
  <c r="AT57"/>
  <c r="AU273"/>
  <c r="BB270"/>
  <c r="BB273" s="1"/>
  <c r="AR190"/>
  <c r="AR182" s="1"/>
  <c r="AT183"/>
  <c r="AR289"/>
  <c r="AR284" s="1"/>
  <c r="AT285"/>
  <c r="AU26"/>
  <c r="AT29"/>
  <c r="AT20" s="1"/>
  <c r="AT249"/>
  <c r="BB249" s="1"/>
  <c r="AR250"/>
  <c r="AR181"/>
  <c r="AR163" s="1"/>
  <c r="AT179"/>
  <c r="AR258"/>
  <c r="AT256"/>
  <c r="AU190" i="12"/>
  <c r="AV190"/>
  <c r="AW190"/>
  <c r="AX190"/>
  <c r="AY190"/>
  <c r="AZ190"/>
  <c r="BA190"/>
  <c r="AU139" i="23"/>
  <c r="AV139"/>
  <c r="AW139"/>
  <c r="AX139"/>
  <c r="AY139"/>
  <c r="AZ139"/>
  <c r="BA139"/>
  <c r="AU139" i="22"/>
  <c r="AV139"/>
  <c r="AW139"/>
  <c r="AX139"/>
  <c r="AY139"/>
  <c r="AZ139"/>
  <c r="BA139"/>
  <c r="BA105" i="15"/>
  <c r="AZ105"/>
  <c r="AY105"/>
  <c r="AX105"/>
  <c r="AW105"/>
  <c r="AV105"/>
  <c r="AU105"/>
  <c r="AL105"/>
  <c r="AK105"/>
  <c r="AJ105"/>
  <c r="AD105"/>
  <c r="AC105"/>
  <c r="AU105" i="14"/>
  <c r="AV105"/>
  <c r="AW105"/>
  <c r="AX105"/>
  <c r="AY105"/>
  <c r="AZ105"/>
  <c r="BA105"/>
  <c r="AU99"/>
  <c r="AV99"/>
  <c r="AW99"/>
  <c r="AX99"/>
  <c r="AY99"/>
  <c r="AZ99"/>
  <c r="BA99"/>
  <c r="AU99" i="13"/>
  <c r="AV99"/>
  <c r="AW99"/>
  <c r="AX99"/>
  <c r="AY99"/>
  <c r="AZ99"/>
  <c r="BA99"/>
  <c r="AU99" i="12"/>
  <c r="AV99"/>
  <c r="AW99"/>
  <c r="AX99"/>
  <c r="AY99"/>
  <c r="AZ99"/>
  <c r="BA99"/>
  <c r="BA99" i="1"/>
  <c r="AZ99"/>
  <c r="AY99"/>
  <c r="AX99"/>
  <c r="AW99"/>
  <c r="AV99"/>
  <c r="AU99"/>
  <c r="AL99"/>
  <c r="AK99"/>
  <c r="AJ99"/>
  <c r="AD99"/>
  <c r="AC99"/>
  <c r="Z99"/>
  <c r="AV11" i="14"/>
  <c r="AZ8" i="18" s="1"/>
  <c r="AW11" i="14"/>
  <c r="BA8" i="18" s="1"/>
  <c r="AX11" i="14"/>
  <c r="BB8" i="18" s="1"/>
  <c r="AY11" i="14"/>
  <c r="BC8" i="18" s="1"/>
  <c r="AZ11" i="14"/>
  <c r="BD8" i="18" s="1"/>
  <c r="BA11" i="14"/>
  <c r="BE8" i="18" s="1"/>
  <c r="AV11" i="13"/>
  <c r="AW11"/>
  <c r="AX11"/>
  <c r="AY11"/>
  <c r="AZ11"/>
  <c r="BA11"/>
  <c r="AV11" i="12"/>
  <c r="AW11"/>
  <c r="AA8" i="18" s="1"/>
  <c r="AX11" i="12"/>
  <c r="AY11"/>
  <c r="AC8" i="18" s="1"/>
  <c r="AZ11" i="12"/>
  <c r="BA11"/>
  <c r="AE8" i="18" s="1"/>
  <c r="AM8"/>
  <c r="AN8"/>
  <c r="AO8"/>
  <c r="AP8"/>
  <c r="AQ8"/>
  <c r="AR8"/>
  <c r="Z8"/>
  <c r="AB8"/>
  <c r="AD8"/>
  <c r="D73"/>
  <c r="D71"/>
  <c r="D69"/>
  <c r="D67"/>
  <c r="D65"/>
  <c r="D61"/>
  <c r="D62"/>
  <c r="D63"/>
  <c r="D56"/>
  <c r="D57"/>
  <c r="D58"/>
  <c r="D52"/>
  <c r="D53"/>
  <c r="D54"/>
  <c r="D48"/>
  <c r="D49"/>
  <c r="D50"/>
  <c r="D45"/>
  <c r="D43"/>
  <c r="D41"/>
  <c r="D39"/>
  <c r="D37"/>
  <c r="D35"/>
  <c r="D33"/>
  <c r="D31"/>
  <c r="D27"/>
  <c r="D28"/>
  <c r="D29"/>
  <c r="D24"/>
  <c r="D20"/>
  <c r="D21"/>
  <c r="D22"/>
  <c r="D18"/>
  <c r="D16"/>
  <c r="D15"/>
  <c r="D14"/>
  <c r="D13"/>
  <c r="D11"/>
  <c r="D9"/>
  <c r="D8"/>
  <c r="C30"/>
  <c r="BB42" i="21" l="1"/>
  <c r="BB44" s="1"/>
  <c r="BB40" s="1"/>
  <c r="AT44"/>
  <c r="AT40" s="1"/>
  <c r="BB198"/>
  <c r="BB197" s="1"/>
  <c r="AQ292"/>
  <c r="BB274"/>
  <c r="BB276" s="1"/>
  <c r="BB269" s="1"/>
  <c r="AU276"/>
  <c r="AU269" s="1"/>
  <c r="AU256"/>
  <c r="AT258"/>
  <c r="AT289"/>
  <c r="AT284" s="1"/>
  <c r="BB285"/>
  <c r="BB289" s="1"/>
  <c r="BB284" s="1"/>
  <c r="AT283"/>
  <c r="AT277" s="1"/>
  <c r="AU278"/>
  <c r="BB157"/>
  <c r="BB159" s="1"/>
  <c r="BB151" s="1"/>
  <c r="AT159"/>
  <c r="AT151" s="1"/>
  <c r="BB141"/>
  <c r="BB149" s="1"/>
  <c r="BB140" s="1"/>
  <c r="BB78" s="1"/>
  <c r="AT149"/>
  <c r="AT140" s="1"/>
  <c r="AR245"/>
  <c r="AR244" s="1"/>
  <c r="AT78"/>
  <c r="BB38"/>
  <c r="BB39" s="1"/>
  <c r="AU39"/>
  <c r="AU68"/>
  <c r="AT77"/>
  <c r="AT61" s="1"/>
  <c r="AT250"/>
  <c r="BB26"/>
  <c r="BB29" s="1"/>
  <c r="AU29"/>
  <c r="AT181"/>
  <c r="BB179"/>
  <c r="BB181" s="1"/>
  <c r="BB163" s="1"/>
  <c r="AT190"/>
  <c r="AT182" s="1"/>
  <c r="BB183"/>
  <c r="BB190" s="1"/>
  <c r="BB182" s="1"/>
  <c r="AT60"/>
  <c r="AT45" s="1"/>
  <c r="BB57"/>
  <c r="BB60" s="1"/>
  <c r="BB45" s="1"/>
  <c r="AU197"/>
  <c r="BB250"/>
  <c r="AT163"/>
  <c r="BB251"/>
  <c r="BB254" s="1"/>
  <c r="AW254"/>
  <c r="AW245" s="1"/>
  <c r="AW244" s="1"/>
  <c r="AW292" s="1"/>
  <c r="AR150"/>
  <c r="BA209" i="23"/>
  <c r="AZ209"/>
  <c r="AY209"/>
  <c r="AX209"/>
  <c r="AV209"/>
  <c r="AL209"/>
  <c r="AK209"/>
  <c r="AJ209"/>
  <c r="AD209"/>
  <c r="AC209"/>
  <c r="BA209" i="22"/>
  <c r="AZ209"/>
  <c r="AY209"/>
  <c r="AX209"/>
  <c r="AV209"/>
  <c r="AL209"/>
  <c r="AK209"/>
  <c r="AJ209"/>
  <c r="AD209"/>
  <c r="AC209"/>
  <c r="DE62" i="18"/>
  <c r="CZ62"/>
  <c r="BA209" i="17"/>
  <c r="AZ209"/>
  <c r="AY209"/>
  <c r="AX209"/>
  <c r="AV209"/>
  <c r="AL209"/>
  <c r="AK209"/>
  <c r="AJ209"/>
  <c r="AD209"/>
  <c r="AC209"/>
  <c r="BA209" i="16"/>
  <c r="AZ209"/>
  <c r="AY209"/>
  <c r="AX209"/>
  <c r="AV209"/>
  <c r="AL209"/>
  <c r="AK209"/>
  <c r="AJ209"/>
  <c r="AD209"/>
  <c r="AC209"/>
  <c r="BA209" i="15"/>
  <c r="AZ209"/>
  <c r="AY209"/>
  <c r="AX209"/>
  <c r="AW209"/>
  <c r="AV209"/>
  <c r="AL209"/>
  <c r="AK209"/>
  <c r="AJ209"/>
  <c r="AD209"/>
  <c r="BA209" i="14"/>
  <c r="AZ209"/>
  <c r="AY209"/>
  <c r="AX209"/>
  <c r="AW209"/>
  <c r="AV209"/>
  <c r="AL209"/>
  <c r="AK209"/>
  <c r="AJ209"/>
  <c r="AD209"/>
  <c r="BA209" i="13"/>
  <c r="AZ209"/>
  <c r="AY209"/>
  <c r="AX209"/>
  <c r="AW209"/>
  <c r="AV209"/>
  <c r="AL209"/>
  <c r="AK209"/>
  <c r="AJ209"/>
  <c r="AD209"/>
  <c r="BA209" i="12"/>
  <c r="AZ209"/>
  <c r="AY209"/>
  <c r="AX209"/>
  <c r="AV209"/>
  <c r="AL209"/>
  <c r="AK209"/>
  <c r="AJ209"/>
  <c r="AD209"/>
  <c r="BA209" i="1"/>
  <c r="AZ209"/>
  <c r="AY209"/>
  <c r="AX209"/>
  <c r="AV209"/>
  <c r="AL209"/>
  <c r="AK209"/>
  <c r="AJ209"/>
  <c r="AD209"/>
  <c r="AC209"/>
  <c r="BA243" i="23"/>
  <c r="AZ243"/>
  <c r="AY243"/>
  <c r="AX243"/>
  <c r="AW243"/>
  <c r="AV243"/>
  <c r="BA238"/>
  <c r="AZ238"/>
  <c r="AY238"/>
  <c r="AX238"/>
  <c r="AW238"/>
  <c r="AV238"/>
  <c r="BA237"/>
  <c r="AZ237"/>
  <c r="AY237"/>
  <c r="AX237"/>
  <c r="AW237"/>
  <c r="AV237"/>
  <c r="BA232"/>
  <c r="AZ232"/>
  <c r="AY232"/>
  <c r="AX232"/>
  <c r="AW232"/>
  <c r="AV232"/>
  <c r="BA231"/>
  <c r="AZ231"/>
  <c r="AY231"/>
  <c r="AX231"/>
  <c r="AW231"/>
  <c r="AV231"/>
  <c r="BA226"/>
  <c r="AZ226"/>
  <c r="AY226"/>
  <c r="AX226"/>
  <c r="AW226"/>
  <c r="AV226"/>
  <c r="BA225"/>
  <c r="AZ225"/>
  <c r="AY225"/>
  <c r="AX225"/>
  <c r="AW225"/>
  <c r="AV225"/>
  <c r="BA221"/>
  <c r="AZ221"/>
  <c r="AY221"/>
  <c r="AX221"/>
  <c r="AW221"/>
  <c r="AV221"/>
  <c r="BA220"/>
  <c r="AZ220"/>
  <c r="AY220"/>
  <c r="AX220"/>
  <c r="AW220"/>
  <c r="AV220"/>
  <c r="BA213"/>
  <c r="AZ213"/>
  <c r="AY213"/>
  <c r="AX213"/>
  <c r="AW213"/>
  <c r="AV213"/>
  <c r="BA212"/>
  <c r="AZ212"/>
  <c r="AY212"/>
  <c r="AX212"/>
  <c r="AW212"/>
  <c r="AV212"/>
  <c r="BA203"/>
  <c r="AZ203"/>
  <c r="AY203"/>
  <c r="AX203"/>
  <c r="AW203"/>
  <c r="AV203"/>
  <c r="BA198"/>
  <c r="BA197" s="1"/>
  <c r="AZ198"/>
  <c r="AY198"/>
  <c r="AY197" s="1"/>
  <c r="AX198"/>
  <c r="AX197" s="1"/>
  <c r="AV198"/>
  <c r="AV197" s="1"/>
  <c r="AZ197"/>
  <c r="BA196"/>
  <c r="AZ196"/>
  <c r="AY196"/>
  <c r="AX196"/>
  <c r="AW196"/>
  <c r="AV196"/>
  <c r="AV182" s="1"/>
  <c r="AU196"/>
  <c r="BA193"/>
  <c r="AZ193"/>
  <c r="AY193"/>
  <c r="AX193"/>
  <c r="AW193"/>
  <c r="AV193"/>
  <c r="BA190"/>
  <c r="BA182" s="1"/>
  <c r="AZ190"/>
  <c r="AZ182" s="1"/>
  <c r="AY190"/>
  <c r="AX190"/>
  <c r="AW190"/>
  <c r="AW182" s="1"/>
  <c r="AV190"/>
  <c r="AU190"/>
  <c r="AX182"/>
  <c r="BA181"/>
  <c r="AZ181"/>
  <c r="AY181"/>
  <c r="AX181"/>
  <c r="AW181"/>
  <c r="AV181"/>
  <c r="AU181"/>
  <c r="BA178"/>
  <c r="AZ178"/>
  <c r="AY178"/>
  <c r="AX178"/>
  <c r="AW178"/>
  <c r="AV178"/>
  <c r="AU178"/>
  <c r="BA168"/>
  <c r="BA163" s="1"/>
  <c r="AZ168"/>
  <c r="AY168"/>
  <c r="AX168"/>
  <c r="AW168"/>
  <c r="AW163" s="1"/>
  <c r="AV168"/>
  <c r="AU168"/>
  <c r="AZ163"/>
  <c r="AX163"/>
  <c r="AV163"/>
  <c r="BA162"/>
  <c r="AZ162"/>
  <c r="AY162"/>
  <c r="AX162"/>
  <c r="AW162"/>
  <c r="AV162"/>
  <c r="AU162"/>
  <c r="BA159"/>
  <c r="AZ159"/>
  <c r="AY159"/>
  <c r="AX159"/>
  <c r="AW159"/>
  <c r="AV159"/>
  <c r="AU159"/>
  <c r="BA156"/>
  <c r="BA151" s="1"/>
  <c r="BA150" s="1"/>
  <c r="AZ156"/>
  <c r="AY156"/>
  <c r="AX156"/>
  <c r="AW156"/>
  <c r="AW151" s="1"/>
  <c r="AW150" s="1"/>
  <c r="AV156"/>
  <c r="AU156"/>
  <c r="AZ151"/>
  <c r="AX151"/>
  <c r="AX150" s="1"/>
  <c r="AV151"/>
  <c r="BA149"/>
  <c r="AZ149"/>
  <c r="AZ140" s="1"/>
  <c r="AY149"/>
  <c r="AY140" s="1"/>
  <c r="AX149"/>
  <c r="AX140" s="1"/>
  <c r="AW149"/>
  <c r="AV149"/>
  <c r="AV140" s="1"/>
  <c r="BA140"/>
  <c r="AW140"/>
  <c r="BA134"/>
  <c r="AZ134"/>
  <c r="AY134"/>
  <c r="AX134"/>
  <c r="AW134"/>
  <c r="AV134"/>
  <c r="AU134"/>
  <c r="BA133"/>
  <c r="AZ133"/>
  <c r="AZ123" s="1"/>
  <c r="AY133"/>
  <c r="AY123" s="1"/>
  <c r="AX133"/>
  <c r="AW133"/>
  <c r="AV133"/>
  <c r="AV123" s="1"/>
  <c r="AU133"/>
  <c r="AU123" s="1"/>
  <c r="BA123"/>
  <c r="AX123"/>
  <c r="AW123"/>
  <c r="BA122"/>
  <c r="BA118" s="1"/>
  <c r="AZ122"/>
  <c r="AZ118" s="1"/>
  <c r="AY122"/>
  <c r="AX122"/>
  <c r="AW122"/>
  <c r="AW118" s="1"/>
  <c r="AV122"/>
  <c r="AV118" s="1"/>
  <c r="AU122"/>
  <c r="AY118"/>
  <c r="AX118"/>
  <c r="AU118"/>
  <c r="BA117"/>
  <c r="AZ117"/>
  <c r="AY117"/>
  <c r="AY111" s="1"/>
  <c r="AX117"/>
  <c r="AX111" s="1"/>
  <c r="AW117"/>
  <c r="AV117"/>
  <c r="AU117"/>
  <c r="AU111" s="1"/>
  <c r="BA111"/>
  <c r="AZ111"/>
  <c r="AW111"/>
  <c r="AV111"/>
  <c r="BA110"/>
  <c r="BA106" s="1"/>
  <c r="AZ110"/>
  <c r="AZ106" s="1"/>
  <c r="AY110"/>
  <c r="AX110"/>
  <c r="AW110"/>
  <c r="AW106" s="1"/>
  <c r="AV110"/>
  <c r="AV106" s="1"/>
  <c r="AU110"/>
  <c r="AY106"/>
  <c r="AX106"/>
  <c r="AU106"/>
  <c r="BA105"/>
  <c r="AZ105"/>
  <c r="AY105"/>
  <c r="AY100" s="1"/>
  <c r="AX105"/>
  <c r="AX100" s="1"/>
  <c r="AW105"/>
  <c r="AV105"/>
  <c r="AU105"/>
  <c r="AU100" s="1"/>
  <c r="BA100"/>
  <c r="AZ100"/>
  <c r="AW100"/>
  <c r="AV100"/>
  <c r="BA99"/>
  <c r="BA93" s="1"/>
  <c r="AZ99"/>
  <c r="AZ93" s="1"/>
  <c r="AY99"/>
  <c r="AX99"/>
  <c r="AW99"/>
  <c r="AW93" s="1"/>
  <c r="AV99"/>
  <c r="AV93" s="1"/>
  <c r="AU99"/>
  <c r="AY93"/>
  <c r="AX93"/>
  <c r="AU93"/>
  <c r="BA92"/>
  <c r="AZ92"/>
  <c r="AY92"/>
  <c r="AX92"/>
  <c r="AX79" s="1"/>
  <c r="AW92"/>
  <c r="AV92"/>
  <c r="AU92"/>
  <c r="BA88"/>
  <c r="AZ88"/>
  <c r="AY88"/>
  <c r="AX88"/>
  <c r="AW88"/>
  <c r="AV88"/>
  <c r="AU88"/>
  <c r="BA85"/>
  <c r="BA79" s="1"/>
  <c r="AZ85"/>
  <c r="AZ79" s="1"/>
  <c r="AY85"/>
  <c r="AX85"/>
  <c r="AW85"/>
  <c r="AW79" s="1"/>
  <c r="AV85"/>
  <c r="AV79" s="1"/>
  <c r="AU85"/>
  <c r="AY79"/>
  <c r="AU79"/>
  <c r="BA77"/>
  <c r="AZ77"/>
  <c r="AZ61" s="1"/>
  <c r="AX77"/>
  <c r="AX61" s="1"/>
  <c r="AW77"/>
  <c r="AY72"/>
  <c r="BA61"/>
  <c r="AW61"/>
  <c r="BA60"/>
  <c r="AZ60"/>
  <c r="AY60"/>
  <c r="AX60"/>
  <c r="AW60"/>
  <c r="AV60"/>
  <c r="AU60"/>
  <c r="BA56"/>
  <c r="AZ56"/>
  <c r="AZ45" s="1"/>
  <c r="AX56"/>
  <c r="AW56"/>
  <c r="AV56"/>
  <c r="BA50"/>
  <c r="BA45" s="1"/>
  <c r="AZ50"/>
  <c r="AY50"/>
  <c r="AX50"/>
  <c r="AW50"/>
  <c r="AW45" s="1"/>
  <c r="AV50"/>
  <c r="AV45" s="1"/>
  <c r="AX45"/>
  <c r="BA44"/>
  <c r="AY44"/>
  <c r="AY40" s="1"/>
  <c r="AX44"/>
  <c r="AX40" s="1"/>
  <c r="AW44"/>
  <c r="AV44"/>
  <c r="BA40"/>
  <c r="AW40"/>
  <c r="AV40"/>
  <c r="BA39"/>
  <c r="AZ39"/>
  <c r="AY39"/>
  <c r="AX39"/>
  <c r="AW39"/>
  <c r="AV39"/>
  <c r="BA37"/>
  <c r="AZ37"/>
  <c r="AY37"/>
  <c r="AX37"/>
  <c r="AW37"/>
  <c r="AV37"/>
  <c r="BA29"/>
  <c r="AZ29"/>
  <c r="AY29"/>
  <c r="AX29"/>
  <c r="AW29"/>
  <c r="AV29"/>
  <c r="BA25"/>
  <c r="AZ25"/>
  <c r="AZ20" s="1"/>
  <c r="AY25"/>
  <c r="AX25"/>
  <c r="AW25"/>
  <c r="AV25"/>
  <c r="AV20" s="1"/>
  <c r="BA20"/>
  <c r="AY20"/>
  <c r="AX20"/>
  <c r="AW20"/>
  <c r="BA19"/>
  <c r="AZ19"/>
  <c r="AZ16" s="1"/>
  <c r="AY19"/>
  <c r="AX19"/>
  <c r="AW19"/>
  <c r="AV19"/>
  <c r="AV16" s="1"/>
  <c r="BA16"/>
  <c r="AY16"/>
  <c r="AX16"/>
  <c r="AW16"/>
  <c r="BA15"/>
  <c r="AZ15"/>
  <c r="AY15"/>
  <c r="AX15"/>
  <c r="AW15"/>
  <c r="AV15"/>
  <c r="BA11"/>
  <c r="AZ11"/>
  <c r="AY11"/>
  <c r="AX11"/>
  <c r="AW11"/>
  <c r="AV11"/>
  <c r="AL243"/>
  <c r="AL238" s="1"/>
  <c r="AK243"/>
  <c r="AK238" s="1"/>
  <c r="AJ243"/>
  <c r="AJ238"/>
  <c r="AL237"/>
  <c r="AK237"/>
  <c r="AJ237"/>
  <c r="AJ232" s="1"/>
  <c r="AL232"/>
  <c r="AK232"/>
  <c r="AL231"/>
  <c r="AL226" s="1"/>
  <c r="AK231"/>
  <c r="AK226" s="1"/>
  <c r="AJ231"/>
  <c r="AJ226"/>
  <c r="AL225"/>
  <c r="AK225"/>
  <c r="AJ225"/>
  <c r="AJ221" s="1"/>
  <c r="AL221"/>
  <c r="AK221"/>
  <c r="AL220"/>
  <c r="AL213" s="1"/>
  <c r="AK220"/>
  <c r="AK213" s="1"/>
  <c r="AJ220"/>
  <c r="AJ213"/>
  <c r="AL212"/>
  <c r="AK212"/>
  <c r="AJ212"/>
  <c r="AL203"/>
  <c r="AL198" s="1"/>
  <c r="AK203"/>
  <c r="AJ203"/>
  <c r="AK198"/>
  <c r="AJ198"/>
  <c r="AL196"/>
  <c r="AK196"/>
  <c r="AJ196"/>
  <c r="AL193"/>
  <c r="AK193"/>
  <c r="AJ193"/>
  <c r="AL190"/>
  <c r="AL182" s="1"/>
  <c r="AK190"/>
  <c r="AK182" s="1"/>
  <c r="AJ190"/>
  <c r="AJ182"/>
  <c r="AL181"/>
  <c r="AK181"/>
  <c r="AJ181"/>
  <c r="AL178"/>
  <c r="AK178"/>
  <c r="AJ178"/>
  <c r="AL168"/>
  <c r="AL163" s="1"/>
  <c r="AK168"/>
  <c r="AK163" s="1"/>
  <c r="AJ168"/>
  <c r="AJ163"/>
  <c r="AL162"/>
  <c r="AK162"/>
  <c r="AJ162"/>
  <c r="AL159"/>
  <c r="AK159"/>
  <c r="AJ159"/>
  <c r="AL156"/>
  <c r="AL151" s="1"/>
  <c r="AK156"/>
  <c r="AK151" s="1"/>
  <c r="AJ156"/>
  <c r="AJ151"/>
  <c r="AJ150" s="1"/>
  <c r="AL149"/>
  <c r="AL140" s="1"/>
  <c r="AK149"/>
  <c r="AJ149"/>
  <c r="AK140"/>
  <c r="AJ140"/>
  <c r="AL139"/>
  <c r="AK139"/>
  <c r="AK134" s="1"/>
  <c r="AJ139"/>
  <c r="AJ134" s="1"/>
  <c r="AL134"/>
  <c r="AL133"/>
  <c r="AL123" s="1"/>
  <c r="AK133"/>
  <c r="AJ133"/>
  <c r="AK123"/>
  <c r="AJ123"/>
  <c r="AL122"/>
  <c r="AK122"/>
  <c r="AK118" s="1"/>
  <c r="AJ122"/>
  <c r="AJ118" s="1"/>
  <c r="AL118"/>
  <c r="AL117"/>
  <c r="AL111" s="1"/>
  <c r="AK117"/>
  <c r="AJ117"/>
  <c r="AK111"/>
  <c r="AJ111"/>
  <c r="AL110"/>
  <c r="AK110"/>
  <c r="AK106" s="1"/>
  <c r="AJ110"/>
  <c r="AJ106" s="1"/>
  <c r="AL106"/>
  <c r="AL105"/>
  <c r="AL100" s="1"/>
  <c r="AK105"/>
  <c r="AJ105"/>
  <c r="AK100"/>
  <c r="AJ100"/>
  <c r="AL99"/>
  <c r="AK99"/>
  <c r="AJ99"/>
  <c r="AJ93" s="1"/>
  <c r="AL93"/>
  <c r="AK93"/>
  <c r="AL92"/>
  <c r="AL79" s="1"/>
  <c r="AK92"/>
  <c r="AJ92"/>
  <c r="AL88"/>
  <c r="AK88"/>
  <c r="AK79" s="1"/>
  <c r="AJ88"/>
  <c r="AL85"/>
  <c r="AK85"/>
  <c r="AJ85"/>
  <c r="AJ79" s="1"/>
  <c r="AL77"/>
  <c r="AK77"/>
  <c r="AK61" s="1"/>
  <c r="AJ77"/>
  <c r="AJ61" s="1"/>
  <c r="AL61"/>
  <c r="AL60"/>
  <c r="AK60"/>
  <c r="AJ60"/>
  <c r="AL56"/>
  <c r="AK56"/>
  <c r="AK45" s="1"/>
  <c r="AJ56"/>
  <c r="AL50"/>
  <c r="AK50"/>
  <c r="AJ50"/>
  <c r="AJ45" s="1"/>
  <c r="AL44"/>
  <c r="AK44"/>
  <c r="AK40" s="1"/>
  <c r="AJ44"/>
  <c r="AL40"/>
  <c r="AJ40"/>
  <c r="AL39"/>
  <c r="AK39"/>
  <c r="AJ39"/>
  <c r="AL37"/>
  <c r="AK37"/>
  <c r="AJ37"/>
  <c r="AL29"/>
  <c r="AK29"/>
  <c r="AK20" s="1"/>
  <c r="AJ29"/>
  <c r="AL25"/>
  <c r="AL20" s="1"/>
  <c r="AK25"/>
  <c r="AJ25"/>
  <c r="AJ20" s="1"/>
  <c r="AL19"/>
  <c r="AL16" s="1"/>
  <c r="AK19"/>
  <c r="AJ19"/>
  <c r="AJ16" s="1"/>
  <c r="AK16"/>
  <c r="AL15"/>
  <c r="AK15"/>
  <c r="AJ15"/>
  <c r="AL11"/>
  <c r="AK11"/>
  <c r="AJ11"/>
  <c r="AD243"/>
  <c r="AD238" s="1"/>
  <c r="AC243"/>
  <c r="AC238" s="1"/>
  <c r="AD237"/>
  <c r="AD232" s="1"/>
  <c r="AC237"/>
  <c r="AC232"/>
  <c r="AD231"/>
  <c r="AD226" s="1"/>
  <c r="AC228"/>
  <c r="AC231" s="1"/>
  <c r="AC226" s="1"/>
  <c r="AD225"/>
  <c r="AD221" s="1"/>
  <c r="AC225"/>
  <c r="AC221"/>
  <c r="AD220"/>
  <c r="AD213" s="1"/>
  <c r="AC218"/>
  <c r="AC217"/>
  <c r="AC220" s="1"/>
  <c r="AC213" s="1"/>
  <c r="AD212"/>
  <c r="AC212"/>
  <c r="AD203"/>
  <c r="AC200"/>
  <c r="AC203" s="1"/>
  <c r="AC198" s="1"/>
  <c r="AD198"/>
  <c r="AD196"/>
  <c r="AC196"/>
  <c r="AD193"/>
  <c r="AC193"/>
  <c r="AD190"/>
  <c r="AC190"/>
  <c r="AC182" s="1"/>
  <c r="AD182"/>
  <c r="AD181"/>
  <c r="AC181"/>
  <c r="AD178"/>
  <c r="AC178"/>
  <c r="AD168"/>
  <c r="AC168"/>
  <c r="AD163"/>
  <c r="AD162"/>
  <c r="AC162"/>
  <c r="AD159"/>
  <c r="AC159"/>
  <c r="AD156"/>
  <c r="AD151" s="1"/>
  <c r="AD150" s="1"/>
  <c r="AC156"/>
  <c r="AC151" s="1"/>
  <c r="AD149"/>
  <c r="AD140" s="1"/>
  <c r="AC148"/>
  <c r="AC149" s="1"/>
  <c r="AC140" s="1"/>
  <c r="AD139"/>
  <c r="AC139"/>
  <c r="AC134" s="1"/>
  <c r="AD134"/>
  <c r="AD133"/>
  <c r="AD123" s="1"/>
  <c r="AC133"/>
  <c r="AC123" s="1"/>
  <c r="AD122"/>
  <c r="AC122"/>
  <c r="AC118" s="1"/>
  <c r="AD118"/>
  <c r="AD117"/>
  <c r="AC117"/>
  <c r="AC111" s="1"/>
  <c r="AD111"/>
  <c r="AD110"/>
  <c r="AC110"/>
  <c r="AC106" s="1"/>
  <c r="AD106"/>
  <c r="AD105"/>
  <c r="AD100" s="1"/>
  <c r="AC105"/>
  <c r="AC100" s="1"/>
  <c r="AD99"/>
  <c r="AC99"/>
  <c r="AC93" s="1"/>
  <c r="AD93"/>
  <c r="AD92"/>
  <c r="AC92"/>
  <c r="AD88"/>
  <c r="AC88"/>
  <c r="AD85"/>
  <c r="AC85"/>
  <c r="AC79" s="1"/>
  <c r="AD79"/>
  <c r="AD77"/>
  <c r="AD61" s="1"/>
  <c r="AC73"/>
  <c r="AC72"/>
  <c r="AC66"/>
  <c r="AC65"/>
  <c r="AC64"/>
  <c r="AD60"/>
  <c r="AC60"/>
  <c r="AD56"/>
  <c r="AC52"/>
  <c r="AC56" s="1"/>
  <c r="AD50"/>
  <c r="AD45" s="1"/>
  <c r="AC50"/>
  <c r="AD44"/>
  <c r="AD40" s="1"/>
  <c r="AC42"/>
  <c r="AC44" s="1"/>
  <c r="AC40" s="1"/>
  <c r="AD39"/>
  <c r="AC39"/>
  <c r="AD37"/>
  <c r="AC37"/>
  <c r="AD29"/>
  <c r="AC29"/>
  <c r="AD25"/>
  <c r="AC23"/>
  <c r="AC25" s="1"/>
  <c r="AC20" s="1"/>
  <c r="AD19"/>
  <c r="AD16" s="1"/>
  <c r="AC19"/>
  <c r="AC16" s="1"/>
  <c r="AD15"/>
  <c r="AC14"/>
  <c r="AC15" s="1"/>
  <c r="AD11"/>
  <c r="AC11"/>
  <c r="Z198"/>
  <c r="Z197" s="1"/>
  <c r="AA61"/>
  <c r="Z61"/>
  <c r="AA45"/>
  <c r="Z45"/>
  <c r="AA40"/>
  <c r="Z40"/>
  <c r="AA20"/>
  <c r="Z20"/>
  <c r="AA16"/>
  <c r="Z16"/>
  <c r="K66"/>
  <c r="K52"/>
  <c r="BA243" i="22"/>
  <c r="AZ243"/>
  <c r="AY243"/>
  <c r="AX243"/>
  <c r="AX238" s="1"/>
  <c r="AW243"/>
  <c r="AV243"/>
  <c r="BA238"/>
  <c r="AZ238"/>
  <c r="AY238"/>
  <c r="AW238"/>
  <c r="AV238"/>
  <c r="BA237"/>
  <c r="AZ237"/>
  <c r="AY237"/>
  <c r="AX237"/>
  <c r="AX232" s="1"/>
  <c r="AW237"/>
  <c r="AV237"/>
  <c r="BA232"/>
  <c r="AZ232"/>
  <c r="AY232"/>
  <c r="AW232"/>
  <c r="AV232"/>
  <c r="BA231"/>
  <c r="AZ231"/>
  <c r="AY231"/>
  <c r="AX231"/>
  <c r="AW231"/>
  <c r="AV231"/>
  <c r="BA226"/>
  <c r="AZ226"/>
  <c r="AY226"/>
  <c r="AX226"/>
  <c r="AW226"/>
  <c r="AV226"/>
  <c r="BA225"/>
  <c r="AZ225"/>
  <c r="AY225"/>
  <c r="AX225"/>
  <c r="AW225"/>
  <c r="AV225"/>
  <c r="BA221"/>
  <c r="AZ221"/>
  <c r="AY221"/>
  <c r="AX221"/>
  <c r="AW221"/>
  <c r="AV221"/>
  <c r="BA220"/>
  <c r="AZ220"/>
  <c r="AY220"/>
  <c r="AX220"/>
  <c r="AW220"/>
  <c r="AV220"/>
  <c r="BA213"/>
  <c r="AZ213"/>
  <c r="AY213"/>
  <c r="AX213"/>
  <c r="AW213"/>
  <c r="AV213"/>
  <c r="BA212"/>
  <c r="AZ212"/>
  <c r="AY212"/>
  <c r="AX212"/>
  <c r="AW212"/>
  <c r="AV212"/>
  <c r="BA203"/>
  <c r="AZ203"/>
  <c r="AY203"/>
  <c r="AX203"/>
  <c r="AW203"/>
  <c r="AV203"/>
  <c r="BA198"/>
  <c r="BA197" s="1"/>
  <c r="AZ198"/>
  <c r="AY198"/>
  <c r="AY197" s="1"/>
  <c r="AX198"/>
  <c r="AV198"/>
  <c r="AV197" s="1"/>
  <c r="AZ197"/>
  <c r="BA196"/>
  <c r="AZ196"/>
  <c r="AY196"/>
  <c r="AX196"/>
  <c r="AW196"/>
  <c r="AV196"/>
  <c r="AU196"/>
  <c r="BA193"/>
  <c r="AZ193"/>
  <c r="AY193"/>
  <c r="AX193"/>
  <c r="AW193"/>
  <c r="AV193"/>
  <c r="BA190"/>
  <c r="BA182" s="1"/>
  <c r="AZ190"/>
  <c r="AY190"/>
  <c r="AX190"/>
  <c r="AW190"/>
  <c r="AW182" s="1"/>
  <c r="AV190"/>
  <c r="AV182" s="1"/>
  <c r="AU190"/>
  <c r="AY182"/>
  <c r="BA181"/>
  <c r="AZ181"/>
  <c r="AY181"/>
  <c r="AX181"/>
  <c r="AW181"/>
  <c r="AV181"/>
  <c r="AU181"/>
  <c r="BA178"/>
  <c r="AZ178"/>
  <c r="AY178"/>
  <c r="AX178"/>
  <c r="AW178"/>
  <c r="AV178"/>
  <c r="AV163" s="1"/>
  <c r="AU178"/>
  <c r="BA168"/>
  <c r="BA163" s="1"/>
  <c r="AZ168"/>
  <c r="AY168"/>
  <c r="AY163" s="1"/>
  <c r="AX168"/>
  <c r="AW168"/>
  <c r="AW163" s="1"/>
  <c r="AV168"/>
  <c r="AU168"/>
  <c r="AZ163"/>
  <c r="AX163"/>
  <c r="BA162"/>
  <c r="AZ162"/>
  <c r="AY162"/>
  <c r="AX162"/>
  <c r="AW162"/>
  <c r="AV162"/>
  <c r="AU162"/>
  <c r="BA159"/>
  <c r="AZ159"/>
  <c r="AY159"/>
  <c r="AX159"/>
  <c r="AW159"/>
  <c r="AV159"/>
  <c r="AU159"/>
  <c r="BA156"/>
  <c r="BA151" s="1"/>
  <c r="AZ156"/>
  <c r="AY156"/>
  <c r="AY151" s="1"/>
  <c r="AY150" s="1"/>
  <c r="AX156"/>
  <c r="AW156"/>
  <c r="AW151" s="1"/>
  <c r="AV156"/>
  <c r="AU156"/>
  <c r="AU151" s="1"/>
  <c r="AZ151"/>
  <c r="AX151"/>
  <c r="AV151"/>
  <c r="BA149"/>
  <c r="AZ149"/>
  <c r="AY149"/>
  <c r="AY140" s="1"/>
  <c r="AY78" s="1"/>
  <c r="AX149"/>
  <c r="AW149"/>
  <c r="AV149"/>
  <c r="BA140"/>
  <c r="AZ140"/>
  <c r="AX140"/>
  <c r="AW140"/>
  <c r="AV140"/>
  <c r="BA134"/>
  <c r="AZ134"/>
  <c r="AY134"/>
  <c r="AX134"/>
  <c r="AW134"/>
  <c r="AV134"/>
  <c r="AU134"/>
  <c r="BA133"/>
  <c r="AZ133"/>
  <c r="AZ123" s="1"/>
  <c r="AY133"/>
  <c r="AX133"/>
  <c r="AX123" s="1"/>
  <c r="AW133"/>
  <c r="AV133"/>
  <c r="AV123" s="1"/>
  <c r="AU133"/>
  <c r="BA123"/>
  <c r="AY123"/>
  <c r="AW123"/>
  <c r="AU123"/>
  <c r="BA122"/>
  <c r="AZ122"/>
  <c r="AZ118" s="1"/>
  <c r="AZ78" s="1"/>
  <c r="AY122"/>
  <c r="AX122"/>
  <c r="AX118" s="1"/>
  <c r="AW122"/>
  <c r="AV122"/>
  <c r="AV118" s="1"/>
  <c r="AU122"/>
  <c r="BA118"/>
  <c r="AY118"/>
  <c r="AW118"/>
  <c r="AU118"/>
  <c r="BA117"/>
  <c r="AZ117"/>
  <c r="AY117"/>
  <c r="AX117"/>
  <c r="AX111" s="1"/>
  <c r="AW117"/>
  <c r="AV117"/>
  <c r="AV111" s="1"/>
  <c r="AU117"/>
  <c r="BA111"/>
  <c r="AZ111"/>
  <c r="AY111"/>
  <c r="AW111"/>
  <c r="AU111"/>
  <c r="BA110"/>
  <c r="AZ110"/>
  <c r="AY110"/>
  <c r="AX110"/>
  <c r="AW110"/>
  <c r="AV110"/>
  <c r="AV106" s="1"/>
  <c r="AV78" s="1"/>
  <c r="AU110"/>
  <c r="BA106"/>
  <c r="AZ106"/>
  <c r="AY106"/>
  <c r="AX106"/>
  <c r="AW106"/>
  <c r="AU106"/>
  <c r="BA105"/>
  <c r="AZ105"/>
  <c r="AY105"/>
  <c r="AX105"/>
  <c r="AW105"/>
  <c r="AV105"/>
  <c r="AU105"/>
  <c r="BA100"/>
  <c r="AZ100"/>
  <c r="AY100"/>
  <c r="AX100"/>
  <c r="AW100"/>
  <c r="AV100"/>
  <c r="AU100"/>
  <c r="BA99"/>
  <c r="AZ99"/>
  <c r="AY99"/>
  <c r="AX99"/>
  <c r="AW99"/>
  <c r="AV99"/>
  <c r="AU99"/>
  <c r="BA93"/>
  <c r="AZ93"/>
  <c r="AY93"/>
  <c r="AX93"/>
  <c r="AW93"/>
  <c r="AV93"/>
  <c r="AU93"/>
  <c r="BA92"/>
  <c r="AZ92"/>
  <c r="AY92"/>
  <c r="AX92"/>
  <c r="AW92"/>
  <c r="AV92"/>
  <c r="AU92"/>
  <c r="BA88"/>
  <c r="AZ88"/>
  <c r="AY88"/>
  <c r="AX88"/>
  <c r="AW88"/>
  <c r="AV88"/>
  <c r="AU88"/>
  <c r="BA85"/>
  <c r="AZ85"/>
  <c r="AY85"/>
  <c r="AX85"/>
  <c r="AW85"/>
  <c r="AV85"/>
  <c r="AU85"/>
  <c r="AU79" s="1"/>
  <c r="BA79"/>
  <c r="AZ79"/>
  <c r="AY79"/>
  <c r="AX79"/>
  <c r="AW79"/>
  <c r="AV79"/>
  <c r="BA78"/>
  <c r="AW78"/>
  <c r="BA77"/>
  <c r="AZ77"/>
  <c r="AX77"/>
  <c r="AW77"/>
  <c r="AW61" s="1"/>
  <c r="AY72"/>
  <c r="BA61"/>
  <c r="AZ61"/>
  <c r="AX61"/>
  <c r="BA60"/>
  <c r="AZ60"/>
  <c r="AY60"/>
  <c r="AX60"/>
  <c r="AW60"/>
  <c r="AV60"/>
  <c r="AU60"/>
  <c r="BA56"/>
  <c r="AZ56"/>
  <c r="AX56"/>
  <c r="AW56"/>
  <c r="AV56"/>
  <c r="BA50"/>
  <c r="AZ50"/>
  <c r="AY50"/>
  <c r="AX50"/>
  <c r="AW50"/>
  <c r="AV50"/>
  <c r="BA45"/>
  <c r="AZ45"/>
  <c r="AX45"/>
  <c r="AW45"/>
  <c r="AV45"/>
  <c r="BA44"/>
  <c r="AY44"/>
  <c r="AX44"/>
  <c r="AW44"/>
  <c r="AV44"/>
  <c r="BA40"/>
  <c r="AY40"/>
  <c r="AX40"/>
  <c r="AW40"/>
  <c r="AV40"/>
  <c r="BA39"/>
  <c r="AZ39"/>
  <c r="AY39"/>
  <c r="AX39"/>
  <c r="AW39"/>
  <c r="AV39"/>
  <c r="BA37"/>
  <c r="AZ37"/>
  <c r="AY37"/>
  <c r="AX37"/>
  <c r="AW37"/>
  <c r="AV37"/>
  <c r="BA29"/>
  <c r="AZ29"/>
  <c r="AY29"/>
  <c r="AX29"/>
  <c r="AW29"/>
  <c r="AV29"/>
  <c r="BA25"/>
  <c r="AZ25"/>
  <c r="AY25"/>
  <c r="AX25"/>
  <c r="AW25"/>
  <c r="AV25"/>
  <c r="BA20"/>
  <c r="AZ20"/>
  <c r="AY20"/>
  <c r="AX20"/>
  <c r="AW20"/>
  <c r="AV20"/>
  <c r="BA19"/>
  <c r="AZ19"/>
  <c r="AY19"/>
  <c r="AX19"/>
  <c r="AW19"/>
  <c r="AV19"/>
  <c r="BA16"/>
  <c r="AZ16"/>
  <c r="AY16"/>
  <c r="AX16"/>
  <c r="AW16"/>
  <c r="AV16"/>
  <c r="BA15"/>
  <c r="AZ15"/>
  <c r="AY15"/>
  <c r="AX15"/>
  <c r="AW15"/>
  <c r="AV15"/>
  <c r="BA11"/>
  <c r="AZ11"/>
  <c r="AY11"/>
  <c r="AX11"/>
  <c r="AW11"/>
  <c r="AV11"/>
  <c r="AL243"/>
  <c r="AK243"/>
  <c r="AK238" s="1"/>
  <c r="AJ243"/>
  <c r="AL238"/>
  <c r="AJ238"/>
  <c r="AL237"/>
  <c r="AL232" s="1"/>
  <c r="AL197" s="1"/>
  <c r="AK237"/>
  <c r="AJ237"/>
  <c r="AK232"/>
  <c r="AJ232"/>
  <c r="AL231"/>
  <c r="AK231"/>
  <c r="AJ231"/>
  <c r="AL226"/>
  <c r="AK226"/>
  <c r="AJ226"/>
  <c r="AL225"/>
  <c r="AK225"/>
  <c r="AJ225"/>
  <c r="AL221"/>
  <c r="AK221"/>
  <c r="AJ221"/>
  <c r="AL220"/>
  <c r="AK220"/>
  <c r="AJ220"/>
  <c r="AL213"/>
  <c r="AK213"/>
  <c r="AJ213"/>
  <c r="AL212"/>
  <c r="AK212"/>
  <c r="AJ212"/>
  <c r="AL203"/>
  <c r="AK203"/>
  <c r="AJ203"/>
  <c r="AL198"/>
  <c r="AK198"/>
  <c r="AJ198"/>
  <c r="AJ197"/>
  <c r="AL196"/>
  <c r="AK196"/>
  <c r="AJ196"/>
  <c r="AL193"/>
  <c r="AK193"/>
  <c r="AJ193"/>
  <c r="AL190"/>
  <c r="AL182" s="1"/>
  <c r="AK190"/>
  <c r="AK182" s="1"/>
  <c r="AJ190"/>
  <c r="AJ182"/>
  <c r="AL181"/>
  <c r="AK181"/>
  <c r="AJ181"/>
  <c r="AL178"/>
  <c r="AL163" s="1"/>
  <c r="AK178"/>
  <c r="AJ178"/>
  <c r="AL168"/>
  <c r="AK168"/>
  <c r="AK163" s="1"/>
  <c r="AJ168"/>
  <c r="AJ163"/>
  <c r="AL162"/>
  <c r="AK162"/>
  <c r="AJ162"/>
  <c r="AL159"/>
  <c r="AK159"/>
  <c r="AJ159"/>
  <c r="AL156"/>
  <c r="AK156"/>
  <c r="AK151" s="1"/>
  <c r="AK150" s="1"/>
  <c r="AJ156"/>
  <c r="AL151"/>
  <c r="AJ151"/>
  <c r="AJ150" s="1"/>
  <c r="AL149"/>
  <c r="AK149"/>
  <c r="AK140" s="1"/>
  <c r="AJ149"/>
  <c r="AL140"/>
  <c r="AJ140"/>
  <c r="AL139"/>
  <c r="AK139"/>
  <c r="AK134" s="1"/>
  <c r="AJ139"/>
  <c r="AL134"/>
  <c r="AJ134"/>
  <c r="AL133"/>
  <c r="AK133"/>
  <c r="AJ133"/>
  <c r="AL123"/>
  <c r="AK123"/>
  <c r="AJ123"/>
  <c r="AL122"/>
  <c r="AK122"/>
  <c r="AJ122"/>
  <c r="AL118"/>
  <c r="AK118"/>
  <c r="AJ118"/>
  <c r="AL117"/>
  <c r="AK117"/>
  <c r="AJ117"/>
  <c r="AL111"/>
  <c r="AK111"/>
  <c r="AJ111"/>
  <c r="AL110"/>
  <c r="AK110"/>
  <c r="AJ110"/>
  <c r="AL106"/>
  <c r="AK106"/>
  <c r="AJ106"/>
  <c r="AL105"/>
  <c r="AK105"/>
  <c r="AJ105"/>
  <c r="AL100"/>
  <c r="AK100"/>
  <c r="AJ100"/>
  <c r="AL99"/>
  <c r="AK99"/>
  <c r="AJ99"/>
  <c r="AL93"/>
  <c r="AK93"/>
  <c r="AJ93"/>
  <c r="AL92"/>
  <c r="AK92"/>
  <c r="AJ92"/>
  <c r="AL88"/>
  <c r="AK88"/>
  <c r="AJ88"/>
  <c r="AL85"/>
  <c r="AK85"/>
  <c r="AJ85"/>
  <c r="AL79"/>
  <c r="AK79"/>
  <c r="AJ79"/>
  <c r="AL78"/>
  <c r="AJ78"/>
  <c r="AL77"/>
  <c r="AK77"/>
  <c r="AK61" s="1"/>
  <c r="AJ77"/>
  <c r="AJ61" s="1"/>
  <c r="AL61"/>
  <c r="AL60"/>
  <c r="AK60"/>
  <c r="AJ60"/>
  <c r="AL56"/>
  <c r="AK56"/>
  <c r="AJ56"/>
  <c r="AL50"/>
  <c r="AK50"/>
  <c r="AK45" s="1"/>
  <c r="AJ50"/>
  <c r="AL45"/>
  <c r="AJ45"/>
  <c r="AL44"/>
  <c r="AK44"/>
  <c r="AJ44"/>
  <c r="AL40"/>
  <c r="AK40"/>
  <c r="AJ40"/>
  <c r="AL39"/>
  <c r="AK39"/>
  <c r="AJ39"/>
  <c r="AL37"/>
  <c r="AK37"/>
  <c r="AJ37"/>
  <c r="AL29"/>
  <c r="AK29"/>
  <c r="AJ29"/>
  <c r="AL25"/>
  <c r="AL20" s="1"/>
  <c r="AK25"/>
  <c r="AJ25"/>
  <c r="AJ20" s="1"/>
  <c r="AK20"/>
  <c r="AL19"/>
  <c r="AK19"/>
  <c r="AJ19"/>
  <c r="AJ16" s="1"/>
  <c r="AL16"/>
  <c r="AK16"/>
  <c r="AL15"/>
  <c r="AK15"/>
  <c r="AJ15"/>
  <c r="AL11"/>
  <c r="AK11"/>
  <c r="AJ11"/>
  <c r="AD243"/>
  <c r="AC243"/>
  <c r="AD238"/>
  <c r="AC238"/>
  <c r="AD237"/>
  <c r="AC237"/>
  <c r="AD232"/>
  <c r="AC232"/>
  <c r="AD231"/>
  <c r="AC228"/>
  <c r="AC231" s="1"/>
  <c r="AC226" s="1"/>
  <c r="AD226"/>
  <c r="AD225"/>
  <c r="AC225"/>
  <c r="AD221"/>
  <c r="AC221"/>
  <c r="AD220"/>
  <c r="AC218"/>
  <c r="AC217"/>
  <c r="AC220" s="1"/>
  <c r="AC213" s="1"/>
  <c r="AD213"/>
  <c r="AD212"/>
  <c r="AC212"/>
  <c r="AD203"/>
  <c r="AD198" s="1"/>
  <c r="AD197" s="1"/>
  <c r="AC200"/>
  <c r="AC203" s="1"/>
  <c r="AC198" s="1"/>
  <c r="AD196"/>
  <c r="AC196"/>
  <c r="AD193"/>
  <c r="AC193"/>
  <c r="AD190"/>
  <c r="AC190"/>
  <c r="AD182"/>
  <c r="AD181"/>
  <c r="AC181"/>
  <c r="AD178"/>
  <c r="AC178"/>
  <c r="AD168"/>
  <c r="AD163" s="1"/>
  <c r="AC168"/>
  <c r="AD162"/>
  <c r="AC162"/>
  <c r="AD159"/>
  <c r="AC159"/>
  <c r="AD156"/>
  <c r="AD151" s="1"/>
  <c r="AD150" s="1"/>
  <c r="AC156"/>
  <c r="AC151" s="1"/>
  <c r="AD149"/>
  <c r="AD140" s="1"/>
  <c r="AC148"/>
  <c r="AC149" s="1"/>
  <c r="AC140" s="1"/>
  <c r="AD139"/>
  <c r="AD134" s="1"/>
  <c r="AC139"/>
  <c r="AC134" s="1"/>
  <c r="AD133"/>
  <c r="AD123" s="1"/>
  <c r="AC133"/>
  <c r="AC123" s="1"/>
  <c r="AD122"/>
  <c r="AC122"/>
  <c r="AC118" s="1"/>
  <c r="AD118"/>
  <c r="AD117"/>
  <c r="AD111" s="1"/>
  <c r="AC117"/>
  <c r="AC111" s="1"/>
  <c r="AD110"/>
  <c r="AD106" s="1"/>
  <c r="AC110"/>
  <c r="AC106" s="1"/>
  <c r="AD105"/>
  <c r="AC105"/>
  <c r="AC100" s="1"/>
  <c r="AD100"/>
  <c r="AD99"/>
  <c r="AC99"/>
  <c r="AC93" s="1"/>
  <c r="AD93"/>
  <c r="AD92"/>
  <c r="AC92"/>
  <c r="AD88"/>
  <c r="AC88"/>
  <c r="AD85"/>
  <c r="AC85"/>
  <c r="AC79" s="1"/>
  <c r="AD79"/>
  <c r="AD77"/>
  <c r="AC73"/>
  <c r="AC72"/>
  <c r="AC66"/>
  <c r="AC65"/>
  <c r="AC64"/>
  <c r="AC77" s="1"/>
  <c r="AC61" s="1"/>
  <c r="AD61"/>
  <c r="AD60"/>
  <c r="AC60"/>
  <c r="AD56"/>
  <c r="AC52"/>
  <c r="AC56" s="1"/>
  <c r="AD50"/>
  <c r="AC50"/>
  <c r="AD45"/>
  <c r="AD44"/>
  <c r="AD40" s="1"/>
  <c r="AC42"/>
  <c r="AC44" s="1"/>
  <c r="AC40" s="1"/>
  <c r="AD39"/>
  <c r="AC39"/>
  <c r="AD37"/>
  <c r="AC37"/>
  <c r="AD29"/>
  <c r="AC29"/>
  <c r="AD25"/>
  <c r="AD20" s="1"/>
  <c r="AC23"/>
  <c r="AC25" s="1"/>
  <c r="AD19"/>
  <c r="AC19"/>
  <c r="AC16" s="1"/>
  <c r="AD16"/>
  <c r="AD15"/>
  <c r="AC14"/>
  <c r="AC15" s="1"/>
  <c r="AD11"/>
  <c r="AC11"/>
  <c r="Z198"/>
  <c r="Z197"/>
  <c r="AA61"/>
  <c r="Z61"/>
  <c r="AA45"/>
  <c r="Z45"/>
  <c r="AA40"/>
  <c r="Z40"/>
  <c r="AA20"/>
  <c r="Z20"/>
  <c r="AA16"/>
  <c r="Z16"/>
  <c r="K66"/>
  <c r="K52"/>
  <c r="L52" s="1"/>
  <c r="DD73" i="18"/>
  <c r="DD72" s="1"/>
  <c r="DE69"/>
  <c r="DE68" s="1"/>
  <c r="CZ67"/>
  <c r="CZ66" s="1"/>
  <c r="DE63"/>
  <c r="DA63"/>
  <c r="CZ63"/>
  <c r="DE57"/>
  <c r="DA57"/>
  <c r="DD56"/>
  <c r="CZ56"/>
  <c r="DC54"/>
  <c r="CY54"/>
  <c r="DB53"/>
  <c r="DE52"/>
  <c r="DA52"/>
  <c r="DE50"/>
  <c r="ER50" s="1"/>
  <c r="DD50"/>
  <c r="DA50"/>
  <c r="CZ50"/>
  <c r="DD49"/>
  <c r="DC49"/>
  <c r="CZ49"/>
  <c r="CY49"/>
  <c r="DC48"/>
  <c r="DB48"/>
  <c r="DD41"/>
  <c r="DD40" s="1"/>
  <c r="DE37"/>
  <c r="DE29"/>
  <c r="CZ29"/>
  <c r="DC28"/>
  <c r="CZ28"/>
  <c r="DC27"/>
  <c r="DE22"/>
  <c r="DB21"/>
  <c r="DE20"/>
  <c r="DD20"/>
  <c r="CZ20"/>
  <c r="DD16"/>
  <c r="CZ16"/>
  <c r="DB15"/>
  <c r="DA15"/>
  <c r="DC14"/>
  <c r="CZ14"/>
  <c r="DE13"/>
  <c r="DB13"/>
  <c r="DC9"/>
  <c r="DB9"/>
  <c r="DE8"/>
  <c r="CZ8"/>
  <c r="BA243" i="17"/>
  <c r="AZ243"/>
  <c r="AZ238" s="1"/>
  <c r="AY243"/>
  <c r="AX243"/>
  <c r="AW243"/>
  <c r="AV243"/>
  <c r="AV238" s="1"/>
  <c r="BA238"/>
  <c r="AY238"/>
  <c r="AX238"/>
  <c r="AW238"/>
  <c r="BA237"/>
  <c r="AZ237"/>
  <c r="AY237"/>
  <c r="AY232" s="1"/>
  <c r="AX237"/>
  <c r="AX232" s="1"/>
  <c r="AW237"/>
  <c r="AV237"/>
  <c r="BA232"/>
  <c r="AZ232"/>
  <c r="AW232"/>
  <c r="AV232"/>
  <c r="BA231"/>
  <c r="AZ231"/>
  <c r="AY231"/>
  <c r="AY226" s="1"/>
  <c r="AX231"/>
  <c r="AW231"/>
  <c r="AV231"/>
  <c r="BA226"/>
  <c r="AZ226"/>
  <c r="AX226"/>
  <c r="AW226"/>
  <c r="AV226"/>
  <c r="BA225"/>
  <c r="AZ225"/>
  <c r="AY225"/>
  <c r="AY221" s="1"/>
  <c r="AX225"/>
  <c r="AW225"/>
  <c r="AV225"/>
  <c r="BA221"/>
  <c r="AZ221"/>
  <c r="AX221"/>
  <c r="AW221"/>
  <c r="AV221"/>
  <c r="BA220"/>
  <c r="AZ220"/>
  <c r="AY220"/>
  <c r="AY213" s="1"/>
  <c r="AX220"/>
  <c r="AW220"/>
  <c r="AV220"/>
  <c r="BA213"/>
  <c r="AZ213"/>
  <c r="AX213"/>
  <c r="AW213"/>
  <c r="AV213"/>
  <c r="BA212"/>
  <c r="AZ212"/>
  <c r="AY212"/>
  <c r="AX212"/>
  <c r="AW212"/>
  <c r="AV212"/>
  <c r="BA203"/>
  <c r="AZ203"/>
  <c r="AY203"/>
  <c r="AX203"/>
  <c r="AW203"/>
  <c r="AV203"/>
  <c r="AV198" s="1"/>
  <c r="BA198"/>
  <c r="BA197" s="1"/>
  <c r="AZ198"/>
  <c r="AY198"/>
  <c r="AX198"/>
  <c r="BA196"/>
  <c r="AZ196"/>
  <c r="AY196"/>
  <c r="AX196"/>
  <c r="AW196"/>
  <c r="AV196"/>
  <c r="AU196"/>
  <c r="BA193"/>
  <c r="AZ193"/>
  <c r="AY193"/>
  <c r="AX193"/>
  <c r="AW193"/>
  <c r="AW182" s="1"/>
  <c r="AV193"/>
  <c r="BA190"/>
  <c r="AZ190"/>
  <c r="AZ182" s="1"/>
  <c r="AY190"/>
  <c r="AX190"/>
  <c r="AX182" s="1"/>
  <c r="AW190"/>
  <c r="AV190"/>
  <c r="AV182" s="1"/>
  <c r="AU190"/>
  <c r="BA182"/>
  <c r="BA181"/>
  <c r="AZ181"/>
  <c r="AY181"/>
  <c r="AX181"/>
  <c r="AW181"/>
  <c r="AV181"/>
  <c r="AU181"/>
  <c r="BA178"/>
  <c r="AZ178"/>
  <c r="AY178"/>
  <c r="AX178"/>
  <c r="AW178"/>
  <c r="AV178"/>
  <c r="AU178"/>
  <c r="BA168"/>
  <c r="AZ168"/>
  <c r="AY168"/>
  <c r="AX168"/>
  <c r="AX163" s="1"/>
  <c r="AW168"/>
  <c r="AV168"/>
  <c r="AU168"/>
  <c r="AZ163"/>
  <c r="AV163"/>
  <c r="BA162"/>
  <c r="AZ162"/>
  <c r="AY162"/>
  <c r="AX162"/>
  <c r="AW162"/>
  <c r="AV162"/>
  <c r="AU162"/>
  <c r="BA159"/>
  <c r="AZ159"/>
  <c r="AY159"/>
  <c r="AX159"/>
  <c r="AW159"/>
  <c r="AV159"/>
  <c r="AU159"/>
  <c r="BA156"/>
  <c r="AZ156"/>
  <c r="AY156"/>
  <c r="AX156"/>
  <c r="AX151" s="1"/>
  <c r="AX150" s="1"/>
  <c r="AW156"/>
  <c r="AV156"/>
  <c r="AU156"/>
  <c r="AZ151"/>
  <c r="AZ150" s="1"/>
  <c r="AV151"/>
  <c r="AV150" s="1"/>
  <c r="BA149"/>
  <c r="BA140" s="1"/>
  <c r="AZ149"/>
  <c r="AZ140" s="1"/>
  <c r="AY149"/>
  <c r="AY140" s="1"/>
  <c r="AX149"/>
  <c r="AW149"/>
  <c r="AW140" s="1"/>
  <c r="AV149"/>
  <c r="AV140" s="1"/>
  <c r="AX140"/>
  <c r="BA139"/>
  <c r="AZ139"/>
  <c r="AZ134" s="1"/>
  <c r="AY139"/>
  <c r="AY134" s="1"/>
  <c r="AX139"/>
  <c r="AX134" s="1"/>
  <c r="AW139"/>
  <c r="AV139"/>
  <c r="AV134" s="1"/>
  <c r="AU139"/>
  <c r="BA134"/>
  <c r="AW134"/>
  <c r="AU134"/>
  <c r="BA133"/>
  <c r="AZ133"/>
  <c r="AZ123" s="1"/>
  <c r="AY133"/>
  <c r="AX133"/>
  <c r="AX123" s="1"/>
  <c r="AW133"/>
  <c r="AW123" s="1"/>
  <c r="AV133"/>
  <c r="AV123" s="1"/>
  <c r="AU133"/>
  <c r="AU123" s="1"/>
  <c r="BA123"/>
  <c r="AY123"/>
  <c r="BA122"/>
  <c r="AZ122"/>
  <c r="AZ118" s="1"/>
  <c r="AY122"/>
  <c r="AX122"/>
  <c r="AX118" s="1"/>
  <c r="AW122"/>
  <c r="AV122"/>
  <c r="AV118" s="1"/>
  <c r="AU122"/>
  <c r="BA118"/>
  <c r="AY118"/>
  <c r="AW118"/>
  <c r="AU118"/>
  <c r="BA117"/>
  <c r="AZ117"/>
  <c r="AZ111" s="1"/>
  <c r="AY117"/>
  <c r="AX117"/>
  <c r="AX111" s="1"/>
  <c r="AW117"/>
  <c r="AV117"/>
  <c r="AV111" s="1"/>
  <c r="AU117"/>
  <c r="BA111"/>
  <c r="AY111"/>
  <c r="AW111"/>
  <c r="AU111"/>
  <c r="BA110"/>
  <c r="AZ110"/>
  <c r="AZ106" s="1"/>
  <c r="AY110"/>
  <c r="AY106" s="1"/>
  <c r="AX110"/>
  <c r="AX106" s="1"/>
  <c r="AW110"/>
  <c r="AV110"/>
  <c r="AV106" s="1"/>
  <c r="AU110"/>
  <c r="BA106"/>
  <c r="AW106"/>
  <c r="AU106"/>
  <c r="BA105"/>
  <c r="AZ105"/>
  <c r="AZ100" s="1"/>
  <c r="AY105"/>
  <c r="AX105"/>
  <c r="AX100" s="1"/>
  <c r="AW105"/>
  <c r="AV105"/>
  <c r="AV100" s="1"/>
  <c r="AU105"/>
  <c r="BA100"/>
  <c r="AY100"/>
  <c r="AW100"/>
  <c r="AU100"/>
  <c r="BA99"/>
  <c r="AZ99"/>
  <c r="AZ93" s="1"/>
  <c r="AY99"/>
  <c r="AX99"/>
  <c r="AX93" s="1"/>
  <c r="AW99"/>
  <c r="AV99"/>
  <c r="AV93" s="1"/>
  <c r="AU99"/>
  <c r="BA93"/>
  <c r="AY93"/>
  <c r="AW93"/>
  <c r="AU93"/>
  <c r="BA92"/>
  <c r="AZ92"/>
  <c r="AY92"/>
  <c r="AX92"/>
  <c r="AW92"/>
  <c r="AV92"/>
  <c r="AU92"/>
  <c r="BA88"/>
  <c r="AZ88"/>
  <c r="AY88"/>
  <c r="AX88"/>
  <c r="AW88"/>
  <c r="AV88"/>
  <c r="AU88"/>
  <c r="BA85"/>
  <c r="AZ85"/>
  <c r="AZ79" s="1"/>
  <c r="AY85"/>
  <c r="AX85"/>
  <c r="AX79" s="1"/>
  <c r="AX78" s="1"/>
  <c r="AW85"/>
  <c r="AV85"/>
  <c r="AV79" s="1"/>
  <c r="AU85"/>
  <c r="BA79"/>
  <c r="BA78" s="1"/>
  <c r="AY79"/>
  <c r="AW79"/>
  <c r="AU79"/>
  <c r="BA77"/>
  <c r="BA61" s="1"/>
  <c r="AZ77"/>
  <c r="AX77"/>
  <c r="AX61" s="1"/>
  <c r="AW77"/>
  <c r="AY72"/>
  <c r="AZ61"/>
  <c r="AW61"/>
  <c r="BA60"/>
  <c r="AZ60"/>
  <c r="AY60"/>
  <c r="AX60"/>
  <c r="AW60"/>
  <c r="AV60"/>
  <c r="AU60"/>
  <c r="BA56"/>
  <c r="AZ56"/>
  <c r="AX56"/>
  <c r="AX45" s="1"/>
  <c r="AW56"/>
  <c r="AV56"/>
  <c r="BA50"/>
  <c r="AZ50"/>
  <c r="AZ45" s="1"/>
  <c r="AY50"/>
  <c r="AX50"/>
  <c r="AW50"/>
  <c r="AW45" s="1"/>
  <c r="AV50"/>
  <c r="AV45" s="1"/>
  <c r="BA44"/>
  <c r="AY44"/>
  <c r="AY40" s="1"/>
  <c r="AX44"/>
  <c r="AW44"/>
  <c r="AW40" s="1"/>
  <c r="AV44"/>
  <c r="BA40"/>
  <c r="AX40"/>
  <c r="AV40"/>
  <c r="BA39"/>
  <c r="AZ39"/>
  <c r="AY39"/>
  <c r="AX39"/>
  <c r="AW39"/>
  <c r="AV39"/>
  <c r="BA37"/>
  <c r="AZ37"/>
  <c r="AY37"/>
  <c r="AX37"/>
  <c r="AW37"/>
  <c r="AV37"/>
  <c r="BA29"/>
  <c r="AZ29"/>
  <c r="AY29"/>
  <c r="AX29"/>
  <c r="AW29"/>
  <c r="AV29"/>
  <c r="BA25"/>
  <c r="BA20" s="1"/>
  <c r="AZ25"/>
  <c r="AZ20" s="1"/>
  <c r="AY25"/>
  <c r="AX25"/>
  <c r="AW25"/>
  <c r="AW20" s="1"/>
  <c r="AV25"/>
  <c r="AV20" s="1"/>
  <c r="AY20"/>
  <c r="BA19"/>
  <c r="BA16" s="1"/>
  <c r="AZ19"/>
  <c r="AZ16" s="1"/>
  <c r="AY19"/>
  <c r="AX19"/>
  <c r="AX16" s="1"/>
  <c r="AW19"/>
  <c r="AW16" s="1"/>
  <c r="AV19"/>
  <c r="AV16" s="1"/>
  <c r="AY16"/>
  <c r="BA15"/>
  <c r="AZ15"/>
  <c r="AY15"/>
  <c r="AX15"/>
  <c r="AW15"/>
  <c r="AV15"/>
  <c r="BA11"/>
  <c r="AZ11"/>
  <c r="AY11"/>
  <c r="AX11"/>
  <c r="AW11"/>
  <c r="AV11"/>
  <c r="AL243"/>
  <c r="AL238" s="1"/>
  <c r="AK243"/>
  <c r="AK238" s="1"/>
  <c r="AJ243"/>
  <c r="AJ238" s="1"/>
  <c r="AL237"/>
  <c r="AL232" s="1"/>
  <c r="AK237"/>
  <c r="AK232" s="1"/>
  <c r="AJ237"/>
  <c r="AJ232" s="1"/>
  <c r="AL231"/>
  <c r="AL226" s="1"/>
  <c r="AK231"/>
  <c r="AK226" s="1"/>
  <c r="AJ231"/>
  <c r="AJ226" s="1"/>
  <c r="AL225"/>
  <c r="AL221" s="1"/>
  <c r="AK225"/>
  <c r="AK221" s="1"/>
  <c r="AJ225"/>
  <c r="AJ221" s="1"/>
  <c r="AL220"/>
  <c r="AL213" s="1"/>
  <c r="AK220"/>
  <c r="AK213" s="1"/>
  <c r="AJ220"/>
  <c r="AJ213" s="1"/>
  <c r="AL212"/>
  <c r="AK212"/>
  <c r="AJ212"/>
  <c r="AL203"/>
  <c r="AK203"/>
  <c r="AK198" s="1"/>
  <c r="AJ203"/>
  <c r="AL198"/>
  <c r="AJ198"/>
  <c r="AL196"/>
  <c r="AK196"/>
  <c r="AJ196"/>
  <c r="AL193"/>
  <c r="AK193"/>
  <c r="AJ193"/>
  <c r="AL190"/>
  <c r="AK190"/>
  <c r="AK182" s="1"/>
  <c r="AJ190"/>
  <c r="AJ182" s="1"/>
  <c r="AL181"/>
  <c r="AK181"/>
  <c r="AJ181"/>
  <c r="AL178"/>
  <c r="AK178"/>
  <c r="AJ178"/>
  <c r="AL168"/>
  <c r="AK168"/>
  <c r="AJ168"/>
  <c r="AJ163" s="1"/>
  <c r="AL163"/>
  <c r="AL162"/>
  <c r="AK162"/>
  <c r="AJ162"/>
  <c r="AL159"/>
  <c r="AK159"/>
  <c r="AJ159"/>
  <c r="AL156"/>
  <c r="AK156"/>
  <c r="AK151" s="1"/>
  <c r="AJ156"/>
  <c r="AL151"/>
  <c r="AL149"/>
  <c r="AL140" s="1"/>
  <c r="AK149"/>
  <c r="AK140" s="1"/>
  <c r="AJ149"/>
  <c r="AJ140" s="1"/>
  <c r="AL139"/>
  <c r="AL134" s="1"/>
  <c r="AK139"/>
  <c r="AK134" s="1"/>
  <c r="AJ139"/>
  <c r="AJ134" s="1"/>
  <c r="AL133"/>
  <c r="AL123" s="1"/>
  <c r="AK133"/>
  <c r="AK123" s="1"/>
  <c r="AJ133"/>
  <c r="AJ123" s="1"/>
  <c r="AL122"/>
  <c r="AL118" s="1"/>
  <c r="AK122"/>
  <c r="AK118" s="1"/>
  <c r="AJ122"/>
  <c r="AJ118" s="1"/>
  <c r="AL117"/>
  <c r="AL111" s="1"/>
  <c r="AK117"/>
  <c r="AK111" s="1"/>
  <c r="AJ117"/>
  <c r="AJ111" s="1"/>
  <c r="AL110"/>
  <c r="AL106" s="1"/>
  <c r="AK110"/>
  <c r="AK106" s="1"/>
  <c r="AJ110"/>
  <c r="AJ106" s="1"/>
  <c r="AL105"/>
  <c r="AL100" s="1"/>
  <c r="AK105"/>
  <c r="AK100" s="1"/>
  <c r="AJ105"/>
  <c r="AJ100" s="1"/>
  <c r="AL99"/>
  <c r="AL93" s="1"/>
  <c r="AK99"/>
  <c r="AK93" s="1"/>
  <c r="AJ99"/>
  <c r="AJ93" s="1"/>
  <c r="AL92"/>
  <c r="AK92"/>
  <c r="AJ92"/>
  <c r="AL88"/>
  <c r="AK88"/>
  <c r="AJ88"/>
  <c r="AL85"/>
  <c r="AL79" s="1"/>
  <c r="AL78" s="1"/>
  <c r="AK85"/>
  <c r="AJ85"/>
  <c r="AJ79" s="1"/>
  <c r="AJ78" s="1"/>
  <c r="AL77"/>
  <c r="AL61" s="1"/>
  <c r="AK77"/>
  <c r="AK61" s="1"/>
  <c r="AJ77"/>
  <c r="AJ61"/>
  <c r="AL60"/>
  <c r="AK60"/>
  <c r="AJ60"/>
  <c r="AL56"/>
  <c r="AK56"/>
  <c r="AJ56"/>
  <c r="AJ45" s="1"/>
  <c r="AL50"/>
  <c r="AK50"/>
  <c r="AK45" s="1"/>
  <c r="AJ50"/>
  <c r="AL45"/>
  <c r="AL44"/>
  <c r="AL40" s="1"/>
  <c r="AK44"/>
  <c r="AK40" s="1"/>
  <c r="AJ44"/>
  <c r="AJ40"/>
  <c r="AL39"/>
  <c r="AK39"/>
  <c r="AJ39"/>
  <c r="AL37"/>
  <c r="AK37"/>
  <c r="AJ37"/>
  <c r="AL29"/>
  <c r="AK29"/>
  <c r="AJ29"/>
  <c r="AL25"/>
  <c r="AL20" s="1"/>
  <c r="AK25"/>
  <c r="AJ25"/>
  <c r="AJ20" s="1"/>
  <c r="AL19"/>
  <c r="AL16" s="1"/>
  <c r="AK19"/>
  <c r="AK16" s="1"/>
  <c r="AJ19"/>
  <c r="AJ16" s="1"/>
  <c r="AL15"/>
  <c r="AK15"/>
  <c r="AJ15"/>
  <c r="AL11"/>
  <c r="AK11"/>
  <c r="AJ11"/>
  <c r="AD243"/>
  <c r="AD238" s="1"/>
  <c r="AC243"/>
  <c r="AC238" s="1"/>
  <c r="AD237"/>
  <c r="AC237"/>
  <c r="AC232" s="1"/>
  <c r="AD232"/>
  <c r="AD231"/>
  <c r="AD226" s="1"/>
  <c r="AC228"/>
  <c r="AC231" s="1"/>
  <c r="AC226" s="1"/>
  <c r="AD225"/>
  <c r="AC225"/>
  <c r="AC221" s="1"/>
  <c r="AD221"/>
  <c r="AD220"/>
  <c r="AD213" s="1"/>
  <c r="AC218"/>
  <c r="AC217"/>
  <c r="AC220" s="1"/>
  <c r="AC213" s="1"/>
  <c r="AD212"/>
  <c r="AC212"/>
  <c r="AD203"/>
  <c r="AD198" s="1"/>
  <c r="AC200"/>
  <c r="AC203" s="1"/>
  <c r="AC198" s="1"/>
  <c r="AD196"/>
  <c r="AC196"/>
  <c r="AD193"/>
  <c r="AC193"/>
  <c r="AD190"/>
  <c r="AC190"/>
  <c r="AD181"/>
  <c r="AC181"/>
  <c r="AD178"/>
  <c r="AC178"/>
  <c r="AD168"/>
  <c r="AD163" s="1"/>
  <c r="AC168"/>
  <c r="AC163" s="1"/>
  <c r="AD162"/>
  <c r="AC162"/>
  <c r="AD159"/>
  <c r="AC159"/>
  <c r="AD156"/>
  <c r="AC156"/>
  <c r="AD151"/>
  <c r="AD149"/>
  <c r="AD140" s="1"/>
  <c r="AC148"/>
  <c r="AC149" s="1"/>
  <c r="AC140" s="1"/>
  <c r="AD139"/>
  <c r="AD134" s="1"/>
  <c r="AC139"/>
  <c r="AC134" s="1"/>
  <c r="AD133"/>
  <c r="AD123" s="1"/>
  <c r="AC133"/>
  <c r="AC123" s="1"/>
  <c r="AD122"/>
  <c r="AC122"/>
  <c r="AC118" s="1"/>
  <c r="AD118"/>
  <c r="AD117"/>
  <c r="AD111" s="1"/>
  <c r="AC117"/>
  <c r="AC111" s="1"/>
  <c r="AD110"/>
  <c r="AD106" s="1"/>
  <c r="AC110"/>
  <c r="AC106" s="1"/>
  <c r="AD105"/>
  <c r="AD100" s="1"/>
  <c r="AC105"/>
  <c r="AC100" s="1"/>
  <c r="AD99"/>
  <c r="AD93" s="1"/>
  <c r="AC99"/>
  <c r="AC93" s="1"/>
  <c r="AD92"/>
  <c r="AC92"/>
  <c r="AD88"/>
  <c r="AC88"/>
  <c r="AD85"/>
  <c r="AC85"/>
  <c r="AC79" s="1"/>
  <c r="AD79"/>
  <c r="AD77"/>
  <c r="AC73"/>
  <c r="AC72"/>
  <c r="AC66"/>
  <c r="AC65"/>
  <c r="AC64"/>
  <c r="AD61"/>
  <c r="AD60"/>
  <c r="AC60"/>
  <c r="AD56"/>
  <c r="AC52"/>
  <c r="AC56" s="1"/>
  <c r="AD50"/>
  <c r="AD45" s="1"/>
  <c r="AC50"/>
  <c r="AD44"/>
  <c r="AC42"/>
  <c r="AC44" s="1"/>
  <c r="AC40" s="1"/>
  <c r="AD40"/>
  <c r="AD39"/>
  <c r="AC39"/>
  <c r="AD37"/>
  <c r="AC37"/>
  <c r="AD29"/>
  <c r="AC29"/>
  <c r="AD25"/>
  <c r="AD20" s="1"/>
  <c r="AC25"/>
  <c r="AC20" s="1"/>
  <c r="AC23"/>
  <c r="AD19"/>
  <c r="AD16" s="1"/>
  <c r="AC18"/>
  <c r="AC19" s="1"/>
  <c r="AC16" s="1"/>
  <c r="AD15"/>
  <c r="AC14"/>
  <c r="AC15" s="1"/>
  <c r="AD11"/>
  <c r="AC11"/>
  <c r="Z198"/>
  <c r="Z197" s="1"/>
  <c r="AA61"/>
  <c r="Z61"/>
  <c r="AA45"/>
  <c r="Z45"/>
  <c r="AA40"/>
  <c r="Z40"/>
  <c r="AA20"/>
  <c r="Z20"/>
  <c r="AA16"/>
  <c r="Z16"/>
  <c r="K66"/>
  <c r="K52"/>
  <c r="BA243" i="16"/>
  <c r="AZ243"/>
  <c r="AZ238" s="1"/>
  <c r="AY243"/>
  <c r="AX243"/>
  <c r="AX238" s="1"/>
  <c r="AW243"/>
  <c r="AV243"/>
  <c r="AV238" s="1"/>
  <c r="BA238"/>
  <c r="AY238"/>
  <c r="AW238"/>
  <c r="BA237"/>
  <c r="AZ237"/>
  <c r="AZ232" s="1"/>
  <c r="AY237"/>
  <c r="AX237"/>
  <c r="AX232" s="1"/>
  <c r="AW237"/>
  <c r="AV237"/>
  <c r="AV232" s="1"/>
  <c r="BA232"/>
  <c r="AY232"/>
  <c r="AW232"/>
  <c r="BA231"/>
  <c r="AZ231"/>
  <c r="AZ226" s="1"/>
  <c r="AY231"/>
  <c r="AX231"/>
  <c r="AX226" s="1"/>
  <c r="AW231"/>
  <c r="AV231"/>
  <c r="AV226" s="1"/>
  <c r="BA226"/>
  <c r="AY226"/>
  <c r="AW226"/>
  <c r="BA225"/>
  <c r="AZ225"/>
  <c r="AZ221" s="1"/>
  <c r="AY225"/>
  <c r="AX225"/>
  <c r="AX221" s="1"/>
  <c r="AW225"/>
  <c r="AV225"/>
  <c r="AV221" s="1"/>
  <c r="BA221"/>
  <c r="AY221"/>
  <c r="AW221"/>
  <c r="BA220"/>
  <c r="AZ220"/>
  <c r="AZ213" s="1"/>
  <c r="AY220"/>
  <c r="AX220"/>
  <c r="AX213" s="1"/>
  <c r="AW220"/>
  <c r="AV220"/>
  <c r="AV213" s="1"/>
  <c r="BA213"/>
  <c r="AY213"/>
  <c r="AW213"/>
  <c r="BA212"/>
  <c r="AZ212"/>
  <c r="AY212"/>
  <c r="AX212"/>
  <c r="AW212"/>
  <c r="AV212"/>
  <c r="BA203"/>
  <c r="AZ203"/>
  <c r="AZ198" s="1"/>
  <c r="AY203"/>
  <c r="AX203"/>
  <c r="AX198" s="1"/>
  <c r="AW203"/>
  <c r="AV203"/>
  <c r="AV198" s="1"/>
  <c r="BA198"/>
  <c r="BA197" s="1"/>
  <c r="AY198"/>
  <c r="AY197" s="1"/>
  <c r="BA196"/>
  <c r="AZ196"/>
  <c r="AY196"/>
  <c r="AX196"/>
  <c r="AW196"/>
  <c r="AV196"/>
  <c r="AU196"/>
  <c r="BA193"/>
  <c r="BA182" s="1"/>
  <c r="AZ193"/>
  <c r="AY193"/>
  <c r="AX193"/>
  <c r="AW193"/>
  <c r="AV193"/>
  <c r="BA190"/>
  <c r="AZ190"/>
  <c r="AZ182" s="1"/>
  <c r="AY190"/>
  <c r="AY182" s="1"/>
  <c r="AX190"/>
  <c r="AW190"/>
  <c r="AV190"/>
  <c r="AV182" s="1"/>
  <c r="AU190"/>
  <c r="AW182"/>
  <c r="BA181"/>
  <c r="AZ181"/>
  <c r="AY181"/>
  <c r="AX181"/>
  <c r="AW181"/>
  <c r="AV181"/>
  <c r="AU181"/>
  <c r="BA178"/>
  <c r="AZ178"/>
  <c r="AY178"/>
  <c r="AX178"/>
  <c r="AW178"/>
  <c r="AV178"/>
  <c r="AU178"/>
  <c r="BA168"/>
  <c r="AZ168"/>
  <c r="AZ163" s="1"/>
  <c r="AY168"/>
  <c r="AX168"/>
  <c r="AX163" s="1"/>
  <c r="AW168"/>
  <c r="AV168"/>
  <c r="AV163" s="1"/>
  <c r="AU168"/>
  <c r="BA163"/>
  <c r="AY163"/>
  <c r="AW163"/>
  <c r="AU163"/>
  <c r="BA162"/>
  <c r="AZ162"/>
  <c r="AY162"/>
  <c r="AX162"/>
  <c r="AW162"/>
  <c r="AV162"/>
  <c r="AU162"/>
  <c r="BA159"/>
  <c r="AZ159"/>
  <c r="AY159"/>
  <c r="AX159"/>
  <c r="AW159"/>
  <c r="AV159"/>
  <c r="AU159"/>
  <c r="BA156"/>
  <c r="BA151" s="1"/>
  <c r="AZ156"/>
  <c r="AZ151" s="1"/>
  <c r="AY156"/>
  <c r="AX156"/>
  <c r="AW156"/>
  <c r="AV156"/>
  <c r="AV151" s="1"/>
  <c r="AU156"/>
  <c r="AY151"/>
  <c r="AW151"/>
  <c r="AW150" s="1"/>
  <c r="AU151"/>
  <c r="BA149"/>
  <c r="AZ149"/>
  <c r="AZ140" s="1"/>
  <c r="AY149"/>
  <c r="AY140" s="1"/>
  <c r="AX149"/>
  <c r="AW149"/>
  <c r="AV149"/>
  <c r="AV140" s="1"/>
  <c r="BA140"/>
  <c r="AX140"/>
  <c r="AW140"/>
  <c r="BA139"/>
  <c r="AZ139"/>
  <c r="AZ134" s="1"/>
  <c r="AY139"/>
  <c r="AY134" s="1"/>
  <c r="AX139"/>
  <c r="AX134" s="1"/>
  <c r="AW139"/>
  <c r="AV139"/>
  <c r="AV134" s="1"/>
  <c r="AU139"/>
  <c r="BA134"/>
  <c r="AW134"/>
  <c r="AU134"/>
  <c r="BA133"/>
  <c r="AZ133"/>
  <c r="AZ123" s="1"/>
  <c r="AY133"/>
  <c r="AX133"/>
  <c r="AX123" s="1"/>
  <c r="AW133"/>
  <c r="AV133"/>
  <c r="AV123" s="1"/>
  <c r="AU133"/>
  <c r="BA123"/>
  <c r="AY123"/>
  <c r="AW123"/>
  <c r="AU123"/>
  <c r="BA122"/>
  <c r="AZ122"/>
  <c r="AZ118" s="1"/>
  <c r="AY122"/>
  <c r="AX122"/>
  <c r="AX118" s="1"/>
  <c r="AW122"/>
  <c r="AV122"/>
  <c r="AV118" s="1"/>
  <c r="AU122"/>
  <c r="BA118"/>
  <c r="AY118"/>
  <c r="AW118"/>
  <c r="AU118"/>
  <c r="BA117"/>
  <c r="AZ117"/>
  <c r="AZ111" s="1"/>
  <c r="AY117"/>
  <c r="AX117"/>
  <c r="AX111" s="1"/>
  <c r="AW117"/>
  <c r="AV117"/>
  <c r="AV111" s="1"/>
  <c r="AU117"/>
  <c r="BA111"/>
  <c r="AY111"/>
  <c r="AW111"/>
  <c r="AU111"/>
  <c r="BA110"/>
  <c r="AZ110"/>
  <c r="AZ106" s="1"/>
  <c r="AY110"/>
  <c r="AX110"/>
  <c r="AX106" s="1"/>
  <c r="AW110"/>
  <c r="AV110"/>
  <c r="AV106" s="1"/>
  <c r="AU110"/>
  <c r="BA106"/>
  <c r="AY106"/>
  <c r="AW106"/>
  <c r="AU106"/>
  <c r="BA105"/>
  <c r="AZ105"/>
  <c r="AZ100" s="1"/>
  <c r="AY105"/>
  <c r="AX105"/>
  <c r="AX100" s="1"/>
  <c r="AW105"/>
  <c r="AV105"/>
  <c r="AV100" s="1"/>
  <c r="AU105"/>
  <c r="BA100"/>
  <c r="AY100"/>
  <c r="AW100"/>
  <c r="AU100"/>
  <c r="BA99"/>
  <c r="AZ99"/>
  <c r="AZ93" s="1"/>
  <c r="AY99"/>
  <c r="AX99"/>
  <c r="AX93" s="1"/>
  <c r="AW99"/>
  <c r="AV99"/>
  <c r="AV93" s="1"/>
  <c r="AU99"/>
  <c r="BA93"/>
  <c r="AY93"/>
  <c r="AW93"/>
  <c r="AU93"/>
  <c r="BA92"/>
  <c r="AZ92"/>
  <c r="AY92"/>
  <c r="AX92"/>
  <c r="AW92"/>
  <c r="AV92"/>
  <c r="AU92"/>
  <c r="BA88"/>
  <c r="AZ88"/>
  <c r="AY88"/>
  <c r="AX88"/>
  <c r="AW88"/>
  <c r="AV88"/>
  <c r="AU88"/>
  <c r="BA85"/>
  <c r="AZ85"/>
  <c r="AZ79" s="1"/>
  <c r="AY85"/>
  <c r="AX85"/>
  <c r="AX79" s="1"/>
  <c r="AX78" s="1"/>
  <c r="AW85"/>
  <c r="AV85"/>
  <c r="AV79" s="1"/>
  <c r="AU85"/>
  <c r="BA79"/>
  <c r="BA78" s="1"/>
  <c r="AY79"/>
  <c r="AW79"/>
  <c r="AW78" s="1"/>
  <c r="AU79"/>
  <c r="BA77"/>
  <c r="BA61" s="1"/>
  <c r="AZ77"/>
  <c r="AX77"/>
  <c r="AX61" s="1"/>
  <c r="AW77"/>
  <c r="AY72"/>
  <c r="AZ61"/>
  <c r="AW61"/>
  <c r="BA60"/>
  <c r="AZ60"/>
  <c r="AY60"/>
  <c r="AX60"/>
  <c r="AW60"/>
  <c r="AV60"/>
  <c r="AU60"/>
  <c r="BA56"/>
  <c r="AZ56"/>
  <c r="AX56"/>
  <c r="AX45" s="1"/>
  <c r="AW56"/>
  <c r="AV56"/>
  <c r="BA50"/>
  <c r="AZ50"/>
  <c r="AZ45" s="1"/>
  <c r="AY50"/>
  <c r="AX50"/>
  <c r="AW50"/>
  <c r="AV50"/>
  <c r="AV45" s="1"/>
  <c r="BA44"/>
  <c r="BA40" s="1"/>
  <c r="AY44"/>
  <c r="AX44"/>
  <c r="AX40" s="1"/>
  <c r="AW44"/>
  <c r="AV44"/>
  <c r="AV40" s="1"/>
  <c r="AY40"/>
  <c r="AW40"/>
  <c r="BA39"/>
  <c r="AZ39"/>
  <c r="AY39"/>
  <c r="AX39"/>
  <c r="AW39"/>
  <c r="AV39"/>
  <c r="BA37"/>
  <c r="AZ37"/>
  <c r="AY37"/>
  <c r="AX37"/>
  <c r="AW37"/>
  <c r="AV37"/>
  <c r="BA29"/>
  <c r="AZ29"/>
  <c r="AY29"/>
  <c r="AX29"/>
  <c r="AW29"/>
  <c r="AV29"/>
  <c r="BA25"/>
  <c r="BA20" s="1"/>
  <c r="AZ25"/>
  <c r="AY25"/>
  <c r="AX25"/>
  <c r="AW25"/>
  <c r="AW20" s="1"/>
  <c r="AV25"/>
  <c r="AZ20"/>
  <c r="AX20"/>
  <c r="AV20"/>
  <c r="BA19"/>
  <c r="AZ19"/>
  <c r="AY19"/>
  <c r="AX19"/>
  <c r="AX16" s="1"/>
  <c r="AW19"/>
  <c r="AV19"/>
  <c r="BA16"/>
  <c r="AZ16"/>
  <c r="AY16"/>
  <c r="AW16"/>
  <c r="AV16"/>
  <c r="BA15"/>
  <c r="AZ15"/>
  <c r="AY15"/>
  <c r="AX15"/>
  <c r="AW15"/>
  <c r="AV15"/>
  <c r="BA11"/>
  <c r="AZ11"/>
  <c r="AY11"/>
  <c r="AX11"/>
  <c r="AW11"/>
  <c r="AV11"/>
  <c r="AL243"/>
  <c r="AK243"/>
  <c r="AK238" s="1"/>
  <c r="AJ243"/>
  <c r="AL238"/>
  <c r="AJ238"/>
  <c r="AL237"/>
  <c r="AK237"/>
  <c r="AK232" s="1"/>
  <c r="AJ237"/>
  <c r="AL232"/>
  <c r="AJ232"/>
  <c r="AL231"/>
  <c r="AK231"/>
  <c r="AK226" s="1"/>
  <c r="AJ231"/>
  <c r="AL226"/>
  <c r="AJ226"/>
  <c r="AL225"/>
  <c r="AK225"/>
  <c r="AK221" s="1"/>
  <c r="AJ225"/>
  <c r="AL221"/>
  <c r="AJ221"/>
  <c r="AL220"/>
  <c r="AK220"/>
  <c r="AK213" s="1"/>
  <c r="AJ220"/>
  <c r="AL213"/>
  <c r="AJ213"/>
  <c r="AL212"/>
  <c r="AK212"/>
  <c r="AK198" s="1"/>
  <c r="AJ212"/>
  <c r="AL203"/>
  <c r="AL198" s="1"/>
  <c r="AL197" s="1"/>
  <c r="AK203"/>
  <c r="AJ203"/>
  <c r="AJ198" s="1"/>
  <c r="AJ197" s="1"/>
  <c r="AL196"/>
  <c r="AK196"/>
  <c r="AJ196"/>
  <c r="AL193"/>
  <c r="AK193"/>
  <c r="AJ193"/>
  <c r="AL190"/>
  <c r="AK190"/>
  <c r="AK182" s="1"/>
  <c r="AJ190"/>
  <c r="AL182"/>
  <c r="AJ182"/>
  <c r="AL181"/>
  <c r="AK181"/>
  <c r="AJ181"/>
  <c r="AL178"/>
  <c r="AK178"/>
  <c r="AJ178"/>
  <c r="AL168"/>
  <c r="AK168"/>
  <c r="AK163" s="1"/>
  <c r="AJ168"/>
  <c r="AL163"/>
  <c r="AJ163"/>
  <c r="AL162"/>
  <c r="AK162"/>
  <c r="AJ162"/>
  <c r="AL159"/>
  <c r="AK159"/>
  <c r="AJ159"/>
  <c r="AL156"/>
  <c r="AK156"/>
  <c r="AK151" s="1"/>
  <c r="AJ156"/>
  <c r="AL151"/>
  <c r="AL150" s="1"/>
  <c r="AJ151"/>
  <c r="AJ150" s="1"/>
  <c r="AL149"/>
  <c r="AL140" s="1"/>
  <c r="AK149"/>
  <c r="AJ149"/>
  <c r="AJ140" s="1"/>
  <c r="AK140"/>
  <c r="AL139"/>
  <c r="AL134" s="1"/>
  <c r="AK139"/>
  <c r="AJ139"/>
  <c r="AJ134" s="1"/>
  <c r="AK134"/>
  <c r="AL133"/>
  <c r="AL123" s="1"/>
  <c r="AK133"/>
  <c r="AJ133"/>
  <c r="AJ123" s="1"/>
  <c r="AK123"/>
  <c r="AL122"/>
  <c r="AL118" s="1"/>
  <c r="AK122"/>
  <c r="AJ122"/>
  <c r="AJ118" s="1"/>
  <c r="AK118"/>
  <c r="AL117"/>
  <c r="AL111" s="1"/>
  <c r="AK117"/>
  <c r="AJ117"/>
  <c r="AJ111" s="1"/>
  <c r="AK111"/>
  <c r="AL110"/>
  <c r="AL106" s="1"/>
  <c r="AK110"/>
  <c r="AJ110"/>
  <c r="AJ106" s="1"/>
  <c r="AK106"/>
  <c r="AL105"/>
  <c r="AL100" s="1"/>
  <c r="AK105"/>
  <c r="AJ105"/>
  <c r="AJ100" s="1"/>
  <c r="AK100"/>
  <c r="AL99"/>
  <c r="AL93" s="1"/>
  <c r="AK99"/>
  <c r="AJ99"/>
  <c r="AJ93" s="1"/>
  <c r="AK93"/>
  <c r="AL92"/>
  <c r="AK92"/>
  <c r="AJ92"/>
  <c r="AL88"/>
  <c r="AK88"/>
  <c r="AJ88"/>
  <c r="AL85"/>
  <c r="AL79" s="1"/>
  <c r="AL78" s="1"/>
  <c r="AK85"/>
  <c r="AJ85"/>
  <c r="AJ79" s="1"/>
  <c r="AJ78" s="1"/>
  <c r="AK79"/>
  <c r="AK78" s="1"/>
  <c r="AL77"/>
  <c r="AK77"/>
  <c r="AK61" s="1"/>
  <c r="AJ77"/>
  <c r="AL61"/>
  <c r="AJ61"/>
  <c r="AL60"/>
  <c r="AK60"/>
  <c r="AJ60"/>
  <c r="AL56"/>
  <c r="AK56"/>
  <c r="AJ56"/>
  <c r="AL50"/>
  <c r="AK50"/>
  <c r="AK45" s="1"/>
  <c r="AJ50"/>
  <c r="AL45"/>
  <c r="AJ45"/>
  <c r="AL44"/>
  <c r="AK44"/>
  <c r="AK40" s="1"/>
  <c r="AJ44"/>
  <c r="AL40"/>
  <c r="AJ40"/>
  <c r="AL39"/>
  <c r="AK39"/>
  <c r="AJ39"/>
  <c r="AL37"/>
  <c r="AK37"/>
  <c r="AJ37"/>
  <c r="AL29"/>
  <c r="AK29"/>
  <c r="AJ29"/>
  <c r="AL25"/>
  <c r="AL20" s="1"/>
  <c r="AK25"/>
  <c r="AJ25"/>
  <c r="AJ20" s="1"/>
  <c r="AK20"/>
  <c r="AL19"/>
  <c r="AL16" s="1"/>
  <c r="AK19"/>
  <c r="AK16" s="1"/>
  <c r="AJ19"/>
  <c r="AJ16" s="1"/>
  <c r="AL15"/>
  <c r="AK15"/>
  <c r="AJ15"/>
  <c r="AL11"/>
  <c r="AK11"/>
  <c r="AJ11"/>
  <c r="AD243"/>
  <c r="AC243"/>
  <c r="AD238"/>
  <c r="AC238"/>
  <c r="AD237"/>
  <c r="AC237"/>
  <c r="AD232"/>
  <c r="AC232"/>
  <c r="AD231"/>
  <c r="AC228"/>
  <c r="AC231" s="1"/>
  <c r="AC226" s="1"/>
  <c r="AD226"/>
  <c r="AD225"/>
  <c r="AC225"/>
  <c r="AD221"/>
  <c r="AC221"/>
  <c r="AD220"/>
  <c r="AD213" s="1"/>
  <c r="AC218"/>
  <c r="AC217"/>
  <c r="AC220" s="1"/>
  <c r="AC213" s="1"/>
  <c r="AD212"/>
  <c r="AC212"/>
  <c r="AD203"/>
  <c r="AD198" s="1"/>
  <c r="AD197" s="1"/>
  <c r="AC200"/>
  <c r="AC203" s="1"/>
  <c r="AC198" s="1"/>
  <c r="AD196"/>
  <c r="AC196"/>
  <c r="AD193"/>
  <c r="AC193"/>
  <c r="AD190"/>
  <c r="AC190"/>
  <c r="AD181"/>
  <c r="AC181"/>
  <c r="AD178"/>
  <c r="AC178"/>
  <c r="AD168"/>
  <c r="AD163" s="1"/>
  <c r="AC168"/>
  <c r="AC163" s="1"/>
  <c r="AD162"/>
  <c r="AC162"/>
  <c r="AD159"/>
  <c r="AC159"/>
  <c r="AD156"/>
  <c r="AD151" s="1"/>
  <c r="AC156"/>
  <c r="AC151"/>
  <c r="AD149"/>
  <c r="AC149"/>
  <c r="AC140" s="1"/>
  <c r="AC148"/>
  <c r="AD140"/>
  <c r="AD139"/>
  <c r="AD134" s="1"/>
  <c r="AC139"/>
  <c r="AC134" s="1"/>
  <c r="AD133"/>
  <c r="AD123" s="1"/>
  <c r="AC133"/>
  <c r="AC123" s="1"/>
  <c r="AD122"/>
  <c r="AC122"/>
  <c r="AC118" s="1"/>
  <c r="AD118"/>
  <c r="AD117"/>
  <c r="AC117"/>
  <c r="AC111" s="1"/>
  <c r="AD111"/>
  <c r="AD110"/>
  <c r="AD106" s="1"/>
  <c r="AC110"/>
  <c r="AC106" s="1"/>
  <c r="AD105"/>
  <c r="AC105"/>
  <c r="AC100" s="1"/>
  <c r="AD100"/>
  <c r="AD99"/>
  <c r="AC99"/>
  <c r="AC93" s="1"/>
  <c r="AD93"/>
  <c r="AD92"/>
  <c r="AC92"/>
  <c r="AD88"/>
  <c r="AC88"/>
  <c r="AD85"/>
  <c r="AC85"/>
  <c r="AC79" s="1"/>
  <c r="AD79"/>
  <c r="AD77"/>
  <c r="AC73"/>
  <c r="AC72"/>
  <c r="AC66"/>
  <c r="AC65"/>
  <c r="AC64"/>
  <c r="AD61"/>
  <c r="AD60"/>
  <c r="AC60"/>
  <c r="AD56"/>
  <c r="AC52"/>
  <c r="AC56" s="1"/>
  <c r="AD50"/>
  <c r="AD45" s="1"/>
  <c r="AC50"/>
  <c r="AD44"/>
  <c r="AD40" s="1"/>
  <c r="AC42"/>
  <c r="AC44" s="1"/>
  <c r="AC40" s="1"/>
  <c r="AD39"/>
  <c r="AC39"/>
  <c r="AD37"/>
  <c r="AC37"/>
  <c r="AD29"/>
  <c r="AC29"/>
  <c r="AD25"/>
  <c r="AD20" s="1"/>
  <c r="AC25"/>
  <c r="AC20" s="1"/>
  <c r="AC23"/>
  <c r="AD19"/>
  <c r="AD16" s="1"/>
  <c r="AC18"/>
  <c r="AC19" s="1"/>
  <c r="AC16" s="1"/>
  <c r="AD15"/>
  <c r="AC14"/>
  <c r="AC15" s="1"/>
  <c r="AD11"/>
  <c r="AC11"/>
  <c r="Z198"/>
  <c r="Z197" s="1"/>
  <c r="AA61"/>
  <c r="Z61"/>
  <c r="AA45"/>
  <c r="Z45"/>
  <c r="AA40"/>
  <c r="Z40"/>
  <c r="AA20"/>
  <c r="Z20"/>
  <c r="AA16"/>
  <c r="Z16"/>
  <c r="K66"/>
  <c r="K52"/>
  <c r="BA243" i="15"/>
  <c r="BA238" s="1"/>
  <c r="AZ243"/>
  <c r="AZ238" s="1"/>
  <c r="AY243"/>
  <c r="AY238" s="1"/>
  <c r="AX243"/>
  <c r="AW243"/>
  <c r="AW238" s="1"/>
  <c r="AV243"/>
  <c r="AX238"/>
  <c r="AV238"/>
  <c r="BA237"/>
  <c r="BA232" s="1"/>
  <c r="AZ237"/>
  <c r="AY237"/>
  <c r="AY232" s="1"/>
  <c r="AX237"/>
  <c r="AW237"/>
  <c r="AW232" s="1"/>
  <c r="AV237"/>
  <c r="AZ232"/>
  <c r="AX232"/>
  <c r="AV232"/>
  <c r="BA231"/>
  <c r="BA226" s="1"/>
  <c r="AZ231"/>
  <c r="AY231"/>
  <c r="AY226" s="1"/>
  <c r="AX231"/>
  <c r="AW231"/>
  <c r="AW226" s="1"/>
  <c r="AV231"/>
  <c r="AZ226"/>
  <c r="AX226"/>
  <c r="AV226"/>
  <c r="BA225"/>
  <c r="BA221" s="1"/>
  <c r="AZ225"/>
  <c r="AY225"/>
  <c r="AY221" s="1"/>
  <c r="AX225"/>
  <c r="AW225"/>
  <c r="AW221" s="1"/>
  <c r="AV225"/>
  <c r="AZ221"/>
  <c r="AX221"/>
  <c r="AV221"/>
  <c r="BA220"/>
  <c r="BA213" s="1"/>
  <c r="AZ220"/>
  <c r="AY220"/>
  <c r="AY213" s="1"/>
  <c r="AX220"/>
  <c r="AW220"/>
  <c r="AW213" s="1"/>
  <c r="AV220"/>
  <c r="AZ213"/>
  <c r="AX213"/>
  <c r="AV213"/>
  <c r="BA212"/>
  <c r="AZ212"/>
  <c r="AY212"/>
  <c r="AX212"/>
  <c r="AW212"/>
  <c r="AV212"/>
  <c r="BA203"/>
  <c r="AZ203"/>
  <c r="AZ198" s="1"/>
  <c r="AY203"/>
  <c r="AX203"/>
  <c r="AX198" s="1"/>
  <c r="AX197" s="1"/>
  <c r="AW203"/>
  <c r="AV203"/>
  <c r="AV198" s="1"/>
  <c r="AV197" s="1"/>
  <c r="BA198"/>
  <c r="BA197" s="1"/>
  <c r="AY198"/>
  <c r="AY197" s="1"/>
  <c r="AW198"/>
  <c r="AW197" s="1"/>
  <c r="BA196"/>
  <c r="AZ196"/>
  <c r="AY196"/>
  <c r="AX196"/>
  <c r="AW196"/>
  <c r="AV196"/>
  <c r="AU196"/>
  <c r="BA193"/>
  <c r="AZ193"/>
  <c r="AY193"/>
  <c r="AX193"/>
  <c r="AW193"/>
  <c r="AV193"/>
  <c r="BA190"/>
  <c r="AZ190"/>
  <c r="AY190"/>
  <c r="AX190"/>
  <c r="AW190"/>
  <c r="AW182" s="1"/>
  <c r="AV190"/>
  <c r="AU190"/>
  <c r="AY182"/>
  <c r="BA181"/>
  <c r="AZ181"/>
  <c r="AY181"/>
  <c r="AX181"/>
  <c r="AW181"/>
  <c r="AV181"/>
  <c r="AU181"/>
  <c r="BA178"/>
  <c r="AZ178"/>
  <c r="AY178"/>
  <c r="AX178"/>
  <c r="AW178"/>
  <c r="AV178"/>
  <c r="AU178"/>
  <c r="AU163" s="1"/>
  <c r="BA168"/>
  <c r="AZ168"/>
  <c r="AZ163" s="1"/>
  <c r="AY168"/>
  <c r="AY163" s="1"/>
  <c r="AX168"/>
  <c r="AX163" s="1"/>
  <c r="AW168"/>
  <c r="AV168"/>
  <c r="AV163" s="1"/>
  <c r="AU168"/>
  <c r="BA163"/>
  <c r="AW163"/>
  <c r="BA162"/>
  <c r="AZ162"/>
  <c r="AY162"/>
  <c r="AX162"/>
  <c r="AW162"/>
  <c r="AV162"/>
  <c r="AU162"/>
  <c r="BA159"/>
  <c r="AZ159"/>
  <c r="AY159"/>
  <c r="AX159"/>
  <c r="AW159"/>
  <c r="AV159"/>
  <c r="AU159"/>
  <c r="BA156"/>
  <c r="BA151" s="1"/>
  <c r="AZ156"/>
  <c r="AY156"/>
  <c r="AX156"/>
  <c r="AW156"/>
  <c r="AW151" s="1"/>
  <c r="AV156"/>
  <c r="AU156"/>
  <c r="AY151"/>
  <c r="AU151"/>
  <c r="BA149"/>
  <c r="AZ149"/>
  <c r="AY149"/>
  <c r="AX149"/>
  <c r="AW149"/>
  <c r="AV149"/>
  <c r="AV140" s="1"/>
  <c r="BA140"/>
  <c r="AZ140"/>
  <c r="AY140"/>
  <c r="AX140"/>
  <c r="AW140"/>
  <c r="BA139"/>
  <c r="AZ139"/>
  <c r="AZ134" s="1"/>
  <c r="AY139"/>
  <c r="AX139"/>
  <c r="AX134" s="1"/>
  <c r="AW139"/>
  <c r="AV139"/>
  <c r="AV134" s="1"/>
  <c r="AU139"/>
  <c r="BA134"/>
  <c r="AY134"/>
  <c r="AW134"/>
  <c r="AU134"/>
  <c r="BA133"/>
  <c r="BA123" s="1"/>
  <c r="AZ133"/>
  <c r="AZ123" s="1"/>
  <c r="AY133"/>
  <c r="AX133"/>
  <c r="AX123" s="1"/>
  <c r="AW133"/>
  <c r="AW123" s="1"/>
  <c r="AV133"/>
  <c r="AV123" s="1"/>
  <c r="AU133"/>
  <c r="AY123"/>
  <c r="AU123"/>
  <c r="BA122"/>
  <c r="AZ122"/>
  <c r="AZ118" s="1"/>
  <c r="AY122"/>
  <c r="AX122"/>
  <c r="AX118" s="1"/>
  <c r="AW122"/>
  <c r="AV122"/>
  <c r="AV118" s="1"/>
  <c r="AU122"/>
  <c r="BA118"/>
  <c r="AY118"/>
  <c r="AW118"/>
  <c r="AU118"/>
  <c r="BA117"/>
  <c r="BA111" s="1"/>
  <c r="AZ117"/>
  <c r="AZ111" s="1"/>
  <c r="AY117"/>
  <c r="AX117"/>
  <c r="AX111" s="1"/>
  <c r="AW117"/>
  <c r="AW111" s="1"/>
  <c r="AV117"/>
  <c r="AV111" s="1"/>
  <c r="AU117"/>
  <c r="AY111"/>
  <c r="AU111"/>
  <c r="BA110"/>
  <c r="AZ110"/>
  <c r="AZ106" s="1"/>
  <c r="AY110"/>
  <c r="AX110"/>
  <c r="AX106" s="1"/>
  <c r="AW110"/>
  <c r="AV110"/>
  <c r="AV106" s="1"/>
  <c r="AU110"/>
  <c r="BA106"/>
  <c r="AY106"/>
  <c r="AW106"/>
  <c r="AU106"/>
  <c r="AZ100"/>
  <c r="AX100"/>
  <c r="AV100"/>
  <c r="BA100"/>
  <c r="AY100"/>
  <c r="AW100"/>
  <c r="AU100"/>
  <c r="BA99"/>
  <c r="AZ99"/>
  <c r="AZ93" s="1"/>
  <c r="AY99"/>
  <c r="AX99"/>
  <c r="AX93" s="1"/>
  <c r="AW99"/>
  <c r="AV99"/>
  <c r="AV93" s="1"/>
  <c r="AU99"/>
  <c r="BA93"/>
  <c r="AY93"/>
  <c r="AW93"/>
  <c r="AU93"/>
  <c r="BA92"/>
  <c r="AZ92"/>
  <c r="AY92"/>
  <c r="AX92"/>
  <c r="AW92"/>
  <c r="AV92"/>
  <c r="AU92"/>
  <c r="BA88"/>
  <c r="AZ88"/>
  <c r="AY88"/>
  <c r="AX88"/>
  <c r="AW88"/>
  <c r="AV88"/>
  <c r="AU88"/>
  <c r="BA85"/>
  <c r="AZ85"/>
  <c r="AZ79" s="1"/>
  <c r="AZ78" s="1"/>
  <c r="AY85"/>
  <c r="AX85"/>
  <c r="AX79" s="1"/>
  <c r="AX78" s="1"/>
  <c r="AW85"/>
  <c r="AV85"/>
  <c r="AV79" s="1"/>
  <c r="AU85"/>
  <c r="BA79"/>
  <c r="AY79"/>
  <c r="AY78" s="1"/>
  <c r="AW79"/>
  <c r="AU79"/>
  <c r="BA77"/>
  <c r="BA61" s="1"/>
  <c r="AZ77"/>
  <c r="AX77"/>
  <c r="AX61" s="1"/>
  <c r="AW77"/>
  <c r="AY72"/>
  <c r="AZ61"/>
  <c r="AW61"/>
  <c r="BA60"/>
  <c r="AZ60"/>
  <c r="AY60"/>
  <c r="AX60"/>
  <c r="AW60"/>
  <c r="AV60"/>
  <c r="AU60"/>
  <c r="BA56"/>
  <c r="AZ56"/>
  <c r="AX56"/>
  <c r="AX45" s="1"/>
  <c r="AW56"/>
  <c r="AV56"/>
  <c r="BA50"/>
  <c r="AZ50"/>
  <c r="AZ45" s="1"/>
  <c r="AY50"/>
  <c r="AX50"/>
  <c r="AW50"/>
  <c r="AV50"/>
  <c r="AV45" s="1"/>
  <c r="BA44"/>
  <c r="BA40" s="1"/>
  <c r="AY44"/>
  <c r="AX44"/>
  <c r="AW44"/>
  <c r="AV44"/>
  <c r="AY40"/>
  <c r="AX40"/>
  <c r="AW40"/>
  <c r="AV40"/>
  <c r="BA39"/>
  <c r="AZ39"/>
  <c r="AY39"/>
  <c r="AX39"/>
  <c r="AW39"/>
  <c r="AV39"/>
  <c r="BA37"/>
  <c r="AZ37"/>
  <c r="AY37"/>
  <c r="AX37"/>
  <c r="AW37"/>
  <c r="AV37"/>
  <c r="BA29"/>
  <c r="AZ29"/>
  <c r="AY29"/>
  <c r="AX29"/>
  <c r="AX20" s="1"/>
  <c r="AW29"/>
  <c r="AV29"/>
  <c r="BA25"/>
  <c r="BA20" s="1"/>
  <c r="AZ25"/>
  <c r="AZ20" s="1"/>
  <c r="AY25"/>
  <c r="AY20" s="1"/>
  <c r="AX25"/>
  <c r="AW25"/>
  <c r="AW20" s="1"/>
  <c r="AV25"/>
  <c r="AV20"/>
  <c r="BA19"/>
  <c r="BA16" s="1"/>
  <c r="AZ19"/>
  <c r="AY19"/>
  <c r="AX19"/>
  <c r="AX16" s="1"/>
  <c r="AW19"/>
  <c r="AW16" s="1"/>
  <c r="AV19"/>
  <c r="AZ16"/>
  <c r="AY16"/>
  <c r="AV16"/>
  <c r="BA15"/>
  <c r="AZ15"/>
  <c r="AY15"/>
  <c r="AX15"/>
  <c r="AW15"/>
  <c r="AV15"/>
  <c r="BA11"/>
  <c r="AZ11"/>
  <c r="AY11"/>
  <c r="AX11"/>
  <c r="AW11"/>
  <c r="AV11"/>
  <c r="AL243"/>
  <c r="AK243"/>
  <c r="AJ243"/>
  <c r="AL238"/>
  <c r="AK238"/>
  <c r="AJ238"/>
  <c r="AL237"/>
  <c r="AK237"/>
  <c r="AJ237"/>
  <c r="AL232"/>
  <c r="AK232"/>
  <c r="AJ232"/>
  <c r="AL231"/>
  <c r="AK231"/>
  <c r="AJ231"/>
  <c r="AL226"/>
  <c r="AK226"/>
  <c r="AJ226"/>
  <c r="AL225"/>
  <c r="AK225"/>
  <c r="AJ225"/>
  <c r="AL221"/>
  <c r="AK221"/>
  <c r="AJ221"/>
  <c r="AL220"/>
  <c r="AK220"/>
  <c r="AK213" s="1"/>
  <c r="AK197" s="1"/>
  <c r="AJ220"/>
  <c r="AL213"/>
  <c r="AJ213"/>
  <c r="AL212"/>
  <c r="AK212"/>
  <c r="AJ212"/>
  <c r="AL203"/>
  <c r="AK203"/>
  <c r="AJ203"/>
  <c r="AL198"/>
  <c r="AK198"/>
  <c r="AJ198"/>
  <c r="AL197"/>
  <c r="AJ197"/>
  <c r="AL196"/>
  <c r="AK196"/>
  <c r="AJ196"/>
  <c r="AL193"/>
  <c r="AK193"/>
  <c r="AJ193"/>
  <c r="AL190"/>
  <c r="AK190"/>
  <c r="AJ190"/>
  <c r="AL182"/>
  <c r="AK182"/>
  <c r="AJ182"/>
  <c r="AL181"/>
  <c r="AK181"/>
  <c r="AJ181"/>
  <c r="AL178"/>
  <c r="AK178"/>
  <c r="AJ178"/>
  <c r="AL168"/>
  <c r="AK168"/>
  <c r="AJ168"/>
  <c r="AL163"/>
  <c r="AK163"/>
  <c r="AJ163"/>
  <c r="AL162"/>
  <c r="AK162"/>
  <c r="AJ162"/>
  <c r="AL159"/>
  <c r="AK159"/>
  <c r="AJ159"/>
  <c r="AL156"/>
  <c r="AK156"/>
  <c r="AJ156"/>
  <c r="AL151"/>
  <c r="AL150" s="1"/>
  <c r="AK151"/>
  <c r="AJ151"/>
  <c r="AK150"/>
  <c r="AJ150"/>
  <c r="AL149"/>
  <c r="AK149"/>
  <c r="AJ149"/>
  <c r="AL140"/>
  <c r="AK140"/>
  <c r="AJ140"/>
  <c r="AL139"/>
  <c r="AK139"/>
  <c r="AJ139"/>
  <c r="AL134"/>
  <c r="AK134"/>
  <c r="AJ134"/>
  <c r="AL133"/>
  <c r="AL123" s="1"/>
  <c r="AK133"/>
  <c r="AJ133"/>
  <c r="AK123"/>
  <c r="AJ123"/>
  <c r="AL122"/>
  <c r="AK122"/>
  <c r="AJ122"/>
  <c r="AJ118" s="1"/>
  <c r="AJ78" s="1"/>
  <c r="AL118"/>
  <c r="AK118"/>
  <c r="AL117"/>
  <c r="AL111" s="1"/>
  <c r="AL78" s="1"/>
  <c r="AK117"/>
  <c r="AJ117"/>
  <c r="AK111"/>
  <c r="AJ111"/>
  <c r="AL110"/>
  <c r="AK110"/>
  <c r="AJ110"/>
  <c r="AL106"/>
  <c r="AK106"/>
  <c r="AJ106"/>
  <c r="AL100"/>
  <c r="AK100"/>
  <c r="AJ100"/>
  <c r="AL99"/>
  <c r="AK99"/>
  <c r="AJ99"/>
  <c r="AL93"/>
  <c r="AK93"/>
  <c r="AJ93"/>
  <c r="AL92"/>
  <c r="AK92"/>
  <c r="AJ92"/>
  <c r="AL88"/>
  <c r="AK88"/>
  <c r="AJ88"/>
  <c r="AL85"/>
  <c r="AK85"/>
  <c r="AJ85"/>
  <c r="AL79"/>
  <c r="AK79"/>
  <c r="AJ79"/>
  <c r="AK78"/>
  <c r="AL77"/>
  <c r="AK77"/>
  <c r="AJ77"/>
  <c r="AL61"/>
  <c r="AK61"/>
  <c r="AJ61"/>
  <c r="AL60"/>
  <c r="AK60"/>
  <c r="AJ60"/>
  <c r="AL56"/>
  <c r="AK56"/>
  <c r="AJ56"/>
  <c r="AL50"/>
  <c r="AK50"/>
  <c r="AJ50"/>
  <c r="AL45"/>
  <c r="AK45"/>
  <c r="AJ45"/>
  <c r="AL44"/>
  <c r="AK44"/>
  <c r="AJ44"/>
  <c r="AL40"/>
  <c r="AK40"/>
  <c r="AJ40"/>
  <c r="AL39"/>
  <c r="AK39"/>
  <c r="AJ39"/>
  <c r="AL37"/>
  <c r="AK37"/>
  <c r="AJ37"/>
  <c r="AL29"/>
  <c r="AK29"/>
  <c r="AJ29"/>
  <c r="AL25"/>
  <c r="AK25"/>
  <c r="AJ25"/>
  <c r="AJ20" s="1"/>
  <c r="AL20"/>
  <c r="AK20"/>
  <c r="AL19"/>
  <c r="AK19"/>
  <c r="AJ19"/>
  <c r="AL16"/>
  <c r="AK16"/>
  <c r="AJ16"/>
  <c r="AL15"/>
  <c r="AK15"/>
  <c r="AJ15"/>
  <c r="AL11"/>
  <c r="AK11"/>
  <c r="AJ11"/>
  <c r="AD243"/>
  <c r="AC243"/>
  <c r="AD238"/>
  <c r="AC238"/>
  <c r="AD237"/>
  <c r="AC237"/>
  <c r="AD232"/>
  <c r="AC232"/>
  <c r="AD231"/>
  <c r="AC228"/>
  <c r="AC231" s="1"/>
  <c r="AC226" s="1"/>
  <c r="AD226"/>
  <c r="AD225"/>
  <c r="AD221" s="1"/>
  <c r="AC225"/>
  <c r="AC221" s="1"/>
  <c r="AD220"/>
  <c r="AD213" s="1"/>
  <c r="AC218"/>
  <c r="AC217"/>
  <c r="AC220" s="1"/>
  <c r="AC213" s="1"/>
  <c r="AD212"/>
  <c r="AC211"/>
  <c r="AC210"/>
  <c r="AC212" s="1"/>
  <c r="AC207"/>
  <c r="AC209" s="1"/>
  <c r="AD203"/>
  <c r="AC200"/>
  <c r="AC203" s="1"/>
  <c r="AD198"/>
  <c r="AD196"/>
  <c r="AC196"/>
  <c r="AD193"/>
  <c r="AC193"/>
  <c r="AD190"/>
  <c r="AD182" s="1"/>
  <c r="AC190"/>
  <c r="AC182" s="1"/>
  <c r="AD181"/>
  <c r="AC181"/>
  <c r="AD178"/>
  <c r="AC178"/>
  <c r="AD168"/>
  <c r="AC168"/>
  <c r="AD163"/>
  <c r="AC163"/>
  <c r="AD162"/>
  <c r="AC162"/>
  <c r="AD159"/>
  <c r="AC159"/>
  <c r="AD156"/>
  <c r="AC156"/>
  <c r="AD151"/>
  <c r="AD150" s="1"/>
  <c r="AC151"/>
  <c r="AC150" s="1"/>
  <c r="AD149"/>
  <c r="AD140" s="1"/>
  <c r="AC148"/>
  <c r="AC149" s="1"/>
  <c r="AC140" s="1"/>
  <c r="AD139"/>
  <c r="AC139"/>
  <c r="AC134" s="1"/>
  <c r="AD134"/>
  <c r="AD133"/>
  <c r="AC133"/>
  <c r="AC123" s="1"/>
  <c r="AD123"/>
  <c r="AD122"/>
  <c r="AC122"/>
  <c r="AC118" s="1"/>
  <c r="AD118"/>
  <c r="AD117"/>
  <c r="AD111" s="1"/>
  <c r="AC117"/>
  <c r="AC111" s="1"/>
  <c r="AD110"/>
  <c r="AC110"/>
  <c r="AC106" s="1"/>
  <c r="AD106"/>
  <c r="AD100"/>
  <c r="AC100"/>
  <c r="AD99"/>
  <c r="AD93" s="1"/>
  <c r="AC99"/>
  <c r="AC93" s="1"/>
  <c r="AD92"/>
  <c r="AC92"/>
  <c r="AD88"/>
  <c r="AC88"/>
  <c r="AD85"/>
  <c r="AC85"/>
  <c r="AC79" s="1"/>
  <c r="AD79"/>
  <c r="AD77"/>
  <c r="AC73"/>
  <c r="AC72"/>
  <c r="AC66"/>
  <c r="AC65"/>
  <c r="AC64"/>
  <c r="AC77" s="1"/>
  <c r="AC61" s="1"/>
  <c r="AD61"/>
  <c r="AD60"/>
  <c r="AC60"/>
  <c r="AD56"/>
  <c r="AC52"/>
  <c r="AC56" s="1"/>
  <c r="AD50"/>
  <c r="AC50"/>
  <c r="AD45"/>
  <c r="AD44"/>
  <c r="AD40" s="1"/>
  <c r="AC42"/>
  <c r="AC44" s="1"/>
  <c r="AC40" s="1"/>
  <c r="AD39"/>
  <c r="AC39"/>
  <c r="AD37"/>
  <c r="AC37"/>
  <c r="AD29"/>
  <c r="AC29"/>
  <c r="AD25"/>
  <c r="AD20" s="1"/>
  <c r="AC23"/>
  <c r="AC25" s="1"/>
  <c r="AC20" s="1"/>
  <c r="AD19"/>
  <c r="AD16" s="1"/>
  <c r="AC18"/>
  <c r="AC17"/>
  <c r="AC19" s="1"/>
  <c r="AC16" s="1"/>
  <c r="AD15"/>
  <c r="AC14"/>
  <c r="AC12"/>
  <c r="AD11"/>
  <c r="AC11"/>
  <c r="Z198"/>
  <c r="Z197" s="1"/>
  <c r="AA61"/>
  <c r="Z61"/>
  <c r="AA45"/>
  <c r="Z45"/>
  <c r="AA40"/>
  <c r="Z40"/>
  <c r="AA20"/>
  <c r="Z20"/>
  <c r="AA16"/>
  <c r="Z16"/>
  <c r="K207"/>
  <c r="K66"/>
  <c r="K52"/>
  <c r="BA243" i="14"/>
  <c r="AZ243"/>
  <c r="AY243"/>
  <c r="AX243"/>
  <c r="AW243"/>
  <c r="AV243"/>
  <c r="BA238"/>
  <c r="AZ238"/>
  <c r="AY238"/>
  <c r="AX238"/>
  <c r="AW238"/>
  <c r="AV238"/>
  <c r="BA237"/>
  <c r="AZ237"/>
  <c r="AY237"/>
  <c r="AX237"/>
  <c r="AW237"/>
  <c r="AV237"/>
  <c r="AV232" s="1"/>
  <c r="BA232"/>
  <c r="AZ232"/>
  <c r="AY232"/>
  <c r="AX232"/>
  <c r="AW232"/>
  <c r="BA231"/>
  <c r="AZ231"/>
  <c r="AY231"/>
  <c r="AX231"/>
  <c r="AW231"/>
  <c r="AV231"/>
  <c r="BA226"/>
  <c r="AZ226"/>
  <c r="AY226"/>
  <c r="AX226"/>
  <c r="AW226"/>
  <c r="AV226"/>
  <c r="BA225"/>
  <c r="AZ225"/>
  <c r="AY225"/>
  <c r="AX225"/>
  <c r="AW225"/>
  <c r="AV225"/>
  <c r="BA221"/>
  <c r="AZ221"/>
  <c r="AY221"/>
  <c r="AX221"/>
  <c r="AW221"/>
  <c r="AV221"/>
  <c r="BA220"/>
  <c r="AZ220"/>
  <c r="AZ213" s="1"/>
  <c r="AZ197" s="1"/>
  <c r="AY220"/>
  <c r="AX220"/>
  <c r="AX213" s="1"/>
  <c r="AX197" s="1"/>
  <c r="AW220"/>
  <c r="AV220"/>
  <c r="AV213" s="1"/>
  <c r="AU216"/>
  <c r="BA213"/>
  <c r="AY213"/>
  <c r="AW213"/>
  <c r="BA212"/>
  <c r="AZ212"/>
  <c r="AY212"/>
  <c r="AX212"/>
  <c r="AW212"/>
  <c r="AV212"/>
  <c r="BA203"/>
  <c r="AZ203"/>
  <c r="AY203"/>
  <c r="AX203"/>
  <c r="AW203"/>
  <c r="AV203"/>
  <c r="BA198"/>
  <c r="AZ198"/>
  <c r="AY198"/>
  <c r="AX198"/>
  <c r="AW198"/>
  <c r="AV198"/>
  <c r="BA197"/>
  <c r="AY197"/>
  <c r="AW197"/>
  <c r="BA196"/>
  <c r="AZ196"/>
  <c r="AY196"/>
  <c r="AX196"/>
  <c r="AW196"/>
  <c r="AV196"/>
  <c r="AU196"/>
  <c r="BA193"/>
  <c r="AZ193"/>
  <c r="AY193"/>
  <c r="AX193"/>
  <c r="AW193"/>
  <c r="AV193"/>
  <c r="AU193"/>
  <c r="BA190"/>
  <c r="AZ190"/>
  <c r="AY190"/>
  <c r="AX190"/>
  <c r="AW190"/>
  <c r="AV190"/>
  <c r="AU190"/>
  <c r="AU182" s="1"/>
  <c r="BA182"/>
  <c r="AZ182"/>
  <c r="AY182"/>
  <c r="AX182"/>
  <c r="AW182"/>
  <c r="AV182"/>
  <c r="BA181"/>
  <c r="AZ181"/>
  <c r="AY181"/>
  <c r="AX181"/>
  <c r="AW181"/>
  <c r="AV181"/>
  <c r="AU181"/>
  <c r="BA178"/>
  <c r="AZ178"/>
  <c r="AY178"/>
  <c r="AX178"/>
  <c r="AW178"/>
  <c r="AV178"/>
  <c r="AU178"/>
  <c r="BA168"/>
  <c r="AZ168"/>
  <c r="AY168"/>
  <c r="AX168"/>
  <c r="AW168"/>
  <c r="AV168"/>
  <c r="AU168"/>
  <c r="BA163"/>
  <c r="AZ163"/>
  <c r="AY163"/>
  <c r="AX163"/>
  <c r="AW163"/>
  <c r="AV163"/>
  <c r="AU163"/>
  <c r="BA162"/>
  <c r="AZ162"/>
  <c r="AY162"/>
  <c r="AX162"/>
  <c r="AW162"/>
  <c r="AV162"/>
  <c r="AU162"/>
  <c r="BA159"/>
  <c r="AZ159"/>
  <c r="AY159"/>
  <c r="AX159"/>
  <c r="AW159"/>
  <c r="AV159"/>
  <c r="AU159"/>
  <c r="BA156"/>
  <c r="AZ156"/>
  <c r="AY156"/>
  <c r="AX156"/>
  <c r="AW156"/>
  <c r="AV156"/>
  <c r="AU156"/>
  <c r="BA151"/>
  <c r="AZ151"/>
  <c r="AY151"/>
  <c r="AX151"/>
  <c r="AW151"/>
  <c r="AV151"/>
  <c r="AU151"/>
  <c r="BA150"/>
  <c r="AZ150"/>
  <c r="AY150"/>
  <c r="AX150"/>
  <c r="AV150"/>
  <c r="BA149"/>
  <c r="AZ149"/>
  <c r="AY149"/>
  <c r="AX149"/>
  <c r="AW149"/>
  <c r="AV149"/>
  <c r="AU149"/>
  <c r="BA140"/>
  <c r="AZ140"/>
  <c r="AY140"/>
  <c r="AX140"/>
  <c r="AW140"/>
  <c r="AV140"/>
  <c r="AU140"/>
  <c r="BA139"/>
  <c r="AZ139"/>
  <c r="AY139"/>
  <c r="AX139"/>
  <c r="AW139"/>
  <c r="AV139"/>
  <c r="AU139"/>
  <c r="BA134"/>
  <c r="AZ134"/>
  <c r="AY134"/>
  <c r="AX134"/>
  <c r="AW134"/>
  <c r="AV134"/>
  <c r="AU134"/>
  <c r="BA133"/>
  <c r="AZ133"/>
  <c r="AY133"/>
  <c r="AX133"/>
  <c r="AW133"/>
  <c r="AW123" s="1"/>
  <c r="AW78" s="1"/>
  <c r="AV133"/>
  <c r="AU133"/>
  <c r="BA123"/>
  <c r="AZ123"/>
  <c r="AY123"/>
  <c r="AX123"/>
  <c r="AV123"/>
  <c r="AU123"/>
  <c r="BA122"/>
  <c r="AZ122"/>
  <c r="AY122"/>
  <c r="AX122"/>
  <c r="AW122"/>
  <c r="AV122"/>
  <c r="AU122"/>
  <c r="BA118"/>
  <c r="AZ118"/>
  <c r="AY118"/>
  <c r="AX118"/>
  <c r="AW118"/>
  <c r="AV118"/>
  <c r="AU118"/>
  <c r="BA117"/>
  <c r="AZ117"/>
  <c r="AY117"/>
  <c r="AX117"/>
  <c r="AW117"/>
  <c r="AV117"/>
  <c r="AU117"/>
  <c r="BA111"/>
  <c r="AZ111"/>
  <c r="AY111"/>
  <c r="AX111"/>
  <c r="AW111"/>
  <c r="AV111"/>
  <c r="AU111"/>
  <c r="BA110"/>
  <c r="AZ110"/>
  <c r="AY110"/>
  <c r="AY106" s="1"/>
  <c r="AY78" s="1"/>
  <c r="AX110"/>
  <c r="AW110"/>
  <c r="AV110"/>
  <c r="AU110"/>
  <c r="AU106" s="1"/>
  <c r="AU78" s="1"/>
  <c r="BA106"/>
  <c r="AZ106"/>
  <c r="AX106"/>
  <c r="AW106"/>
  <c r="AV106"/>
  <c r="BA100"/>
  <c r="AZ100"/>
  <c r="AY100"/>
  <c r="AX100"/>
  <c r="AW100"/>
  <c r="AV100"/>
  <c r="AU100"/>
  <c r="BA93"/>
  <c r="AZ93"/>
  <c r="AY93"/>
  <c r="AX93"/>
  <c r="AW93"/>
  <c r="AV93"/>
  <c r="AU93"/>
  <c r="BA92"/>
  <c r="AZ92"/>
  <c r="AY92"/>
  <c r="AX92"/>
  <c r="AW92"/>
  <c r="AV92"/>
  <c r="AU92"/>
  <c r="BA88"/>
  <c r="AZ88"/>
  <c r="AY88"/>
  <c r="AX88"/>
  <c r="AW88"/>
  <c r="AV88"/>
  <c r="AU88"/>
  <c r="BA85"/>
  <c r="AZ85"/>
  <c r="AY85"/>
  <c r="AX85"/>
  <c r="AW85"/>
  <c r="AV85"/>
  <c r="AU85"/>
  <c r="BA79"/>
  <c r="AZ79"/>
  <c r="AY79"/>
  <c r="AX79"/>
  <c r="AW79"/>
  <c r="AV79"/>
  <c r="AU79"/>
  <c r="BA78"/>
  <c r="AZ78"/>
  <c r="AX78"/>
  <c r="AV78"/>
  <c r="BA77"/>
  <c r="AZ77"/>
  <c r="AZ61" s="1"/>
  <c r="AX77"/>
  <c r="AW77"/>
  <c r="AV77"/>
  <c r="AY72"/>
  <c r="BA61"/>
  <c r="AX61"/>
  <c r="AW61"/>
  <c r="AV61"/>
  <c r="BA60"/>
  <c r="AZ60"/>
  <c r="AY60"/>
  <c r="AX60"/>
  <c r="AW60"/>
  <c r="AV60"/>
  <c r="AU60"/>
  <c r="BA56"/>
  <c r="AZ56"/>
  <c r="AX56"/>
  <c r="AW56"/>
  <c r="AV56"/>
  <c r="BA50"/>
  <c r="AZ50"/>
  <c r="AY50"/>
  <c r="AX50"/>
  <c r="AX45" s="1"/>
  <c r="AW50"/>
  <c r="AV50"/>
  <c r="BA45"/>
  <c r="AZ45"/>
  <c r="AW45"/>
  <c r="AV45"/>
  <c r="BA44"/>
  <c r="BA40" s="1"/>
  <c r="AY44"/>
  <c r="AX44"/>
  <c r="AW44"/>
  <c r="AV44"/>
  <c r="AV40" s="1"/>
  <c r="AY40"/>
  <c r="AX40"/>
  <c r="AW40"/>
  <c r="BA39"/>
  <c r="AZ39"/>
  <c r="AY39"/>
  <c r="AX39"/>
  <c r="AW39"/>
  <c r="AV39"/>
  <c r="BA37"/>
  <c r="AZ37"/>
  <c r="AY37"/>
  <c r="AX37"/>
  <c r="AW37"/>
  <c r="AV37"/>
  <c r="BA29"/>
  <c r="AZ29"/>
  <c r="AY29"/>
  <c r="AX29"/>
  <c r="AW29"/>
  <c r="AV29"/>
  <c r="BA25"/>
  <c r="AZ25"/>
  <c r="AY25"/>
  <c r="AX25"/>
  <c r="AW25"/>
  <c r="AV25"/>
  <c r="BA20"/>
  <c r="AZ20"/>
  <c r="AY20"/>
  <c r="AX20"/>
  <c r="AW20"/>
  <c r="AV20"/>
  <c r="BA19"/>
  <c r="AZ19"/>
  <c r="AY19"/>
  <c r="AX19"/>
  <c r="AW19"/>
  <c r="AV19"/>
  <c r="AU19"/>
  <c r="BA16"/>
  <c r="AZ16"/>
  <c r="AY16"/>
  <c r="AX16"/>
  <c r="AW16"/>
  <c r="AV16"/>
  <c r="AU16"/>
  <c r="BA15"/>
  <c r="AZ15"/>
  <c r="AY15"/>
  <c r="AX15"/>
  <c r="AW15"/>
  <c r="AV15"/>
  <c r="AL243"/>
  <c r="AK243"/>
  <c r="AJ243"/>
  <c r="AL238"/>
  <c r="AK238"/>
  <c r="AJ238"/>
  <c r="AL237"/>
  <c r="AK237"/>
  <c r="AJ237"/>
  <c r="AL232"/>
  <c r="AK232"/>
  <c r="AJ232"/>
  <c r="AL231"/>
  <c r="AK231"/>
  <c r="AJ231"/>
  <c r="AL226"/>
  <c r="AK226"/>
  <c r="AJ226"/>
  <c r="AL225"/>
  <c r="AK225"/>
  <c r="AJ225"/>
  <c r="AL221"/>
  <c r="AK221"/>
  <c r="AJ221"/>
  <c r="AL220"/>
  <c r="AK220"/>
  <c r="AJ220"/>
  <c r="AJ213" s="1"/>
  <c r="AL213"/>
  <c r="AK213"/>
  <c r="AL212"/>
  <c r="AK212"/>
  <c r="AJ212"/>
  <c r="AL203"/>
  <c r="AK203"/>
  <c r="AJ203"/>
  <c r="AL198"/>
  <c r="AK198"/>
  <c r="AJ198"/>
  <c r="AL197"/>
  <c r="AK197"/>
  <c r="AL196"/>
  <c r="AK196"/>
  <c r="AJ196"/>
  <c r="AL193"/>
  <c r="AK193"/>
  <c r="AJ193"/>
  <c r="AL190"/>
  <c r="AL182" s="1"/>
  <c r="AK190"/>
  <c r="AJ190"/>
  <c r="AK182"/>
  <c r="AJ182"/>
  <c r="AL181"/>
  <c r="AK181"/>
  <c r="AJ181"/>
  <c r="AL178"/>
  <c r="AK178"/>
  <c r="AJ178"/>
  <c r="AL168"/>
  <c r="AL163" s="1"/>
  <c r="AK168"/>
  <c r="AJ168"/>
  <c r="AK163"/>
  <c r="AL162"/>
  <c r="AL151" s="1"/>
  <c r="AK162"/>
  <c r="AJ162"/>
  <c r="AL159"/>
  <c r="AK159"/>
  <c r="AJ159"/>
  <c r="AL156"/>
  <c r="AK156"/>
  <c r="AK151" s="1"/>
  <c r="AK150" s="1"/>
  <c r="AJ152"/>
  <c r="AJ156" s="1"/>
  <c r="AJ151" s="1"/>
  <c r="AL149"/>
  <c r="AL140" s="1"/>
  <c r="AK149"/>
  <c r="AJ149"/>
  <c r="AK140"/>
  <c r="AJ140"/>
  <c r="AL139"/>
  <c r="AK139"/>
  <c r="AJ139"/>
  <c r="AJ134" s="1"/>
  <c r="AL134"/>
  <c r="AK134"/>
  <c r="AL133"/>
  <c r="AL123" s="1"/>
  <c r="AK133"/>
  <c r="AJ133"/>
  <c r="AK123"/>
  <c r="AJ123"/>
  <c r="AL122"/>
  <c r="AK122"/>
  <c r="AJ122"/>
  <c r="AJ118" s="1"/>
  <c r="AL118"/>
  <c r="AK118"/>
  <c r="AL117"/>
  <c r="AL111" s="1"/>
  <c r="AK117"/>
  <c r="AJ117"/>
  <c r="AK111"/>
  <c r="AJ111"/>
  <c r="AL110"/>
  <c r="AK110"/>
  <c r="AJ110"/>
  <c r="AJ106" s="1"/>
  <c r="AJ78" s="1"/>
  <c r="AL106"/>
  <c r="AK106"/>
  <c r="AL105"/>
  <c r="AK105"/>
  <c r="AJ105"/>
  <c r="AL100"/>
  <c r="AK100"/>
  <c r="AJ100"/>
  <c r="AL99"/>
  <c r="AL93" s="1"/>
  <c r="AL78" s="1"/>
  <c r="AK99"/>
  <c r="AJ99"/>
  <c r="AK93"/>
  <c r="AJ93"/>
  <c r="AL92"/>
  <c r="AK92"/>
  <c r="AJ92"/>
  <c r="AL88"/>
  <c r="AK88"/>
  <c r="AJ88"/>
  <c r="AL85"/>
  <c r="AK85"/>
  <c r="AJ85"/>
  <c r="AL79"/>
  <c r="AK79"/>
  <c r="AJ79"/>
  <c r="AK78"/>
  <c r="AL77"/>
  <c r="AK77"/>
  <c r="AJ77"/>
  <c r="AJ61" s="1"/>
  <c r="AL61"/>
  <c r="AK61"/>
  <c r="AL60"/>
  <c r="AK60"/>
  <c r="AJ60"/>
  <c r="AL56"/>
  <c r="AK56"/>
  <c r="AJ56"/>
  <c r="AL50"/>
  <c r="AK50"/>
  <c r="AJ50"/>
  <c r="AL45"/>
  <c r="AK45"/>
  <c r="AJ45"/>
  <c r="AL44"/>
  <c r="AK44"/>
  <c r="AK40" s="1"/>
  <c r="AJ44"/>
  <c r="AL40"/>
  <c r="AJ40"/>
  <c r="AL39"/>
  <c r="AK39"/>
  <c r="AJ39"/>
  <c r="AL37"/>
  <c r="AK37"/>
  <c r="AJ37"/>
  <c r="AL29"/>
  <c r="AK29"/>
  <c r="AJ29"/>
  <c r="AL25"/>
  <c r="AK25"/>
  <c r="AJ25"/>
  <c r="AJ20" s="1"/>
  <c r="AL20"/>
  <c r="AK20"/>
  <c r="AL19"/>
  <c r="AL16" s="1"/>
  <c r="AK19"/>
  <c r="AJ19"/>
  <c r="AK16"/>
  <c r="AJ16"/>
  <c r="AL15"/>
  <c r="AK15"/>
  <c r="AJ15"/>
  <c r="AL11"/>
  <c r="AK11"/>
  <c r="AJ11"/>
  <c r="AD243"/>
  <c r="AC243"/>
  <c r="AD238"/>
  <c r="AC238"/>
  <c r="AD237"/>
  <c r="AC234"/>
  <c r="AC237" s="1"/>
  <c r="AC232" s="1"/>
  <c r="AD232"/>
  <c r="AD231"/>
  <c r="AD226" s="1"/>
  <c r="AC228"/>
  <c r="AC231" s="1"/>
  <c r="AC226" s="1"/>
  <c r="AD225"/>
  <c r="AC225"/>
  <c r="AD221"/>
  <c r="AC221"/>
  <c r="AD220"/>
  <c r="AD213" s="1"/>
  <c r="AC218"/>
  <c r="AC217"/>
  <c r="AC220" s="1"/>
  <c r="AC213" s="1"/>
  <c r="AD212"/>
  <c r="AC211"/>
  <c r="AC210"/>
  <c r="AC212" s="1"/>
  <c r="AC207"/>
  <c r="AC209" s="1"/>
  <c r="AD203"/>
  <c r="AC200"/>
  <c r="AC203" s="1"/>
  <c r="AD198"/>
  <c r="AD196"/>
  <c r="AC196"/>
  <c r="AD193"/>
  <c r="AC193"/>
  <c r="AD190"/>
  <c r="AD182" s="1"/>
  <c r="AC190"/>
  <c r="AC182"/>
  <c r="AD181"/>
  <c r="AC181"/>
  <c r="AD178"/>
  <c r="AC178"/>
  <c r="AD168"/>
  <c r="AD163" s="1"/>
  <c r="AC168"/>
  <c r="AC163" s="1"/>
  <c r="AD162"/>
  <c r="AC162"/>
  <c r="AD159"/>
  <c r="AC159"/>
  <c r="AD156"/>
  <c r="AD151" s="1"/>
  <c r="AD150" s="1"/>
  <c r="AC156"/>
  <c r="AC151" s="1"/>
  <c r="AC150" s="1"/>
  <c r="AD149"/>
  <c r="AC149"/>
  <c r="AC140" s="1"/>
  <c r="AD140"/>
  <c r="AD139"/>
  <c r="AC139"/>
  <c r="AC134" s="1"/>
  <c r="AD134"/>
  <c r="AD133"/>
  <c r="AD123" s="1"/>
  <c r="AC133"/>
  <c r="AC123" s="1"/>
  <c r="AD122"/>
  <c r="AC122"/>
  <c r="AC118" s="1"/>
  <c r="AD118"/>
  <c r="AD117"/>
  <c r="AC117"/>
  <c r="AC111" s="1"/>
  <c r="AD111"/>
  <c r="AD110"/>
  <c r="AD106" s="1"/>
  <c r="AC110"/>
  <c r="AC106"/>
  <c r="AD105"/>
  <c r="AD100" s="1"/>
  <c r="AC105"/>
  <c r="AC100" s="1"/>
  <c r="AD99"/>
  <c r="AD93" s="1"/>
  <c r="AD78" s="1"/>
  <c r="AC99"/>
  <c r="AC93" s="1"/>
  <c r="AD92"/>
  <c r="AC92"/>
  <c r="AD88"/>
  <c r="AC88"/>
  <c r="AD85"/>
  <c r="AC85"/>
  <c r="AD79"/>
  <c r="AC79"/>
  <c r="AD77"/>
  <c r="AC73"/>
  <c r="AC72"/>
  <c r="AC71"/>
  <c r="AC68"/>
  <c r="AC66"/>
  <c r="AC65"/>
  <c r="AC64"/>
  <c r="AC77" s="1"/>
  <c r="AC61" s="1"/>
  <c r="AD61"/>
  <c r="AD60"/>
  <c r="AC60"/>
  <c r="AD56"/>
  <c r="AD45" s="1"/>
  <c r="AC52"/>
  <c r="AC51"/>
  <c r="AC56" s="1"/>
  <c r="AD50"/>
  <c r="AC50"/>
  <c r="AD44"/>
  <c r="AD40" s="1"/>
  <c r="AC42"/>
  <c r="AC44" s="1"/>
  <c r="AC40" s="1"/>
  <c r="AD39"/>
  <c r="AC39"/>
  <c r="AD37"/>
  <c r="AC37"/>
  <c r="AD29"/>
  <c r="AC29"/>
  <c r="AD25"/>
  <c r="AC25"/>
  <c r="AC23"/>
  <c r="AD20"/>
  <c r="AD19"/>
  <c r="AD16" s="1"/>
  <c r="AC17"/>
  <c r="AC19" s="1"/>
  <c r="AC16" s="1"/>
  <c r="AD15"/>
  <c r="AC14"/>
  <c r="AC12"/>
  <c r="AD11"/>
  <c r="AC10"/>
  <c r="AC8"/>
  <c r="AC11" s="1"/>
  <c r="Z198"/>
  <c r="Z197" s="1"/>
  <c r="AA61"/>
  <c r="Z61"/>
  <c r="AA45"/>
  <c r="Z45"/>
  <c r="AA40"/>
  <c r="Z40"/>
  <c r="AA20"/>
  <c r="Z20"/>
  <c r="AA16"/>
  <c r="Z16"/>
  <c r="K207"/>
  <c r="K66"/>
  <c r="K52"/>
  <c r="BA243" i="13"/>
  <c r="AZ243"/>
  <c r="AY243"/>
  <c r="AY238" s="1"/>
  <c r="AX243"/>
  <c r="AW243"/>
  <c r="AV243"/>
  <c r="BA238"/>
  <c r="AZ238"/>
  <c r="AX238"/>
  <c r="AW238"/>
  <c r="AV238"/>
  <c r="BA237"/>
  <c r="AZ237"/>
  <c r="AY237"/>
  <c r="AY232" s="1"/>
  <c r="AX237"/>
  <c r="AW237"/>
  <c r="AV237"/>
  <c r="BA232"/>
  <c r="AZ232"/>
  <c r="AX232"/>
  <c r="AW232"/>
  <c r="AV232"/>
  <c r="BA231"/>
  <c r="AZ231"/>
  <c r="AY231"/>
  <c r="AX231"/>
  <c r="AW231"/>
  <c r="AV231"/>
  <c r="BA226"/>
  <c r="AZ226"/>
  <c r="AY226"/>
  <c r="AX226"/>
  <c r="AW226"/>
  <c r="AV226"/>
  <c r="BA225"/>
  <c r="AZ225"/>
  <c r="AY225"/>
  <c r="AX225"/>
  <c r="AW225"/>
  <c r="AV225"/>
  <c r="BA221"/>
  <c r="AZ221"/>
  <c r="AY221"/>
  <c r="AX221"/>
  <c r="AW221"/>
  <c r="AV221"/>
  <c r="BA220"/>
  <c r="AZ220"/>
  <c r="AY220"/>
  <c r="AX220"/>
  <c r="AW220"/>
  <c r="AV220"/>
  <c r="BA213"/>
  <c r="AZ213"/>
  <c r="AY213"/>
  <c r="AX213"/>
  <c r="AW213"/>
  <c r="AV213"/>
  <c r="BA212"/>
  <c r="AZ212"/>
  <c r="AY212"/>
  <c r="AX212"/>
  <c r="AW212"/>
  <c r="AV212"/>
  <c r="BA203"/>
  <c r="AZ203"/>
  <c r="AY203"/>
  <c r="AX203"/>
  <c r="AW203"/>
  <c r="AV203"/>
  <c r="BA198"/>
  <c r="AZ198"/>
  <c r="AY198"/>
  <c r="AX198"/>
  <c r="AW198"/>
  <c r="AV198"/>
  <c r="BA197"/>
  <c r="AZ197"/>
  <c r="AX197"/>
  <c r="AW197"/>
  <c r="AV197"/>
  <c r="BA196"/>
  <c r="AZ196"/>
  <c r="AY196"/>
  <c r="AX196"/>
  <c r="AW196"/>
  <c r="AV196"/>
  <c r="AU196"/>
  <c r="BA193"/>
  <c r="AZ193"/>
  <c r="AY193"/>
  <c r="AX193"/>
  <c r="AW193"/>
  <c r="AV193"/>
  <c r="AU193"/>
  <c r="BA190"/>
  <c r="AZ190"/>
  <c r="AY190"/>
  <c r="AX190"/>
  <c r="AW190"/>
  <c r="AV190"/>
  <c r="AV182" s="1"/>
  <c r="AU190"/>
  <c r="AU182" s="1"/>
  <c r="BA182"/>
  <c r="AZ182"/>
  <c r="AY182"/>
  <c r="AX182"/>
  <c r="AW182"/>
  <c r="BA181"/>
  <c r="AZ181"/>
  <c r="AY181"/>
  <c r="AX181"/>
  <c r="AW181"/>
  <c r="AV181"/>
  <c r="AU181"/>
  <c r="BA178"/>
  <c r="AZ178"/>
  <c r="AY178"/>
  <c r="AX178"/>
  <c r="AW178"/>
  <c r="AV178"/>
  <c r="AU178"/>
  <c r="BA168"/>
  <c r="AZ168"/>
  <c r="AY168"/>
  <c r="AX168"/>
  <c r="AX163" s="1"/>
  <c r="AW168"/>
  <c r="AV168"/>
  <c r="AU168"/>
  <c r="BA163"/>
  <c r="AZ163"/>
  <c r="AY163"/>
  <c r="AW163"/>
  <c r="AV163"/>
  <c r="AU163"/>
  <c r="BA162"/>
  <c r="AZ162"/>
  <c r="AY162"/>
  <c r="AX162"/>
  <c r="AW162"/>
  <c r="AV162"/>
  <c r="AU162"/>
  <c r="BA159"/>
  <c r="AZ159"/>
  <c r="AY159"/>
  <c r="AX159"/>
  <c r="AW159"/>
  <c r="AV159"/>
  <c r="AU159"/>
  <c r="BA156"/>
  <c r="AZ156"/>
  <c r="AZ151" s="1"/>
  <c r="AZ150" s="1"/>
  <c r="AY156"/>
  <c r="AX156"/>
  <c r="AW156"/>
  <c r="AV156"/>
  <c r="AV151" s="1"/>
  <c r="AU156"/>
  <c r="BA151"/>
  <c r="AY151"/>
  <c r="AX151"/>
  <c r="AW151"/>
  <c r="AU151"/>
  <c r="BA150"/>
  <c r="AY150"/>
  <c r="BA149"/>
  <c r="AZ149"/>
  <c r="AY149"/>
  <c r="AX149"/>
  <c r="AW149"/>
  <c r="AV149"/>
  <c r="AU149"/>
  <c r="BA140"/>
  <c r="AZ140"/>
  <c r="AY140"/>
  <c r="AX140"/>
  <c r="AW140"/>
  <c r="AV140"/>
  <c r="AU140"/>
  <c r="BA139"/>
  <c r="AZ139"/>
  <c r="AY139"/>
  <c r="AX139"/>
  <c r="AW139"/>
  <c r="AV139"/>
  <c r="AU139"/>
  <c r="BA134"/>
  <c r="AZ134"/>
  <c r="AY134"/>
  <c r="AX134"/>
  <c r="AW134"/>
  <c r="AV134"/>
  <c r="AU134"/>
  <c r="BA133"/>
  <c r="AZ133"/>
  <c r="AY133"/>
  <c r="AX133"/>
  <c r="AW133"/>
  <c r="AV133"/>
  <c r="AU133"/>
  <c r="BA123"/>
  <c r="AZ123"/>
  <c r="AY123"/>
  <c r="AX123"/>
  <c r="AW123"/>
  <c r="AV123"/>
  <c r="AU123"/>
  <c r="BA122"/>
  <c r="AZ122"/>
  <c r="AY122"/>
  <c r="AX122"/>
  <c r="AW122"/>
  <c r="AV122"/>
  <c r="AU122"/>
  <c r="BA118"/>
  <c r="AZ118"/>
  <c r="AY118"/>
  <c r="AX118"/>
  <c r="AW118"/>
  <c r="AV118"/>
  <c r="AU118"/>
  <c r="BA117"/>
  <c r="AZ117"/>
  <c r="AY117"/>
  <c r="AX117"/>
  <c r="AW117"/>
  <c r="AV117"/>
  <c r="AU117"/>
  <c r="BA111"/>
  <c r="AZ111"/>
  <c r="AY111"/>
  <c r="AX111"/>
  <c r="AW111"/>
  <c r="AV111"/>
  <c r="AU111"/>
  <c r="BA110"/>
  <c r="AZ110"/>
  <c r="AY110"/>
  <c r="AX110"/>
  <c r="AW110"/>
  <c r="AV110"/>
  <c r="AU110"/>
  <c r="BA106"/>
  <c r="AZ106"/>
  <c r="AY106"/>
  <c r="AX106"/>
  <c r="AW106"/>
  <c r="AV106"/>
  <c r="AU106"/>
  <c r="BA105"/>
  <c r="AZ105"/>
  <c r="AY105"/>
  <c r="AX105"/>
  <c r="AW105"/>
  <c r="AV105"/>
  <c r="AU105"/>
  <c r="BA100"/>
  <c r="AZ100"/>
  <c r="AY100"/>
  <c r="AX100"/>
  <c r="AW100"/>
  <c r="AV100"/>
  <c r="AU100"/>
  <c r="BA93"/>
  <c r="AZ93"/>
  <c r="AY93"/>
  <c r="AX93"/>
  <c r="AW93"/>
  <c r="AV93"/>
  <c r="AU93"/>
  <c r="BA92"/>
  <c r="AZ92"/>
  <c r="AY92"/>
  <c r="AX92"/>
  <c r="AW92"/>
  <c r="AV92"/>
  <c r="AU92"/>
  <c r="BA88"/>
  <c r="AZ88"/>
  <c r="AY88"/>
  <c r="AX88"/>
  <c r="AW88"/>
  <c r="AV88"/>
  <c r="AU88"/>
  <c r="BA85"/>
  <c r="AZ85"/>
  <c r="AY85"/>
  <c r="AX85"/>
  <c r="AW85"/>
  <c r="AV85"/>
  <c r="AU85"/>
  <c r="BA79"/>
  <c r="AZ79"/>
  <c r="AY79"/>
  <c r="AX79"/>
  <c r="AW79"/>
  <c r="AV79"/>
  <c r="AU79"/>
  <c r="BA78"/>
  <c r="AZ78"/>
  <c r="AY78"/>
  <c r="AX78"/>
  <c r="AW78"/>
  <c r="AV78"/>
  <c r="AU78"/>
  <c r="BA77"/>
  <c r="AZ77"/>
  <c r="AX77"/>
  <c r="AW77"/>
  <c r="AV77"/>
  <c r="AY72"/>
  <c r="BA61"/>
  <c r="AZ61"/>
  <c r="AX61"/>
  <c r="AW61"/>
  <c r="AV61"/>
  <c r="BA60"/>
  <c r="AZ60"/>
  <c r="AY60"/>
  <c r="AX60"/>
  <c r="AW60"/>
  <c r="AV60"/>
  <c r="AU60"/>
  <c r="BA56"/>
  <c r="AZ56"/>
  <c r="AX56"/>
  <c r="AW56"/>
  <c r="AV56"/>
  <c r="BA50"/>
  <c r="AZ50"/>
  <c r="AY50"/>
  <c r="AX50"/>
  <c r="AW50"/>
  <c r="AV50"/>
  <c r="BA45"/>
  <c r="AZ45"/>
  <c r="AX45"/>
  <c r="AW45"/>
  <c r="AV45"/>
  <c r="BA44"/>
  <c r="AY44"/>
  <c r="AX44"/>
  <c r="AW44"/>
  <c r="AV44"/>
  <c r="BA40"/>
  <c r="AY40"/>
  <c r="AX40"/>
  <c r="AW40"/>
  <c r="AV40"/>
  <c r="BA39"/>
  <c r="AZ39"/>
  <c r="AY39"/>
  <c r="AX39"/>
  <c r="AW39"/>
  <c r="AV39"/>
  <c r="BA37"/>
  <c r="AZ37"/>
  <c r="AY37"/>
  <c r="AX37"/>
  <c r="AW37"/>
  <c r="AV37"/>
  <c r="BA29"/>
  <c r="AZ29"/>
  <c r="AY29"/>
  <c r="AX29"/>
  <c r="AW29"/>
  <c r="AV29"/>
  <c r="BA25"/>
  <c r="AZ25"/>
  <c r="AY25"/>
  <c r="AX25"/>
  <c r="AW25"/>
  <c r="AV25"/>
  <c r="BA20"/>
  <c r="AZ20"/>
  <c r="AY20"/>
  <c r="AX20"/>
  <c r="AW20"/>
  <c r="AV20"/>
  <c r="BA19"/>
  <c r="AZ19"/>
  <c r="AY19"/>
  <c r="AX19"/>
  <c r="AW19"/>
  <c r="AV19"/>
  <c r="AU19"/>
  <c r="BA16"/>
  <c r="AZ16"/>
  <c r="AY16"/>
  <c r="AX16"/>
  <c r="AW16"/>
  <c r="AV16"/>
  <c r="AU16"/>
  <c r="BA15"/>
  <c r="AZ15"/>
  <c r="AY15"/>
  <c r="AX15"/>
  <c r="AW15"/>
  <c r="AV15"/>
  <c r="AL243"/>
  <c r="AL238" s="1"/>
  <c r="AK243"/>
  <c r="AJ243"/>
  <c r="AK238"/>
  <c r="AJ238"/>
  <c r="AL237"/>
  <c r="AK237"/>
  <c r="AJ237"/>
  <c r="AL232"/>
  <c r="AK232"/>
  <c r="AJ232"/>
  <c r="AL231"/>
  <c r="AK231"/>
  <c r="AJ231"/>
  <c r="AL226"/>
  <c r="AK226"/>
  <c r="AJ226"/>
  <c r="AL225"/>
  <c r="AK225"/>
  <c r="AJ225"/>
  <c r="AL221"/>
  <c r="AK221"/>
  <c r="AJ221"/>
  <c r="AL220"/>
  <c r="AK220"/>
  <c r="AJ220"/>
  <c r="AJ213" s="1"/>
  <c r="AL213"/>
  <c r="AK213"/>
  <c r="AL212"/>
  <c r="AK212"/>
  <c r="AJ212"/>
  <c r="AL203"/>
  <c r="AL198" s="1"/>
  <c r="AK203"/>
  <c r="AJ203"/>
  <c r="AK198"/>
  <c r="AJ198"/>
  <c r="AK197"/>
  <c r="AL196"/>
  <c r="AK196"/>
  <c r="AJ196"/>
  <c r="AL193"/>
  <c r="AK193"/>
  <c r="AJ193"/>
  <c r="AL190"/>
  <c r="AL182" s="1"/>
  <c r="AK190"/>
  <c r="AJ190"/>
  <c r="AK182"/>
  <c r="AJ182"/>
  <c r="AL181"/>
  <c r="AK181"/>
  <c r="AJ181"/>
  <c r="AL178"/>
  <c r="AK178"/>
  <c r="AJ178"/>
  <c r="AL168"/>
  <c r="AL163" s="1"/>
  <c r="AK168"/>
  <c r="AK163" s="1"/>
  <c r="AJ168"/>
  <c r="AL162"/>
  <c r="AK162"/>
  <c r="AJ162"/>
  <c r="AK159"/>
  <c r="AJ159"/>
  <c r="AL157"/>
  <c r="AL159" s="1"/>
  <c r="AL156"/>
  <c r="AK156"/>
  <c r="AJ152"/>
  <c r="AJ156" s="1"/>
  <c r="AJ151" s="1"/>
  <c r="AK151"/>
  <c r="AL149"/>
  <c r="AK149"/>
  <c r="AK140" s="1"/>
  <c r="AJ149"/>
  <c r="AJ140" s="1"/>
  <c r="AL140"/>
  <c r="AL139"/>
  <c r="AL134" s="1"/>
  <c r="AK139"/>
  <c r="AK134" s="1"/>
  <c r="AJ139"/>
  <c r="AJ134"/>
  <c r="AL133"/>
  <c r="AL123" s="1"/>
  <c r="AK133"/>
  <c r="AK123" s="1"/>
  <c r="AJ133"/>
  <c r="AJ123"/>
  <c r="AL122"/>
  <c r="AL118" s="1"/>
  <c r="AK122"/>
  <c r="AJ122"/>
  <c r="AK118"/>
  <c r="AJ118"/>
  <c r="AL117"/>
  <c r="AK117"/>
  <c r="AJ117"/>
  <c r="AJ111" s="1"/>
  <c r="AL111"/>
  <c r="AK111"/>
  <c r="AL110"/>
  <c r="AL106" s="1"/>
  <c r="AK110"/>
  <c r="AJ110"/>
  <c r="AK106"/>
  <c r="AJ106"/>
  <c r="AL105"/>
  <c r="AK105"/>
  <c r="AJ105"/>
  <c r="AJ100" s="1"/>
  <c r="AJ78" s="1"/>
  <c r="AL100"/>
  <c r="AK100"/>
  <c r="AL99"/>
  <c r="AL93" s="1"/>
  <c r="AL78" s="1"/>
  <c r="AK99"/>
  <c r="AJ99"/>
  <c r="AK93"/>
  <c r="AJ93"/>
  <c r="AL92"/>
  <c r="AK92"/>
  <c r="AJ92"/>
  <c r="AL88"/>
  <c r="AK88"/>
  <c r="AJ88"/>
  <c r="AL85"/>
  <c r="AK85"/>
  <c r="AJ85"/>
  <c r="AL79"/>
  <c r="AK79"/>
  <c r="AJ79"/>
  <c r="AK77"/>
  <c r="AK61" s="1"/>
  <c r="AL69"/>
  <c r="AL77" s="1"/>
  <c r="AL61" s="1"/>
  <c r="AJ66"/>
  <c r="AJ77" s="1"/>
  <c r="AJ61" s="1"/>
  <c r="AL60"/>
  <c r="AK60"/>
  <c r="AJ60"/>
  <c r="AL56"/>
  <c r="AK56"/>
  <c r="AJ56"/>
  <c r="AL50"/>
  <c r="AK50"/>
  <c r="AJ50"/>
  <c r="AL45"/>
  <c r="AK45"/>
  <c r="AJ45"/>
  <c r="AL44"/>
  <c r="AK44"/>
  <c r="AK40" s="1"/>
  <c r="AJ44"/>
  <c r="AL40"/>
  <c r="AJ40"/>
  <c r="AL39"/>
  <c r="AK39"/>
  <c r="AJ39"/>
  <c r="AL37"/>
  <c r="AK37"/>
  <c r="AJ37"/>
  <c r="AL29"/>
  <c r="AK29"/>
  <c r="AJ29"/>
  <c r="AL25"/>
  <c r="AK25"/>
  <c r="AJ25"/>
  <c r="AL20"/>
  <c r="AK20"/>
  <c r="AJ20"/>
  <c r="AL19"/>
  <c r="AK19"/>
  <c r="AK16" s="1"/>
  <c r="AJ19"/>
  <c r="AL16"/>
  <c r="AJ16"/>
  <c r="AL15"/>
  <c r="AK15"/>
  <c r="AJ15"/>
  <c r="AL11"/>
  <c r="AK11"/>
  <c r="AJ11"/>
  <c r="AD243"/>
  <c r="AC243"/>
  <c r="AD238"/>
  <c r="AC238"/>
  <c r="AD237"/>
  <c r="AC234"/>
  <c r="AC237" s="1"/>
  <c r="AC232" s="1"/>
  <c r="AD232"/>
  <c r="AD231"/>
  <c r="AD226" s="1"/>
  <c r="AC229"/>
  <c r="AC228"/>
  <c r="AC231" s="1"/>
  <c r="AC226" s="1"/>
  <c r="AD225"/>
  <c r="AD221" s="1"/>
  <c r="AC225"/>
  <c r="AC221" s="1"/>
  <c r="AD220"/>
  <c r="AD213" s="1"/>
  <c r="AC218"/>
  <c r="AC217"/>
  <c r="AD212"/>
  <c r="AC211"/>
  <c r="AC210"/>
  <c r="AC207"/>
  <c r="AC209" s="1"/>
  <c r="AD203"/>
  <c r="AC200"/>
  <c r="AC203" s="1"/>
  <c r="AD198"/>
  <c r="AD196"/>
  <c r="AC196"/>
  <c r="AD193"/>
  <c r="AC193"/>
  <c r="AD190"/>
  <c r="AD182" s="1"/>
  <c r="AC190"/>
  <c r="AC182" s="1"/>
  <c r="AD181"/>
  <c r="AC181"/>
  <c r="AD178"/>
  <c r="AC178"/>
  <c r="AD168"/>
  <c r="AC168"/>
  <c r="AC163" s="1"/>
  <c r="AD163"/>
  <c r="AD162"/>
  <c r="AC162"/>
  <c r="AD159"/>
  <c r="AC159"/>
  <c r="AD156"/>
  <c r="AC156"/>
  <c r="AD151"/>
  <c r="AC151"/>
  <c r="AD149"/>
  <c r="AC149"/>
  <c r="AC140" s="1"/>
  <c r="AD140"/>
  <c r="AD139"/>
  <c r="AD134" s="1"/>
  <c r="AC139"/>
  <c r="AC134" s="1"/>
  <c r="AD133"/>
  <c r="AD123" s="1"/>
  <c r="AC133"/>
  <c r="AC123" s="1"/>
  <c r="AD122"/>
  <c r="AC122"/>
  <c r="AC118" s="1"/>
  <c r="AD118"/>
  <c r="AD117"/>
  <c r="AC117"/>
  <c r="AD111"/>
  <c r="AC111"/>
  <c r="AD110"/>
  <c r="AC110"/>
  <c r="AC106" s="1"/>
  <c r="AD106"/>
  <c r="AD105"/>
  <c r="AD100" s="1"/>
  <c r="AC105"/>
  <c r="AC100" s="1"/>
  <c r="AD99"/>
  <c r="AD93" s="1"/>
  <c r="AC99"/>
  <c r="AC93" s="1"/>
  <c r="AD92"/>
  <c r="AC92"/>
  <c r="AD88"/>
  <c r="AC88"/>
  <c r="AD85"/>
  <c r="AC85"/>
  <c r="AC79" s="1"/>
  <c r="AD79"/>
  <c r="AD78" s="1"/>
  <c r="AD77"/>
  <c r="AC73"/>
  <c r="AC72"/>
  <c r="AC71"/>
  <c r="AC70"/>
  <c r="AC68"/>
  <c r="AC66"/>
  <c r="AC65"/>
  <c r="AC64"/>
  <c r="AC62"/>
  <c r="AC77" s="1"/>
  <c r="AC61" s="1"/>
  <c r="AD61"/>
  <c r="AD60"/>
  <c r="AC60"/>
  <c r="AD56"/>
  <c r="AD45" s="1"/>
  <c r="AC52"/>
  <c r="AC51"/>
  <c r="AC56" s="1"/>
  <c r="AD50"/>
  <c r="AC46"/>
  <c r="AC50" s="1"/>
  <c r="AC45" s="1"/>
  <c r="AD44"/>
  <c r="AC42"/>
  <c r="AC44" s="1"/>
  <c r="AC40" s="1"/>
  <c r="AD40"/>
  <c r="AD39"/>
  <c r="AC39"/>
  <c r="AD37"/>
  <c r="AC37"/>
  <c r="AD29"/>
  <c r="AC29"/>
  <c r="AD25"/>
  <c r="AD20" s="1"/>
  <c r="AC23"/>
  <c r="AC25" s="1"/>
  <c r="AC20" s="1"/>
  <c r="AD19"/>
  <c r="AD16" s="1"/>
  <c r="AC19"/>
  <c r="AC16" s="1"/>
  <c r="AD15"/>
  <c r="AC14"/>
  <c r="AC12"/>
  <c r="AD11"/>
  <c r="AC10"/>
  <c r="AC8"/>
  <c r="AC7"/>
  <c r="Z198"/>
  <c r="Z197" s="1"/>
  <c r="AA61"/>
  <c r="Z61"/>
  <c r="AA45"/>
  <c r="Z45"/>
  <c r="AA40"/>
  <c r="Z40"/>
  <c r="AA20"/>
  <c r="Z20"/>
  <c r="AA16"/>
  <c r="Z16"/>
  <c r="K207"/>
  <c r="K66"/>
  <c r="K52"/>
  <c r="BA243" i="12"/>
  <c r="AZ243"/>
  <c r="AY243"/>
  <c r="AX243"/>
  <c r="AW243"/>
  <c r="AV243"/>
  <c r="BA238"/>
  <c r="AZ238"/>
  <c r="AY238"/>
  <c r="AX238"/>
  <c r="AW238"/>
  <c r="AV238"/>
  <c r="BA237"/>
  <c r="AZ237"/>
  <c r="AZ232" s="1"/>
  <c r="AY237"/>
  <c r="AX237"/>
  <c r="AX232" s="1"/>
  <c r="AX197" s="1"/>
  <c r="AW237"/>
  <c r="AV237"/>
  <c r="AV232" s="1"/>
  <c r="AV197" s="1"/>
  <c r="AU237"/>
  <c r="BA232"/>
  <c r="AY232"/>
  <c r="AW232"/>
  <c r="AU232"/>
  <c r="BA231"/>
  <c r="AZ231"/>
  <c r="AY231"/>
  <c r="AX231"/>
  <c r="AW231"/>
  <c r="AV231"/>
  <c r="BA226"/>
  <c r="AZ226"/>
  <c r="AY226"/>
  <c r="AX226"/>
  <c r="AW226"/>
  <c r="AV226"/>
  <c r="BA225"/>
  <c r="AZ225"/>
  <c r="AY225"/>
  <c r="AX225"/>
  <c r="AW225"/>
  <c r="AV225"/>
  <c r="BA221"/>
  <c r="AZ221"/>
  <c r="AY221"/>
  <c r="AX221"/>
  <c r="AW221"/>
  <c r="AV221"/>
  <c r="BA220"/>
  <c r="AZ220"/>
  <c r="AY220"/>
  <c r="AX220"/>
  <c r="AW220"/>
  <c r="AV220"/>
  <c r="BA213"/>
  <c r="AZ213"/>
  <c r="AY213"/>
  <c r="AX213"/>
  <c r="AW213"/>
  <c r="AV213"/>
  <c r="BA212"/>
  <c r="AZ212"/>
  <c r="AY212"/>
  <c r="AX212"/>
  <c r="AW212"/>
  <c r="AV212"/>
  <c r="AW204"/>
  <c r="AW209" s="1"/>
  <c r="AU204"/>
  <c r="BA203"/>
  <c r="AZ203"/>
  <c r="AY203"/>
  <c r="AX203"/>
  <c r="AW203"/>
  <c r="AV203"/>
  <c r="BA198"/>
  <c r="AZ198"/>
  <c r="AY198"/>
  <c r="AX198"/>
  <c r="AV198"/>
  <c r="BA197"/>
  <c r="AY197"/>
  <c r="BA196"/>
  <c r="AZ196"/>
  <c r="AY196"/>
  <c r="AX196"/>
  <c r="AW196"/>
  <c r="AV196"/>
  <c r="AU196"/>
  <c r="BA193"/>
  <c r="AZ193"/>
  <c r="AY193"/>
  <c r="AX193"/>
  <c r="AW193"/>
  <c r="AV193"/>
  <c r="AU193"/>
  <c r="BA182"/>
  <c r="AZ182"/>
  <c r="AY182"/>
  <c r="AX182"/>
  <c r="AW182"/>
  <c r="AV182"/>
  <c r="AU182"/>
  <c r="BA181"/>
  <c r="AZ181"/>
  <c r="AY181"/>
  <c r="AX181"/>
  <c r="AW181"/>
  <c r="AV181"/>
  <c r="AU181"/>
  <c r="BA178"/>
  <c r="AZ178"/>
  <c r="AY178"/>
  <c r="AX178"/>
  <c r="AW178"/>
  <c r="AV178"/>
  <c r="AU178"/>
  <c r="BA168"/>
  <c r="AZ168"/>
  <c r="AZ163" s="1"/>
  <c r="AY168"/>
  <c r="AX168"/>
  <c r="AW168"/>
  <c r="AV168"/>
  <c r="AV163" s="1"/>
  <c r="AU168"/>
  <c r="BA163"/>
  <c r="AY163"/>
  <c r="AX163"/>
  <c r="BA162"/>
  <c r="AZ162"/>
  <c r="AY162"/>
  <c r="AX162"/>
  <c r="AW162"/>
  <c r="AV162"/>
  <c r="AU162"/>
  <c r="BA159"/>
  <c r="AZ159"/>
  <c r="AY159"/>
  <c r="AX159"/>
  <c r="AW159"/>
  <c r="AV159"/>
  <c r="AU159"/>
  <c r="BA156"/>
  <c r="BA151" s="1"/>
  <c r="BA150" s="1"/>
  <c r="AZ156"/>
  <c r="AZ151" s="1"/>
  <c r="AY156"/>
  <c r="AX156"/>
  <c r="AW156"/>
  <c r="AV156"/>
  <c r="AV151" s="1"/>
  <c r="AV150" s="1"/>
  <c r="AU156"/>
  <c r="AY151"/>
  <c r="AX151"/>
  <c r="AX150" s="1"/>
  <c r="AW151"/>
  <c r="AU151"/>
  <c r="AY150"/>
  <c r="BA149"/>
  <c r="AZ149"/>
  <c r="AY149"/>
  <c r="AX149"/>
  <c r="AX140" s="1"/>
  <c r="AW149"/>
  <c r="AV149"/>
  <c r="AU149"/>
  <c r="BA140"/>
  <c r="AZ140"/>
  <c r="AY140"/>
  <c r="AW140"/>
  <c r="AV140"/>
  <c r="AU140"/>
  <c r="BA139"/>
  <c r="AZ139"/>
  <c r="AZ134" s="1"/>
  <c r="AY139"/>
  <c r="AX139"/>
  <c r="AW139"/>
  <c r="AV139"/>
  <c r="AV134" s="1"/>
  <c r="AU139"/>
  <c r="AU134" s="1"/>
  <c r="BA134"/>
  <c r="AY134"/>
  <c r="AX134"/>
  <c r="AW134"/>
  <c r="BA133"/>
  <c r="AZ133"/>
  <c r="AY133"/>
  <c r="AX133"/>
  <c r="AW133"/>
  <c r="AW123" s="1"/>
  <c r="AV133"/>
  <c r="AU133"/>
  <c r="AU123" s="1"/>
  <c r="BA123"/>
  <c r="AZ123"/>
  <c r="AY123"/>
  <c r="AX123"/>
  <c r="AV123"/>
  <c r="BA122"/>
  <c r="AZ122"/>
  <c r="AY122"/>
  <c r="AX122"/>
  <c r="AW122"/>
  <c r="AV122"/>
  <c r="AU122"/>
  <c r="BA118"/>
  <c r="AZ118"/>
  <c r="AY118"/>
  <c r="AX118"/>
  <c r="AW118"/>
  <c r="AV118"/>
  <c r="AU118"/>
  <c r="BA117"/>
  <c r="BA111" s="1"/>
  <c r="AZ117"/>
  <c r="AZ111" s="1"/>
  <c r="AY117"/>
  <c r="AY111" s="1"/>
  <c r="AX117"/>
  <c r="AX111" s="1"/>
  <c r="AW117"/>
  <c r="AW111" s="1"/>
  <c r="AV117"/>
  <c r="AV111" s="1"/>
  <c r="AU117"/>
  <c r="AU111" s="1"/>
  <c r="BA110"/>
  <c r="BA106" s="1"/>
  <c r="AZ110"/>
  <c r="AZ106" s="1"/>
  <c r="AY110"/>
  <c r="AY106" s="1"/>
  <c r="AX110"/>
  <c r="AX106" s="1"/>
  <c r="AW110"/>
  <c r="AW106" s="1"/>
  <c r="AV110"/>
  <c r="AV106" s="1"/>
  <c r="AU110"/>
  <c r="AU106" s="1"/>
  <c r="BA105"/>
  <c r="AZ105"/>
  <c r="AZ100" s="1"/>
  <c r="AY105"/>
  <c r="AX105"/>
  <c r="AX100" s="1"/>
  <c r="AW105"/>
  <c r="AV105"/>
  <c r="AV100" s="1"/>
  <c r="AU105"/>
  <c r="BA100"/>
  <c r="AY100"/>
  <c r="AW100"/>
  <c r="AU100"/>
  <c r="AZ93"/>
  <c r="AX93"/>
  <c r="AV93"/>
  <c r="BA93"/>
  <c r="AY93"/>
  <c r="AW93"/>
  <c r="AU93"/>
  <c r="BA92"/>
  <c r="AZ92"/>
  <c r="AY92"/>
  <c r="AX92"/>
  <c r="AW92"/>
  <c r="AV92"/>
  <c r="AU92"/>
  <c r="BA88"/>
  <c r="AE28" i="18" s="1"/>
  <c r="AZ88" i="12"/>
  <c r="AY88"/>
  <c r="AC28" i="18" s="1"/>
  <c r="AX88" i="12"/>
  <c r="AW88"/>
  <c r="AA28" i="18" s="1"/>
  <c r="AV88" i="12"/>
  <c r="AU88"/>
  <c r="Y28" i="18" s="1"/>
  <c r="BA85" i="12"/>
  <c r="BA79" s="1"/>
  <c r="AZ85"/>
  <c r="AZ79" s="1"/>
  <c r="AY85"/>
  <c r="AY79" s="1"/>
  <c r="AX85"/>
  <c r="AX79" s="1"/>
  <c r="AW85"/>
  <c r="AW79" s="1"/>
  <c r="AV85"/>
  <c r="AV79" s="1"/>
  <c r="AU85"/>
  <c r="AU79" s="1"/>
  <c r="BA77"/>
  <c r="AZ77"/>
  <c r="AX77"/>
  <c r="AW77"/>
  <c r="AV77"/>
  <c r="AY72"/>
  <c r="BA61"/>
  <c r="AZ61"/>
  <c r="AX61"/>
  <c r="AW61"/>
  <c r="AV61"/>
  <c r="BA60"/>
  <c r="AZ60"/>
  <c r="AD22" i="18" s="1"/>
  <c r="AY60" i="12"/>
  <c r="AX60"/>
  <c r="AB22" i="18" s="1"/>
  <c r="AW60" i="12"/>
  <c r="AV60"/>
  <c r="Z22" i="18" s="1"/>
  <c r="AU60" i="12"/>
  <c r="BA56"/>
  <c r="AZ56"/>
  <c r="AX56"/>
  <c r="AW56"/>
  <c r="AV56"/>
  <c r="BA50"/>
  <c r="AZ50"/>
  <c r="AD20" i="18" s="1"/>
  <c r="AY50" i="12"/>
  <c r="AX50"/>
  <c r="AB20" i="18" s="1"/>
  <c r="AW50" i="12"/>
  <c r="AV50"/>
  <c r="Z20" i="18" s="1"/>
  <c r="AX45" i="12"/>
  <c r="BA44"/>
  <c r="BA40" s="1"/>
  <c r="AZ44"/>
  <c r="AY44"/>
  <c r="AY40" s="1"/>
  <c r="AX44"/>
  <c r="AW44"/>
  <c r="AW40" s="1"/>
  <c r="AV44"/>
  <c r="AZ40"/>
  <c r="AX40"/>
  <c r="AV40"/>
  <c r="BA39"/>
  <c r="AE16" i="18" s="1"/>
  <c r="AZ39" i="12"/>
  <c r="AY39"/>
  <c r="AC16" i="18" s="1"/>
  <c r="AX39" i="12"/>
  <c r="AW39"/>
  <c r="AA16" i="18" s="1"/>
  <c r="AV39" i="12"/>
  <c r="AU39"/>
  <c r="Y16" i="18" s="1"/>
  <c r="BA37" i="12"/>
  <c r="AZ37"/>
  <c r="AY37"/>
  <c r="AX37"/>
  <c r="AW37"/>
  <c r="AV37"/>
  <c r="BA29"/>
  <c r="AE14" i="18" s="1"/>
  <c r="AZ29" i="12"/>
  <c r="AY29"/>
  <c r="AC14" i="18" s="1"/>
  <c r="AX29" i="12"/>
  <c r="AW29"/>
  <c r="AA14" i="18" s="1"/>
  <c r="AV29" i="12"/>
  <c r="BA25"/>
  <c r="BA20" s="1"/>
  <c r="AZ25"/>
  <c r="AY25"/>
  <c r="AY20" s="1"/>
  <c r="AX25"/>
  <c r="AW25"/>
  <c r="AW20" s="1"/>
  <c r="AV25"/>
  <c r="AZ20"/>
  <c r="AX20"/>
  <c r="AV20"/>
  <c r="BA19"/>
  <c r="BA16" s="1"/>
  <c r="AZ19"/>
  <c r="AY19"/>
  <c r="AY16" s="1"/>
  <c r="AX19"/>
  <c r="AX16" s="1"/>
  <c r="AW19"/>
  <c r="AW16" s="1"/>
  <c r="AV19"/>
  <c r="AU19"/>
  <c r="AU16" s="1"/>
  <c r="AZ16"/>
  <c r="AV16"/>
  <c r="BA15"/>
  <c r="AZ15"/>
  <c r="AY15"/>
  <c r="AW15"/>
  <c r="AV15"/>
  <c r="AL243"/>
  <c r="AL238" s="1"/>
  <c r="AK243"/>
  <c r="AJ243"/>
  <c r="AJ238" s="1"/>
  <c r="AK238"/>
  <c r="AL237"/>
  <c r="AL232" s="1"/>
  <c r="AK237"/>
  <c r="AJ237"/>
  <c r="AJ232" s="1"/>
  <c r="AK232"/>
  <c r="AL231"/>
  <c r="AL226" s="1"/>
  <c r="AK231"/>
  <c r="AJ231"/>
  <c r="AJ226" s="1"/>
  <c r="AK226"/>
  <c r="AL225"/>
  <c r="AL221" s="1"/>
  <c r="AK225"/>
  <c r="AJ225"/>
  <c r="AJ221" s="1"/>
  <c r="AK221"/>
  <c r="AL220"/>
  <c r="AL213" s="1"/>
  <c r="AK220"/>
  <c r="AJ220"/>
  <c r="AJ213" s="1"/>
  <c r="AK213"/>
  <c r="AL212"/>
  <c r="AK212"/>
  <c r="AJ212"/>
  <c r="AJ198" s="1"/>
  <c r="AL203"/>
  <c r="AK203"/>
  <c r="AK198" s="1"/>
  <c r="AK197" s="1"/>
  <c r="AJ203"/>
  <c r="AL198"/>
  <c r="AL196"/>
  <c r="AK196"/>
  <c r="AJ196"/>
  <c r="AL193"/>
  <c r="AK193"/>
  <c r="AK182" s="1"/>
  <c r="AJ193"/>
  <c r="AL190"/>
  <c r="AL182" s="1"/>
  <c r="AK190"/>
  <c r="AJ190"/>
  <c r="AJ182" s="1"/>
  <c r="AL181"/>
  <c r="AK181"/>
  <c r="AJ181"/>
  <c r="AL178"/>
  <c r="AK178"/>
  <c r="AK163" s="1"/>
  <c r="AK150" s="1"/>
  <c r="AJ178"/>
  <c r="AL168"/>
  <c r="AK168"/>
  <c r="AJ168"/>
  <c r="AL162"/>
  <c r="AK162"/>
  <c r="AJ162"/>
  <c r="AK159"/>
  <c r="AJ159"/>
  <c r="AL157"/>
  <c r="AL159" s="1"/>
  <c r="AL151" s="1"/>
  <c r="AL156"/>
  <c r="AK156"/>
  <c r="AJ152"/>
  <c r="AJ156" s="1"/>
  <c r="AJ151" s="1"/>
  <c r="AK151"/>
  <c r="AL149"/>
  <c r="AL140" s="1"/>
  <c r="AK149"/>
  <c r="AJ149"/>
  <c r="AK140"/>
  <c r="AJ140"/>
  <c r="AL139"/>
  <c r="AL134" s="1"/>
  <c r="AK139"/>
  <c r="AK134" s="1"/>
  <c r="AJ139"/>
  <c r="AJ134" s="1"/>
  <c r="AL133"/>
  <c r="AL123" s="1"/>
  <c r="AK133"/>
  <c r="AK123" s="1"/>
  <c r="AJ133"/>
  <c r="AJ123" s="1"/>
  <c r="AL122"/>
  <c r="AL118" s="1"/>
  <c r="AK122"/>
  <c r="AK118" s="1"/>
  <c r="AJ122"/>
  <c r="AJ118" s="1"/>
  <c r="AL117"/>
  <c r="AL111" s="1"/>
  <c r="AK117"/>
  <c r="AK111" s="1"/>
  <c r="AJ117"/>
  <c r="AJ111" s="1"/>
  <c r="AL110"/>
  <c r="AL106" s="1"/>
  <c r="AK110"/>
  <c r="AJ110"/>
  <c r="AJ106" s="1"/>
  <c r="AK106"/>
  <c r="AL105"/>
  <c r="AL100" s="1"/>
  <c r="AK105"/>
  <c r="AJ105"/>
  <c r="AJ100" s="1"/>
  <c r="AK100"/>
  <c r="AL99"/>
  <c r="AL93" s="1"/>
  <c r="AK99"/>
  <c r="AJ99"/>
  <c r="AJ93" s="1"/>
  <c r="AK93"/>
  <c r="AL92"/>
  <c r="AK92"/>
  <c r="AJ92"/>
  <c r="AL88"/>
  <c r="AK88"/>
  <c r="AJ88"/>
  <c r="AL85"/>
  <c r="AK85"/>
  <c r="AK79" s="1"/>
  <c r="AJ85"/>
  <c r="AL79"/>
  <c r="AJ79"/>
  <c r="AL77"/>
  <c r="AK77"/>
  <c r="AK61" s="1"/>
  <c r="AJ66"/>
  <c r="AJ77" s="1"/>
  <c r="AJ61" s="1"/>
  <c r="AL61"/>
  <c r="AL60"/>
  <c r="AK60"/>
  <c r="AJ60"/>
  <c r="AL56"/>
  <c r="AK56"/>
  <c r="AK45" s="1"/>
  <c r="AJ56"/>
  <c r="AL50"/>
  <c r="AL45" s="1"/>
  <c r="AK50"/>
  <c r="AJ50"/>
  <c r="AJ45" s="1"/>
  <c r="AL44"/>
  <c r="AL40" s="1"/>
  <c r="AK44"/>
  <c r="AJ44"/>
  <c r="AJ40" s="1"/>
  <c r="AK40"/>
  <c r="AL39"/>
  <c r="AK39"/>
  <c r="AJ39"/>
  <c r="AL37"/>
  <c r="AK37"/>
  <c r="AJ37"/>
  <c r="AL29"/>
  <c r="AK29"/>
  <c r="AJ29"/>
  <c r="AJ20" s="1"/>
  <c r="AL25"/>
  <c r="AK25"/>
  <c r="AK20" s="1"/>
  <c r="AJ25"/>
  <c r="AL20"/>
  <c r="AL19"/>
  <c r="AL16" s="1"/>
  <c r="AK19"/>
  <c r="AK16" s="1"/>
  <c r="AJ19"/>
  <c r="AJ16" s="1"/>
  <c r="AL15"/>
  <c r="AK15"/>
  <c r="AJ15"/>
  <c r="AL11"/>
  <c r="AK11"/>
  <c r="AJ11"/>
  <c r="AD243"/>
  <c r="AC243"/>
  <c r="AD238"/>
  <c r="AC238"/>
  <c r="AD237"/>
  <c r="AC237"/>
  <c r="AC232" s="1"/>
  <c r="AD232"/>
  <c r="AD231"/>
  <c r="AC228"/>
  <c r="AC231" s="1"/>
  <c r="AC226" s="1"/>
  <c r="AD226"/>
  <c r="AD225"/>
  <c r="AC225"/>
  <c r="AD221"/>
  <c r="AC221"/>
  <c r="AD220"/>
  <c r="AD213" s="1"/>
  <c r="AC218"/>
  <c r="AC217"/>
  <c r="AD212"/>
  <c r="AC211"/>
  <c r="AC210"/>
  <c r="AC207"/>
  <c r="AC209" s="1"/>
  <c r="AD203"/>
  <c r="AC200"/>
  <c r="AC203" s="1"/>
  <c r="AD198"/>
  <c r="AD196"/>
  <c r="AC196"/>
  <c r="AD193"/>
  <c r="AC193"/>
  <c r="AD190"/>
  <c r="AC190"/>
  <c r="AD182"/>
  <c r="AC182"/>
  <c r="AD181"/>
  <c r="AC181"/>
  <c r="AD178"/>
  <c r="AC178"/>
  <c r="AD168"/>
  <c r="AC168"/>
  <c r="AD163"/>
  <c r="AC163"/>
  <c r="AD162"/>
  <c r="AC162"/>
  <c r="AD159"/>
  <c r="AC159"/>
  <c r="AD156"/>
  <c r="AC156"/>
  <c r="AD151"/>
  <c r="AD150" s="1"/>
  <c r="AC151"/>
  <c r="AC150" s="1"/>
  <c r="AD149"/>
  <c r="AD140" s="1"/>
  <c r="AC149"/>
  <c r="AC140" s="1"/>
  <c r="AD139"/>
  <c r="AD134" s="1"/>
  <c r="AC139"/>
  <c r="AC134" s="1"/>
  <c r="AD133"/>
  <c r="AD123" s="1"/>
  <c r="AC133"/>
  <c r="AC123" s="1"/>
  <c r="AD122"/>
  <c r="AD118" s="1"/>
  <c r="AC122"/>
  <c r="AC118" s="1"/>
  <c r="AD117"/>
  <c r="AD111" s="1"/>
  <c r="AC117"/>
  <c r="AC111" s="1"/>
  <c r="AD110"/>
  <c r="AD106" s="1"/>
  <c r="AC110"/>
  <c r="AC106" s="1"/>
  <c r="AD105"/>
  <c r="AD100" s="1"/>
  <c r="AC105"/>
  <c r="AC100" s="1"/>
  <c r="AD99"/>
  <c r="AD93" s="1"/>
  <c r="AC99"/>
  <c r="AC93" s="1"/>
  <c r="AD92"/>
  <c r="AC92"/>
  <c r="AD88"/>
  <c r="AC88"/>
  <c r="AD85"/>
  <c r="AC85"/>
  <c r="AD79"/>
  <c r="AC79"/>
  <c r="AD77"/>
  <c r="AC73"/>
  <c r="AC72"/>
  <c r="AC70"/>
  <c r="AC65"/>
  <c r="AC64"/>
  <c r="AC62"/>
  <c r="AC77" s="1"/>
  <c r="AC61" s="1"/>
  <c r="AD61"/>
  <c r="AD60"/>
  <c r="AC60"/>
  <c r="AD56"/>
  <c r="AD45" s="1"/>
  <c r="AC52"/>
  <c r="AC51"/>
  <c r="AC56" s="1"/>
  <c r="AD50"/>
  <c r="AC49"/>
  <c r="AC46"/>
  <c r="AD44"/>
  <c r="AD40" s="1"/>
  <c r="AC42"/>
  <c r="AC44" s="1"/>
  <c r="AC40" s="1"/>
  <c r="AD39"/>
  <c r="AC39"/>
  <c r="AD37"/>
  <c r="AC37"/>
  <c r="AD29"/>
  <c r="AC29"/>
  <c r="AD25"/>
  <c r="AC25"/>
  <c r="AC20" s="1"/>
  <c r="AC23"/>
  <c r="AD20"/>
  <c r="AD19"/>
  <c r="AD16" s="1"/>
  <c r="AC19"/>
  <c r="AC16" s="1"/>
  <c r="AD15"/>
  <c r="AC14"/>
  <c r="AC13"/>
  <c r="AC12"/>
  <c r="AD11"/>
  <c r="AC9"/>
  <c r="AC8"/>
  <c r="AC7"/>
  <c r="Z198"/>
  <c r="Z197" s="1"/>
  <c r="Z99"/>
  <c r="AA61"/>
  <c r="Z61"/>
  <c r="AA45"/>
  <c r="Z45"/>
  <c r="AA40"/>
  <c r="Z40"/>
  <c r="AA20"/>
  <c r="Z20"/>
  <c r="AA16"/>
  <c r="Z16"/>
  <c r="K207"/>
  <c r="K52"/>
  <c r="BA243" i="1"/>
  <c r="AZ243"/>
  <c r="AZ238" s="1"/>
  <c r="AY243"/>
  <c r="AX243"/>
  <c r="AX238" s="1"/>
  <c r="AW243"/>
  <c r="AV243"/>
  <c r="AV238" s="1"/>
  <c r="BA238"/>
  <c r="AY238"/>
  <c r="AW238"/>
  <c r="BA237"/>
  <c r="AZ237"/>
  <c r="AZ232" s="1"/>
  <c r="AY237"/>
  <c r="AX237"/>
  <c r="AX232" s="1"/>
  <c r="AW237"/>
  <c r="AW232" s="1"/>
  <c r="AV237"/>
  <c r="AV232" s="1"/>
  <c r="AU237"/>
  <c r="BA232"/>
  <c r="AY232"/>
  <c r="AU232"/>
  <c r="BA231"/>
  <c r="AZ231"/>
  <c r="AZ226" s="1"/>
  <c r="AY231"/>
  <c r="AX231"/>
  <c r="AX226" s="1"/>
  <c r="AW231"/>
  <c r="AV231"/>
  <c r="AV226" s="1"/>
  <c r="BA226"/>
  <c r="AY226"/>
  <c r="AW226"/>
  <c r="BA225"/>
  <c r="AZ225"/>
  <c r="AZ221" s="1"/>
  <c r="AY225"/>
  <c r="AX225"/>
  <c r="AX221" s="1"/>
  <c r="AW225"/>
  <c r="AV225"/>
  <c r="AV221" s="1"/>
  <c r="BA221"/>
  <c r="AY221"/>
  <c r="AW221"/>
  <c r="BA220"/>
  <c r="AZ220"/>
  <c r="AY220"/>
  <c r="AX220"/>
  <c r="AW220"/>
  <c r="AV220"/>
  <c r="BA213"/>
  <c r="AZ213"/>
  <c r="AY213"/>
  <c r="AX213"/>
  <c r="AW213"/>
  <c r="AV213"/>
  <c r="BA212"/>
  <c r="AZ212"/>
  <c r="AY212"/>
  <c r="AX212"/>
  <c r="AW212"/>
  <c r="AV212"/>
  <c r="AU212"/>
  <c r="BA203"/>
  <c r="BA198" s="1"/>
  <c r="BA197" s="1"/>
  <c r="AZ203"/>
  <c r="AY203"/>
  <c r="AY198" s="1"/>
  <c r="AY197" s="1"/>
  <c r="AX203"/>
  <c r="AW203"/>
  <c r="AV203"/>
  <c r="AZ198"/>
  <c r="AX198"/>
  <c r="AV198"/>
  <c r="BA196"/>
  <c r="AZ196"/>
  <c r="AY196"/>
  <c r="AX196"/>
  <c r="AW196"/>
  <c r="AV196"/>
  <c r="AU196"/>
  <c r="BA193"/>
  <c r="AZ193"/>
  <c r="AY193"/>
  <c r="AY182" s="1"/>
  <c r="AX193"/>
  <c r="AW193"/>
  <c r="AV193"/>
  <c r="AU193"/>
  <c r="AU182" s="1"/>
  <c r="BA190"/>
  <c r="AZ190"/>
  <c r="AZ182" s="1"/>
  <c r="AY190"/>
  <c r="AX190"/>
  <c r="AX182" s="1"/>
  <c r="AW190"/>
  <c r="AV190"/>
  <c r="AV182" s="1"/>
  <c r="AU190"/>
  <c r="BA182"/>
  <c r="AW182"/>
  <c r="BA181"/>
  <c r="AZ181"/>
  <c r="AY181"/>
  <c r="AX181"/>
  <c r="AW181"/>
  <c r="AV181"/>
  <c r="AU181"/>
  <c r="BA178"/>
  <c r="AZ178"/>
  <c r="AY178"/>
  <c r="AX178"/>
  <c r="AW178"/>
  <c r="AV178"/>
  <c r="AU178"/>
  <c r="BA168"/>
  <c r="BA163" s="1"/>
  <c r="AZ168"/>
  <c r="AY168"/>
  <c r="AX168"/>
  <c r="AW168"/>
  <c r="AW163" s="1"/>
  <c r="AV168"/>
  <c r="AU168"/>
  <c r="AY163"/>
  <c r="BA162"/>
  <c r="AZ162"/>
  <c r="AY162"/>
  <c r="AX162"/>
  <c r="AW162"/>
  <c r="AV162"/>
  <c r="AU162"/>
  <c r="BA159"/>
  <c r="AY159"/>
  <c r="AX159"/>
  <c r="AW159"/>
  <c r="AV159"/>
  <c r="AZ159"/>
  <c r="Q49" i="18" s="1"/>
  <c r="AU159" i="1"/>
  <c r="BA156"/>
  <c r="BA151" s="1"/>
  <c r="AZ156"/>
  <c r="AY156"/>
  <c r="AX156"/>
  <c r="AX151" s="1"/>
  <c r="AW156"/>
  <c r="AW151" s="1"/>
  <c r="AV156"/>
  <c r="AV151" s="1"/>
  <c r="AU156"/>
  <c r="AY151"/>
  <c r="BA149"/>
  <c r="BA140" s="1"/>
  <c r="AZ149"/>
  <c r="AY149"/>
  <c r="AY140" s="1"/>
  <c r="AX149"/>
  <c r="AW149"/>
  <c r="AW140" s="1"/>
  <c r="AV149"/>
  <c r="AU149"/>
  <c r="AU140" s="1"/>
  <c r="AZ140"/>
  <c r="AX140"/>
  <c r="AV140"/>
  <c r="BA139"/>
  <c r="BA134" s="1"/>
  <c r="AZ139"/>
  <c r="AY139"/>
  <c r="AY134" s="1"/>
  <c r="AX139"/>
  <c r="AW139"/>
  <c r="AW134" s="1"/>
  <c r="AV139"/>
  <c r="AU139"/>
  <c r="AU134" s="1"/>
  <c r="AZ134"/>
  <c r="AX134"/>
  <c r="AV134"/>
  <c r="BA133"/>
  <c r="BA123" s="1"/>
  <c r="AZ133"/>
  <c r="AY133"/>
  <c r="AY123" s="1"/>
  <c r="AX133"/>
  <c r="AW133"/>
  <c r="AW123" s="1"/>
  <c r="AV133"/>
  <c r="AU133"/>
  <c r="AU123" s="1"/>
  <c r="AZ123"/>
  <c r="AX123"/>
  <c r="AV123"/>
  <c r="BA122"/>
  <c r="BA118" s="1"/>
  <c r="AZ122"/>
  <c r="AY122"/>
  <c r="AY118" s="1"/>
  <c r="AX122"/>
  <c r="AW122"/>
  <c r="AW118" s="1"/>
  <c r="AV122"/>
  <c r="AU122"/>
  <c r="AU118" s="1"/>
  <c r="AZ118"/>
  <c r="AX118"/>
  <c r="AV118"/>
  <c r="BA117"/>
  <c r="BA111" s="1"/>
  <c r="AZ117"/>
  <c r="AY117"/>
  <c r="AY111" s="1"/>
  <c r="AX117"/>
  <c r="AW117"/>
  <c r="AW111" s="1"/>
  <c r="AV117"/>
  <c r="AU117"/>
  <c r="AU111" s="1"/>
  <c r="AZ111"/>
  <c r="AX111"/>
  <c r="AV111"/>
  <c r="BA110"/>
  <c r="BA106" s="1"/>
  <c r="AZ110"/>
  <c r="AY110"/>
  <c r="AY106" s="1"/>
  <c r="AX110"/>
  <c r="AW110"/>
  <c r="AW106" s="1"/>
  <c r="AV110"/>
  <c r="AU110"/>
  <c r="AU106" s="1"/>
  <c r="AZ106"/>
  <c r="AX106"/>
  <c r="AV106"/>
  <c r="BA105"/>
  <c r="BA100" s="1"/>
  <c r="AZ105"/>
  <c r="AZ100" s="1"/>
  <c r="AY105"/>
  <c r="AY100" s="1"/>
  <c r="AX105"/>
  <c r="AX100" s="1"/>
  <c r="AW105"/>
  <c r="AW100" s="1"/>
  <c r="AV105"/>
  <c r="AV100" s="1"/>
  <c r="AU105"/>
  <c r="AU100" s="1"/>
  <c r="BA93"/>
  <c r="AY93"/>
  <c r="AW93"/>
  <c r="AU93"/>
  <c r="AZ93"/>
  <c r="AX93"/>
  <c r="AV93"/>
  <c r="BA92"/>
  <c r="AZ92"/>
  <c r="AY92"/>
  <c r="AX92"/>
  <c r="AW92"/>
  <c r="AV92"/>
  <c r="AU92"/>
  <c r="BA88"/>
  <c r="AZ88"/>
  <c r="AZ79" s="1"/>
  <c r="AZ78" s="1"/>
  <c r="AY88"/>
  <c r="AX88"/>
  <c r="AW88"/>
  <c r="AV88"/>
  <c r="AV79" s="1"/>
  <c r="AV78" s="1"/>
  <c r="AU88"/>
  <c r="BA85"/>
  <c r="BA79" s="1"/>
  <c r="BA78" s="1"/>
  <c r="AZ85"/>
  <c r="AY85"/>
  <c r="AY79" s="1"/>
  <c r="AY78" s="1"/>
  <c r="AX85"/>
  <c r="AW85"/>
  <c r="AW79" s="1"/>
  <c r="AW78" s="1"/>
  <c r="AV85"/>
  <c r="AU85"/>
  <c r="AU79" s="1"/>
  <c r="AU78" s="1"/>
  <c r="AX79"/>
  <c r="AX78" s="1"/>
  <c r="BA77"/>
  <c r="AZ77"/>
  <c r="Q24" i="18" s="1"/>
  <c r="Q23" s="1"/>
  <c r="AX77" i="1"/>
  <c r="AW77"/>
  <c r="AV77"/>
  <c r="M24" i="18" s="1"/>
  <c r="M23" s="1"/>
  <c r="BA61" i="1"/>
  <c r="AZ61"/>
  <c r="AX61"/>
  <c r="AW61"/>
  <c r="AV61"/>
  <c r="BA60"/>
  <c r="R22" i="18" s="1"/>
  <c r="AZ60" i="1"/>
  <c r="AY60"/>
  <c r="P22" i="18" s="1"/>
  <c r="AW60" i="1"/>
  <c r="AV60"/>
  <c r="BA56"/>
  <c r="AZ56"/>
  <c r="AY56"/>
  <c r="AX56"/>
  <c r="O21" i="18" s="1"/>
  <c r="AW56" i="1"/>
  <c r="AW45" s="1"/>
  <c r="AV56"/>
  <c r="BA50"/>
  <c r="R20" i="18" s="1"/>
  <c r="AZ50" i="1"/>
  <c r="AY50"/>
  <c r="P20" i="18" s="1"/>
  <c r="AW50" i="1"/>
  <c r="AV50"/>
  <c r="AU50"/>
  <c r="L20" i="18" s="1"/>
  <c r="AY45" i="1"/>
  <c r="BA44"/>
  <c r="BA40" s="1"/>
  <c r="AZ44"/>
  <c r="Q18" i="18" s="1"/>
  <c r="Q17" s="1"/>
  <c r="AY44" i="1"/>
  <c r="AY40" s="1"/>
  <c r="AX44"/>
  <c r="AW44"/>
  <c r="AW40" s="1"/>
  <c r="AV44"/>
  <c r="M18" i="18" s="1"/>
  <c r="M17" s="1"/>
  <c r="AZ40" i="1"/>
  <c r="AX40"/>
  <c r="AV40"/>
  <c r="BA39"/>
  <c r="R16" i="18" s="1"/>
  <c r="AZ39" i="1"/>
  <c r="AY39"/>
  <c r="P16" i="18" s="1"/>
  <c r="AX39" i="1"/>
  <c r="AW39"/>
  <c r="AV39"/>
  <c r="AU39"/>
  <c r="L16" i="18" s="1"/>
  <c r="BA37" i="1"/>
  <c r="AZ37"/>
  <c r="AY37"/>
  <c r="AX37"/>
  <c r="AW37"/>
  <c r="AV37"/>
  <c r="M15" i="18" s="1"/>
  <c r="BA29" i="1"/>
  <c r="R14" i="18" s="1"/>
  <c r="AZ29" i="1"/>
  <c r="AY29"/>
  <c r="P14" i="18" s="1"/>
  <c r="AX29" i="1"/>
  <c r="AW29"/>
  <c r="AV29"/>
  <c r="BA25"/>
  <c r="AZ25"/>
  <c r="AZ20" s="1"/>
  <c r="AY25"/>
  <c r="AX25"/>
  <c r="AW25"/>
  <c r="AV25"/>
  <c r="AV20" s="1"/>
  <c r="AX20"/>
  <c r="BA19"/>
  <c r="BA16" s="1"/>
  <c r="AZ19"/>
  <c r="AY19"/>
  <c r="AY16" s="1"/>
  <c r="AX19"/>
  <c r="AW19"/>
  <c r="AW16" s="1"/>
  <c r="AV19"/>
  <c r="AU19"/>
  <c r="AU16" s="1"/>
  <c r="AZ16"/>
  <c r="AX16"/>
  <c r="AV16"/>
  <c r="BA15"/>
  <c r="AZ15"/>
  <c r="AY15"/>
  <c r="AW15"/>
  <c r="N9" i="18" s="1"/>
  <c r="AV15" i="1"/>
  <c r="BA11"/>
  <c r="AZ11"/>
  <c r="Q8" i="18" s="1"/>
  <c r="AY11" i="1"/>
  <c r="AX11"/>
  <c r="AW11"/>
  <c r="AV11"/>
  <c r="AU11"/>
  <c r="AL243"/>
  <c r="AL238" s="1"/>
  <c r="AK243"/>
  <c r="AJ243"/>
  <c r="AJ238" s="1"/>
  <c r="AK238"/>
  <c r="AL237"/>
  <c r="AL232" s="1"/>
  <c r="AK237"/>
  <c r="AJ237"/>
  <c r="AJ232" s="1"/>
  <c r="AK232"/>
  <c r="AL231"/>
  <c r="AL226" s="1"/>
  <c r="AK231"/>
  <c r="AJ231"/>
  <c r="AJ226" s="1"/>
  <c r="AK226"/>
  <c r="AL225"/>
  <c r="AL221" s="1"/>
  <c r="AK225"/>
  <c r="AJ225"/>
  <c r="AJ221" s="1"/>
  <c r="AK221"/>
  <c r="AL220"/>
  <c r="AL213" s="1"/>
  <c r="AK220"/>
  <c r="AJ220"/>
  <c r="AJ213" s="1"/>
  <c r="AJ197" s="1"/>
  <c r="AK213"/>
  <c r="AL212"/>
  <c r="AK212"/>
  <c r="AJ212"/>
  <c r="AL203"/>
  <c r="AK203"/>
  <c r="AK198" s="1"/>
  <c r="AK197" s="1"/>
  <c r="AJ203"/>
  <c r="AL198"/>
  <c r="AJ198"/>
  <c r="AL196"/>
  <c r="AK196"/>
  <c r="AJ196"/>
  <c r="AL193"/>
  <c r="AK193"/>
  <c r="AJ193"/>
  <c r="AL190"/>
  <c r="AL182" s="1"/>
  <c r="AK190"/>
  <c r="AJ190"/>
  <c r="AJ182" s="1"/>
  <c r="AK182"/>
  <c r="AL181"/>
  <c r="AK181"/>
  <c r="AJ181"/>
  <c r="AL178"/>
  <c r="AK178"/>
  <c r="AJ178"/>
  <c r="AL168"/>
  <c r="AL163" s="1"/>
  <c r="AK168"/>
  <c r="AJ168"/>
  <c r="AK163"/>
  <c r="AL162"/>
  <c r="AK162"/>
  <c r="AJ162"/>
  <c r="AL159"/>
  <c r="AL151" s="1"/>
  <c r="AK159"/>
  <c r="AJ159"/>
  <c r="AL156"/>
  <c r="AK156"/>
  <c r="AK151" s="1"/>
  <c r="AK150" s="1"/>
  <c r="AJ152"/>
  <c r="AJ156" s="1"/>
  <c r="AJ151" s="1"/>
  <c r="AL149"/>
  <c r="AL140" s="1"/>
  <c r="AK149"/>
  <c r="AJ149"/>
  <c r="AJ140" s="1"/>
  <c r="AK140"/>
  <c r="AL139"/>
  <c r="AL134" s="1"/>
  <c r="AK139"/>
  <c r="AJ139"/>
  <c r="AJ134" s="1"/>
  <c r="AK134"/>
  <c r="AL133"/>
  <c r="AL123" s="1"/>
  <c r="AK133"/>
  <c r="AJ133"/>
  <c r="AJ123" s="1"/>
  <c r="AK123"/>
  <c r="AL122"/>
  <c r="AL118" s="1"/>
  <c r="AK122"/>
  <c r="AJ122"/>
  <c r="AJ118" s="1"/>
  <c r="AK118"/>
  <c r="AL117"/>
  <c r="AL111" s="1"/>
  <c r="AK117"/>
  <c r="AJ117"/>
  <c r="AJ111" s="1"/>
  <c r="AK111"/>
  <c r="AL110"/>
  <c r="AL106" s="1"/>
  <c r="AK110"/>
  <c r="AJ110"/>
  <c r="AJ106" s="1"/>
  <c r="AK106"/>
  <c r="AL105"/>
  <c r="AL100" s="1"/>
  <c r="AK105"/>
  <c r="AJ105"/>
  <c r="AJ100" s="1"/>
  <c r="AK100"/>
  <c r="AL93"/>
  <c r="AK93"/>
  <c r="AJ93"/>
  <c r="AL92"/>
  <c r="AK92"/>
  <c r="AJ92"/>
  <c r="AL88"/>
  <c r="AK88"/>
  <c r="AJ88"/>
  <c r="AL85"/>
  <c r="AK85"/>
  <c r="AK79" s="1"/>
  <c r="AK78" s="1"/>
  <c r="AJ85"/>
  <c r="AL79"/>
  <c r="AL78" s="1"/>
  <c r="AJ79"/>
  <c r="AL77"/>
  <c r="AL61" s="1"/>
  <c r="AK77"/>
  <c r="AJ77"/>
  <c r="AJ61" s="1"/>
  <c r="AK61"/>
  <c r="AL60"/>
  <c r="AK60"/>
  <c r="AJ60"/>
  <c r="AL56"/>
  <c r="AK56"/>
  <c r="AJ56"/>
  <c r="AL50"/>
  <c r="AL45" s="1"/>
  <c r="AK50"/>
  <c r="AJ50"/>
  <c r="AJ45" s="1"/>
  <c r="AK45"/>
  <c r="AL44"/>
  <c r="AL40" s="1"/>
  <c r="AK44"/>
  <c r="AJ44"/>
  <c r="AJ40" s="1"/>
  <c r="AK40"/>
  <c r="AL39"/>
  <c r="AK39"/>
  <c r="AJ39"/>
  <c r="AL37"/>
  <c r="AK37"/>
  <c r="AJ37"/>
  <c r="AL29"/>
  <c r="AK29"/>
  <c r="AJ29"/>
  <c r="AL25"/>
  <c r="AK25"/>
  <c r="AK20" s="1"/>
  <c r="AJ25"/>
  <c r="AL20"/>
  <c r="AJ20"/>
  <c r="AL19"/>
  <c r="AK19"/>
  <c r="AK16" s="1"/>
  <c r="AJ19"/>
  <c r="AL16"/>
  <c r="AJ16"/>
  <c r="AL15"/>
  <c r="AK15"/>
  <c r="AJ15"/>
  <c r="AL11"/>
  <c r="AK11"/>
  <c r="AJ11"/>
  <c r="AD243"/>
  <c r="AC243"/>
  <c r="AD238"/>
  <c r="AC238"/>
  <c r="AD237"/>
  <c r="AC237"/>
  <c r="AD232"/>
  <c r="AC232"/>
  <c r="AD231"/>
  <c r="AD226" s="1"/>
  <c r="AC228"/>
  <c r="AC231" s="1"/>
  <c r="AC226" s="1"/>
  <c r="AD225"/>
  <c r="AC225"/>
  <c r="AD221"/>
  <c r="AC221"/>
  <c r="AD220"/>
  <c r="AD213" s="1"/>
  <c r="AC218"/>
  <c r="AC217"/>
  <c r="AC220" s="1"/>
  <c r="AC213" s="1"/>
  <c r="AD212"/>
  <c r="AC212"/>
  <c r="AD203"/>
  <c r="AD198" s="1"/>
  <c r="AD197" s="1"/>
  <c r="AC200"/>
  <c r="AC203" s="1"/>
  <c r="AC198" s="1"/>
  <c r="AD196"/>
  <c r="AC196"/>
  <c r="AD193"/>
  <c r="AC193"/>
  <c r="AD190"/>
  <c r="AD182" s="1"/>
  <c r="AC190"/>
  <c r="AC182" s="1"/>
  <c r="AD181"/>
  <c r="AC181"/>
  <c r="AD178"/>
  <c r="AC175"/>
  <c r="AC173"/>
  <c r="AC171"/>
  <c r="AC170"/>
  <c r="AC169"/>
  <c r="AD168"/>
  <c r="AC168"/>
  <c r="AD163"/>
  <c r="AD162"/>
  <c r="AC162"/>
  <c r="AD159"/>
  <c r="AC159"/>
  <c r="AD156"/>
  <c r="AD151" s="1"/>
  <c r="AC156"/>
  <c r="AC151" s="1"/>
  <c r="AD149"/>
  <c r="AC149"/>
  <c r="AC140" s="1"/>
  <c r="AD140"/>
  <c r="AD139"/>
  <c r="AC135"/>
  <c r="AC139" s="1"/>
  <c r="AC134" s="1"/>
  <c r="AD134"/>
  <c r="AD133"/>
  <c r="AC133"/>
  <c r="AC123" s="1"/>
  <c r="AD123"/>
  <c r="AD122"/>
  <c r="AC122"/>
  <c r="AD118"/>
  <c r="AC118"/>
  <c r="AD117"/>
  <c r="AD111" s="1"/>
  <c r="AC117"/>
  <c r="AC111" s="1"/>
  <c r="AD110"/>
  <c r="AC110"/>
  <c r="AD106"/>
  <c r="AC106"/>
  <c r="AD105"/>
  <c r="AC105"/>
  <c r="AC100" s="1"/>
  <c r="AD100"/>
  <c r="AD93"/>
  <c r="AC93"/>
  <c r="AD92"/>
  <c r="AC92"/>
  <c r="AD88"/>
  <c r="AC88"/>
  <c r="AD85"/>
  <c r="AD79" s="1"/>
  <c r="AC85"/>
  <c r="AC79"/>
  <c r="AD77"/>
  <c r="AD61" s="1"/>
  <c r="AC75"/>
  <c r="AC73"/>
  <c r="AC72"/>
  <c r="AC67"/>
  <c r="AD60"/>
  <c r="AC60"/>
  <c r="AD56"/>
  <c r="AC52"/>
  <c r="AC56" s="1"/>
  <c r="AC45" s="1"/>
  <c r="AD50"/>
  <c r="AD45" s="1"/>
  <c r="AC50"/>
  <c r="AD44"/>
  <c r="AD40" s="1"/>
  <c r="AC44"/>
  <c r="AC40" s="1"/>
  <c r="AD39"/>
  <c r="AC39"/>
  <c r="AD37"/>
  <c r="AC37"/>
  <c r="AD29"/>
  <c r="AC29"/>
  <c r="AD25"/>
  <c r="AD20" s="1"/>
  <c r="AC23"/>
  <c r="AC21"/>
  <c r="AD19"/>
  <c r="AD16" s="1"/>
  <c r="AC19"/>
  <c r="AC16" s="1"/>
  <c r="AD15"/>
  <c r="AC15"/>
  <c r="AD11"/>
  <c r="AC11"/>
  <c r="Z198"/>
  <c r="Z197"/>
  <c r="AA61"/>
  <c r="Z61"/>
  <c r="AA45"/>
  <c r="Z45"/>
  <c r="AA40"/>
  <c r="Z40"/>
  <c r="AA20"/>
  <c r="Z20"/>
  <c r="AA16"/>
  <c r="Z16"/>
  <c r="K52"/>
  <c r="AM188" i="23"/>
  <c r="AN188" s="1"/>
  <c r="AB188"/>
  <c r="U188"/>
  <c r="T188"/>
  <c r="S188"/>
  <c r="R188"/>
  <c r="L188"/>
  <c r="M188" s="1"/>
  <c r="AM188" i="22"/>
  <c r="AB188"/>
  <c r="U188"/>
  <c r="T188"/>
  <c r="S188"/>
  <c r="R188"/>
  <c r="L188"/>
  <c r="M188" s="1"/>
  <c r="AM188" i="17"/>
  <c r="AN188" s="1"/>
  <c r="AB188"/>
  <c r="Y188"/>
  <c r="U188"/>
  <c r="T188"/>
  <c r="S188"/>
  <c r="R188"/>
  <c r="L188"/>
  <c r="M188" s="1"/>
  <c r="AM188" i="16"/>
  <c r="AN188" s="1"/>
  <c r="AB188"/>
  <c r="Y188"/>
  <c r="U188"/>
  <c r="T188"/>
  <c r="S188"/>
  <c r="R188"/>
  <c r="L188"/>
  <c r="M188" s="1"/>
  <c r="AM188" i="15"/>
  <c r="AN188" s="1"/>
  <c r="AB188"/>
  <c r="Y188"/>
  <c r="U188"/>
  <c r="T188"/>
  <c r="S188"/>
  <c r="R188"/>
  <c r="L188"/>
  <c r="M188" s="1"/>
  <c r="AM188" i="14"/>
  <c r="AN188" s="1"/>
  <c r="AB188"/>
  <c r="Y188"/>
  <c r="U188"/>
  <c r="T188"/>
  <c r="S188"/>
  <c r="R188"/>
  <c r="L188"/>
  <c r="M188" s="1"/>
  <c r="AM188" i="13"/>
  <c r="AN188" s="1"/>
  <c r="AB188"/>
  <c r="Y188"/>
  <c r="U188"/>
  <c r="T188"/>
  <c r="S188"/>
  <c r="R188"/>
  <c r="L188"/>
  <c r="M188" s="1"/>
  <c r="AM188" i="12"/>
  <c r="AN188" s="1"/>
  <c r="AB188"/>
  <c r="Y188"/>
  <c r="U188"/>
  <c r="T188"/>
  <c r="S188"/>
  <c r="R188"/>
  <c r="L188"/>
  <c r="M188" s="1"/>
  <c r="AM188" i="1"/>
  <c r="AN188" s="1"/>
  <c r="AB188"/>
  <c r="Y188"/>
  <c r="U188"/>
  <c r="T188"/>
  <c r="S188"/>
  <c r="R188"/>
  <c r="L188"/>
  <c r="M188" s="1"/>
  <c r="AM184" i="23"/>
  <c r="AN184" s="1"/>
  <c r="AB184"/>
  <c r="U184"/>
  <c r="T184"/>
  <c r="S184"/>
  <c r="R184"/>
  <c r="L184"/>
  <c r="M184" s="1"/>
  <c r="AM184" i="22"/>
  <c r="AN184" s="1"/>
  <c r="AB184"/>
  <c r="U184"/>
  <c r="T184"/>
  <c r="S184"/>
  <c r="R184"/>
  <c r="L184"/>
  <c r="M184" s="1"/>
  <c r="AM184" i="17"/>
  <c r="AN184" s="1"/>
  <c r="AB184"/>
  <c r="Y184"/>
  <c r="U184"/>
  <c r="T184"/>
  <c r="S184"/>
  <c r="R184"/>
  <c r="L184"/>
  <c r="M184" s="1"/>
  <c r="AM184" i="16"/>
  <c r="AN184" s="1"/>
  <c r="AB184"/>
  <c r="Y184"/>
  <c r="U184"/>
  <c r="T184"/>
  <c r="S184"/>
  <c r="R184"/>
  <c r="L184"/>
  <c r="M184" s="1"/>
  <c r="AM184" i="15"/>
  <c r="AN184" s="1"/>
  <c r="AB184"/>
  <c r="Y184"/>
  <c r="U184"/>
  <c r="T184"/>
  <c r="S184"/>
  <c r="R184"/>
  <c r="M184"/>
  <c r="AM184" i="14"/>
  <c r="AN184" s="1"/>
  <c r="AB184"/>
  <c r="Y184"/>
  <c r="U184"/>
  <c r="T184"/>
  <c r="S184"/>
  <c r="R184"/>
  <c r="M184"/>
  <c r="AM184" i="13"/>
  <c r="AN184" s="1"/>
  <c r="AB184"/>
  <c r="Y184"/>
  <c r="U184"/>
  <c r="T184"/>
  <c r="S184"/>
  <c r="R184"/>
  <c r="M184"/>
  <c r="AM184" i="12"/>
  <c r="AB184"/>
  <c r="Y184"/>
  <c r="U184"/>
  <c r="T184"/>
  <c r="S184"/>
  <c r="R184"/>
  <c r="M184"/>
  <c r="AM184" i="1"/>
  <c r="AB184"/>
  <c r="Y184"/>
  <c r="U184"/>
  <c r="T184"/>
  <c r="S184"/>
  <c r="R184"/>
  <c r="M184"/>
  <c r="AM83" i="23"/>
  <c r="AN83" s="1"/>
  <c r="AB83"/>
  <c r="U83"/>
  <c r="T83"/>
  <c r="S83"/>
  <c r="R83"/>
  <c r="L83"/>
  <c r="M83" s="1"/>
  <c r="AM83" i="22"/>
  <c r="AN83" s="1"/>
  <c r="AB83"/>
  <c r="U83"/>
  <c r="T83"/>
  <c r="S83"/>
  <c r="R83"/>
  <c r="L83"/>
  <c r="M83" s="1"/>
  <c r="AM83" i="17"/>
  <c r="AN83" s="1"/>
  <c r="AB83"/>
  <c r="Y83"/>
  <c r="U83"/>
  <c r="T83"/>
  <c r="S83"/>
  <c r="R83"/>
  <c r="L83"/>
  <c r="M83" s="1"/>
  <c r="AM83" i="16"/>
  <c r="AN83" s="1"/>
  <c r="AB83"/>
  <c r="Y83"/>
  <c r="U83"/>
  <c r="T83"/>
  <c r="S83"/>
  <c r="R83"/>
  <c r="L83"/>
  <c r="AM83" i="15"/>
  <c r="AN83" s="1"/>
  <c r="AB83"/>
  <c r="Y83"/>
  <c r="U83"/>
  <c r="T83"/>
  <c r="S83"/>
  <c r="R83"/>
  <c r="L83"/>
  <c r="M83" s="1"/>
  <c r="AM83" i="14"/>
  <c r="AN83" s="1"/>
  <c r="AE83"/>
  <c r="AB83"/>
  <c r="Y83"/>
  <c r="U83"/>
  <c r="T83"/>
  <c r="S83"/>
  <c r="R83"/>
  <c r="L83"/>
  <c r="M83" s="1"/>
  <c r="AM83" i="13"/>
  <c r="AB83"/>
  <c r="Y83"/>
  <c r="U83"/>
  <c r="T83"/>
  <c r="S83"/>
  <c r="R83"/>
  <c r="L83"/>
  <c r="M83" s="1"/>
  <c r="AM83" i="12"/>
  <c r="AN83" s="1"/>
  <c r="AB83"/>
  <c r="AE85" s="1"/>
  <c r="Y83"/>
  <c r="U83"/>
  <c r="T83"/>
  <c r="S83"/>
  <c r="R83"/>
  <c r="L83"/>
  <c r="AM83" i="1"/>
  <c r="AN83" s="1"/>
  <c r="AB83"/>
  <c r="Y83"/>
  <c r="U83"/>
  <c r="T83"/>
  <c r="S83"/>
  <c r="R83"/>
  <c r="L83"/>
  <c r="BA289" i="23"/>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BA269" s="1"/>
  <c r="AZ273"/>
  <c r="AZ269" s="1"/>
  <c r="AY273"/>
  <c r="AX273"/>
  <c r="AW273"/>
  <c r="AW269" s="1"/>
  <c r="AV273"/>
  <c r="AV269" s="1"/>
  <c r="BA268"/>
  <c r="AZ268"/>
  <c r="AY268"/>
  <c r="AX268"/>
  <c r="AW268"/>
  <c r="AV268"/>
  <c r="BA263"/>
  <c r="BA259" s="1"/>
  <c r="AZ263"/>
  <c r="AZ259" s="1"/>
  <c r="AY263"/>
  <c r="AX263"/>
  <c r="AW263"/>
  <c r="AW259" s="1"/>
  <c r="AV263"/>
  <c r="AV259" s="1"/>
  <c r="BA258"/>
  <c r="AZ258"/>
  <c r="AY258"/>
  <c r="AX258"/>
  <c r="AW258"/>
  <c r="AV258"/>
  <c r="BA254"/>
  <c r="AZ254"/>
  <c r="AY254"/>
  <c r="AX254"/>
  <c r="AV254"/>
  <c r="BA250"/>
  <c r="AZ250"/>
  <c r="AY250"/>
  <c r="AX250"/>
  <c r="AW250"/>
  <c r="AV250"/>
  <c r="AD289"/>
  <c r="AD284" s="1"/>
  <c r="AC289"/>
  <c r="AC284" s="1"/>
  <c r="AD283"/>
  <c r="AD277" s="1"/>
  <c r="AC283"/>
  <c r="AC277" s="1"/>
  <c r="AD276"/>
  <c r="AC276"/>
  <c r="AD273"/>
  <c r="AD269" s="1"/>
  <c r="AC273"/>
  <c r="AD267"/>
  <c r="AD268"/>
  <c r="AC268"/>
  <c r="AD261"/>
  <c r="AD263" s="1"/>
  <c r="AC263"/>
  <c r="AC259" s="1"/>
  <c r="AD255"/>
  <c r="AD258" s="1"/>
  <c r="AD257"/>
  <c r="AC258"/>
  <c r="AD254"/>
  <c r="AC252"/>
  <c r="AC253"/>
  <c r="AC254"/>
  <c r="AD246"/>
  <c r="AD250" s="1"/>
  <c r="AC248"/>
  <c r="AC250"/>
  <c r="BA289" i="22"/>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AZ273"/>
  <c r="AZ269" s="1"/>
  <c r="AY273"/>
  <c r="AY269" s="1"/>
  <c r="AX273"/>
  <c r="AW273"/>
  <c r="AV273"/>
  <c r="AV269" s="1"/>
  <c r="BA268"/>
  <c r="AZ268"/>
  <c r="AY268"/>
  <c r="AX268"/>
  <c r="AW268"/>
  <c r="AV268"/>
  <c r="BA263"/>
  <c r="AZ263"/>
  <c r="AZ259" s="1"/>
  <c r="AY263"/>
  <c r="AY259" s="1"/>
  <c r="AX263"/>
  <c r="AW263"/>
  <c r="AV263"/>
  <c r="AV259" s="1"/>
  <c r="BA258"/>
  <c r="AZ258"/>
  <c r="AY258"/>
  <c r="AX258"/>
  <c r="AW258"/>
  <c r="AV258"/>
  <c r="BA254"/>
  <c r="AZ254"/>
  <c r="AY254"/>
  <c r="AX254"/>
  <c r="AV254"/>
  <c r="BA250"/>
  <c r="AZ250"/>
  <c r="AY250"/>
  <c r="AX250"/>
  <c r="AW250"/>
  <c r="AV250"/>
  <c r="AD289"/>
  <c r="AD284" s="1"/>
  <c r="AC289"/>
  <c r="AC284" s="1"/>
  <c r="AD283"/>
  <c r="AD277" s="1"/>
  <c r="AC283"/>
  <c r="AC277" s="1"/>
  <c r="AD276"/>
  <c r="AC276"/>
  <c r="AD273"/>
  <c r="AD269" s="1"/>
  <c r="AC273"/>
  <c r="AC269" s="1"/>
  <c r="AD267"/>
  <c r="AD268"/>
  <c r="AC268"/>
  <c r="AD261"/>
  <c r="AD263" s="1"/>
  <c r="AC263"/>
  <c r="AD255"/>
  <c r="AD258" s="1"/>
  <c r="AD257"/>
  <c r="AC258"/>
  <c r="AD254"/>
  <c r="AC252"/>
  <c r="AC254" s="1"/>
  <c r="AC253"/>
  <c r="AD246"/>
  <c r="AD250" s="1"/>
  <c r="AC248"/>
  <c r="AC250"/>
  <c r="DE84" i="18"/>
  <c r="DA84"/>
  <c r="CZ84"/>
  <c r="DE78"/>
  <c r="DA78"/>
  <c r="DD76"/>
  <c r="DC76"/>
  <c r="CZ76"/>
  <c r="BA289" i="17"/>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AZ273"/>
  <c r="AZ269" s="1"/>
  <c r="AY273"/>
  <c r="AY269" s="1"/>
  <c r="AX273"/>
  <c r="AW273"/>
  <c r="AV273"/>
  <c r="AV269" s="1"/>
  <c r="BA268"/>
  <c r="AZ268"/>
  <c r="AY268"/>
  <c r="AX268"/>
  <c r="AW268"/>
  <c r="AV268"/>
  <c r="BA263"/>
  <c r="AZ263"/>
  <c r="AZ259" s="1"/>
  <c r="AY263"/>
  <c r="AY259" s="1"/>
  <c r="AX263"/>
  <c r="AX259" s="1"/>
  <c r="AW263"/>
  <c r="AV263"/>
  <c r="AV259" s="1"/>
  <c r="BA258"/>
  <c r="AZ258"/>
  <c r="AY258"/>
  <c r="AX258"/>
  <c r="AW258"/>
  <c r="AV258"/>
  <c r="BA254"/>
  <c r="AZ254"/>
  <c r="AY254"/>
  <c r="AX254"/>
  <c r="AV254"/>
  <c r="BA250"/>
  <c r="AZ250"/>
  <c r="AY250"/>
  <c r="AX250"/>
  <c r="AW250"/>
  <c r="AV250"/>
  <c r="AD289"/>
  <c r="AD284" s="1"/>
  <c r="AC289"/>
  <c r="AC284" s="1"/>
  <c r="AD283"/>
  <c r="AD277" s="1"/>
  <c r="AC283"/>
  <c r="AC277" s="1"/>
  <c r="AD276"/>
  <c r="AC276"/>
  <c r="AD273"/>
  <c r="AD269" s="1"/>
  <c r="AC271"/>
  <c r="AC273" s="1"/>
  <c r="AC269" s="1"/>
  <c r="AD267"/>
  <c r="AD268" s="1"/>
  <c r="AC268"/>
  <c r="AD261"/>
  <c r="AD263" s="1"/>
  <c r="AC263"/>
  <c r="AD255"/>
  <c r="AD257"/>
  <c r="AC258"/>
  <c r="AD254"/>
  <c r="AC252"/>
  <c r="AC253"/>
  <c r="AC254" s="1"/>
  <c r="AD246"/>
  <c r="AD250" s="1"/>
  <c r="AC248"/>
  <c r="AC250" s="1"/>
  <c r="BA289" i="16"/>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AZ273"/>
  <c r="AZ269" s="1"/>
  <c r="AY273"/>
  <c r="AY269" s="1"/>
  <c r="AX273"/>
  <c r="AX269" s="1"/>
  <c r="AW273"/>
  <c r="AV273"/>
  <c r="AV269" s="1"/>
  <c r="BA268"/>
  <c r="AZ268"/>
  <c r="AY268"/>
  <c r="AX268"/>
  <c r="AW268"/>
  <c r="AV268"/>
  <c r="BA263"/>
  <c r="AZ263"/>
  <c r="AZ259" s="1"/>
  <c r="AY263"/>
  <c r="AY259" s="1"/>
  <c r="AX263"/>
  <c r="AX259" s="1"/>
  <c r="AW263"/>
  <c r="AV263"/>
  <c r="AV259" s="1"/>
  <c r="BA258"/>
  <c r="AZ258"/>
  <c r="AY258"/>
  <c r="AX258"/>
  <c r="AW258"/>
  <c r="AV258"/>
  <c r="BA254"/>
  <c r="AZ254"/>
  <c r="AY254"/>
  <c r="AX254"/>
  <c r="AV254"/>
  <c r="BA250"/>
  <c r="AZ250"/>
  <c r="AY250"/>
  <c r="AX250"/>
  <c r="AW250"/>
  <c r="AV250"/>
  <c r="AL289"/>
  <c r="AL284" s="1"/>
  <c r="AK289"/>
  <c r="AK284" s="1"/>
  <c r="AJ289"/>
  <c r="AJ284" s="1"/>
  <c r="AL283"/>
  <c r="AL277" s="1"/>
  <c r="AK283"/>
  <c r="AK277" s="1"/>
  <c r="AJ283"/>
  <c r="AJ277" s="1"/>
  <c r="AL276"/>
  <c r="AK276"/>
  <c r="AJ276"/>
  <c r="AL273"/>
  <c r="AL269" s="1"/>
  <c r="AK273"/>
  <c r="AJ273"/>
  <c r="AJ269" s="1"/>
  <c r="AL268"/>
  <c r="AK268"/>
  <c r="AJ268"/>
  <c r="AL263"/>
  <c r="AL259" s="1"/>
  <c r="AK263"/>
  <c r="AJ263"/>
  <c r="AJ259" s="1"/>
  <c r="AL258"/>
  <c r="AK258"/>
  <c r="AJ258"/>
  <c r="AL254"/>
  <c r="AK254"/>
  <c r="AJ254"/>
  <c r="AL250"/>
  <c r="AK250"/>
  <c r="AJ250"/>
  <c r="AD289"/>
  <c r="AD284" s="1"/>
  <c r="AC289"/>
  <c r="AC284" s="1"/>
  <c r="AD283"/>
  <c r="AD277" s="1"/>
  <c r="AC283"/>
  <c r="AC277" s="1"/>
  <c r="AD276"/>
  <c r="AC276"/>
  <c r="AD273"/>
  <c r="AC270"/>
  <c r="AC273"/>
  <c r="AC269" s="1"/>
  <c r="AD268"/>
  <c r="AC268"/>
  <c r="AD261"/>
  <c r="AD263"/>
  <c r="AC263"/>
  <c r="AD255"/>
  <c r="AD258" s="1"/>
  <c r="AC258"/>
  <c r="AD254"/>
  <c r="AC252"/>
  <c r="AC253"/>
  <c r="AC254"/>
  <c r="AD250"/>
  <c r="AC248"/>
  <c r="AC250" s="1"/>
  <c r="BA289" i="15"/>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BA269" s="1"/>
  <c r="AZ273"/>
  <c r="AZ269" s="1"/>
  <c r="AY273"/>
  <c r="AY269" s="1"/>
  <c r="AX273"/>
  <c r="AX269" s="1"/>
  <c r="AW273"/>
  <c r="AW269" s="1"/>
  <c r="AV273"/>
  <c r="AV269" s="1"/>
  <c r="BA268"/>
  <c r="AZ268"/>
  <c r="AY268"/>
  <c r="AX268"/>
  <c r="AW268"/>
  <c r="AV268"/>
  <c r="BA263"/>
  <c r="BA259" s="1"/>
  <c r="AZ263"/>
  <c r="AZ259" s="1"/>
  <c r="AY263"/>
  <c r="AY259" s="1"/>
  <c r="AX263"/>
  <c r="AX259" s="1"/>
  <c r="AW263"/>
  <c r="AW259" s="1"/>
  <c r="AV263"/>
  <c r="AV259" s="1"/>
  <c r="AU263"/>
  <c r="BA258"/>
  <c r="AZ258"/>
  <c r="AY258"/>
  <c r="AX258"/>
  <c r="AW258"/>
  <c r="AV258"/>
  <c r="BA254"/>
  <c r="AZ254"/>
  <c r="AY254"/>
  <c r="AX254"/>
  <c r="AV254"/>
  <c r="BA250"/>
  <c r="AZ250"/>
  <c r="AY250"/>
  <c r="AX250"/>
  <c r="AW250"/>
  <c r="AV250"/>
  <c r="AL289"/>
  <c r="AL284" s="1"/>
  <c r="AK289"/>
  <c r="AK284" s="1"/>
  <c r="AJ289"/>
  <c r="AJ284" s="1"/>
  <c r="AL283"/>
  <c r="AL277" s="1"/>
  <c r="AK283"/>
  <c r="AK277" s="1"/>
  <c r="AJ283"/>
  <c r="AJ277" s="1"/>
  <c r="AL276"/>
  <c r="AK276"/>
  <c r="AJ276"/>
  <c r="AL273"/>
  <c r="AK273"/>
  <c r="AK269" s="1"/>
  <c r="AJ273"/>
  <c r="AL268"/>
  <c r="AK268"/>
  <c r="AJ268"/>
  <c r="AL263"/>
  <c r="AK263"/>
  <c r="AK259" s="1"/>
  <c r="AJ263"/>
  <c r="AL258"/>
  <c r="AK258"/>
  <c r="AJ258"/>
  <c r="AL254"/>
  <c r="AK254"/>
  <c r="AJ254"/>
  <c r="AL250"/>
  <c r="AK250"/>
  <c r="AJ250"/>
  <c r="AD289"/>
  <c r="AD284" s="1"/>
  <c r="AC289"/>
  <c r="AC284" s="1"/>
  <c r="AD283"/>
  <c r="AD277" s="1"/>
  <c r="AC283"/>
  <c r="AC277" s="1"/>
  <c r="AD276"/>
  <c r="AC275"/>
  <c r="AC276" s="1"/>
  <c r="AD273"/>
  <c r="AD269" s="1"/>
  <c r="AC273"/>
  <c r="AD268"/>
  <c r="AC268"/>
  <c r="AD261"/>
  <c r="AD263" s="1"/>
  <c r="AC263"/>
  <c r="AC259" s="1"/>
  <c r="AD258"/>
  <c r="AC258"/>
  <c r="AD254"/>
  <c r="AC252"/>
  <c r="AC253"/>
  <c r="AC254"/>
  <c r="AD250"/>
  <c r="AC248"/>
  <c r="AC250" s="1"/>
  <c r="BA289" i="14"/>
  <c r="BA284" s="1"/>
  <c r="AZ289"/>
  <c r="AZ284" s="1"/>
  <c r="AY289"/>
  <c r="AY284" s="1"/>
  <c r="AX289"/>
  <c r="AX284" s="1"/>
  <c r="AW289"/>
  <c r="AW284" s="1"/>
  <c r="AV289"/>
  <c r="AV284" s="1"/>
  <c r="BA283"/>
  <c r="BA277" s="1"/>
  <c r="AZ283"/>
  <c r="AZ277" s="1"/>
  <c r="AY283"/>
  <c r="AY277" s="1"/>
  <c r="AX283"/>
  <c r="AX277" s="1"/>
  <c r="AW283"/>
  <c r="AW277" s="1"/>
  <c r="AV283"/>
  <c r="AV277" s="1"/>
  <c r="BA276"/>
  <c r="AZ276"/>
  <c r="AY276"/>
  <c r="AX276"/>
  <c r="AW276"/>
  <c r="AV276"/>
  <c r="BA273"/>
  <c r="BA269" s="1"/>
  <c r="AZ273"/>
  <c r="AZ269" s="1"/>
  <c r="AY273"/>
  <c r="AY269" s="1"/>
  <c r="AX273"/>
  <c r="AX269" s="1"/>
  <c r="AW273"/>
  <c r="AW269" s="1"/>
  <c r="AV273"/>
  <c r="AV269" s="1"/>
  <c r="BA268"/>
  <c r="AZ268"/>
  <c r="AY268"/>
  <c r="AX268"/>
  <c r="AW268"/>
  <c r="AV268"/>
  <c r="BA263"/>
  <c r="BA259" s="1"/>
  <c r="AZ263"/>
  <c r="AZ259" s="1"/>
  <c r="AY263"/>
  <c r="AY259" s="1"/>
  <c r="AX263"/>
  <c r="AX259" s="1"/>
  <c r="AW263"/>
  <c r="AW259" s="1"/>
  <c r="AV263"/>
  <c r="AV259" s="1"/>
  <c r="BA258"/>
  <c r="AZ258"/>
  <c r="AY258"/>
  <c r="AX258"/>
  <c r="AW258"/>
  <c r="AV258"/>
  <c r="AU258"/>
  <c r="BA254"/>
  <c r="AZ254"/>
  <c r="AY254"/>
  <c r="AX254"/>
  <c r="AV254"/>
  <c r="BA250"/>
  <c r="AZ250"/>
  <c r="AY250"/>
  <c r="AX250"/>
  <c r="AW250"/>
  <c r="AV250"/>
  <c r="AL289"/>
  <c r="AL284" s="1"/>
  <c r="AK289"/>
  <c r="AK284" s="1"/>
  <c r="AJ289"/>
  <c r="AJ284" s="1"/>
  <c r="AL283"/>
  <c r="AL277" s="1"/>
  <c r="AK283"/>
  <c r="AK277" s="1"/>
  <c r="AJ283"/>
  <c r="AJ277" s="1"/>
  <c r="AL276"/>
  <c r="AK276"/>
  <c r="AJ276"/>
  <c r="AL273"/>
  <c r="AL269" s="1"/>
  <c r="AK273"/>
  <c r="AK269" s="1"/>
  <c r="AJ273"/>
  <c r="AJ269" s="1"/>
  <c r="AL268"/>
  <c r="AK264"/>
  <c r="AK268"/>
  <c r="AJ268"/>
  <c r="AL263"/>
  <c r="AL259" s="1"/>
  <c r="AK263"/>
  <c r="AK259" s="1"/>
  <c r="AJ263"/>
  <c r="AJ259" s="1"/>
  <c r="AL258"/>
  <c r="AK258"/>
  <c r="AJ258"/>
  <c r="AL254"/>
  <c r="AK254"/>
  <c r="AJ254"/>
  <c r="AL250"/>
  <c r="AK250"/>
  <c r="AJ250"/>
  <c r="AD289"/>
  <c r="AD284" s="1"/>
  <c r="AC289"/>
  <c r="AC284" s="1"/>
  <c r="AD283"/>
  <c r="AD277" s="1"/>
  <c r="AC283"/>
  <c r="AC277" s="1"/>
  <c r="AD276"/>
  <c r="AC275"/>
  <c r="AC276"/>
  <c r="AD273"/>
  <c r="AD269" s="1"/>
  <c r="AC273"/>
  <c r="AD268"/>
  <c r="AC268"/>
  <c r="AD261"/>
  <c r="AD263" s="1"/>
  <c r="AD259" s="1"/>
  <c r="AC263"/>
  <c r="AC259" s="1"/>
  <c r="AD258"/>
  <c r="AC258"/>
  <c r="AD254"/>
  <c r="AC254"/>
  <c r="AD250"/>
  <c r="AC250"/>
  <c r="BA283" i="13"/>
  <c r="BA277" s="1"/>
  <c r="AZ283"/>
  <c r="AZ277" s="1"/>
  <c r="AY283"/>
  <c r="AY277" s="1"/>
  <c r="AX283"/>
  <c r="AX277" s="1"/>
  <c r="AW283"/>
  <c r="AW277" s="1"/>
  <c r="AV283"/>
  <c r="AV277" s="1"/>
  <c r="BA276"/>
  <c r="AZ276"/>
  <c r="AY276"/>
  <c r="AX276"/>
  <c r="AW276"/>
  <c r="AV276"/>
  <c r="BA273"/>
  <c r="BA269" s="1"/>
  <c r="AZ273"/>
  <c r="AZ269" s="1"/>
  <c r="AY273"/>
  <c r="AY269" s="1"/>
  <c r="AX273"/>
  <c r="AX269" s="1"/>
  <c r="AW273"/>
  <c r="AW269" s="1"/>
  <c r="AV273"/>
  <c r="AV269" s="1"/>
  <c r="BA268"/>
  <c r="AZ268"/>
  <c r="AY268"/>
  <c r="AX268"/>
  <c r="AW268"/>
  <c r="AV268"/>
  <c r="BA263"/>
  <c r="BA259" s="1"/>
  <c r="AZ263"/>
  <c r="AZ259" s="1"/>
  <c r="AY263"/>
  <c r="AY259" s="1"/>
  <c r="AX263"/>
  <c r="AX259" s="1"/>
  <c r="AW263"/>
  <c r="AW259" s="1"/>
  <c r="AV263"/>
  <c r="AV259" s="1"/>
  <c r="BA258"/>
  <c r="AZ258"/>
  <c r="AY258"/>
  <c r="AX258"/>
  <c r="AW258"/>
  <c r="AV258"/>
  <c r="AU258"/>
  <c r="BA254"/>
  <c r="AY254"/>
  <c r="AX254"/>
  <c r="AW254"/>
  <c r="AV254"/>
  <c r="BA250"/>
  <c r="AZ250"/>
  <c r="AY250"/>
  <c r="AX250"/>
  <c r="AW250"/>
  <c r="AV250"/>
  <c r="AD289"/>
  <c r="AD284" s="1"/>
  <c r="AC289"/>
  <c r="AC284" s="1"/>
  <c r="AC288"/>
  <c r="AD283"/>
  <c r="AD277" s="1"/>
  <c r="AC283"/>
  <c r="AC277" s="1"/>
  <c r="AD276"/>
  <c r="AC275"/>
  <c r="AC276"/>
  <c r="AD273"/>
  <c r="AD269" s="1"/>
  <c r="AC273"/>
  <c r="AC269" s="1"/>
  <c r="AD268"/>
  <c r="AC268"/>
  <c r="AD263"/>
  <c r="AD259" s="1"/>
  <c r="AC263"/>
  <c r="AC259" s="1"/>
  <c r="AD258"/>
  <c r="AC258"/>
  <c r="AD254"/>
  <c r="AC251"/>
  <c r="AC254" s="1"/>
  <c r="AD250"/>
  <c r="AC250"/>
  <c r="L246"/>
  <c r="M246" s="1"/>
  <c r="R246"/>
  <c r="S246"/>
  <c r="T246"/>
  <c r="U246"/>
  <c r="Y246"/>
  <c r="AB246"/>
  <c r="AM246"/>
  <c r="AN246" s="1"/>
  <c r="L247"/>
  <c r="M247" s="1"/>
  <c r="AQ247" s="1"/>
  <c r="R247"/>
  <c r="S247"/>
  <c r="T247"/>
  <c r="U247"/>
  <c r="Y247"/>
  <c r="AB247"/>
  <c r="AM247"/>
  <c r="AN247" s="1"/>
  <c r="AS247" s="1"/>
  <c r="L248"/>
  <c r="M248" s="1"/>
  <c r="AQ248" s="1"/>
  <c r="R248"/>
  <c r="S248"/>
  <c r="T248"/>
  <c r="U248"/>
  <c r="Y248"/>
  <c r="AB248"/>
  <c r="AM248"/>
  <c r="AN248" s="1"/>
  <c r="AS248" s="1"/>
  <c r="L249"/>
  <c r="M249" s="1"/>
  <c r="AQ249" s="1"/>
  <c r="R249"/>
  <c r="S249"/>
  <c r="T249"/>
  <c r="U249"/>
  <c r="Y249"/>
  <c r="AB249"/>
  <c r="AM249"/>
  <c r="AN249" s="1"/>
  <c r="AS249" s="1"/>
  <c r="L250"/>
  <c r="AJ250"/>
  <c r="AK250"/>
  <c r="AL250"/>
  <c r="L251"/>
  <c r="M251" s="1"/>
  <c r="R251"/>
  <c r="S251"/>
  <c r="T251"/>
  <c r="U251"/>
  <c r="Y251"/>
  <c r="AB251"/>
  <c r="AM251"/>
  <c r="AN251" s="1"/>
  <c r="AS251" s="1"/>
  <c r="L252"/>
  <c r="M252" s="1"/>
  <c r="AQ252" s="1"/>
  <c r="R252"/>
  <c r="S252"/>
  <c r="T252"/>
  <c r="U252"/>
  <c r="Y252"/>
  <c r="AB252"/>
  <c r="AM252"/>
  <c r="AN252" s="1"/>
  <c r="L253"/>
  <c r="M253" s="1"/>
  <c r="AQ253" s="1"/>
  <c r="R253"/>
  <c r="S253"/>
  <c r="S254" s="1"/>
  <c r="T253"/>
  <c r="T254" s="1"/>
  <c r="U253"/>
  <c r="U254" s="1"/>
  <c r="Y253"/>
  <c r="AB253"/>
  <c r="AM253"/>
  <c r="AN253" s="1"/>
  <c r="AS253" s="1"/>
  <c r="R254"/>
  <c r="Y254"/>
  <c r="AJ254"/>
  <c r="AK254"/>
  <c r="AL254"/>
  <c r="L255"/>
  <c r="M255" s="1"/>
  <c r="R255"/>
  <c r="S255"/>
  <c r="T255"/>
  <c r="U255"/>
  <c r="Y255"/>
  <c r="AB255"/>
  <c r="AM255"/>
  <c r="AN255" s="1"/>
  <c r="L256"/>
  <c r="M256" s="1"/>
  <c r="AQ256" s="1"/>
  <c r="R256"/>
  <c r="S256"/>
  <c r="T256"/>
  <c r="U256"/>
  <c r="Y256"/>
  <c r="AB256"/>
  <c r="AM256"/>
  <c r="AN256" s="1"/>
  <c r="AS256" s="1"/>
  <c r="L257"/>
  <c r="M257" s="1"/>
  <c r="AQ257" s="1"/>
  <c r="R257"/>
  <c r="S257"/>
  <c r="S258" s="1"/>
  <c r="T257"/>
  <c r="U257"/>
  <c r="Y257"/>
  <c r="AB257"/>
  <c r="AB258" s="1"/>
  <c r="AM257"/>
  <c r="AN257" s="1"/>
  <c r="AS257" s="1"/>
  <c r="AJ258"/>
  <c r="AK258"/>
  <c r="AL258"/>
  <c r="L260"/>
  <c r="M260" s="1"/>
  <c r="AQ260" s="1"/>
  <c r="AU260" s="1"/>
  <c r="AB260"/>
  <c r="Y260"/>
  <c r="U260"/>
  <c r="T260"/>
  <c r="S260"/>
  <c r="R260"/>
  <c r="AM260"/>
  <c r="AN260" s="1"/>
  <c r="L261"/>
  <c r="M261" s="1"/>
  <c r="AQ261" s="1"/>
  <c r="AU261" s="1"/>
  <c r="AB261"/>
  <c r="Y261"/>
  <c r="U261"/>
  <c r="T261"/>
  <c r="S261"/>
  <c r="R261"/>
  <c r="AM261"/>
  <c r="L262"/>
  <c r="M262" s="1"/>
  <c r="AQ262" s="1"/>
  <c r="AB262"/>
  <c r="Y262"/>
  <c r="U262"/>
  <c r="T262"/>
  <c r="T263" s="1"/>
  <c r="S262"/>
  <c r="R262"/>
  <c r="AM262"/>
  <c r="AS262" s="1"/>
  <c r="L264"/>
  <c r="M264" s="1"/>
  <c r="AB264"/>
  <c r="Y264"/>
  <c r="U264"/>
  <c r="T264"/>
  <c r="S264"/>
  <c r="R264"/>
  <c r="AM264"/>
  <c r="L265"/>
  <c r="M265" s="1"/>
  <c r="AQ265" s="1"/>
  <c r="AB265"/>
  <c r="Y265"/>
  <c r="U265"/>
  <c r="T265"/>
  <c r="S265"/>
  <c r="R265"/>
  <c r="AM265"/>
  <c r="AN265" s="1"/>
  <c r="L266"/>
  <c r="M266" s="1"/>
  <c r="AQ266" s="1"/>
  <c r="AB266"/>
  <c r="Y266"/>
  <c r="U266"/>
  <c r="T266"/>
  <c r="S266"/>
  <c r="R266"/>
  <c r="AM266"/>
  <c r="AN266" s="1"/>
  <c r="AS266" s="1"/>
  <c r="L267"/>
  <c r="M267" s="1"/>
  <c r="AQ267" s="1"/>
  <c r="AB267"/>
  <c r="Y267"/>
  <c r="U267"/>
  <c r="T267"/>
  <c r="S267"/>
  <c r="R267"/>
  <c r="AM267"/>
  <c r="AN267" s="1"/>
  <c r="AS267" s="1"/>
  <c r="L263"/>
  <c r="R263"/>
  <c r="Y263"/>
  <c r="AJ263"/>
  <c r="AJ259" s="1"/>
  <c r="AK263"/>
  <c r="AL263"/>
  <c r="S268"/>
  <c r="AB268"/>
  <c r="AJ268"/>
  <c r="AK268"/>
  <c r="AL268"/>
  <c r="AM268"/>
  <c r="L270"/>
  <c r="M270" s="1"/>
  <c r="AB270"/>
  <c r="Y270"/>
  <c r="U270"/>
  <c r="T270"/>
  <c r="S270"/>
  <c r="R270"/>
  <c r="AM270"/>
  <c r="AN270" s="1"/>
  <c r="L271"/>
  <c r="M271" s="1"/>
  <c r="AQ271" s="1"/>
  <c r="AB271"/>
  <c r="Y271"/>
  <c r="U271"/>
  <c r="T271"/>
  <c r="S271"/>
  <c r="R271"/>
  <c r="AM271"/>
  <c r="AN271" s="1"/>
  <c r="AS271" s="1"/>
  <c r="L272"/>
  <c r="M272" s="1"/>
  <c r="AQ272" s="1"/>
  <c r="AB272"/>
  <c r="Y272"/>
  <c r="U272"/>
  <c r="T272"/>
  <c r="S272"/>
  <c r="R272"/>
  <c r="AM272"/>
  <c r="AN272" s="1"/>
  <c r="AS272" s="1"/>
  <c r="L274"/>
  <c r="M274" s="1"/>
  <c r="AB274"/>
  <c r="Y274"/>
  <c r="U274"/>
  <c r="T274"/>
  <c r="S274"/>
  <c r="R274"/>
  <c r="AM274"/>
  <c r="AN274" s="1"/>
  <c r="L275"/>
  <c r="M275" s="1"/>
  <c r="AQ275" s="1"/>
  <c r="AB275"/>
  <c r="Y275"/>
  <c r="U275"/>
  <c r="U276" s="1"/>
  <c r="T275"/>
  <c r="S275"/>
  <c r="R275"/>
  <c r="AM275"/>
  <c r="AN275" s="1"/>
  <c r="AS275" s="1"/>
  <c r="R273"/>
  <c r="Y273"/>
  <c r="AJ273"/>
  <c r="AK273"/>
  <c r="AK269" s="1"/>
  <c r="AL273"/>
  <c r="AL269" s="1"/>
  <c r="S276"/>
  <c r="AB276"/>
  <c r="AJ276"/>
  <c r="AK276"/>
  <c r="AL276"/>
  <c r="L278"/>
  <c r="M278" s="1"/>
  <c r="AB278"/>
  <c r="Y278"/>
  <c r="U278"/>
  <c r="T278"/>
  <c r="S278"/>
  <c r="R278"/>
  <c r="AM278"/>
  <c r="AN278" s="1"/>
  <c r="L279"/>
  <c r="M279" s="1"/>
  <c r="AQ279" s="1"/>
  <c r="AB279"/>
  <c r="Y279"/>
  <c r="U279"/>
  <c r="T279"/>
  <c r="S279"/>
  <c r="R279"/>
  <c r="AM279"/>
  <c r="AN279" s="1"/>
  <c r="AS279" s="1"/>
  <c r="L280"/>
  <c r="M280" s="1"/>
  <c r="AQ280" s="1"/>
  <c r="AB280"/>
  <c r="Y280"/>
  <c r="U280"/>
  <c r="T280"/>
  <c r="S280"/>
  <c r="R280"/>
  <c r="AM280"/>
  <c r="AN280" s="1"/>
  <c r="AS280" s="1"/>
  <c r="L281"/>
  <c r="M281" s="1"/>
  <c r="AQ281" s="1"/>
  <c r="AB281"/>
  <c r="Y281"/>
  <c r="U281"/>
  <c r="T281"/>
  <c r="S281"/>
  <c r="R281"/>
  <c r="AM281"/>
  <c r="AN281" s="1"/>
  <c r="AS281" s="1"/>
  <c r="L282"/>
  <c r="M282" s="1"/>
  <c r="AQ282" s="1"/>
  <c r="AB282"/>
  <c r="Y282"/>
  <c r="U282"/>
  <c r="T282"/>
  <c r="S282"/>
  <c r="R282"/>
  <c r="AM282"/>
  <c r="AN282" s="1"/>
  <c r="AS282" s="1"/>
  <c r="AJ283"/>
  <c r="AJ277" s="1"/>
  <c r="AK283"/>
  <c r="AK277" s="1"/>
  <c r="AL283"/>
  <c r="AL277" s="1"/>
  <c r="L285"/>
  <c r="M285" s="1"/>
  <c r="AB285"/>
  <c r="Y285"/>
  <c r="U285"/>
  <c r="T285"/>
  <c r="S285"/>
  <c r="R285"/>
  <c r="AM285"/>
  <c r="AN285" s="1"/>
  <c r="L286"/>
  <c r="M286" s="1"/>
  <c r="AQ286" s="1"/>
  <c r="AB286"/>
  <c r="Y286"/>
  <c r="U286"/>
  <c r="T286"/>
  <c r="S286"/>
  <c r="R286"/>
  <c r="AM286"/>
  <c r="AN286" s="1"/>
  <c r="AS286" s="1"/>
  <c r="L287"/>
  <c r="M287" s="1"/>
  <c r="AQ287" s="1"/>
  <c r="AB287"/>
  <c r="Y287"/>
  <c r="U287"/>
  <c r="T287"/>
  <c r="S287"/>
  <c r="R287"/>
  <c r="AM287"/>
  <c r="AN287" s="1"/>
  <c r="AS287" s="1"/>
  <c r="L288"/>
  <c r="M288" s="1"/>
  <c r="AQ288" s="1"/>
  <c r="AB288"/>
  <c r="Y288"/>
  <c r="U288"/>
  <c r="U289" s="1"/>
  <c r="U284" s="1"/>
  <c r="T288"/>
  <c r="S288"/>
  <c r="R288"/>
  <c r="AM288"/>
  <c r="AN288" s="1"/>
  <c r="AS288" s="1"/>
  <c r="AJ289"/>
  <c r="AJ284" s="1"/>
  <c r="AK289"/>
  <c r="AK284" s="1"/>
  <c r="AL289"/>
  <c r="AL284" s="1"/>
  <c r="AV289"/>
  <c r="AV284" s="1"/>
  <c r="AW289"/>
  <c r="AW284" s="1"/>
  <c r="AX289"/>
  <c r="AX284" s="1"/>
  <c r="AY289"/>
  <c r="AY284" s="1"/>
  <c r="BA289"/>
  <c r="BA284" s="1"/>
  <c r="L285" i="23"/>
  <c r="M285" s="1"/>
  <c r="AQ285" s="1"/>
  <c r="U285"/>
  <c r="T285"/>
  <c r="S285"/>
  <c r="R285"/>
  <c r="L286"/>
  <c r="M286" s="1"/>
  <c r="AQ286" s="1"/>
  <c r="U286"/>
  <c r="T286"/>
  <c r="S286"/>
  <c r="R286"/>
  <c r="L287"/>
  <c r="M287" s="1"/>
  <c r="AQ287" s="1"/>
  <c r="U287"/>
  <c r="T287"/>
  <c r="S287"/>
  <c r="R287"/>
  <c r="L288"/>
  <c r="M288" s="1"/>
  <c r="AQ288" s="1"/>
  <c r="U288"/>
  <c r="T288"/>
  <c r="S288"/>
  <c r="R288"/>
  <c r="L278"/>
  <c r="M278" s="1"/>
  <c r="AQ278" s="1"/>
  <c r="U278"/>
  <c r="T278"/>
  <c r="S278"/>
  <c r="R278"/>
  <c r="L279"/>
  <c r="M279" s="1"/>
  <c r="AQ279" s="1"/>
  <c r="U279"/>
  <c r="T279"/>
  <c r="S279"/>
  <c r="R279"/>
  <c r="L280"/>
  <c r="M280" s="1"/>
  <c r="AQ280" s="1"/>
  <c r="U280"/>
  <c r="T280"/>
  <c r="S280"/>
  <c r="R280"/>
  <c r="L281"/>
  <c r="M281" s="1"/>
  <c r="AQ281" s="1"/>
  <c r="U281"/>
  <c r="T281"/>
  <c r="S281"/>
  <c r="R281"/>
  <c r="L282"/>
  <c r="M282" s="1"/>
  <c r="AQ282" s="1"/>
  <c r="U282"/>
  <c r="T282"/>
  <c r="S282"/>
  <c r="R282"/>
  <c r="L274"/>
  <c r="M274" s="1"/>
  <c r="AQ274" s="1"/>
  <c r="U274"/>
  <c r="T274"/>
  <c r="S274"/>
  <c r="R274"/>
  <c r="L275"/>
  <c r="M275" s="1"/>
  <c r="AQ275" s="1"/>
  <c r="U275"/>
  <c r="T275"/>
  <c r="S275"/>
  <c r="R275"/>
  <c r="L270"/>
  <c r="M270" s="1"/>
  <c r="AQ270" s="1"/>
  <c r="U270"/>
  <c r="T270"/>
  <c r="S270"/>
  <c r="R270"/>
  <c r="L271"/>
  <c r="M271" s="1"/>
  <c r="U271"/>
  <c r="T271"/>
  <c r="S271"/>
  <c r="R271"/>
  <c r="L272"/>
  <c r="M272" s="1"/>
  <c r="AQ272" s="1"/>
  <c r="U272"/>
  <c r="T272"/>
  <c r="S272"/>
  <c r="R272"/>
  <c r="L264"/>
  <c r="M264" s="1"/>
  <c r="U264"/>
  <c r="T264"/>
  <c r="S264"/>
  <c r="R264"/>
  <c r="L265"/>
  <c r="M265" s="1"/>
  <c r="AQ265" s="1"/>
  <c r="U265"/>
  <c r="T265"/>
  <c r="S265"/>
  <c r="R265"/>
  <c r="L266"/>
  <c r="M266" s="1"/>
  <c r="AQ266" s="1"/>
  <c r="U266"/>
  <c r="T266"/>
  <c r="S266"/>
  <c r="R266"/>
  <c r="L267"/>
  <c r="M267" s="1"/>
  <c r="AQ267" s="1"/>
  <c r="U267"/>
  <c r="T267"/>
  <c r="S267"/>
  <c r="R267"/>
  <c r="L260"/>
  <c r="M260" s="1"/>
  <c r="AQ260" s="1"/>
  <c r="U260"/>
  <c r="T260"/>
  <c r="S260"/>
  <c r="R260"/>
  <c r="L261"/>
  <c r="M261" s="1"/>
  <c r="AQ261" s="1"/>
  <c r="U261"/>
  <c r="T261"/>
  <c r="S261"/>
  <c r="R261"/>
  <c r="L262"/>
  <c r="M262" s="1"/>
  <c r="AQ262" s="1"/>
  <c r="U262"/>
  <c r="T262"/>
  <c r="S262"/>
  <c r="R262"/>
  <c r="L255"/>
  <c r="M255" s="1"/>
  <c r="AQ255" s="1"/>
  <c r="U255"/>
  <c r="T255"/>
  <c r="S255"/>
  <c r="R255"/>
  <c r="L256"/>
  <c r="M256" s="1"/>
  <c r="U256"/>
  <c r="T256"/>
  <c r="S256"/>
  <c r="R256"/>
  <c r="L257"/>
  <c r="M257" s="1"/>
  <c r="AQ257" s="1"/>
  <c r="U257"/>
  <c r="T257"/>
  <c r="S257"/>
  <c r="R257"/>
  <c r="L251"/>
  <c r="M251" s="1"/>
  <c r="U251"/>
  <c r="T251"/>
  <c r="S251"/>
  <c r="R251"/>
  <c r="L252"/>
  <c r="M252" s="1"/>
  <c r="AQ252" s="1"/>
  <c r="U252"/>
  <c r="T252"/>
  <c r="S252"/>
  <c r="R252"/>
  <c r="L253"/>
  <c r="M253" s="1"/>
  <c r="AQ253" s="1"/>
  <c r="U253"/>
  <c r="T253"/>
  <c r="S253"/>
  <c r="R253"/>
  <c r="L246"/>
  <c r="M246" s="1"/>
  <c r="AQ246" s="1"/>
  <c r="U246"/>
  <c r="T246"/>
  <c r="S246"/>
  <c r="R246"/>
  <c r="L247"/>
  <c r="M247" s="1"/>
  <c r="AQ247" s="1"/>
  <c r="U247"/>
  <c r="T247"/>
  <c r="S247"/>
  <c r="R247"/>
  <c r="L248"/>
  <c r="M248" s="1"/>
  <c r="U248"/>
  <c r="T248"/>
  <c r="S248"/>
  <c r="R248"/>
  <c r="L249"/>
  <c r="M249" s="1"/>
  <c r="AQ249" s="1"/>
  <c r="U249"/>
  <c r="T249"/>
  <c r="S249"/>
  <c r="R249"/>
  <c r="L285" i="22"/>
  <c r="M285" s="1"/>
  <c r="U285"/>
  <c r="T285"/>
  <c r="S285"/>
  <c r="R285"/>
  <c r="L286"/>
  <c r="M286" s="1"/>
  <c r="AQ286" s="1"/>
  <c r="U286"/>
  <c r="T286"/>
  <c r="S286"/>
  <c r="R286"/>
  <c r="L287"/>
  <c r="M287" s="1"/>
  <c r="AQ287" s="1"/>
  <c r="U287"/>
  <c r="T287"/>
  <c r="S287"/>
  <c r="R287"/>
  <c r="L288"/>
  <c r="M288" s="1"/>
  <c r="AQ288" s="1"/>
  <c r="U288"/>
  <c r="T288"/>
  <c r="S288"/>
  <c r="R288"/>
  <c r="L278"/>
  <c r="M278" s="1"/>
  <c r="U278"/>
  <c r="T278"/>
  <c r="S278"/>
  <c r="R278"/>
  <c r="L279"/>
  <c r="M279" s="1"/>
  <c r="AQ279" s="1"/>
  <c r="U279"/>
  <c r="T279"/>
  <c r="S279"/>
  <c r="R279"/>
  <c r="L280"/>
  <c r="M280" s="1"/>
  <c r="AQ280" s="1"/>
  <c r="U280"/>
  <c r="T280"/>
  <c r="S280"/>
  <c r="R280"/>
  <c r="L281"/>
  <c r="M281" s="1"/>
  <c r="AQ281" s="1"/>
  <c r="U281"/>
  <c r="T281"/>
  <c r="S281"/>
  <c r="R281"/>
  <c r="L282"/>
  <c r="M282" s="1"/>
  <c r="AQ282" s="1"/>
  <c r="U282"/>
  <c r="T282"/>
  <c r="S282"/>
  <c r="R282"/>
  <c r="L274"/>
  <c r="M274" s="1"/>
  <c r="AQ274" s="1"/>
  <c r="U274"/>
  <c r="T274"/>
  <c r="S274"/>
  <c r="R274"/>
  <c r="L275"/>
  <c r="M275" s="1"/>
  <c r="AQ275" s="1"/>
  <c r="U275"/>
  <c r="T275"/>
  <c r="S275"/>
  <c r="R275"/>
  <c r="L270"/>
  <c r="M270" s="1"/>
  <c r="AQ270" s="1"/>
  <c r="U270"/>
  <c r="T270"/>
  <c r="S270"/>
  <c r="R270"/>
  <c r="L271"/>
  <c r="M271" s="1"/>
  <c r="AQ271" s="1"/>
  <c r="U271"/>
  <c r="T271"/>
  <c r="S271"/>
  <c r="R271"/>
  <c r="L272"/>
  <c r="M272" s="1"/>
  <c r="AQ272" s="1"/>
  <c r="U272"/>
  <c r="T272"/>
  <c r="S272"/>
  <c r="R272"/>
  <c r="L264"/>
  <c r="M264" s="1"/>
  <c r="AQ264" s="1"/>
  <c r="U264"/>
  <c r="T264"/>
  <c r="S264"/>
  <c r="R264"/>
  <c r="L265"/>
  <c r="M265" s="1"/>
  <c r="AQ265" s="1"/>
  <c r="U265"/>
  <c r="T265"/>
  <c r="S265"/>
  <c r="R265"/>
  <c r="L266"/>
  <c r="M266" s="1"/>
  <c r="AQ266" s="1"/>
  <c r="U266"/>
  <c r="T266"/>
  <c r="S266"/>
  <c r="R266"/>
  <c r="L267"/>
  <c r="M267" s="1"/>
  <c r="AQ267" s="1"/>
  <c r="U267"/>
  <c r="T267"/>
  <c r="S267"/>
  <c r="R267"/>
  <c r="L260"/>
  <c r="M260" s="1"/>
  <c r="AQ260" s="1"/>
  <c r="U260"/>
  <c r="T260"/>
  <c r="S260"/>
  <c r="R260"/>
  <c r="L261"/>
  <c r="M261" s="1"/>
  <c r="AQ261" s="1"/>
  <c r="U261"/>
  <c r="T261"/>
  <c r="S261"/>
  <c r="R261"/>
  <c r="L262"/>
  <c r="M262" s="1"/>
  <c r="AQ262" s="1"/>
  <c r="U262"/>
  <c r="T262"/>
  <c r="S262"/>
  <c r="R262"/>
  <c r="L255"/>
  <c r="M255" s="1"/>
  <c r="U255"/>
  <c r="T255"/>
  <c r="S255"/>
  <c r="R255"/>
  <c r="L256"/>
  <c r="M256" s="1"/>
  <c r="AQ256" s="1"/>
  <c r="U256"/>
  <c r="T256"/>
  <c r="S256"/>
  <c r="R256"/>
  <c r="L257"/>
  <c r="M257" s="1"/>
  <c r="AQ257" s="1"/>
  <c r="U257"/>
  <c r="T257"/>
  <c r="S257"/>
  <c r="R257"/>
  <c r="L251"/>
  <c r="M251" s="1"/>
  <c r="AQ251" s="1"/>
  <c r="U251"/>
  <c r="T251"/>
  <c r="S251"/>
  <c r="R251"/>
  <c r="L252"/>
  <c r="M252" s="1"/>
  <c r="AQ252" s="1"/>
  <c r="U252"/>
  <c r="T252"/>
  <c r="S252"/>
  <c r="R252"/>
  <c r="L253"/>
  <c r="M253" s="1"/>
  <c r="U253"/>
  <c r="T253"/>
  <c r="S253"/>
  <c r="R253"/>
  <c r="L246"/>
  <c r="M246" s="1"/>
  <c r="AQ246" s="1"/>
  <c r="U246"/>
  <c r="T246"/>
  <c r="S246"/>
  <c r="R246"/>
  <c r="L247"/>
  <c r="M247" s="1"/>
  <c r="AQ247" s="1"/>
  <c r="U247"/>
  <c r="T247"/>
  <c r="S247"/>
  <c r="R247"/>
  <c r="L248"/>
  <c r="M248" s="1"/>
  <c r="AQ248" s="1"/>
  <c r="U248"/>
  <c r="T248"/>
  <c r="S248"/>
  <c r="R248"/>
  <c r="L249"/>
  <c r="M249" s="1"/>
  <c r="AQ249" s="1"/>
  <c r="U249"/>
  <c r="T249"/>
  <c r="S249"/>
  <c r="R249"/>
  <c r="CU78" i="18"/>
  <c r="CU76"/>
  <c r="L285" i="17"/>
  <c r="M285" s="1"/>
  <c r="AQ285" s="1"/>
  <c r="U285"/>
  <c r="T285"/>
  <c r="S285"/>
  <c r="R285"/>
  <c r="AB285"/>
  <c r="L286"/>
  <c r="M286" s="1"/>
  <c r="AQ286" s="1"/>
  <c r="U286"/>
  <c r="T286"/>
  <c r="S286"/>
  <c r="R286"/>
  <c r="AB286"/>
  <c r="L287"/>
  <c r="M287" s="1"/>
  <c r="AQ287" s="1"/>
  <c r="U287"/>
  <c r="T287"/>
  <c r="S287"/>
  <c r="R287"/>
  <c r="AB287"/>
  <c r="L288"/>
  <c r="M288" s="1"/>
  <c r="U288"/>
  <c r="T288"/>
  <c r="S288"/>
  <c r="R288"/>
  <c r="AB288"/>
  <c r="L278"/>
  <c r="M278" s="1"/>
  <c r="AQ278" s="1"/>
  <c r="U278"/>
  <c r="T278"/>
  <c r="S278"/>
  <c r="R278"/>
  <c r="AB278"/>
  <c r="L279"/>
  <c r="M279" s="1"/>
  <c r="AQ279" s="1"/>
  <c r="U279"/>
  <c r="T279"/>
  <c r="S279"/>
  <c r="R279"/>
  <c r="AB279"/>
  <c r="L280"/>
  <c r="M280" s="1"/>
  <c r="AQ280" s="1"/>
  <c r="U280"/>
  <c r="T280"/>
  <c r="S280"/>
  <c r="R280"/>
  <c r="AB280"/>
  <c r="L281"/>
  <c r="M281" s="1"/>
  <c r="AQ281" s="1"/>
  <c r="U281"/>
  <c r="T281"/>
  <c r="S281"/>
  <c r="R281"/>
  <c r="AB281"/>
  <c r="L282"/>
  <c r="M282" s="1"/>
  <c r="AQ282" s="1"/>
  <c r="U282"/>
  <c r="T282"/>
  <c r="S282"/>
  <c r="R282"/>
  <c r="AB282"/>
  <c r="L274"/>
  <c r="M274" s="1"/>
  <c r="U274"/>
  <c r="T274"/>
  <c r="S274"/>
  <c r="R274"/>
  <c r="AB274"/>
  <c r="L275"/>
  <c r="M275" s="1"/>
  <c r="AQ275" s="1"/>
  <c r="U275"/>
  <c r="T275"/>
  <c r="S275"/>
  <c r="R275"/>
  <c r="AB275"/>
  <c r="L270"/>
  <c r="M270" s="1"/>
  <c r="AQ270" s="1"/>
  <c r="U270"/>
  <c r="T270"/>
  <c r="S270"/>
  <c r="R270"/>
  <c r="AB270"/>
  <c r="L271"/>
  <c r="M271" s="1"/>
  <c r="AQ271" s="1"/>
  <c r="U271"/>
  <c r="T271"/>
  <c r="S271"/>
  <c r="R271"/>
  <c r="AB271"/>
  <c r="L272"/>
  <c r="M272" s="1"/>
  <c r="AQ272" s="1"/>
  <c r="U272"/>
  <c r="T272"/>
  <c r="S272"/>
  <c r="R272"/>
  <c r="AB272"/>
  <c r="L264"/>
  <c r="M264" s="1"/>
  <c r="AQ264" s="1"/>
  <c r="U264"/>
  <c r="T264"/>
  <c r="S264"/>
  <c r="R264"/>
  <c r="AB264"/>
  <c r="L265"/>
  <c r="M265" s="1"/>
  <c r="AQ265" s="1"/>
  <c r="U265"/>
  <c r="T265"/>
  <c r="S265"/>
  <c r="R265"/>
  <c r="AB265"/>
  <c r="L266"/>
  <c r="M266" s="1"/>
  <c r="AQ266" s="1"/>
  <c r="U266"/>
  <c r="T266"/>
  <c r="S266"/>
  <c r="R266"/>
  <c r="AB266"/>
  <c r="L267"/>
  <c r="M267" s="1"/>
  <c r="U267"/>
  <c r="T267"/>
  <c r="S267"/>
  <c r="R267"/>
  <c r="AB267"/>
  <c r="L260"/>
  <c r="M260" s="1"/>
  <c r="AQ260" s="1"/>
  <c r="U260"/>
  <c r="T260"/>
  <c r="S260"/>
  <c r="R260"/>
  <c r="AB260"/>
  <c r="L261"/>
  <c r="M261" s="1"/>
  <c r="AQ261" s="1"/>
  <c r="U261"/>
  <c r="T261"/>
  <c r="S261"/>
  <c r="R261"/>
  <c r="AB261"/>
  <c r="L262"/>
  <c r="M262" s="1"/>
  <c r="AQ262" s="1"/>
  <c r="U262"/>
  <c r="T262"/>
  <c r="S262"/>
  <c r="R262"/>
  <c r="AB262"/>
  <c r="L255"/>
  <c r="M255" s="1"/>
  <c r="AQ255" s="1"/>
  <c r="U255"/>
  <c r="T255"/>
  <c r="S255"/>
  <c r="R255"/>
  <c r="AB255"/>
  <c r="L256"/>
  <c r="M256" s="1"/>
  <c r="AQ256" s="1"/>
  <c r="U256"/>
  <c r="T256"/>
  <c r="S256"/>
  <c r="R256"/>
  <c r="AB256"/>
  <c r="L257"/>
  <c r="M257" s="1"/>
  <c r="AQ257" s="1"/>
  <c r="U257"/>
  <c r="T257"/>
  <c r="S257"/>
  <c r="R257"/>
  <c r="AB257"/>
  <c r="L251"/>
  <c r="M251" s="1"/>
  <c r="AQ251" s="1"/>
  <c r="U251"/>
  <c r="T251"/>
  <c r="S251"/>
  <c r="R251"/>
  <c r="AB251"/>
  <c r="L252"/>
  <c r="M252" s="1"/>
  <c r="U252"/>
  <c r="T252"/>
  <c r="S252"/>
  <c r="R252"/>
  <c r="AB252"/>
  <c r="L253"/>
  <c r="M253" s="1"/>
  <c r="AQ253" s="1"/>
  <c r="U253"/>
  <c r="T253"/>
  <c r="S253"/>
  <c r="R253"/>
  <c r="AB253"/>
  <c r="L246"/>
  <c r="M246" s="1"/>
  <c r="AQ246" s="1"/>
  <c r="U246"/>
  <c r="T246"/>
  <c r="S246"/>
  <c r="R246"/>
  <c r="AB246"/>
  <c r="L247"/>
  <c r="M247" s="1"/>
  <c r="AQ247" s="1"/>
  <c r="U247"/>
  <c r="T247"/>
  <c r="S247"/>
  <c r="R247"/>
  <c r="AB247"/>
  <c r="L248"/>
  <c r="M248" s="1"/>
  <c r="U248"/>
  <c r="T248"/>
  <c r="S248"/>
  <c r="R248"/>
  <c r="AB248"/>
  <c r="L249"/>
  <c r="M249" s="1"/>
  <c r="AQ249" s="1"/>
  <c r="U249"/>
  <c r="T249"/>
  <c r="S249"/>
  <c r="R249"/>
  <c r="AB249"/>
  <c r="L285" i="16"/>
  <c r="M285" s="1"/>
  <c r="AQ285" s="1"/>
  <c r="U285"/>
  <c r="T285"/>
  <c r="S285"/>
  <c r="R285"/>
  <c r="AB285"/>
  <c r="AM285"/>
  <c r="AN285" s="1"/>
  <c r="AS285" s="1"/>
  <c r="L286"/>
  <c r="M286" s="1"/>
  <c r="AQ286" s="1"/>
  <c r="U286"/>
  <c r="T286"/>
  <c r="S286"/>
  <c r="R286"/>
  <c r="AB286"/>
  <c r="AM286"/>
  <c r="AN286" s="1"/>
  <c r="AS286" s="1"/>
  <c r="L287"/>
  <c r="M287" s="1"/>
  <c r="AQ287" s="1"/>
  <c r="U287"/>
  <c r="T287"/>
  <c r="S287"/>
  <c r="R287"/>
  <c r="AB287"/>
  <c r="AM287"/>
  <c r="AN287" s="1"/>
  <c r="AS287" s="1"/>
  <c r="L288"/>
  <c r="M288" s="1"/>
  <c r="AQ288" s="1"/>
  <c r="U288"/>
  <c r="T288"/>
  <c r="S288"/>
  <c r="R288"/>
  <c r="AB288"/>
  <c r="AM288"/>
  <c r="AN288" s="1"/>
  <c r="AS288" s="1"/>
  <c r="L278"/>
  <c r="M278" s="1"/>
  <c r="AQ278" s="1"/>
  <c r="U278"/>
  <c r="T278"/>
  <c r="S278"/>
  <c r="R278"/>
  <c r="AB278"/>
  <c r="AM278"/>
  <c r="AN278" s="1"/>
  <c r="AS278" s="1"/>
  <c r="L279"/>
  <c r="M279" s="1"/>
  <c r="AQ279" s="1"/>
  <c r="U279"/>
  <c r="T279"/>
  <c r="S279"/>
  <c r="R279"/>
  <c r="AB279"/>
  <c r="AM279"/>
  <c r="AN279" s="1"/>
  <c r="AS279" s="1"/>
  <c r="L280"/>
  <c r="M280" s="1"/>
  <c r="AQ280" s="1"/>
  <c r="U280"/>
  <c r="T280"/>
  <c r="S280"/>
  <c r="R280"/>
  <c r="AB280"/>
  <c r="AM280"/>
  <c r="AN280" s="1"/>
  <c r="AS280" s="1"/>
  <c r="L281"/>
  <c r="M281" s="1"/>
  <c r="AQ281" s="1"/>
  <c r="U281"/>
  <c r="T281"/>
  <c r="S281"/>
  <c r="R281"/>
  <c r="AB281"/>
  <c r="AM281"/>
  <c r="AN281" s="1"/>
  <c r="AS281" s="1"/>
  <c r="L282"/>
  <c r="M282" s="1"/>
  <c r="AQ282" s="1"/>
  <c r="U282"/>
  <c r="T282"/>
  <c r="S282"/>
  <c r="R282"/>
  <c r="AB282"/>
  <c r="AM282"/>
  <c r="AN282" s="1"/>
  <c r="AS282" s="1"/>
  <c r="L274"/>
  <c r="M274" s="1"/>
  <c r="AQ274" s="1"/>
  <c r="U274"/>
  <c r="T274"/>
  <c r="S274"/>
  <c r="R274"/>
  <c r="AB274"/>
  <c r="AM274"/>
  <c r="AN274" s="1"/>
  <c r="AS274" s="1"/>
  <c r="L275"/>
  <c r="M275" s="1"/>
  <c r="AQ275" s="1"/>
  <c r="U275"/>
  <c r="T275"/>
  <c r="S275"/>
  <c r="R275"/>
  <c r="AB275"/>
  <c r="AM275"/>
  <c r="AN275" s="1"/>
  <c r="AS275" s="1"/>
  <c r="L270"/>
  <c r="M270" s="1"/>
  <c r="AQ270" s="1"/>
  <c r="U270"/>
  <c r="T270"/>
  <c r="S270"/>
  <c r="R270"/>
  <c r="AB270"/>
  <c r="AM270"/>
  <c r="AN270"/>
  <c r="AS270" s="1"/>
  <c r="L271"/>
  <c r="M271" s="1"/>
  <c r="AQ271" s="1"/>
  <c r="U271"/>
  <c r="T271"/>
  <c r="S271"/>
  <c r="R271"/>
  <c r="AB271"/>
  <c r="AM271"/>
  <c r="AN271"/>
  <c r="AS271" s="1"/>
  <c r="L272"/>
  <c r="M272" s="1"/>
  <c r="AQ272" s="1"/>
  <c r="U272"/>
  <c r="T272"/>
  <c r="S272"/>
  <c r="R272"/>
  <c r="AB272"/>
  <c r="AM272"/>
  <c r="AN272"/>
  <c r="AS272" s="1"/>
  <c r="L264"/>
  <c r="M264" s="1"/>
  <c r="AQ264" s="1"/>
  <c r="U264"/>
  <c r="T264"/>
  <c r="S264"/>
  <c r="R264"/>
  <c r="AB264"/>
  <c r="AM264"/>
  <c r="AN264" s="1"/>
  <c r="L265"/>
  <c r="M265" s="1"/>
  <c r="AQ265" s="1"/>
  <c r="U265"/>
  <c r="T265"/>
  <c r="S265"/>
  <c r="R265"/>
  <c r="AB265"/>
  <c r="AM265"/>
  <c r="AN265" s="1"/>
  <c r="AS265" s="1"/>
  <c r="L266"/>
  <c r="M266" s="1"/>
  <c r="AQ266" s="1"/>
  <c r="U266"/>
  <c r="T266"/>
  <c r="S266"/>
  <c r="R266"/>
  <c r="AB266"/>
  <c r="AM266"/>
  <c r="AN266" s="1"/>
  <c r="AS266" s="1"/>
  <c r="L267"/>
  <c r="M267" s="1"/>
  <c r="AQ267" s="1"/>
  <c r="U267"/>
  <c r="T267"/>
  <c r="S267"/>
  <c r="R267"/>
  <c r="AB267"/>
  <c r="AM267"/>
  <c r="AS267" s="1"/>
  <c r="L260"/>
  <c r="M260" s="1"/>
  <c r="AQ260" s="1"/>
  <c r="U260"/>
  <c r="T260"/>
  <c r="S260"/>
  <c r="R260"/>
  <c r="AB260"/>
  <c r="AM260"/>
  <c r="AN260" s="1"/>
  <c r="L261"/>
  <c r="M261" s="1"/>
  <c r="AQ261" s="1"/>
  <c r="U261"/>
  <c r="T261"/>
  <c r="S261"/>
  <c r="R261"/>
  <c r="AB261"/>
  <c r="AM261"/>
  <c r="AN261" s="1"/>
  <c r="AS261" s="1"/>
  <c r="L262"/>
  <c r="M262" s="1"/>
  <c r="AQ262" s="1"/>
  <c r="U262"/>
  <c r="T262"/>
  <c r="S262"/>
  <c r="R262"/>
  <c r="AB262"/>
  <c r="AM262"/>
  <c r="AN262" s="1"/>
  <c r="AS262" s="1"/>
  <c r="L255"/>
  <c r="M255" s="1"/>
  <c r="AQ255" s="1"/>
  <c r="U255"/>
  <c r="T255"/>
  <c r="S255"/>
  <c r="R255"/>
  <c r="AB255"/>
  <c r="AM255"/>
  <c r="AN255" s="1"/>
  <c r="AS255" s="1"/>
  <c r="L256"/>
  <c r="M256" s="1"/>
  <c r="AQ256" s="1"/>
  <c r="U256"/>
  <c r="T256"/>
  <c r="S256"/>
  <c r="R256"/>
  <c r="AB256"/>
  <c r="AM256"/>
  <c r="AN256" s="1"/>
  <c r="AS256" s="1"/>
  <c r="L257"/>
  <c r="M257" s="1"/>
  <c r="AQ257" s="1"/>
  <c r="U257"/>
  <c r="T257"/>
  <c r="S257"/>
  <c r="R257"/>
  <c r="AB257"/>
  <c r="AM257"/>
  <c r="AS257" s="1"/>
  <c r="L251"/>
  <c r="M251" s="1"/>
  <c r="AQ251" s="1"/>
  <c r="U251"/>
  <c r="T251"/>
  <c r="S251"/>
  <c r="R251"/>
  <c r="AB251"/>
  <c r="AM251"/>
  <c r="AN251" s="1"/>
  <c r="AS251" s="1"/>
  <c r="L252"/>
  <c r="M252" s="1"/>
  <c r="AQ252" s="1"/>
  <c r="U252"/>
  <c r="T252"/>
  <c r="S252"/>
  <c r="R252"/>
  <c r="AB252"/>
  <c r="AM252"/>
  <c r="AN252" s="1"/>
  <c r="L253"/>
  <c r="M253" s="1"/>
  <c r="AQ253" s="1"/>
  <c r="U253"/>
  <c r="T253"/>
  <c r="S253"/>
  <c r="R253"/>
  <c r="AB253"/>
  <c r="AM253"/>
  <c r="AN253" s="1"/>
  <c r="AS253" s="1"/>
  <c r="L246"/>
  <c r="M246" s="1"/>
  <c r="AQ246" s="1"/>
  <c r="U246"/>
  <c r="T246"/>
  <c r="S246"/>
  <c r="R246"/>
  <c r="AB246"/>
  <c r="AM246"/>
  <c r="AS246" s="1"/>
  <c r="L247"/>
  <c r="M247" s="1"/>
  <c r="AQ247" s="1"/>
  <c r="U247"/>
  <c r="T247"/>
  <c r="S247"/>
  <c r="R247"/>
  <c r="AB247"/>
  <c r="AM247"/>
  <c r="AN247" s="1"/>
  <c r="L248"/>
  <c r="M248" s="1"/>
  <c r="AQ248" s="1"/>
  <c r="U248"/>
  <c r="T248"/>
  <c r="S248"/>
  <c r="R248"/>
  <c r="AB248"/>
  <c r="AM248"/>
  <c r="AN248" s="1"/>
  <c r="AS248" s="1"/>
  <c r="L249"/>
  <c r="M249" s="1"/>
  <c r="AQ249" s="1"/>
  <c r="U249"/>
  <c r="T249"/>
  <c r="S249"/>
  <c r="R249"/>
  <c r="AB249"/>
  <c r="AM249"/>
  <c r="AN249" s="1"/>
  <c r="AS249" s="1"/>
  <c r="L285" i="15"/>
  <c r="M285" s="1"/>
  <c r="AQ285" s="1"/>
  <c r="U285"/>
  <c r="T285"/>
  <c r="S285"/>
  <c r="R285"/>
  <c r="AB285"/>
  <c r="AM285"/>
  <c r="AN285" s="1"/>
  <c r="AS285" s="1"/>
  <c r="L286"/>
  <c r="M286" s="1"/>
  <c r="AQ286" s="1"/>
  <c r="U286"/>
  <c r="T286"/>
  <c r="S286"/>
  <c r="R286"/>
  <c r="AB286"/>
  <c r="AM286"/>
  <c r="AN286" s="1"/>
  <c r="AS286" s="1"/>
  <c r="L287"/>
  <c r="M287" s="1"/>
  <c r="U287"/>
  <c r="T287"/>
  <c r="S287"/>
  <c r="R287"/>
  <c r="AB287"/>
  <c r="AM287"/>
  <c r="AN287" s="1"/>
  <c r="AS287" s="1"/>
  <c r="L288"/>
  <c r="M288" s="1"/>
  <c r="AQ288" s="1"/>
  <c r="U288"/>
  <c r="T288"/>
  <c r="S288"/>
  <c r="R288"/>
  <c r="AB288"/>
  <c r="AM288"/>
  <c r="AN288" s="1"/>
  <c r="AS288" s="1"/>
  <c r="L278"/>
  <c r="M278" s="1"/>
  <c r="U278"/>
  <c r="T278"/>
  <c r="S278"/>
  <c r="R278"/>
  <c r="AB278"/>
  <c r="AM278"/>
  <c r="AN278" s="1"/>
  <c r="AS278" s="1"/>
  <c r="L279"/>
  <c r="M279" s="1"/>
  <c r="AQ279" s="1"/>
  <c r="U279"/>
  <c r="T279"/>
  <c r="S279"/>
  <c r="R279"/>
  <c r="AB279"/>
  <c r="AM279"/>
  <c r="AN279" s="1"/>
  <c r="AS279" s="1"/>
  <c r="L280"/>
  <c r="M280" s="1"/>
  <c r="AQ280" s="1"/>
  <c r="U280"/>
  <c r="T280"/>
  <c r="S280"/>
  <c r="R280"/>
  <c r="AB280"/>
  <c r="AM280"/>
  <c r="AN280" s="1"/>
  <c r="AS280" s="1"/>
  <c r="L281"/>
  <c r="M281" s="1"/>
  <c r="AQ281" s="1"/>
  <c r="U281"/>
  <c r="T281"/>
  <c r="S281"/>
  <c r="R281"/>
  <c r="AB281"/>
  <c r="AM281"/>
  <c r="AN281" s="1"/>
  <c r="AS281" s="1"/>
  <c r="L282"/>
  <c r="M282" s="1"/>
  <c r="AQ282" s="1"/>
  <c r="U282"/>
  <c r="T282"/>
  <c r="S282"/>
  <c r="R282"/>
  <c r="AB282"/>
  <c r="AM282"/>
  <c r="AN282" s="1"/>
  <c r="AS282" s="1"/>
  <c r="L274"/>
  <c r="M274" s="1"/>
  <c r="AQ274" s="1"/>
  <c r="U274"/>
  <c r="T274"/>
  <c r="S274"/>
  <c r="R274"/>
  <c r="AB274"/>
  <c r="AM274"/>
  <c r="AN274" s="1"/>
  <c r="AS274" s="1"/>
  <c r="L275"/>
  <c r="M275" s="1"/>
  <c r="AQ275" s="1"/>
  <c r="U275"/>
  <c r="T275"/>
  <c r="S275"/>
  <c r="R275"/>
  <c r="AB275"/>
  <c r="AM275"/>
  <c r="AN275" s="1"/>
  <c r="AS275" s="1"/>
  <c r="L270"/>
  <c r="M270" s="1"/>
  <c r="AQ270" s="1"/>
  <c r="U270"/>
  <c r="T270"/>
  <c r="S270"/>
  <c r="R270"/>
  <c r="AB270"/>
  <c r="AM270"/>
  <c r="AN270" s="1"/>
  <c r="AS270" s="1"/>
  <c r="L271"/>
  <c r="M271" s="1"/>
  <c r="AQ271" s="1"/>
  <c r="U271"/>
  <c r="T271"/>
  <c r="S271"/>
  <c r="R271"/>
  <c r="AB271"/>
  <c r="AM271"/>
  <c r="AN271" s="1"/>
  <c r="AS271" s="1"/>
  <c r="L272"/>
  <c r="M272" s="1"/>
  <c r="AQ272" s="1"/>
  <c r="U272"/>
  <c r="T272"/>
  <c r="S272"/>
  <c r="R272"/>
  <c r="AB272"/>
  <c r="AM272"/>
  <c r="AN272" s="1"/>
  <c r="AS272" s="1"/>
  <c r="L264"/>
  <c r="M264" s="1"/>
  <c r="AQ264" s="1"/>
  <c r="U264"/>
  <c r="T264"/>
  <c r="S264"/>
  <c r="R264"/>
  <c r="AB264"/>
  <c r="AM264"/>
  <c r="AN264" s="1"/>
  <c r="AS264" s="1"/>
  <c r="L265"/>
  <c r="M265" s="1"/>
  <c r="AQ265" s="1"/>
  <c r="U265"/>
  <c r="T265"/>
  <c r="S265"/>
  <c r="R265"/>
  <c r="AB265"/>
  <c r="AM265"/>
  <c r="AN265" s="1"/>
  <c r="AS265" s="1"/>
  <c r="L266"/>
  <c r="M266" s="1"/>
  <c r="U266"/>
  <c r="T266"/>
  <c r="S266"/>
  <c r="R266"/>
  <c r="AB266"/>
  <c r="AM266"/>
  <c r="AN266" s="1"/>
  <c r="AS266" s="1"/>
  <c r="L267"/>
  <c r="M267" s="1"/>
  <c r="AQ267" s="1"/>
  <c r="U267"/>
  <c r="T267"/>
  <c r="S267"/>
  <c r="R267"/>
  <c r="AB267"/>
  <c r="AM267"/>
  <c r="AS267" s="1"/>
  <c r="L260"/>
  <c r="M260" s="1"/>
  <c r="AQ260" s="1"/>
  <c r="U260"/>
  <c r="T260"/>
  <c r="S260"/>
  <c r="R260"/>
  <c r="AB260"/>
  <c r="AM260"/>
  <c r="AN260" s="1"/>
  <c r="AS260" s="1"/>
  <c r="L261"/>
  <c r="M261" s="1"/>
  <c r="U261"/>
  <c r="T261"/>
  <c r="S261"/>
  <c r="R261"/>
  <c r="AB261"/>
  <c r="AM261"/>
  <c r="AN261" s="1"/>
  <c r="AS261" s="1"/>
  <c r="L262"/>
  <c r="M262" s="1"/>
  <c r="AQ262" s="1"/>
  <c r="U262"/>
  <c r="T262"/>
  <c r="S262"/>
  <c r="R262"/>
  <c r="AB262"/>
  <c r="AM262"/>
  <c r="AN262" s="1"/>
  <c r="AS262" s="1"/>
  <c r="L255"/>
  <c r="M255" s="1"/>
  <c r="U255"/>
  <c r="T255"/>
  <c r="S255"/>
  <c r="R255"/>
  <c r="AB255"/>
  <c r="AM255"/>
  <c r="AS255" s="1"/>
  <c r="L256"/>
  <c r="M256" s="1"/>
  <c r="U256"/>
  <c r="T256"/>
  <c r="S256"/>
  <c r="R256"/>
  <c r="AB256"/>
  <c r="AM256"/>
  <c r="AN256" s="1"/>
  <c r="L257"/>
  <c r="M257" s="1"/>
  <c r="U257"/>
  <c r="T257"/>
  <c r="S257"/>
  <c r="R257"/>
  <c r="AB257"/>
  <c r="AM257"/>
  <c r="AS257" s="1"/>
  <c r="L251"/>
  <c r="M251" s="1"/>
  <c r="U251"/>
  <c r="T251"/>
  <c r="S251"/>
  <c r="R251"/>
  <c r="AB251"/>
  <c r="AM251"/>
  <c r="AN251" s="1"/>
  <c r="L252"/>
  <c r="M252" s="1"/>
  <c r="U252"/>
  <c r="T252"/>
  <c r="S252"/>
  <c r="R252"/>
  <c r="AB252"/>
  <c r="AM252"/>
  <c r="AN252" s="1"/>
  <c r="L253"/>
  <c r="M253" s="1"/>
  <c r="AQ253" s="1"/>
  <c r="U253"/>
  <c r="T253"/>
  <c r="S253"/>
  <c r="R253"/>
  <c r="AB253"/>
  <c r="AM253"/>
  <c r="AN253" s="1"/>
  <c r="L246"/>
  <c r="M246" s="1"/>
  <c r="U246"/>
  <c r="T246"/>
  <c r="S246"/>
  <c r="R246"/>
  <c r="AB246"/>
  <c r="AM246"/>
  <c r="AS246" s="1"/>
  <c r="L247"/>
  <c r="M247" s="1"/>
  <c r="AQ247" s="1"/>
  <c r="AU247" s="1"/>
  <c r="U247"/>
  <c r="T247"/>
  <c r="S247"/>
  <c r="R247"/>
  <c r="AB247"/>
  <c r="AM247"/>
  <c r="AN247" s="1"/>
  <c r="L248"/>
  <c r="M248" s="1"/>
  <c r="U248"/>
  <c r="T248"/>
  <c r="S248"/>
  <c r="R248"/>
  <c r="AB248"/>
  <c r="AM248"/>
  <c r="AN248" s="1"/>
  <c r="L249"/>
  <c r="M249" s="1"/>
  <c r="AQ249" s="1"/>
  <c r="U249"/>
  <c r="T249"/>
  <c r="S249"/>
  <c r="R249"/>
  <c r="AB249"/>
  <c r="AM249"/>
  <c r="AN249" s="1"/>
  <c r="L285" i="14"/>
  <c r="M285" s="1"/>
  <c r="AQ285" s="1"/>
  <c r="U285"/>
  <c r="T285"/>
  <c r="S285"/>
  <c r="R285"/>
  <c r="AB285"/>
  <c r="AM285"/>
  <c r="AN285" s="1"/>
  <c r="L286"/>
  <c r="M286" s="1"/>
  <c r="U286"/>
  <c r="T286"/>
  <c r="S286"/>
  <c r="R286"/>
  <c r="AB286"/>
  <c r="AM286"/>
  <c r="AN286" s="1"/>
  <c r="L287"/>
  <c r="M287" s="1"/>
  <c r="AQ287" s="1"/>
  <c r="U287"/>
  <c r="T287"/>
  <c r="S287"/>
  <c r="R287"/>
  <c r="AB287"/>
  <c r="AM287"/>
  <c r="AN287" s="1"/>
  <c r="L288"/>
  <c r="M288" s="1"/>
  <c r="AQ288" s="1"/>
  <c r="U288"/>
  <c r="T288"/>
  <c r="S288"/>
  <c r="R288"/>
  <c r="AB288"/>
  <c r="AM288"/>
  <c r="AN288" s="1"/>
  <c r="L278"/>
  <c r="M278" s="1"/>
  <c r="AQ278" s="1"/>
  <c r="U278"/>
  <c r="T278"/>
  <c r="S278"/>
  <c r="R278"/>
  <c r="AB278"/>
  <c r="AM278"/>
  <c r="AN278" s="1"/>
  <c r="L279"/>
  <c r="M279" s="1"/>
  <c r="AQ279" s="1"/>
  <c r="U279"/>
  <c r="T279"/>
  <c r="S279"/>
  <c r="R279"/>
  <c r="AB279"/>
  <c r="AM279"/>
  <c r="AN279" s="1"/>
  <c r="L280"/>
  <c r="M280" s="1"/>
  <c r="U280"/>
  <c r="T280"/>
  <c r="S280"/>
  <c r="R280"/>
  <c r="AB280"/>
  <c r="AM280"/>
  <c r="AN280" s="1"/>
  <c r="L281"/>
  <c r="M281" s="1"/>
  <c r="AQ281" s="1"/>
  <c r="U281"/>
  <c r="T281"/>
  <c r="S281"/>
  <c r="R281"/>
  <c r="AB281"/>
  <c r="AM281"/>
  <c r="AN281" s="1"/>
  <c r="L282"/>
  <c r="M282" s="1"/>
  <c r="AQ282" s="1"/>
  <c r="U282"/>
  <c r="T282"/>
  <c r="S282"/>
  <c r="R282"/>
  <c r="AB282"/>
  <c r="AM282"/>
  <c r="AN282" s="1"/>
  <c r="L274"/>
  <c r="M274" s="1"/>
  <c r="AQ274" s="1"/>
  <c r="U274"/>
  <c r="T274"/>
  <c r="S274"/>
  <c r="R274"/>
  <c r="AB274"/>
  <c r="AM274"/>
  <c r="AN274" s="1"/>
  <c r="L275"/>
  <c r="M275" s="1"/>
  <c r="AQ275" s="1"/>
  <c r="U275"/>
  <c r="T275"/>
  <c r="S275"/>
  <c r="R275"/>
  <c r="AB275"/>
  <c r="AM275"/>
  <c r="AN275" s="1"/>
  <c r="L270"/>
  <c r="M270" s="1"/>
  <c r="U270"/>
  <c r="T270"/>
  <c r="S270"/>
  <c r="R270"/>
  <c r="AB270"/>
  <c r="AM270"/>
  <c r="AN270" s="1"/>
  <c r="L271"/>
  <c r="M271" s="1"/>
  <c r="U271"/>
  <c r="T271"/>
  <c r="S271"/>
  <c r="R271"/>
  <c r="AB271"/>
  <c r="AM271"/>
  <c r="AN271" s="1"/>
  <c r="AS271" s="1"/>
  <c r="L272"/>
  <c r="M272" s="1"/>
  <c r="U272"/>
  <c r="T272"/>
  <c r="S272"/>
  <c r="R272"/>
  <c r="AB272"/>
  <c r="AM272"/>
  <c r="AN272" s="1"/>
  <c r="AS272" s="1"/>
  <c r="L264"/>
  <c r="M264" s="1"/>
  <c r="AQ264" s="1"/>
  <c r="U264"/>
  <c r="T264"/>
  <c r="S264"/>
  <c r="R264"/>
  <c r="AB264"/>
  <c r="AM264"/>
  <c r="AS264" s="1"/>
  <c r="L265"/>
  <c r="M265" s="1"/>
  <c r="U265"/>
  <c r="T265"/>
  <c r="S265"/>
  <c r="R265"/>
  <c r="AB265"/>
  <c r="AM265"/>
  <c r="AN265" s="1"/>
  <c r="AS265" s="1"/>
  <c r="L266"/>
  <c r="M266" s="1"/>
  <c r="U266"/>
  <c r="T266"/>
  <c r="S266"/>
  <c r="R266"/>
  <c r="AB266"/>
  <c r="AM266"/>
  <c r="AN266" s="1"/>
  <c r="L267"/>
  <c r="M267" s="1"/>
  <c r="AQ267" s="1"/>
  <c r="U267"/>
  <c r="T267"/>
  <c r="S267"/>
  <c r="R267"/>
  <c r="AB267"/>
  <c r="AM267"/>
  <c r="AN267" s="1"/>
  <c r="L260"/>
  <c r="M260" s="1"/>
  <c r="U260"/>
  <c r="T260"/>
  <c r="S260"/>
  <c r="R260"/>
  <c r="AB260"/>
  <c r="AM260"/>
  <c r="AN260" s="1"/>
  <c r="L261"/>
  <c r="M261" s="1"/>
  <c r="U261"/>
  <c r="T261"/>
  <c r="S261"/>
  <c r="R261"/>
  <c r="AB261"/>
  <c r="AM261"/>
  <c r="AN261" s="1"/>
  <c r="AS261" s="1"/>
  <c r="L262"/>
  <c r="U262"/>
  <c r="T262"/>
  <c r="S262"/>
  <c r="R262"/>
  <c r="AB262"/>
  <c r="AM262"/>
  <c r="AN262" s="1"/>
  <c r="L255"/>
  <c r="M255" s="1"/>
  <c r="U255"/>
  <c r="T255"/>
  <c r="S255"/>
  <c r="R255"/>
  <c r="AB255"/>
  <c r="AM255"/>
  <c r="AN255" s="1"/>
  <c r="L256"/>
  <c r="M256" s="1"/>
  <c r="AQ256" s="1"/>
  <c r="U256"/>
  <c r="T256"/>
  <c r="S256"/>
  <c r="R256"/>
  <c r="AB256"/>
  <c r="AM256"/>
  <c r="AN256" s="1"/>
  <c r="L257"/>
  <c r="M257" s="1"/>
  <c r="AQ257" s="1"/>
  <c r="U257"/>
  <c r="T257"/>
  <c r="S257"/>
  <c r="R257"/>
  <c r="AB257"/>
  <c r="AM257"/>
  <c r="AN257" s="1"/>
  <c r="L251"/>
  <c r="M251" s="1"/>
  <c r="U251"/>
  <c r="T251"/>
  <c r="S251"/>
  <c r="R251"/>
  <c r="AB251"/>
  <c r="AM251"/>
  <c r="AN251" s="1"/>
  <c r="L252"/>
  <c r="M252" s="1"/>
  <c r="U252"/>
  <c r="T252"/>
  <c r="S252"/>
  <c r="R252"/>
  <c r="AB252"/>
  <c r="AM252"/>
  <c r="AN252" s="1"/>
  <c r="AS252" s="1"/>
  <c r="L253"/>
  <c r="M253" s="1"/>
  <c r="U253"/>
  <c r="T253"/>
  <c r="S253"/>
  <c r="R253"/>
  <c r="AB253"/>
  <c r="AM253"/>
  <c r="AN253" s="1"/>
  <c r="AS253" s="1"/>
  <c r="L246"/>
  <c r="M246" s="1"/>
  <c r="U246"/>
  <c r="T246"/>
  <c r="S246"/>
  <c r="R246"/>
  <c r="AB246"/>
  <c r="AM246"/>
  <c r="AN246" s="1"/>
  <c r="L247"/>
  <c r="M247" s="1"/>
  <c r="AQ247" s="1"/>
  <c r="U247"/>
  <c r="T247"/>
  <c r="S247"/>
  <c r="R247"/>
  <c r="AB247"/>
  <c r="AM247"/>
  <c r="AN247" s="1"/>
  <c r="L248"/>
  <c r="M248" s="1"/>
  <c r="AQ248" s="1"/>
  <c r="U248"/>
  <c r="T248"/>
  <c r="S248"/>
  <c r="R248"/>
  <c r="AB248"/>
  <c r="AM248"/>
  <c r="AN248" s="1"/>
  <c r="L249"/>
  <c r="M249" s="1"/>
  <c r="AQ249" s="1"/>
  <c r="U249"/>
  <c r="T249"/>
  <c r="S249"/>
  <c r="R249"/>
  <c r="AB249"/>
  <c r="AM249"/>
  <c r="AN249" s="1"/>
  <c r="L285" i="12"/>
  <c r="M285" s="1"/>
  <c r="AQ285" s="1"/>
  <c r="U285"/>
  <c r="T285"/>
  <c r="S285"/>
  <c r="R285"/>
  <c r="L286"/>
  <c r="M286" s="1"/>
  <c r="AQ286" s="1"/>
  <c r="AB274"/>
  <c r="L275"/>
  <c r="M275" s="1"/>
  <c r="AQ275" s="1"/>
  <c r="T275"/>
  <c r="S275"/>
  <c r="R275"/>
  <c r="AB275"/>
  <c r="L266"/>
  <c r="M266" s="1"/>
  <c r="AQ266" s="1"/>
  <c r="L260"/>
  <c r="M260" s="1"/>
  <c r="AQ260" s="1"/>
  <c r="B6" i="18"/>
  <c r="L7" i="1"/>
  <c r="M7" s="1"/>
  <c r="L8"/>
  <c r="M8" s="1"/>
  <c r="AQ8" s="1"/>
  <c r="L9"/>
  <c r="M9" s="1"/>
  <c r="AQ9" s="1"/>
  <c r="L10"/>
  <c r="M10" s="1"/>
  <c r="AQ10" s="1"/>
  <c r="L12"/>
  <c r="M12" s="1"/>
  <c r="L13"/>
  <c r="M13" s="1"/>
  <c r="AQ13" s="1"/>
  <c r="AU13" s="1"/>
  <c r="AU15" s="1"/>
  <c r="L14"/>
  <c r="M14"/>
  <c r="AQ14" s="1"/>
  <c r="L17"/>
  <c r="M17"/>
  <c r="AQ17" s="1"/>
  <c r="L18"/>
  <c r="M18" s="1"/>
  <c r="AQ18" s="1"/>
  <c r="L21"/>
  <c r="M21" s="1"/>
  <c r="AQ21" s="1"/>
  <c r="L22"/>
  <c r="M22" s="1"/>
  <c r="L23"/>
  <c r="M23" s="1"/>
  <c r="AQ23" s="1"/>
  <c r="L24"/>
  <c r="M24" s="1"/>
  <c r="AQ24" s="1"/>
  <c r="L26"/>
  <c r="M26" s="1"/>
  <c r="AQ26" s="1"/>
  <c r="L27"/>
  <c r="M27" s="1"/>
  <c r="L28"/>
  <c r="M28" s="1"/>
  <c r="AQ28" s="1"/>
  <c r="L30"/>
  <c r="M30"/>
  <c r="AQ30" s="1"/>
  <c r="L31"/>
  <c r="M31" s="1"/>
  <c r="AQ31" s="1"/>
  <c r="L32"/>
  <c r="M32" s="1"/>
  <c r="L33"/>
  <c r="M33" s="1"/>
  <c r="AQ33" s="1"/>
  <c r="L34"/>
  <c r="M34" s="1"/>
  <c r="AQ34" s="1"/>
  <c r="L35"/>
  <c r="M35" s="1"/>
  <c r="AQ35" s="1"/>
  <c r="L36"/>
  <c r="M36" s="1"/>
  <c r="AQ36" s="1"/>
  <c r="L38"/>
  <c r="M38" s="1"/>
  <c r="AQ38" s="1"/>
  <c r="L41"/>
  <c r="M41" s="1"/>
  <c r="AQ41" s="1"/>
  <c r="AU41" s="1"/>
  <c r="AU44" s="1"/>
  <c r="L42"/>
  <c r="M42" s="1"/>
  <c r="L43"/>
  <c r="M43" s="1"/>
  <c r="AQ43" s="1"/>
  <c r="L46"/>
  <c r="M46" s="1"/>
  <c r="AQ46" s="1"/>
  <c r="L47"/>
  <c r="M47" s="1"/>
  <c r="L48"/>
  <c r="M48" s="1"/>
  <c r="AQ48" s="1"/>
  <c r="L49"/>
  <c r="M49" s="1"/>
  <c r="AQ49" s="1"/>
  <c r="L51"/>
  <c r="M51" s="1"/>
  <c r="AQ51" s="1"/>
  <c r="L52"/>
  <c r="M52" s="1"/>
  <c r="L53"/>
  <c r="M53" s="1"/>
  <c r="AQ53" s="1"/>
  <c r="AU53" s="1"/>
  <c r="L54"/>
  <c r="M54" s="1"/>
  <c r="AQ54" s="1"/>
  <c r="AU54" s="1"/>
  <c r="L55"/>
  <c r="M55" s="1"/>
  <c r="AQ55" s="1"/>
  <c r="AU55" s="1"/>
  <c r="L57"/>
  <c r="M57" s="1"/>
  <c r="AQ57" s="1"/>
  <c r="AU57" s="1"/>
  <c r="AU60" s="1"/>
  <c r="L58"/>
  <c r="M58" s="1"/>
  <c r="AQ58" s="1"/>
  <c r="L59"/>
  <c r="M59" s="1"/>
  <c r="L62"/>
  <c r="M62" s="1"/>
  <c r="AQ62" s="1"/>
  <c r="L63"/>
  <c r="M63" s="1"/>
  <c r="AQ63" s="1"/>
  <c r="L64"/>
  <c r="M64" s="1"/>
  <c r="L65"/>
  <c r="M65" s="1"/>
  <c r="AQ65" s="1"/>
  <c r="L66"/>
  <c r="M66" s="1"/>
  <c r="AQ66" s="1"/>
  <c r="L67"/>
  <c r="M67" s="1"/>
  <c r="AQ67" s="1"/>
  <c r="L68"/>
  <c r="M68" s="1"/>
  <c r="AQ68" s="1"/>
  <c r="L69"/>
  <c r="M69" s="1"/>
  <c r="AQ69" s="1"/>
  <c r="L70"/>
  <c r="M70" s="1"/>
  <c r="AQ70" s="1"/>
  <c r="L71"/>
  <c r="M71" s="1"/>
  <c r="AQ71" s="1"/>
  <c r="L72"/>
  <c r="M72" s="1"/>
  <c r="AQ72" s="1"/>
  <c r="AU72" s="1"/>
  <c r="L73"/>
  <c r="M73" s="1"/>
  <c r="AQ73" s="1"/>
  <c r="AU73" s="1"/>
  <c r="L74"/>
  <c r="M74"/>
  <c r="AQ74" s="1"/>
  <c r="L75"/>
  <c r="M75" s="1"/>
  <c r="AQ75" s="1"/>
  <c r="L76"/>
  <c r="M76" s="1"/>
  <c r="AQ76" s="1"/>
  <c r="AU76" s="1"/>
  <c r="AB7"/>
  <c r="Y7"/>
  <c r="U7"/>
  <c r="T7"/>
  <c r="S7"/>
  <c r="R7"/>
  <c r="AB8"/>
  <c r="Y8"/>
  <c r="U8"/>
  <c r="T8"/>
  <c r="S8"/>
  <c r="R8"/>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Y70"/>
  <c r="U70"/>
  <c r="T70"/>
  <c r="S70"/>
  <c r="R70"/>
  <c r="AB71"/>
  <c r="Y71"/>
  <c r="U71"/>
  <c r="T71"/>
  <c r="S71"/>
  <c r="R71"/>
  <c r="AB72"/>
  <c r="Y72"/>
  <c r="U72"/>
  <c r="T72"/>
  <c r="S72"/>
  <c r="R72"/>
  <c r="AB73"/>
  <c r="Y73"/>
  <c r="AE73" s="1"/>
  <c r="AF73" s="1"/>
  <c r="AR73" s="1"/>
  <c r="AY73" s="1"/>
  <c r="AY77" s="1"/>
  <c r="U73"/>
  <c r="T73"/>
  <c r="S73"/>
  <c r="R73"/>
  <c r="AB74"/>
  <c r="Y74"/>
  <c r="U74"/>
  <c r="T74"/>
  <c r="S74"/>
  <c r="R74"/>
  <c r="AB75"/>
  <c r="Y75"/>
  <c r="U75"/>
  <c r="T75"/>
  <c r="S75"/>
  <c r="R75"/>
  <c r="AB76"/>
  <c r="Y76"/>
  <c r="U76"/>
  <c r="T76"/>
  <c r="S76"/>
  <c r="R76"/>
  <c r="AM7"/>
  <c r="AN7" s="1"/>
  <c r="AS7" s="1"/>
  <c r="AM8"/>
  <c r="AN8" s="1"/>
  <c r="AS8" s="1"/>
  <c r="AM9"/>
  <c r="AN9" s="1"/>
  <c r="AS9" s="1"/>
  <c r="AM10"/>
  <c r="AN10" s="1"/>
  <c r="AM12"/>
  <c r="AN12" s="1"/>
  <c r="AS12" s="1"/>
  <c r="AM13"/>
  <c r="AN13" s="1"/>
  <c r="AS13" s="1"/>
  <c r="AM14"/>
  <c r="AN14" s="1"/>
  <c r="AS14" s="1"/>
  <c r="AM17"/>
  <c r="AN17" s="1"/>
  <c r="AS17" s="1"/>
  <c r="AM18"/>
  <c r="AN18" s="1"/>
  <c r="AS18" s="1"/>
  <c r="AM21"/>
  <c r="AN21" s="1"/>
  <c r="AS21" s="1"/>
  <c r="AM22"/>
  <c r="AN22" s="1"/>
  <c r="AS22" s="1"/>
  <c r="AM23"/>
  <c r="AN23" s="1"/>
  <c r="AM24"/>
  <c r="AN24" s="1"/>
  <c r="AS24" s="1"/>
  <c r="AM26"/>
  <c r="AN26" s="1"/>
  <c r="AS26" s="1"/>
  <c r="AM27"/>
  <c r="AN27" s="1"/>
  <c r="AS27" s="1"/>
  <c r="AM28"/>
  <c r="AN28" s="1"/>
  <c r="AM30"/>
  <c r="AN30" s="1"/>
  <c r="AS30" s="1"/>
  <c r="AM31"/>
  <c r="AN31"/>
  <c r="AS31" s="1"/>
  <c r="AM32"/>
  <c r="AN32" s="1"/>
  <c r="AS32" s="1"/>
  <c r="AM33"/>
  <c r="AN33" s="1"/>
  <c r="AM34"/>
  <c r="AN34" s="1"/>
  <c r="AS34" s="1"/>
  <c r="AM35"/>
  <c r="AN35" s="1"/>
  <c r="AS35" s="1"/>
  <c r="AM36"/>
  <c r="AN36" s="1"/>
  <c r="AS36" s="1"/>
  <c r="AM38"/>
  <c r="AN38" s="1"/>
  <c r="AM41"/>
  <c r="AN41" s="1"/>
  <c r="AS41" s="1"/>
  <c r="AM42"/>
  <c r="AN42" s="1"/>
  <c r="AS42" s="1"/>
  <c r="AM43"/>
  <c r="AN43" s="1"/>
  <c r="AS43" s="1"/>
  <c r="AM46"/>
  <c r="AN46" s="1"/>
  <c r="AS46" s="1"/>
  <c r="AM47"/>
  <c r="AN47" s="1"/>
  <c r="AM48"/>
  <c r="AN48" s="1"/>
  <c r="AS48" s="1"/>
  <c r="AM49"/>
  <c r="AN49" s="1"/>
  <c r="AS49" s="1"/>
  <c r="AM51"/>
  <c r="AN51" s="1"/>
  <c r="AS51" s="1"/>
  <c r="AM52"/>
  <c r="AN52" s="1"/>
  <c r="AM53"/>
  <c r="AN53" s="1"/>
  <c r="AS53" s="1"/>
  <c r="AM54"/>
  <c r="AN54"/>
  <c r="AS54" s="1"/>
  <c r="AM55"/>
  <c r="AN55" s="1"/>
  <c r="AS55" s="1"/>
  <c r="AM57"/>
  <c r="AN57" s="1"/>
  <c r="AM58"/>
  <c r="AN58" s="1"/>
  <c r="AS58" s="1"/>
  <c r="AM59"/>
  <c r="AN59" s="1"/>
  <c r="AS59" s="1"/>
  <c r="AM62"/>
  <c r="AN62" s="1"/>
  <c r="AS62" s="1"/>
  <c r="AM63"/>
  <c r="AN63" s="1"/>
  <c r="AS63" s="1"/>
  <c r="AM64"/>
  <c r="AN64" s="1"/>
  <c r="AS64" s="1"/>
  <c r="AM65"/>
  <c r="AN65" s="1"/>
  <c r="AS65" s="1"/>
  <c r="AM66"/>
  <c r="AN66" s="1"/>
  <c r="AS66" s="1"/>
  <c r="AM67"/>
  <c r="AN67" s="1"/>
  <c r="AM68"/>
  <c r="AN68" s="1"/>
  <c r="AS68" s="1"/>
  <c r="AM69"/>
  <c r="AN69" s="1"/>
  <c r="AS69" s="1"/>
  <c r="AM70"/>
  <c r="AN70" s="1"/>
  <c r="AS70" s="1"/>
  <c r="AM71"/>
  <c r="AN71" s="1"/>
  <c r="AS71" s="1"/>
  <c r="AM72"/>
  <c r="AN72" s="1"/>
  <c r="AS72" s="1"/>
  <c r="AM73"/>
  <c r="AN73" s="1"/>
  <c r="AS73" s="1"/>
  <c r="AM74"/>
  <c r="AN74" s="1"/>
  <c r="AS74" s="1"/>
  <c r="AM75"/>
  <c r="AN75" s="1"/>
  <c r="AS75" s="1"/>
  <c r="AM76"/>
  <c r="AN76" s="1"/>
  <c r="AS76" s="1"/>
  <c r="L8" i="18"/>
  <c r="L11"/>
  <c r="L10" s="1"/>
  <c r="M8"/>
  <c r="M9"/>
  <c r="M11"/>
  <c r="M10" s="1"/>
  <c r="M13"/>
  <c r="M14"/>
  <c r="M16"/>
  <c r="M20"/>
  <c r="M22"/>
  <c r="N8"/>
  <c r="N14"/>
  <c r="N15"/>
  <c r="N16"/>
  <c r="N18"/>
  <c r="N17" s="1"/>
  <c r="N20"/>
  <c r="N21"/>
  <c r="N22"/>
  <c r="N24"/>
  <c r="N23" s="1"/>
  <c r="O8"/>
  <c r="O11"/>
  <c r="O10" s="1"/>
  <c r="O13"/>
  <c r="O14"/>
  <c r="O15"/>
  <c r="O16"/>
  <c r="O18"/>
  <c r="O17" s="1"/>
  <c r="O24"/>
  <c r="O23" s="1"/>
  <c r="P8"/>
  <c r="P9"/>
  <c r="P13"/>
  <c r="P15"/>
  <c r="P18"/>
  <c r="P17" s="1"/>
  <c r="P21"/>
  <c r="Q9"/>
  <c r="Q11"/>
  <c r="Q10" s="1"/>
  <c r="Q13"/>
  <c r="Q14"/>
  <c r="Q15"/>
  <c r="Q16"/>
  <c r="Q20"/>
  <c r="Q21"/>
  <c r="Q19" s="1"/>
  <c r="Q22"/>
  <c r="R8"/>
  <c r="R9"/>
  <c r="R13"/>
  <c r="R15"/>
  <c r="R18"/>
  <c r="R17" s="1"/>
  <c r="R21"/>
  <c r="R24"/>
  <c r="R23" s="1"/>
  <c r="L7" i="12"/>
  <c r="M7" s="1"/>
  <c r="AQ7" s="1"/>
  <c r="L8"/>
  <c r="M8" s="1"/>
  <c r="AQ8" s="1"/>
  <c r="AU8" s="1"/>
  <c r="L9"/>
  <c r="M9" s="1"/>
  <c r="AQ9" s="1"/>
  <c r="AU9" s="1"/>
  <c r="L10"/>
  <c r="M10" s="1"/>
  <c r="L12"/>
  <c r="M12" s="1"/>
  <c r="AQ12" s="1"/>
  <c r="L13"/>
  <c r="M13" s="1"/>
  <c r="L14"/>
  <c r="M14" s="1"/>
  <c r="AQ14" s="1"/>
  <c r="AU14" s="1"/>
  <c r="L17"/>
  <c r="M17" s="1"/>
  <c r="AQ17" s="1"/>
  <c r="L18"/>
  <c r="M18" s="1"/>
  <c r="L21"/>
  <c r="M21" s="1"/>
  <c r="AQ21" s="1"/>
  <c r="L22"/>
  <c r="M22" s="1"/>
  <c r="AQ22" s="1"/>
  <c r="L23"/>
  <c r="L24"/>
  <c r="L26"/>
  <c r="M26" s="1"/>
  <c r="AQ26" s="1"/>
  <c r="L27"/>
  <c r="M27" s="1"/>
  <c r="AQ27" s="1"/>
  <c r="L28"/>
  <c r="M28" s="1"/>
  <c r="L30"/>
  <c r="M30" s="1"/>
  <c r="AQ30" s="1"/>
  <c r="L31"/>
  <c r="M31" s="1"/>
  <c r="AQ31" s="1"/>
  <c r="L32"/>
  <c r="M32" s="1"/>
  <c r="AQ32" s="1"/>
  <c r="L33"/>
  <c r="M33" s="1"/>
  <c r="L34"/>
  <c r="M34" s="1"/>
  <c r="AQ34" s="1"/>
  <c r="L35"/>
  <c r="M35" s="1"/>
  <c r="AQ35" s="1"/>
  <c r="L36"/>
  <c r="M36" s="1"/>
  <c r="AQ36" s="1"/>
  <c r="L38"/>
  <c r="M38" s="1"/>
  <c r="L41"/>
  <c r="M41" s="1"/>
  <c r="L42"/>
  <c r="M42" s="1"/>
  <c r="AQ42" s="1"/>
  <c r="AU42" s="1"/>
  <c r="L43"/>
  <c r="M43" s="1"/>
  <c r="AQ43" s="1"/>
  <c r="L46"/>
  <c r="M46" s="1"/>
  <c r="AQ46" s="1"/>
  <c r="L47"/>
  <c r="M47" s="1"/>
  <c r="AQ47" s="1"/>
  <c r="L48"/>
  <c r="M48" s="1"/>
  <c r="L49"/>
  <c r="M49" s="1"/>
  <c r="AQ49" s="1"/>
  <c r="L51"/>
  <c r="M51" s="1"/>
  <c r="AQ51" s="1"/>
  <c r="L52"/>
  <c r="M52" s="1"/>
  <c r="AQ52" s="1"/>
  <c r="L53"/>
  <c r="M53" s="1"/>
  <c r="L54"/>
  <c r="M54" s="1"/>
  <c r="AQ54" s="1"/>
  <c r="AU54" s="1"/>
  <c r="L55"/>
  <c r="M55" s="1"/>
  <c r="AQ55" s="1"/>
  <c r="AU55" s="1"/>
  <c r="L57"/>
  <c r="M57" s="1"/>
  <c r="AQ57" s="1"/>
  <c r="L58"/>
  <c r="M58" s="1"/>
  <c r="L59"/>
  <c r="M59" s="1"/>
  <c r="AQ59" s="1"/>
  <c r="L62"/>
  <c r="M62" s="1"/>
  <c r="AQ62" s="1"/>
  <c r="L63"/>
  <c r="M63" s="1"/>
  <c r="L64"/>
  <c r="M64" s="1"/>
  <c r="AQ64" s="1"/>
  <c r="L65"/>
  <c r="M65" s="1"/>
  <c r="AQ65" s="1"/>
  <c r="L66"/>
  <c r="M66" s="1"/>
  <c r="AQ66" s="1"/>
  <c r="L67"/>
  <c r="L68"/>
  <c r="M68" s="1"/>
  <c r="AQ68" s="1"/>
  <c r="L69"/>
  <c r="M69" s="1"/>
  <c r="AQ69" s="1"/>
  <c r="L70"/>
  <c r="M70" s="1"/>
  <c r="AQ70" s="1"/>
  <c r="AU70" s="1"/>
  <c r="L71"/>
  <c r="M71" s="1"/>
  <c r="AQ71" s="1"/>
  <c r="L72"/>
  <c r="M72" s="1"/>
  <c r="AQ72" s="1"/>
  <c r="AU72" s="1"/>
  <c r="L73"/>
  <c r="M73" s="1"/>
  <c r="AQ73" s="1"/>
  <c r="AU73" s="1"/>
  <c r="L74"/>
  <c r="M74" s="1"/>
  <c r="L75"/>
  <c r="M75" s="1"/>
  <c r="AQ75" s="1"/>
  <c r="L76"/>
  <c r="M76" s="1"/>
  <c r="AB7"/>
  <c r="Y7"/>
  <c r="U7"/>
  <c r="T7"/>
  <c r="S7"/>
  <c r="R7"/>
  <c r="AB8"/>
  <c r="Y8"/>
  <c r="U8"/>
  <c r="T8"/>
  <c r="S8"/>
  <c r="R8"/>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69"/>
  <c r="Y69"/>
  <c r="U69"/>
  <c r="T69"/>
  <c r="S69"/>
  <c r="R69"/>
  <c r="AB70"/>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S7" s="1"/>
  <c r="AM8"/>
  <c r="AN8" s="1"/>
  <c r="AS8" s="1"/>
  <c r="AM9"/>
  <c r="AN9" s="1"/>
  <c r="AM10"/>
  <c r="AN10" s="1"/>
  <c r="AS10" s="1"/>
  <c r="AM12"/>
  <c r="AN12" s="1"/>
  <c r="AS12" s="1"/>
  <c r="AM13"/>
  <c r="AN13" s="1"/>
  <c r="AS13" s="1"/>
  <c r="AM14"/>
  <c r="AN14" s="1"/>
  <c r="AM17"/>
  <c r="AN17" s="1"/>
  <c r="AM18"/>
  <c r="AN18" s="1"/>
  <c r="AS18" s="1"/>
  <c r="AM21"/>
  <c r="AN21" s="1"/>
  <c r="AS21" s="1"/>
  <c r="AM22"/>
  <c r="AN22" s="1"/>
  <c r="AM23"/>
  <c r="AN23" s="1"/>
  <c r="AS23" s="1"/>
  <c r="AM24"/>
  <c r="AN24" s="1"/>
  <c r="AS24" s="1"/>
  <c r="AM26"/>
  <c r="AN26" s="1"/>
  <c r="AS26" s="1"/>
  <c r="AM27"/>
  <c r="AN27" s="1"/>
  <c r="AM28"/>
  <c r="AN28" s="1"/>
  <c r="AS28" s="1"/>
  <c r="AM30"/>
  <c r="AN30" s="1"/>
  <c r="AS30" s="1"/>
  <c r="AM31"/>
  <c r="AN31" s="1"/>
  <c r="AS31" s="1"/>
  <c r="AM32"/>
  <c r="AN32" s="1"/>
  <c r="AM33"/>
  <c r="AN33" s="1"/>
  <c r="AS33" s="1"/>
  <c r="AM34"/>
  <c r="AN34" s="1"/>
  <c r="AS34" s="1"/>
  <c r="AM35"/>
  <c r="AN35" s="1"/>
  <c r="AS35" s="1"/>
  <c r="AM36"/>
  <c r="AN36" s="1"/>
  <c r="AS36" s="1"/>
  <c r="AM38"/>
  <c r="AN38" s="1"/>
  <c r="AS38" s="1"/>
  <c r="AS39" s="1"/>
  <c r="W16" i="18" s="1"/>
  <c r="AM41" i="12"/>
  <c r="AN41" s="1"/>
  <c r="AS41" s="1"/>
  <c r="AM42"/>
  <c r="AN42" s="1"/>
  <c r="AM43"/>
  <c r="AN43" s="1"/>
  <c r="AS43" s="1"/>
  <c r="AM46"/>
  <c r="AN46" s="1"/>
  <c r="AS46" s="1"/>
  <c r="AM47"/>
  <c r="AN47" s="1"/>
  <c r="AM48"/>
  <c r="AN48" s="1"/>
  <c r="AS48" s="1"/>
  <c r="AM49"/>
  <c r="AN49" s="1"/>
  <c r="AS49" s="1"/>
  <c r="AM51"/>
  <c r="AN51" s="1"/>
  <c r="AS51" s="1"/>
  <c r="AM52"/>
  <c r="AN52" s="1"/>
  <c r="AM53"/>
  <c r="AN53" s="1"/>
  <c r="AS53" s="1"/>
  <c r="AM54"/>
  <c r="AN54" s="1"/>
  <c r="AS54" s="1"/>
  <c r="AM55"/>
  <c r="AN55" s="1"/>
  <c r="AS55" s="1"/>
  <c r="AM57"/>
  <c r="AN57" s="1"/>
  <c r="AM58"/>
  <c r="AN58" s="1"/>
  <c r="AS58" s="1"/>
  <c r="AM59"/>
  <c r="AN59" s="1"/>
  <c r="AS59" s="1"/>
  <c r="AM62"/>
  <c r="AN62" s="1"/>
  <c r="AS62" s="1"/>
  <c r="AM63"/>
  <c r="AN63" s="1"/>
  <c r="AS63" s="1"/>
  <c r="AM64"/>
  <c r="AN64" s="1"/>
  <c r="AM65"/>
  <c r="AN65" s="1"/>
  <c r="AS65" s="1"/>
  <c r="AM66"/>
  <c r="AN66" s="1"/>
  <c r="AS66" s="1"/>
  <c r="AM67"/>
  <c r="AN67" s="1"/>
  <c r="AS67" s="1"/>
  <c r="AM68"/>
  <c r="AN68" s="1"/>
  <c r="AS68" s="1"/>
  <c r="AM69"/>
  <c r="AN69" s="1"/>
  <c r="AS69" s="1"/>
  <c r="AM70"/>
  <c r="AN70" s="1"/>
  <c r="AS70" s="1"/>
  <c r="AM71"/>
  <c r="AN71" s="1"/>
  <c r="AS71" s="1"/>
  <c r="AM72"/>
  <c r="AN72" s="1"/>
  <c r="AS72" s="1"/>
  <c r="AM73"/>
  <c r="AN73" s="1"/>
  <c r="AS73" s="1"/>
  <c r="AM74"/>
  <c r="AN74" s="1"/>
  <c r="AS74" s="1"/>
  <c r="AM75"/>
  <c r="AS75" s="1"/>
  <c r="AM76"/>
  <c r="AN76" s="1"/>
  <c r="AS76" s="1"/>
  <c r="Y11" i="18"/>
  <c r="Y10" s="1"/>
  <c r="Y22"/>
  <c r="Z9"/>
  <c r="Z11"/>
  <c r="Z10" s="1"/>
  <c r="Z13"/>
  <c r="Z14"/>
  <c r="Z15"/>
  <c r="Z16"/>
  <c r="Z18"/>
  <c r="Z17" s="1"/>
  <c r="Z21"/>
  <c r="Z24"/>
  <c r="Z23" s="1"/>
  <c r="AA9"/>
  <c r="AA13"/>
  <c r="AA15"/>
  <c r="AA18"/>
  <c r="AA17" s="1"/>
  <c r="AA20"/>
  <c r="AA21"/>
  <c r="AA22"/>
  <c r="AA24"/>
  <c r="AA23" s="1"/>
  <c r="AB11"/>
  <c r="AB10" s="1"/>
  <c r="AB13"/>
  <c r="AB14"/>
  <c r="AB15"/>
  <c r="AB16"/>
  <c r="AB18"/>
  <c r="AB17" s="1"/>
  <c r="AB21"/>
  <c r="AB24"/>
  <c r="AB23" s="1"/>
  <c r="AC9"/>
  <c r="AC13"/>
  <c r="AC15"/>
  <c r="AC18"/>
  <c r="AC17" s="1"/>
  <c r="AC20"/>
  <c r="AC22"/>
  <c r="AD9"/>
  <c r="AD11"/>
  <c r="AD10" s="1"/>
  <c r="AD13"/>
  <c r="AD14"/>
  <c r="AD15"/>
  <c r="AD16"/>
  <c r="AD18"/>
  <c r="AD17" s="1"/>
  <c r="AD21"/>
  <c r="AD24"/>
  <c r="AD23" s="1"/>
  <c r="AE9"/>
  <c r="AE13"/>
  <c r="AE15"/>
  <c r="AE18"/>
  <c r="AE17" s="1"/>
  <c r="AE20"/>
  <c r="AE21"/>
  <c r="AE22"/>
  <c r="AE24"/>
  <c r="AE23" s="1"/>
  <c r="L7" i="13"/>
  <c r="M7" s="1"/>
  <c r="L8"/>
  <c r="M8" s="1"/>
  <c r="AQ8" s="1"/>
  <c r="AU8" s="1"/>
  <c r="L9"/>
  <c r="M9" s="1"/>
  <c r="L10"/>
  <c r="M10" s="1"/>
  <c r="AQ10" s="1"/>
  <c r="AU10" s="1"/>
  <c r="L12"/>
  <c r="M12" s="1"/>
  <c r="L13"/>
  <c r="M13" s="1"/>
  <c r="AQ13" s="1"/>
  <c r="AU13" s="1"/>
  <c r="L14"/>
  <c r="M14" s="1"/>
  <c r="L17"/>
  <c r="M17" s="1"/>
  <c r="L18"/>
  <c r="M18" s="1"/>
  <c r="AQ18" s="1"/>
  <c r="L21"/>
  <c r="M21" s="1"/>
  <c r="AQ21" s="1"/>
  <c r="L22"/>
  <c r="M22" s="1"/>
  <c r="L23"/>
  <c r="M23" s="1"/>
  <c r="AQ23" s="1"/>
  <c r="L24"/>
  <c r="M24" s="1"/>
  <c r="L26"/>
  <c r="M26" s="1"/>
  <c r="AQ26" s="1"/>
  <c r="L27"/>
  <c r="M27" s="1"/>
  <c r="L28"/>
  <c r="M28" s="1"/>
  <c r="L30"/>
  <c r="M30" s="1"/>
  <c r="L31"/>
  <c r="M31" s="1"/>
  <c r="L32"/>
  <c r="M32" s="1"/>
  <c r="L33"/>
  <c r="M33" s="1"/>
  <c r="AQ33" s="1"/>
  <c r="L34"/>
  <c r="M34" s="1"/>
  <c r="L35"/>
  <c r="M35" s="1"/>
  <c r="AQ35" s="1"/>
  <c r="L36"/>
  <c r="M36" s="1"/>
  <c r="L38"/>
  <c r="M38" s="1"/>
  <c r="L41"/>
  <c r="M41" s="1"/>
  <c r="AQ41" s="1"/>
  <c r="AU41" s="1"/>
  <c r="L42"/>
  <c r="M42" s="1"/>
  <c r="L43"/>
  <c r="M43" s="1"/>
  <c r="L46"/>
  <c r="M46" s="1"/>
  <c r="L47"/>
  <c r="M47" s="1"/>
  <c r="L48"/>
  <c r="M48" s="1"/>
  <c r="AQ48" s="1"/>
  <c r="L49"/>
  <c r="M49" s="1"/>
  <c r="L51"/>
  <c r="M51" s="1"/>
  <c r="AQ51" s="1"/>
  <c r="AU51" s="1"/>
  <c r="L52"/>
  <c r="M52" s="1"/>
  <c r="L53"/>
  <c r="M53" s="1"/>
  <c r="AQ53" s="1"/>
  <c r="AU53" s="1"/>
  <c r="L54"/>
  <c r="M54" s="1"/>
  <c r="L55"/>
  <c r="M55" s="1"/>
  <c r="AQ55" s="1"/>
  <c r="AU55" s="1"/>
  <c r="L57"/>
  <c r="M57" s="1"/>
  <c r="L58"/>
  <c r="M58" s="1"/>
  <c r="L59"/>
  <c r="M59" s="1"/>
  <c r="L62"/>
  <c r="M62" s="1"/>
  <c r="L63"/>
  <c r="M63" s="1"/>
  <c r="AQ63" s="1"/>
  <c r="L64"/>
  <c r="M64" s="1"/>
  <c r="L65"/>
  <c r="M65" s="1"/>
  <c r="AQ65" s="1"/>
  <c r="L66"/>
  <c r="M66" s="1"/>
  <c r="L67"/>
  <c r="M67" s="1"/>
  <c r="AQ67" s="1"/>
  <c r="L68"/>
  <c r="M68" s="1"/>
  <c r="L69"/>
  <c r="M69" s="1"/>
  <c r="AQ69" s="1"/>
  <c r="L70"/>
  <c r="M70" s="1"/>
  <c r="L71"/>
  <c r="M71" s="1"/>
  <c r="AQ71" s="1"/>
  <c r="AU71" s="1"/>
  <c r="L72"/>
  <c r="M72" s="1"/>
  <c r="L73"/>
  <c r="M73" s="1"/>
  <c r="AQ73" s="1"/>
  <c r="AU73" s="1"/>
  <c r="L74"/>
  <c r="M74" s="1"/>
  <c r="L75"/>
  <c r="M75" s="1"/>
  <c r="AQ75" s="1"/>
  <c r="L76"/>
  <c r="M76" s="1"/>
  <c r="AB7"/>
  <c r="Y7"/>
  <c r="U7"/>
  <c r="T7"/>
  <c r="S7"/>
  <c r="R7"/>
  <c r="AB8"/>
  <c r="Y8"/>
  <c r="U8"/>
  <c r="T8"/>
  <c r="S8"/>
  <c r="R8"/>
  <c r="AB9"/>
  <c r="Y9"/>
  <c r="U9"/>
  <c r="T9"/>
  <c r="S9"/>
  <c r="R9"/>
  <c r="AB10"/>
  <c r="Y10"/>
  <c r="U10"/>
  <c r="T10"/>
  <c r="S10"/>
  <c r="R10"/>
  <c r="AB12"/>
  <c r="Y12"/>
  <c r="U12"/>
  <c r="T12"/>
  <c r="S12"/>
  <c r="R12"/>
  <c r="AB13"/>
  <c r="Y13"/>
  <c r="U13"/>
  <c r="T13"/>
  <c r="S13"/>
  <c r="R13"/>
  <c r="AB14"/>
  <c r="AE14" s="1"/>
  <c r="AF14" s="1"/>
  <c r="AR14" s="1"/>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S7" s="1"/>
  <c r="AM8"/>
  <c r="AN8" s="1"/>
  <c r="AS8" s="1"/>
  <c r="AM9"/>
  <c r="AN9" s="1"/>
  <c r="AS9" s="1"/>
  <c r="AM10"/>
  <c r="AN10" s="1"/>
  <c r="AS10" s="1"/>
  <c r="AM12"/>
  <c r="AN12" s="1"/>
  <c r="AS12" s="1"/>
  <c r="AM13"/>
  <c r="AN13" s="1"/>
  <c r="AS13" s="1"/>
  <c r="AM14"/>
  <c r="AN14" s="1"/>
  <c r="AS14" s="1"/>
  <c r="AM17"/>
  <c r="AN17" s="1"/>
  <c r="AS17" s="1"/>
  <c r="AM18"/>
  <c r="AN18" s="1"/>
  <c r="AS18" s="1"/>
  <c r="AM21"/>
  <c r="AN21" s="1"/>
  <c r="AS21" s="1"/>
  <c r="AM22"/>
  <c r="AN22" s="1"/>
  <c r="AS22" s="1"/>
  <c r="AM23"/>
  <c r="AN23" s="1"/>
  <c r="AM24"/>
  <c r="AN24" s="1"/>
  <c r="AS24" s="1"/>
  <c r="AM26"/>
  <c r="AN26" s="1"/>
  <c r="AS26" s="1"/>
  <c r="AM27"/>
  <c r="AN27" s="1"/>
  <c r="AS27" s="1"/>
  <c r="AM28"/>
  <c r="AN28" s="1"/>
  <c r="AM30"/>
  <c r="AN30" s="1"/>
  <c r="AS30" s="1"/>
  <c r="AM31"/>
  <c r="AN31" s="1"/>
  <c r="AS31" s="1"/>
  <c r="AM32"/>
  <c r="AN32" s="1"/>
  <c r="AS32" s="1"/>
  <c r="AM33"/>
  <c r="AN33" s="1"/>
  <c r="AM34"/>
  <c r="AN34" s="1"/>
  <c r="AS34" s="1"/>
  <c r="AM35"/>
  <c r="AN35" s="1"/>
  <c r="AS35" s="1"/>
  <c r="AM36"/>
  <c r="AN36" s="1"/>
  <c r="AS36" s="1"/>
  <c r="AM38"/>
  <c r="AN38" s="1"/>
  <c r="AM41"/>
  <c r="AN41" s="1"/>
  <c r="AM42"/>
  <c r="AN42" s="1"/>
  <c r="AS42" s="1"/>
  <c r="AM43"/>
  <c r="AN43" s="1"/>
  <c r="AS43" s="1"/>
  <c r="AM46"/>
  <c r="AN46" s="1"/>
  <c r="AS46" s="1"/>
  <c r="AM47"/>
  <c r="AN47" s="1"/>
  <c r="AS47" s="1"/>
  <c r="AM48"/>
  <c r="AN48" s="1"/>
  <c r="AM49"/>
  <c r="AN49" s="1"/>
  <c r="AS49" s="1"/>
  <c r="AM51"/>
  <c r="AN51" s="1"/>
  <c r="AS51" s="1"/>
  <c r="AM52"/>
  <c r="AN52" s="1"/>
  <c r="AS52" s="1"/>
  <c r="AM53"/>
  <c r="AN53" s="1"/>
  <c r="AM54"/>
  <c r="AN54" s="1"/>
  <c r="AS54" s="1"/>
  <c r="AM55"/>
  <c r="AN55" s="1"/>
  <c r="AS55" s="1"/>
  <c r="AM57"/>
  <c r="AN57" s="1"/>
  <c r="AS57" s="1"/>
  <c r="AM58"/>
  <c r="AN58" s="1"/>
  <c r="AS58" s="1"/>
  <c r="AM59"/>
  <c r="AN59" s="1"/>
  <c r="AS59" s="1"/>
  <c r="AM62"/>
  <c r="AN62" s="1"/>
  <c r="AS62" s="1"/>
  <c r="AM63"/>
  <c r="AN63" s="1"/>
  <c r="AS63" s="1"/>
  <c r="AM64"/>
  <c r="AN64" s="1"/>
  <c r="AS64" s="1"/>
  <c r="AM65"/>
  <c r="AN65" s="1"/>
  <c r="AS65" s="1"/>
  <c r="AM66"/>
  <c r="AN66" s="1"/>
  <c r="AS66" s="1"/>
  <c r="AM67"/>
  <c r="AN67" s="1"/>
  <c r="AM68"/>
  <c r="AN68" s="1"/>
  <c r="AS68" s="1"/>
  <c r="AM69"/>
  <c r="AN69" s="1"/>
  <c r="AS69" s="1"/>
  <c r="AM70"/>
  <c r="AN70" s="1"/>
  <c r="AS70" s="1"/>
  <c r="AM71"/>
  <c r="AN71" s="1"/>
  <c r="AS71" s="1"/>
  <c r="AM72"/>
  <c r="AN72" s="1"/>
  <c r="AS72" s="1"/>
  <c r="AM73"/>
  <c r="AN73" s="1"/>
  <c r="AS73" s="1"/>
  <c r="AM74"/>
  <c r="AN74" s="1"/>
  <c r="AS74" s="1"/>
  <c r="AM75"/>
  <c r="AS75" s="1"/>
  <c r="AM76"/>
  <c r="AN76" s="1"/>
  <c r="AS76" s="1"/>
  <c r="AL11" i="18"/>
  <c r="AL10" s="1"/>
  <c r="AL22"/>
  <c r="AM9"/>
  <c r="AM7"/>
  <c r="AM11"/>
  <c r="AM10"/>
  <c r="AM13"/>
  <c r="AM14"/>
  <c r="AM15"/>
  <c r="AM16"/>
  <c r="AM18"/>
  <c r="AM17" s="1"/>
  <c r="AM20"/>
  <c r="AM21"/>
  <c r="AM22"/>
  <c r="AM24"/>
  <c r="AM23" s="1"/>
  <c r="AN9"/>
  <c r="AN11"/>
  <c r="AN10" s="1"/>
  <c r="AN13"/>
  <c r="AN14"/>
  <c r="AN15"/>
  <c r="AN16"/>
  <c r="AN18"/>
  <c r="AN17" s="1"/>
  <c r="AN20"/>
  <c r="AN21"/>
  <c r="AN22"/>
  <c r="AN24"/>
  <c r="AN23" s="1"/>
  <c r="AO9"/>
  <c r="AO11"/>
  <c r="AO10" s="1"/>
  <c r="AO13"/>
  <c r="AO14"/>
  <c r="AO15"/>
  <c r="AO16"/>
  <c r="AO18"/>
  <c r="AO17" s="1"/>
  <c r="AO20"/>
  <c r="AO21"/>
  <c r="AO22"/>
  <c r="AO24"/>
  <c r="AO23" s="1"/>
  <c r="AP9"/>
  <c r="AP11"/>
  <c r="AP10" s="1"/>
  <c r="AP13"/>
  <c r="AP14"/>
  <c r="AP15"/>
  <c r="AP16"/>
  <c r="AP18"/>
  <c r="AP17" s="1"/>
  <c r="AP20"/>
  <c r="AP22"/>
  <c r="AQ9"/>
  <c r="AQ7" s="1"/>
  <c r="AQ11"/>
  <c r="AQ10" s="1"/>
  <c r="AQ13"/>
  <c r="AQ14"/>
  <c r="AQ15"/>
  <c r="AQ16"/>
  <c r="AQ20"/>
  <c r="AQ21"/>
  <c r="AQ22"/>
  <c r="AQ24"/>
  <c r="AQ23" s="1"/>
  <c r="AR9"/>
  <c r="AR11"/>
  <c r="AR10" s="1"/>
  <c r="AR13"/>
  <c r="AR14"/>
  <c r="AR12" s="1"/>
  <c r="AR15"/>
  <c r="AR16"/>
  <c r="AR18"/>
  <c r="AR17" s="1"/>
  <c r="AR20"/>
  <c r="AR19" s="1"/>
  <c r="AR21"/>
  <c r="AR22"/>
  <c r="AR24"/>
  <c r="AR23" s="1"/>
  <c r="L7" i="14"/>
  <c r="M7" s="1"/>
  <c r="AQ7" s="1"/>
  <c r="L8"/>
  <c r="M8" s="1"/>
  <c r="L9"/>
  <c r="M9" s="1"/>
  <c r="AQ9" s="1"/>
  <c r="AU9" s="1"/>
  <c r="L10"/>
  <c r="M10" s="1"/>
  <c r="AQ10" s="1"/>
  <c r="AU10" s="1"/>
  <c r="L12"/>
  <c r="M12" s="1"/>
  <c r="AQ12" s="1"/>
  <c r="AU12" s="1"/>
  <c r="L13"/>
  <c r="M13" s="1"/>
  <c r="AQ13" s="1"/>
  <c r="AU13" s="1"/>
  <c r="L14"/>
  <c r="M14" s="1"/>
  <c r="AQ14" s="1"/>
  <c r="AU14" s="1"/>
  <c r="L17"/>
  <c r="M17" s="1"/>
  <c r="AQ17" s="1"/>
  <c r="L18"/>
  <c r="M18" s="1"/>
  <c r="AQ18" s="1"/>
  <c r="L21"/>
  <c r="M21" s="1"/>
  <c r="AQ21" s="1"/>
  <c r="L22"/>
  <c r="M22" s="1"/>
  <c r="AQ22" s="1"/>
  <c r="L23"/>
  <c r="M23" s="1"/>
  <c r="L24"/>
  <c r="M24" s="1"/>
  <c r="AQ24" s="1"/>
  <c r="L26"/>
  <c r="M26" s="1"/>
  <c r="AQ26" s="1"/>
  <c r="L27"/>
  <c r="M27" s="1"/>
  <c r="AQ27" s="1"/>
  <c r="L28"/>
  <c r="M28" s="1"/>
  <c r="L30"/>
  <c r="M30" s="1"/>
  <c r="AQ30" s="1"/>
  <c r="L31"/>
  <c r="M31" s="1"/>
  <c r="AQ31" s="1"/>
  <c r="L32"/>
  <c r="M32" s="1"/>
  <c r="AQ32" s="1"/>
  <c r="L33"/>
  <c r="M33" s="1"/>
  <c r="L34"/>
  <c r="M34" s="1"/>
  <c r="AQ34" s="1"/>
  <c r="L35"/>
  <c r="M35" s="1"/>
  <c r="AQ35" s="1"/>
  <c r="L36"/>
  <c r="M36" s="1"/>
  <c r="AQ36" s="1"/>
  <c r="L38"/>
  <c r="M38"/>
  <c r="AQ38" s="1"/>
  <c r="AQ39" s="1"/>
  <c r="AU16" i="18" s="1"/>
  <c r="L41" i="14"/>
  <c r="M41"/>
  <c r="AQ41" s="1"/>
  <c r="AU41" s="1"/>
  <c r="L42"/>
  <c r="M42" s="1"/>
  <c r="AQ42" s="1"/>
  <c r="AU42" s="1"/>
  <c r="L43"/>
  <c r="M43" s="1"/>
  <c r="AQ43" s="1"/>
  <c r="L46"/>
  <c r="M46" s="1"/>
  <c r="AQ46" s="1"/>
  <c r="AU46" s="1"/>
  <c r="AU50" s="1"/>
  <c r="L47"/>
  <c r="M47" s="1"/>
  <c r="AQ47" s="1"/>
  <c r="L48"/>
  <c r="M48"/>
  <c r="AQ48" s="1"/>
  <c r="L49"/>
  <c r="M49" s="1"/>
  <c r="AQ49" s="1"/>
  <c r="L51"/>
  <c r="M51" s="1"/>
  <c r="AQ51" s="1"/>
  <c r="AU51" s="1"/>
  <c r="L52"/>
  <c r="M52" s="1"/>
  <c r="AQ52" s="1"/>
  <c r="L53"/>
  <c r="M53" s="1"/>
  <c r="L54"/>
  <c r="M54" s="1"/>
  <c r="AQ54" s="1"/>
  <c r="AU54" s="1"/>
  <c r="L55"/>
  <c r="M55" s="1"/>
  <c r="AQ55" s="1"/>
  <c r="AU55" s="1"/>
  <c r="L57"/>
  <c r="M57" s="1"/>
  <c r="AQ57" s="1"/>
  <c r="L58"/>
  <c r="M58" s="1"/>
  <c r="L59"/>
  <c r="M59" s="1"/>
  <c r="AQ59" s="1"/>
  <c r="L62"/>
  <c r="M62" s="1"/>
  <c r="AQ62" s="1"/>
  <c r="AU62" s="1"/>
  <c r="L63"/>
  <c r="M63" s="1"/>
  <c r="AQ63" s="1"/>
  <c r="L64"/>
  <c r="M64" s="1"/>
  <c r="AQ64" s="1"/>
  <c r="L65"/>
  <c r="M65" s="1"/>
  <c r="AQ65" s="1"/>
  <c r="L66"/>
  <c r="M66" s="1"/>
  <c r="AQ66" s="1"/>
  <c r="AU66" s="1"/>
  <c r="L67"/>
  <c r="M67" s="1"/>
  <c r="L68"/>
  <c r="M68" s="1"/>
  <c r="AQ68" s="1"/>
  <c r="L69"/>
  <c r="M69" s="1"/>
  <c r="AQ69" s="1"/>
  <c r="L70"/>
  <c r="M70" s="1"/>
  <c r="AQ70" s="1"/>
  <c r="AU70" s="1"/>
  <c r="L71"/>
  <c r="M71"/>
  <c r="AQ71" s="1"/>
  <c r="AU71" s="1"/>
  <c r="L72"/>
  <c r="M72" s="1"/>
  <c r="AQ72" s="1"/>
  <c r="AU72" s="1"/>
  <c r="L73"/>
  <c r="M73" s="1"/>
  <c r="AQ73" s="1"/>
  <c r="AU73" s="1"/>
  <c r="L74"/>
  <c r="M74" s="1"/>
  <c r="AQ74" s="1"/>
  <c r="L75"/>
  <c r="M75" s="1"/>
  <c r="AQ75" s="1"/>
  <c r="L76"/>
  <c r="M76" s="1"/>
  <c r="AQ76" s="1"/>
  <c r="AU76" s="1"/>
  <c r="AB7"/>
  <c r="Y7"/>
  <c r="U7"/>
  <c r="T7"/>
  <c r="S7"/>
  <c r="R7"/>
  <c r="AB8"/>
  <c r="Y8"/>
  <c r="U8"/>
  <c r="T8"/>
  <c r="S8"/>
  <c r="R8"/>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S7" s="1"/>
  <c r="AM8"/>
  <c r="AN8" s="1"/>
  <c r="AS8" s="1"/>
  <c r="AM9"/>
  <c r="AN9" s="1"/>
  <c r="AM10"/>
  <c r="AN10" s="1"/>
  <c r="AS10" s="1"/>
  <c r="AM12"/>
  <c r="AN12" s="1"/>
  <c r="AS12" s="1"/>
  <c r="AM13"/>
  <c r="AN13" s="1"/>
  <c r="AS13" s="1"/>
  <c r="AM14"/>
  <c r="AN14" s="1"/>
  <c r="AM17"/>
  <c r="AN17" s="1"/>
  <c r="AM18"/>
  <c r="AN18" s="1"/>
  <c r="AS18" s="1"/>
  <c r="AM21"/>
  <c r="AN21" s="1"/>
  <c r="AS21" s="1"/>
  <c r="AM22"/>
  <c r="AN22" s="1"/>
  <c r="AM23"/>
  <c r="AN23" s="1"/>
  <c r="AS23" s="1"/>
  <c r="AM24"/>
  <c r="AN24" s="1"/>
  <c r="AS24" s="1"/>
  <c r="AM26"/>
  <c r="AN26" s="1"/>
  <c r="AS26" s="1"/>
  <c r="AM27"/>
  <c r="AN27" s="1"/>
  <c r="AS27" s="1"/>
  <c r="AM28"/>
  <c r="AN28" s="1"/>
  <c r="AS28" s="1"/>
  <c r="AM30"/>
  <c r="AN30" s="1"/>
  <c r="AS30" s="1"/>
  <c r="AM31"/>
  <c r="AN31" s="1"/>
  <c r="AS31" s="1"/>
  <c r="AM32"/>
  <c r="AN32" s="1"/>
  <c r="AM33"/>
  <c r="AN33" s="1"/>
  <c r="AS33" s="1"/>
  <c r="AM34"/>
  <c r="AN34" s="1"/>
  <c r="AS34" s="1"/>
  <c r="AM35"/>
  <c r="AN35" s="1"/>
  <c r="AS35" s="1"/>
  <c r="AM36"/>
  <c r="AN36" s="1"/>
  <c r="AS36" s="1"/>
  <c r="AM38"/>
  <c r="AN38" s="1"/>
  <c r="AS38" s="1"/>
  <c r="AM41"/>
  <c r="AN41" s="1"/>
  <c r="AS41" s="1"/>
  <c r="AM42"/>
  <c r="AN42" s="1"/>
  <c r="AM43"/>
  <c r="AN43" s="1"/>
  <c r="AS43" s="1"/>
  <c r="AM46"/>
  <c r="AN46" s="1"/>
  <c r="AS46" s="1"/>
  <c r="AM47"/>
  <c r="AN47" s="1"/>
  <c r="AM48"/>
  <c r="AN48" s="1"/>
  <c r="AS48" s="1"/>
  <c r="AM49"/>
  <c r="AN49" s="1"/>
  <c r="AS49" s="1"/>
  <c r="AM51"/>
  <c r="AN51" s="1"/>
  <c r="AS51" s="1"/>
  <c r="AM52"/>
  <c r="AN52" s="1"/>
  <c r="AM53"/>
  <c r="AN53" s="1"/>
  <c r="AS53" s="1"/>
  <c r="AM54"/>
  <c r="AN54" s="1"/>
  <c r="AS54" s="1"/>
  <c r="AM55"/>
  <c r="AN55" s="1"/>
  <c r="AS55" s="1"/>
  <c r="AM57"/>
  <c r="AN57" s="1"/>
  <c r="AM58"/>
  <c r="AN58" s="1"/>
  <c r="AS58" s="1"/>
  <c r="AM59"/>
  <c r="AN59" s="1"/>
  <c r="AS59" s="1"/>
  <c r="AM62"/>
  <c r="AN62" s="1"/>
  <c r="AS62" s="1"/>
  <c r="AM63"/>
  <c r="AN63" s="1"/>
  <c r="AS63" s="1"/>
  <c r="AM64"/>
  <c r="AN64" s="1"/>
  <c r="AS64" s="1"/>
  <c r="AM65"/>
  <c r="AN65" s="1"/>
  <c r="AS65" s="1"/>
  <c r="AM66"/>
  <c r="AN66" s="1"/>
  <c r="AS66" s="1"/>
  <c r="AM67"/>
  <c r="AN67" s="1"/>
  <c r="AS67" s="1"/>
  <c r="AM68"/>
  <c r="AN68" s="1"/>
  <c r="AM69"/>
  <c r="AN69" s="1"/>
  <c r="AS69" s="1"/>
  <c r="AM70"/>
  <c r="AN70" s="1"/>
  <c r="AS70" s="1"/>
  <c r="AM71"/>
  <c r="AN71" s="1"/>
  <c r="AS71" s="1"/>
  <c r="AM72"/>
  <c r="AN72" s="1"/>
  <c r="AS72" s="1"/>
  <c r="AM73"/>
  <c r="AN73" s="1"/>
  <c r="AS73" s="1"/>
  <c r="AM74"/>
  <c r="AN74" s="1"/>
  <c r="AS74" s="1"/>
  <c r="AM75"/>
  <c r="AN75" s="1"/>
  <c r="AS75" s="1"/>
  <c r="AM76"/>
  <c r="AN76" s="1"/>
  <c r="AS76" s="1"/>
  <c r="AY11" i="18"/>
  <c r="AY10" s="1"/>
  <c r="AY22"/>
  <c r="AZ9"/>
  <c r="AZ11"/>
  <c r="AZ10" s="1"/>
  <c r="AZ13"/>
  <c r="AZ14"/>
  <c r="AZ15"/>
  <c r="AZ16"/>
  <c r="AZ18"/>
  <c r="AZ17" s="1"/>
  <c r="AZ20"/>
  <c r="AZ21"/>
  <c r="AZ22"/>
  <c r="AZ24"/>
  <c r="AZ23" s="1"/>
  <c r="BA9"/>
  <c r="BA11"/>
  <c r="BA10" s="1"/>
  <c r="BA13"/>
  <c r="BA14"/>
  <c r="BA15"/>
  <c r="BA16"/>
  <c r="BA18"/>
  <c r="BA17" s="1"/>
  <c r="BA20"/>
  <c r="BA21"/>
  <c r="BA22"/>
  <c r="BA24"/>
  <c r="BA23" s="1"/>
  <c r="BB9"/>
  <c r="BB11"/>
  <c r="BB10" s="1"/>
  <c r="BB13"/>
  <c r="BB14"/>
  <c r="BB15"/>
  <c r="BB16"/>
  <c r="BB18"/>
  <c r="BB17" s="1"/>
  <c r="BB20"/>
  <c r="BB21"/>
  <c r="BB22"/>
  <c r="BB24"/>
  <c r="BB23" s="1"/>
  <c r="BC9"/>
  <c r="BC11"/>
  <c r="BC10" s="1"/>
  <c r="BC13"/>
  <c r="BC14"/>
  <c r="BC15"/>
  <c r="BC16"/>
  <c r="BC18"/>
  <c r="BC17" s="1"/>
  <c r="BC20"/>
  <c r="BC22"/>
  <c r="BD9"/>
  <c r="BD11"/>
  <c r="BD10" s="1"/>
  <c r="BD13"/>
  <c r="BD14"/>
  <c r="BD15"/>
  <c r="BD16"/>
  <c r="BD20"/>
  <c r="BD21"/>
  <c r="BD22"/>
  <c r="BD24"/>
  <c r="BD23" s="1"/>
  <c r="BE9"/>
  <c r="BE11"/>
  <c r="BE10" s="1"/>
  <c r="BE13"/>
  <c r="BE14"/>
  <c r="BE15"/>
  <c r="BE16"/>
  <c r="BE18"/>
  <c r="BE17" s="1"/>
  <c r="BE20"/>
  <c r="BE21"/>
  <c r="BE22"/>
  <c r="BE24"/>
  <c r="BE23" s="1"/>
  <c r="L7" i="15"/>
  <c r="M7" s="1"/>
  <c r="AQ7" s="1"/>
  <c r="AU7" s="1"/>
  <c r="L8"/>
  <c r="M8" s="1"/>
  <c r="AQ8" s="1"/>
  <c r="AU8" s="1"/>
  <c r="L9"/>
  <c r="M9" s="1"/>
  <c r="L10"/>
  <c r="M10" s="1"/>
  <c r="AQ10" s="1"/>
  <c r="AU10" s="1"/>
  <c r="L12"/>
  <c r="M12" s="1"/>
  <c r="AQ12" s="1"/>
  <c r="AU12" s="1"/>
  <c r="L13"/>
  <c r="M13" s="1"/>
  <c r="AQ13" s="1"/>
  <c r="AU13" s="1"/>
  <c r="L14"/>
  <c r="M14" s="1"/>
  <c r="AQ14" s="1"/>
  <c r="AU14" s="1"/>
  <c r="L17"/>
  <c r="M17" s="1"/>
  <c r="AQ17" s="1"/>
  <c r="L18"/>
  <c r="M18" s="1"/>
  <c r="AQ18" s="1"/>
  <c r="AU18" s="1"/>
  <c r="AU19" s="1"/>
  <c r="L21"/>
  <c r="M21" s="1"/>
  <c r="AQ21" s="1"/>
  <c r="L22"/>
  <c r="M22" s="1"/>
  <c r="AQ22" s="1"/>
  <c r="L23"/>
  <c r="M23" s="1"/>
  <c r="AQ23" s="1"/>
  <c r="L24"/>
  <c r="M24" s="1"/>
  <c r="L26"/>
  <c r="M26" s="1"/>
  <c r="AQ26" s="1"/>
  <c r="L27"/>
  <c r="M27" s="1"/>
  <c r="L28"/>
  <c r="M28" s="1"/>
  <c r="AQ28" s="1"/>
  <c r="L30"/>
  <c r="M30" s="1"/>
  <c r="AQ30" s="1"/>
  <c r="L31"/>
  <c r="M31" s="1"/>
  <c r="AQ31" s="1"/>
  <c r="L32"/>
  <c r="M32" s="1"/>
  <c r="AQ32" s="1"/>
  <c r="L33"/>
  <c r="M33" s="1"/>
  <c r="L34"/>
  <c r="M34" s="1"/>
  <c r="AQ34" s="1"/>
  <c r="L35"/>
  <c r="M35" s="1"/>
  <c r="AQ35" s="1"/>
  <c r="L36"/>
  <c r="M36" s="1"/>
  <c r="AQ36" s="1"/>
  <c r="L38"/>
  <c r="M38" s="1"/>
  <c r="L41"/>
  <c r="M41" s="1"/>
  <c r="AQ41" s="1"/>
  <c r="AU41" s="1"/>
  <c r="AU44" s="1"/>
  <c r="AU40" s="1"/>
  <c r="L42"/>
  <c r="M42" s="1"/>
  <c r="AQ42" s="1"/>
  <c r="AU42" s="1"/>
  <c r="L43"/>
  <c r="M43" s="1"/>
  <c r="L46"/>
  <c r="M46" s="1"/>
  <c r="L47"/>
  <c r="M47" s="1"/>
  <c r="AQ47" s="1"/>
  <c r="L48"/>
  <c r="M48" s="1"/>
  <c r="AQ48" s="1"/>
  <c r="L49"/>
  <c r="M49" s="1"/>
  <c r="AQ49" s="1"/>
  <c r="L51"/>
  <c r="M51" s="1"/>
  <c r="L52"/>
  <c r="M52" s="1"/>
  <c r="AQ52" s="1"/>
  <c r="L53"/>
  <c r="M53" s="1"/>
  <c r="AQ53" s="1"/>
  <c r="AU53" s="1"/>
  <c r="L54"/>
  <c r="M54" s="1"/>
  <c r="AQ54" s="1"/>
  <c r="AU54" s="1"/>
  <c r="L55"/>
  <c r="M55" s="1"/>
  <c r="AQ55" s="1"/>
  <c r="AU55" s="1"/>
  <c r="L57"/>
  <c r="M57" s="1"/>
  <c r="AQ57" s="1"/>
  <c r="L58"/>
  <c r="M58" s="1"/>
  <c r="L59"/>
  <c r="M59" s="1"/>
  <c r="AQ59" s="1"/>
  <c r="L62"/>
  <c r="M62" s="1"/>
  <c r="AQ62" s="1"/>
  <c r="AU62" s="1"/>
  <c r="L63"/>
  <c r="M63" s="1"/>
  <c r="AQ63" s="1"/>
  <c r="L64"/>
  <c r="M64" s="1"/>
  <c r="AQ64" s="1"/>
  <c r="L65"/>
  <c r="M65" s="1"/>
  <c r="L66"/>
  <c r="M66" s="1"/>
  <c r="AQ66" s="1"/>
  <c r="L67"/>
  <c r="M67" s="1"/>
  <c r="AQ67" s="1"/>
  <c r="L68"/>
  <c r="M68" s="1"/>
  <c r="AQ68" s="1"/>
  <c r="AV68" s="1"/>
  <c r="AV77" s="1"/>
  <c r="L69"/>
  <c r="M69" s="1"/>
  <c r="AQ69" s="1"/>
  <c r="L70"/>
  <c r="M70" s="1"/>
  <c r="AQ70" s="1"/>
  <c r="AU70" s="1"/>
  <c r="L71"/>
  <c r="M71" s="1"/>
  <c r="AQ71" s="1"/>
  <c r="AU71" s="1"/>
  <c r="L72"/>
  <c r="M72" s="1"/>
  <c r="AQ72" s="1"/>
  <c r="AU72" s="1"/>
  <c r="L73"/>
  <c r="M73" s="1"/>
  <c r="AQ73" s="1"/>
  <c r="AU73" s="1"/>
  <c r="L74"/>
  <c r="M74" s="1"/>
  <c r="AQ74" s="1"/>
  <c r="L75"/>
  <c r="M75" s="1"/>
  <c r="AQ75" s="1"/>
  <c r="L76"/>
  <c r="M76" s="1"/>
  <c r="AQ76" s="1"/>
  <c r="AU76" s="1"/>
  <c r="AB7"/>
  <c r="Y7"/>
  <c r="U7"/>
  <c r="T7"/>
  <c r="S7"/>
  <c r="R7"/>
  <c r="AB8"/>
  <c r="Y8"/>
  <c r="U8"/>
  <c r="T8"/>
  <c r="S8"/>
  <c r="R8"/>
  <c r="AE8"/>
  <c r="AF8" s="1"/>
  <c r="AR8" s="1"/>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AE70" s="1"/>
  <c r="AF70" s="1"/>
  <c r="AR70" s="1"/>
  <c r="AY70" s="1"/>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S7" s="1"/>
  <c r="AM8"/>
  <c r="AN8" s="1"/>
  <c r="AM9"/>
  <c r="AN9" s="1"/>
  <c r="AS9" s="1"/>
  <c r="AM10"/>
  <c r="AN10" s="1"/>
  <c r="AS10" s="1"/>
  <c r="AM12"/>
  <c r="AN12" s="1"/>
  <c r="AS12" s="1"/>
  <c r="AM13"/>
  <c r="AN13" s="1"/>
  <c r="AM14"/>
  <c r="AN14" s="1"/>
  <c r="AS14" s="1"/>
  <c r="AM17"/>
  <c r="AN17" s="1"/>
  <c r="AS17" s="1"/>
  <c r="AM18"/>
  <c r="AN18" s="1"/>
  <c r="AM21"/>
  <c r="AN21" s="1"/>
  <c r="AM22"/>
  <c r="AN22" s="1"/>
  <c r="AS22" s="1"/>
  <c r="AM23"/>
  <c r="AN23" s="1"/>
  <c r="AS23" s="1"/>
  <c r="AM24"/>
  <c r="AN24" s="1"/>
  <c r="AS24" s="1"/>
  <c r="AM26"/>
  <c r="AN26" s="1"/>
  <c r="AM27"/>
  <c r="AN27" s="1"/>
  <c r="AS27" s="1"/>
  <c r="AM28"/>
  <c r="AN28" s="1"/>
  <c r="AS28" s="1"/>
  <c r="AM30"/>
  <c r="AN30" s="1"/>
  <c r="AS30" s="1"/>
  <c r="AM31"/>
  <c r="AN31" s="1"/>
  <c r="AM32"/>
  <c r="AN32" s="1"/>
  <c r="AS32" s="1"/>
  <c r="AM33"/>
  <c r="AN33" s="1"/>
  <c r="AS33" s="1"/>
  <c r="AM34"/>
  <c r="AN34" s="1"/>
  <c r="AS34" s="1"/>
  <c r="AM35"/>
  <c r="AN35" s="1"/>
  <c r="AS35" s="1"/>
  <c r="AM36"/>
  <c r="AN36" s="1"/>
  <c r="AS36" s="1"/>
  <c r="AM38"/>
  <c r="AN38" s="1"/>
  <c r="AS38" s="1"/>
  <c r="AM41"/>
  <c r="AN41" s="1"/>
  <c r="AS41" s="1"/>
  <c r="AM42"/>
  <c r="AN42" s="1"/>
  <c r="AS42" s="1"/>
  <c r="AM43"/>
  <c r="AN43" s="1"/>
  <c r="AM46"/>
  <c r="AN46" s="1"/>
  <c r="AM47"/>
  <c r="AN47" s="1"/>
  <c r="AS47" s="1"/>
  <c r="AM48"/>
  <c r="AN48" s="1"/>
  <c r="AS48" s="1"/>
  <c r="AM49"/>
  <c r="AN49" s="1"/>
  <c r="AS49" s="1"/>
  <c r="AM51"/>
  <c r="AN51" s="1"/>
  <c r="AM52"/>
  <c r="AN52" s="1"/>
  <c r="AS52" s="1"/>
  <c r="AM53"/>
  <c r="AN53" s="1"/>
  <c r="AS53" s="1"/>
  <c r="AM54"/>
  <c r="AN54" s="1"/>
  <c r="AS54" s="1"/>
  <c r="AM55"/>
  <c r="AN55" s="1"/>
  <c r="AS55" s="1"/>
  <c r="AM57"/>
  <c r="AN57" s="1"/>
  <c r="AS57" s="1"/>
  <c r="AM58"/>
  <c r="AN58" s="1"/>
  <c r="AM59"/>
  <c r="AN59" s="1"/>
  <c r="AS59" s="1"/>
  <c r="AM62"/>
  <c r="AN62" s="1"/>
  <c r="AS62" s="1"/>
  <c r="AM63"/>
  <c r="AN63" s="1"/>
  <c r="AS63" s="1"/>
  <c r="AM64"/>
  <c r="AN64" s="1"/>
  <c r="AS64" s="1"/>
  <c r="AM65"/>
  <c r="AN65" s="1"/>
  <c r="AM66"/>
  <c r="AN66" s="1"/>
  <c r="AS66" s="1"/>
  <c r="AM67"/>
  <c r="AN67" s="1"/>
  <c r="AS67" s="1"/>
  <c r="AM68"/>
  <c r="AN68" s="1"/>
  <c r="AS68" s="1"/>
  <c r="AM69"/>
  <c r="AN69" s="1"/>
  <c r="AS69" s="1"/>
  <c r="AM70"/>
  <c r="AN70" s="1"/>
  <c r="AS70" s="1"/>
  <c r="AM71"/>
  <c r="AN71" s="1"/>
  <c r="AS71" s="1"/>
  <c r="AM72"/>
  <c r="AN72" s="1"/>
  <c r="AS72" s="1"/>
  <c r="AM73"/>
  <c r="AN73" s="1"/>
  <c r="AS73" s="1"/>
  <c r="AM74"/>
  <c r="AN74" s="1"/>
  <c r="AS74" s="1"/>
  <c r="AM75"/>
  <c r="AN75" s="1"/>
  <c r="AS75" s="1"/>
  <c r="AM76"/>
  <c r="AN76" s="1"/>
  <c r="AS76" s="1"/>
  <c r="BL22" i="18"/>
  <c r="BM8"/>
  <c r="BM9"/>
  <c r="BM11"/>
  <c r="BM10" s="1"/>
  <c r="BM13"/>
  <c r="BM14"/>
  <c r="BM15"/>
  <c r="BM16"/>
  <c r="BM18"/>
  <c r="BM17" s="1"/>
  <c r="BM20"/>
  <c r="BM21"/>
  <c r="BM22"/>
  <c r="BN8"/>
  <c r="BN9"/>
  <c r="BN11"/>
  <c r="BN10" s="1"/>
  <c r="BN13"/>
  <c r="BN14"/>
  <c r="BN15"/>
  <c r="BN16"/>
  <c r="BN18"/>
  <c r="BN17" s="1"/>
  <c r="BN20"/>
  <c r="BN21"/>
  <c r="BN22"/>
  <c r="BN24"/>
  <c r="BN23" s="1"/>
  <c r="BO8"/>
  <c r="BO9"/>
  <c r="BO11"/>
  <c r="BO10" s="1"/>
  <c r="BO13"/>
  <c r="BO14"/>
  <c r="BO15"/>
  <c r="BO16"/>
  <c r="BO18"/>
  <c r="BO17" s="1"/>
  <c r="BO20"/>
  <c r="BO21"/>
  <c r="BO22"/>
  <c r="BO24"/>
  <c r="BO23" s="1"/>
  <c r="BP8"/>
  <c r="BP9"/>
  <c r="BP11"/>
  <c r="BP10" s="1"/>
  <c r="BP13"/>
  <c r="BP14"/>
  <c r="BP15"/>
  <c r="BP16"/>
  <c r="BP18"/>
  <c r="BP17" s="1"/>
  <c r="BP20"/>
  <c r="BP22"/>
  <c r="BQ8"/>
  <c r="BQ9"/>
  <c r="BQ11"/>
  <c r="BQ10" s="1"/>
  <c r="BQ13"/>
  <c r="BQ14"/>
  <c r="BQ15"/>
  <c r="BQ16"/>
  <c r="BQ20"/>
  <c r="BQ21"/>
  <c r="BQ22"/>
  <c r="BQ24"/>
  <c r="BQ23" s="1"/>
  <c r="BR8"/>
  <c r="BR9"/>
  <c r="BR11"/>
  <c r="BR10" s="1"/>
  <c r="BR13"/>
  <c r="BR14"/>
  <c r="BR15"/>
  <c r="BR16"/>
  <c r="BR18"/>
  <c r="BR17" s="1"/>
  <c r="BR20"/>
  <c r="BR21"/>
  <c r="BR22"/>
  <c r="BR24"/>
  <c r="BR23" s="1"/>
  <c r="L7" i="16"/>
  <c r="M7" s="1"/>
  <c r="L8"/>
  <c r="M8" s="1"/>
  <c r="AQ8" s="1"/>
  <c r="AU8" s="1"/>
  <c r="L9"/>
  <c r="M9" s="1"/>
  <c r="AQ9" s="1"/>
  <c r="AU9" s="1"/>
  <c r="L10"/>
  <c r="M10" s="1"/>
  <c r="AQ10" s="1"/>
  <c r="AU10" s="1"/>
  <c r="L12"/>
  <c r="M12" s="1"/>
  <c r="L13"/>
  <c r="M13" s="1"/>
  <c r="AQ13" s="1"/>
  <c r="AU13" s="1"/>
  <c r="L14"/>
  <c r="M14" s="1"/>
  <c r="AQ14" s="1"/>
  <c r="AU14" s="1"/>
  <c r="L17"/>
  <c r="M17" s="1"/>
  <c r="L18"/>
  <c r="M18" s="1"/>
  <c r="AQ18" s="1"/>
  <c r="AU18" s="1"/>
  <c r="AU19" s="1"/>
  <c r="AU16" s="1"/>
  <c r="L21"/>
  <c r="M21" s="1"/>
  <c r="AQ21" s="1"/>
  <c r="L22"/>
  <c r="M22" s="1"/>
  <c r="L23"/>
  <c r="M23" s="1"/>
  <c r="AQ23" s="1"/>
  <c r="L24"/>
  <c r="M24" s="1"/>
  <c r="AQ24" s="1"/>
  <c r="L26"/>
  <c r="M26" s="1"/>
  <c r="AQ26" s="1"/>
  <c r="L27"/>
  <c r="M27" s="1"/>
  <c r="L28"/>
  <c r="M28" s="1"/>
  <c r="AQ28" s="1"/>
  <c r="L30"/>
  <c r="M30" s="1"/>
  <c r="AQ30" s="1"/>
  <c r="L31"/>
  <c r="M31" s="1"/>
  <c r="AQ31" s="1"/>
  <c r="L32"/>
  <c r="M32" s="1"/>
  <c r="L33"/>
  <c r="M33" s="1"/>
  <c r="AQ33" s="1"/>
  <c r="L34"/>
  <c r="M34" s="1"/>
  <c r="AQ34" s="1"/>
  <c r="L35"/>
  <c r="M35" s="1"/>
  <c r="AQ35" s="1"/>
  <c r="L36"/>
  <c r="M36" s="1"/>
  <c r="AQ36" s="1"/>
  <c r="L38"/>
  <c r="M38" s="1"/>
  <c r="AQ38" s="1"/>
  <c r="AQ39" s="1"/>
  <c r="BU16" i="18" s="1"/>
  <c r="L41" i="16"/>
  <c r="M41" s="1"/>
  <c r="AQ41" s="1"/>
  <c r="AU41" s="1"/>
  <c r="L42"/>
  <c r="M42" s="1"/>
  <c r="L43"/>
  <c r="M43" s="1"/>
  <c r="AQ43" s="1"/>
  <c r="L46"/>
  <c r="M46" s="1"/>
  <c r="AQ46" s="1"/>
  <c r="AU46" s="1"/>
  <c r="AU50" s="1"/>
  <c r="L47"/>
  <c r="M47" s="1"/>
  <c r="L48"/>
  <c r="M48" s="1"/>
  <c r="AQ48" s="1"/>
  <c r="L49"/>
  <c r="M49" s="1"/>
  <c r="AQ49" s="1"/>
  <c r="L51"/>
  <c r="M51" s="1"/>
  <c r="AQ51" s="1"/>
  <c r="AU51" s="1"/>
  <c r="L52"/>
  <c r="M52" s="1"/>
  <c r="L53"/>
  <c r="M53" s="1"/>
  <c r="AQ53" s="1"/>
  <c r="AU53" s="1"/>
  <c r="L54"/>
  <c r="M54" s="1"/>
  <c r="AQ54" s="1"/>
  <c r="AU54" s="1"/>
  <c r="L55"/>
  <c r="M55" s="1"/>
  <c r="AQ55" s="1"/>
  <c r="AU55" s="1"/>
  <c r="L57"/>
  <c r="M57" s="1"/>
  <c r="L58"/>
  <c r="M58" s="1"/>
  <c r="AQ58" s="1"/>
  <c r="L59"/>
  <c r="M59" s="1"/>
  <c r="AQ59" s="1"/>
  <c r="L62"/>
  <c r="M62" s="1"/>
  <c r="AQ62" s="1"/>
  <c r="AU62" s="1"/>
  <c r="L63"/>
  <c r="M63" s="1"/>
  <c r="AQ63" s="1"/>
  <c r="L64"/>
  <c r="M64" s="1"/>
  <c r="L65"/>
  <c r="M65" s="1"/>
  <c r="AQ65" s="1"/>
  <c r="L66"/>
  <c r="M66" s="1"/>
  <c r="AQ66" s="1"/>
  <c r="L67"/>
  <c r="M67" s="1"/>
  <c r="AQ67" s="1"/>
  <c r="L68"/>
  <c r="M68" s="1"/>
  <c r="AQ68" s="1"/>
  <c r="AV68" s="1"/>
  <c r="AV77" s="1"/>
  <c r="AV61" s="1"/>
  <c r="L69"/>
  <c r="M69" s="1"/>
  <c r="AQ69" s="1"/>
  <c r="L70"/>
  <c r="M70" s="1"/>
  <c r="AQ70" s="1"/>
  <c r="AU70" s="1"/>
  <c r="L71"/>
  <c r="M71" s="1"/>
  <c r="AQ71" s="1"/>
  <c r="AU71" s="1"/>
  <c r="L72"/>
  <c r="M72" s="1"/>
  <c r="AQ72" s="1"/>
  <c r="AU72" s="1"/>
  <c r="L73"/>
  <c r="M73" s="1"/>
  <c r="AQ73" s="1"/>
  <c r="AU73" s="1"/>
  <c r="L74"/>
  <c r="M74" s="1"/>
  <c r="AQ74" s="1"/>
  <c r="L75"/>
  <c r="M75" s="1"/>
  <c r="AQ75" s="1"/>
  <c r="L76"/>
  <c r="M76" s="1"/>
  <c r="AQ76" s="1"/>
  <c r="AU76" s="1"/>
  <c r="AB7"/>
  <c r="Y7"/>
  <c r="U7"/>
  <c r="T7"/>
  <c r="S7"/>
  <c r="R7"/>
  <c r="AB8"/>
  <c r="Y8"/>
  <c r="U8"/>
  <c r="T8"/>
  <c r="S8"/>
  <c r="R8"/>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M8"/>
  <c r="AN8" s="1"/>
  <c r="AM9"/>
  <c r="AN9" s="1"/>
  <c r="AM10"/>
  <c r="AN10" s="1"/>
  <c r="AS10" s="1"/>
  <c r="AM12"/>
  <c r="AN12" s="1"/>
  <c r="AM13"/>
  <c r="AN13" s="1"/>
  <c r="AM14"/>
  <c r="AN14" s="1"/>
  <c r="AM17"/>
  <c r="AN17" s="1"/>
  <c r="AM18"/>
  <c r="AN18" s="1"/>
  <c r="AM21"/>
  <c r="AN21" s="1"/>
  <c r="AM22"/>
  <c r="AN22" s="1"/>
  <c r="AM23"/>
  <c r="AN23" s="1"/>
  <c r="AS23" s="1"/>
  <c r="AM24"/>
  <c r="AN24" s="1"/>
  <c r="AM26"/>
  <c r="AN26" s="1"/>
  <c r="AM27"/>
  <c r="AN27" s="1"/>
  <c r="AM28"/>
  <c r="AN28" s="1"/>
  <c r="AS28" s="1"/>
  <c r="AM30"/>
  <c r="AN30" s="1"/>
  <c r="AM31"/>
  <c r="AN31" s="1"/>
  <c r="AS31" s="1"/>
  <c r="AM32"/>
  <c r="AN32" s="1"/>
  <c r="AM33"/>
  <c r="AN33" s="1"/>
  <c r="AM34"/>
  <c r="AN34" s="1"/>
  <c r="AM35"/>
  <c r="AN35" s="1"/>
  <c r="AS35" s="1"/>
  <c r="AM36"/>
  <c r="AN36" s="1"/>
  <c r="AM38"/>
  <c r="AN38" s="1"/>
  <c r="AM41"/>
  <c r="AN41" s="1"/>
  <c r="AM42"/>
  <c r="AN42" s="1"/>
  <c r="AM43"/>
  <c r="AN43" s="1"/>
  <c r="AS43" s="1"/>
  <c r="AM46"/>
  <c r="AN46" s="1"/>
  <c r="AM47"/>
  <c r="AN47" s="1"/>
  <c r="AM48"/>
  <c r="AN48" s="1"/>
  <c r="AS48" s="1"/>
  <c r="AM49"/>
  <c r="AN49" s="1"/>
  <c r="AM51"/>
  <c r="AN51" s="1"/>
  <c r="AM52"/>
  <c r="AN52" s="1"/>
  <c r="AM53"/>
  <c r="AN53" s="1"/>
  <c r="AS53" s="1"/>
  <c r="AM54"/>
  <c r="AN54" s="1"/>
  <c r="AM55"/>
  <c r="AN55" s="1"/>
  <c r="AS55" s="1"/>
  <c r="AM57"/>
  <c r="AN57" s="1"/>
  <c r="AM58"/>
  <c r="AN58" s="1"/>
  <c r="AM59"/>
  <c r="AN59" s="1"/>
  <c r="AM62"/>
  <c r="AN62" s="1"/>
  <c r="AM63"/>
  <c r="AN63" s="1"/>
  <c r="AS63" s="1"/>
  <c r="AM64"/>
  <c r="AN64" s="1"/>
  <c r="AM65"/>
  <c r="AN65" s="1"/>
  <c r="AM66"/>
  <c r="AN66" s="1"/>
  <c r="AM67"/>
  <c r="AN67" s="1"/>
  <c r="AS67" s="1"/>
  <c r="AM68"/>
  <c r="AN68" s="1"/>
  <c r="AM69"/>
  <c r="AN69" s="1"/>
  <c r="AS69" s="1"/>
  <c r="AM70"/>
  <c r="AN70" s="1"/>
  <c r="AM71"/>
  <c r="AN71" s="1"/>
  <c r="AS71" s="1"/>
  <c r="AM72"/>
  <c r="AN72" s="1"/>
  <c r="AM73"/>
  <c r="AN73" s="1"/>
  <c r="AS73" s="1"/>
  <c r="AM74"/>
  <c r="AN74" s="1"/>
  <c r="AM75"/>
  <c r="AN75" s="1"/>
  <c r="AS75" s="1"/>
  <c r="AM76"/>
  <c r="AN76" s="1"/>
  <c r="BY22" i="18"/>
  <c r="BZ8"/>
  <c r="BZ9"/>
  <c r="BZ11"/>
  <c r="BZ10" s="1"/>
  <c r="BZ13"/>
  <c r="BZ14"/>
  <c r="BZ15"/>
  <c r="BZ16"/>
  <c r="BZ18"/>
  <c r="BZ17" s="1"/>
  <c r="BZ20"/>
  <c r="BZ21"/>
  <c r="BZ22"/>
  <c r="CA8"/>
  <c r="CA9"/>
  <c r="CA11"/>
  <c r="CA10" s="1"/>
  <c r="CA13"/>
  <c r="CA14"/>
  <c r="CA15"/>
  <c r="CA16"/>
  <c r="CA18"/>
  <c r="CA17" s="1"/>
  <c r="CA20"/>
  <c r="CA21"/>
  <c r="CA22"/>
  <c r="CA24"/>
  <c r="CA23" s="1"/>
  <c r="CB8"/>
  <c r="CB9"/>
  <c r="CB11"/>
  <c r="CB10" s="1"/>
  <c r="CB13"/>
  <c r="CB14"/>
  <c r="CB15"/>
  <c r="CB16"/>
  <c r="CB18"/>
  <c r="CB17" s="1"/>
  <c r="CB20"/>
  <c r="CB21"/>
  <c r="CB22"/>
  <c r="CB24"/>
  <c r="CB23" s="1"/>
  <c r="CC8"/>
  <c r="CC9"/>
  <c r="CC11"/>
  <c r="CC10" s="1"/>
  <c r="CC13"/>
  <c r="CC14"/>
  <c r="CC15"/>
  <c r="CC16"/>
  <c r="CC18"/>
  <c r="CC17" s="1"/>
  <c r="CC20"/>
  <c r="CC22"/>
  <c r="CD8"/>
  <c r="CD9"/>
  <c r="CD11"/>
  <c r="CD10" s="1"/>
  <c r="CD13"/>
  <c r="CD14"/>
  <c r="CD15"/>
  <c r="CD16"/>
  <c r="CD20"/>
  <c r="CD21"/>
  <c r="CD22"/>
  <c r="CD24"/>
  <c r="CE8"/>
  <c r="CE9"/>
  <c r="CE11"/>
  <c r="CE10" s="1"/>
  <c r="CE13"/>
  <c r="CE14"/>
  <c r="CE15"/>
  <c r="CE16"/>
  <c r="CE18"/>
  <c r="CE17" s="1"/>
  <c r="CE20"/>
  <c r="CE21"/>
  <c r="CE22"/>
  <c r="CE24"/>
  <c r="CE23" s="1"/>
  <c r="L7" i="17"/>
  <c r="M7" s="1"/>
  <c r="AQ7" s="1"/>
  <c r="AU7" s="1"/>
  <c r="L8"/>
  <c r="M8" s="1"/>
  <c r="AQ8" s="1"/>
  <c r="AU8" s="1"/>
  <c r="L9"/>
  <c r="M9" s="1"/>
  <c r="AQ9" s="1"/>
  <c r="AU9" s="1"/>
  <c r="L10"/>
  <c r="M10" s="1"/>
  <c r="AQ10" s="1"/>
  <c r="AU10" s="1"/>
  <c r="L12"/>
  <c r="M12" s="1"/>
  <c r="AQ12" s="1"/>
  <c r="AU12" s="1"/>
  <c r="L13"/>
  <c r="M13" s="1"/>
  <c r="AQ13" s="1"/>
  <c r="AU13" s="1"/>
  <c r="L14"/>
  <c r="M14" s="1"/>
  <c r="AQ14" s="1"/>
  <c r="AU14" s="1"/>
  <c r="L17"/>
  <c r="M17" s="1"/>
  <c r="AQ17" s="1"/>
  <c r="L18"/>
  <c r="M18" s="1"/>
  <c r="L21"/>
  <c r="M21" s="1"/>
  <c r="L22"/>
  <c r="M22" s="1"/>
  <c r="AQ22" s="1"/>
  <c r="L23"/>
  <c r="M23" s="1"/>
  <c r="AQ23" s="1"/>
  <c r="L24"/>
  <c r="M24" s="1"/>
  <c r="AQ24" s="1"/>
  <c r="L26"/>
  <c r="M26" s="1"/>
  <c r="L27"/>
  <c r="M27" s="1"/>
  <c r="AQ27" s="1"/>
  <c r="L28"/>
  <c r="M28" s="1"/>
  <c r="AQ28" s="1"/>
  <c r="L30"/>
  <c r="M30" s="1"/>
  <c r="AQ30" s="1"/>
  <c r="L31"/>
  <c r="M31" s="1"/>
  <c r="L32"/>
  <c r="M32" s="1"/>
  <c r="AQ32" s="1"/>
  <c r="L33"/>
  <c r="M33" s="1"/>
  <c r="AQ33" s="1"/>
  <c r="L34"/>
  <c r="M34" s="1"/>
  <c r="AQ34" s="1"/>
  <c r="L35"/>
  <c r="M35" s="1"/>
  <c r="AQ35" s="1"/>
  <c r="L36"/>
  <c r="M36" s="1"/>
  <c r="AQ36" s="1"/>
  <c r="L38"/>
  <c r="M38" s="1"/>
  <c r="L41"/>
  <c r="M41" s="1"/>
  <c r="AQ41" s="1"/>
  <c r="AU41" s="1"/>
  <c r="L42"/>
  <c r="M42" s="1"/>
  <c r="AQ42" s="1"/>
  <c r="AU42" s="1"/>
  <c r="L43"/>
  <c r="M43" s="1"/>
  <c r="L46"/>
  <c r="M46" s="1"/>
  <c r="L47"/>
  <c r="M47" s="1"/>
  <c r="AQ47" s="1"/>
  <c r="L48"/>
  <c r="M48" s="1"/>
  <c r="AQ48" s="1"/>
  <c r="L49"/>
  <c r="M49" s="1"/>
  <c r="AQ49" s="1"/>
  <c r="L51"/>
  <c r="M51" s="1"/>
  <c r="L52"/>
  <c r="M52" s="1"/>
  <c r="AQ52" s="1"/>
  <c r="L53"/>
  <c r="M53" s="1"/>
  <c r="AQ53" s="1"/>
  <c r="AU53" s="1"/>
  <c r="L54"/>
  <c r="M54" s="1"/>
  <c r="AQ54" s="1"/>
  <c r="AU54" s="1"/>
  <c r="L55"/>
  <c r="M55" s="1"/>
  <c r="AQ55" s="1"/>
  <c r="AU55" s="1"/>
  <c r="L57"/>
  <c r="M57" s="1"/>
  <c r="AQ57" s="1"/>
  <c r="L58"/>
  <c r="M58" s="1"/>
  <c r="L59"/>
  <c r="M59" s="1"/>
  <c r="AQ59" s="1"/>
  <c r="L62"/>
  <c r="M62" s="1"/>
  <c r="AQ62" s="1"/>
  <c r="AU62" s="1"/>
  <c r="L63"/>
  <c r="M63" s="1"/>
  <c r="AQ63" s="1"/>
  <c r="L64"/>
  <c r="M64" s="1"/>
  <c r="AQ64" s="1"/>
  <c r="L65"/>
  <c r="M65" s="1"/>
  <c r="L66"/>
  <c r="M66" s="1"/>
  <c r="AQ66" s="1"/>
  <c r="L67"/>
  <c r="M67" s="1"/>
  <c r="AQ67" s="1"/>
  <c r="L68"/>
  <c r="M68" s="1"/>
  <c r="AQ68" s="1"/>
  <c r="AV68" s="1"/>
  <c r="AV77" s="1"/>
  <c r="AV61" s="1"/>
  <c r="L69"/>
  <c r="M69" s="1"/>
  <c r="AQ69" s="1"/>
  <c r="L70"/>
  <c r="M70" s="1"/>
  <c r="AQ70" s="1"/>
  <c r="AU70" s="1"/>
  <c r="L71"/>
  <c r="M71" s="1"/>
  <c r="AQ71" s="1"/>
  <c r="AU71" s="1"/>
  <c r="L72"/>
  <c r="M72" s="1"/>
  <c r="AQ72" s="1"/>
  <c r="AU72" s="1"/>
  <c r="L73"/>
  <c r="M73" s="1"/>
  <c r="AQ73" s="1"/>
  <c r="AU73" s="1"/>
  <c r="L74"/>
  <c r="M74" s="1"/>
  <c r="AQ74" s="1"/>
  <c r="L75"/>
  <c r="M75" s="1"/>
  <c r="AQ75" s="1"/>
  <c r="L76"/>
  <c r="M76" s="1"/>
  <c r="AQ76" s="1"/>
  <c r="AU76" s="1"/>
  <c r="AB7"/>
  <c r="Y7"/>
  <c r="U7"/>
  <c r="T7"/>
  <c r="S7"/>
  <c r="R7"/>
  <c r="AB8"/>
  <c r="Y8"/>
  <c r="U8"/>
  <c r="T8"/>
  <c r="S8"/>
  <c r="R8"/>
  <c r="AB9"/>
  <c r="Y9"/>
  <c r="U9"/>
  <c r="T9"/>
  <c r="S9"/>
  <c r="R9"/>
  <c r="AB10"/>
  <c r="Y10"/>
  <c r="U10"/>
  <c r="T10"/>
  <c r="S10"/>
  <c r="R10"/>
  <c r="AB12"/>
  <c r="Y12"/>
  <c r="U12"/>
  <c r="T12"/>
  <c r="S12"/>
  <c r="R12"/>
  <c r="AB13"/>
  <c r="Y13"/>
  <c r="U13"/>
  <c r="T13"/>
  <c r="S13"/>
  <c r="R13"/>
  <c r="AB14"/>
  <c r="Y14"/>
  <c r="U14"/>
  <c r="T14"/>
  <c r="S14"/>
  <c r="R14"/>
  <c r="AB17"/>
  <c r="Y17"/>
  <c r="U17"/>
  <c r="T17"/>
  <c r="S17"/>
  <c r="R17"/>
  <c r="AB18"/>
  <c r="Y18"/>
  <c r="U18"/>
  <c r="T18"/>
  <c r="S18"/>
  <c r="R18"/>
  <c r="AB21"/>
  <c r="Y21"/>
  <c r="U21"/>
  <c r="T21"/>
  <c r="S21"/>
  <c r="R21"/>
  <c r="AB22"/>
  <c r="Y22"/>
  <c r="U22"/>
  <c r="T22"/>
  <c r="S22"/>
  <c r="R22"/>
  <c r="AB23"/>
  <c r="Y23"/>
  <c r="U23"/>
  <c r="T23"/>
  <c r="S23"/>
  <c r="R23"/>
  <c r="AB24"/>
  <c r="Y24"/>
  <c r="U24"/>
  <c r="T24"/>
  <c r="S24"/>
  <c r="R24"/>
  <c r="AB26"/>
  <c r="Y26"/>
  <c r="U26"/>
  <c r="T26"/>
  <c r="S26"/>
  <c r="R26"/>
  <c r="AB27"/>
  <c r="Y27"/>
  <c r="U27"/>
  <c r="T27"/>
  <c r="S27"/>
  <c r="R27"/>
  <c r="AB28"/>
  <c r="Y28"/>
  <c r="U28"/>
  <c r="T28"/>
  <c r="S28"/>
  <c r="R28"/>
  <c r="AB30"/>
  <c r="Y30"/>
  <c r="U30"/>
  <c r="T30"/>
  <c r="S30"/>
  <c r="R30"/>
  <c r="AB31"/>
  <c r="Y31"/>
  <c r="U31"/>
  <c r="T31"/>
  <c r="S31"/>
  <c r="R31"/>
  <c r="AB32"/>
  <c r="Y32"/>
  <c r="U32"/>
  <c r="T32"/>
  <c r="S32"/>
  <c r="R32"/>
  <c r="AB33"/>
  <c r="Y33"/>
  <c r="U33"/>
  <c r="T33"/>
  <c r="S33"/>
  <c r="R33"/>
  <c r="AB34"/>
  <c r="Y34"/>
  <c r="U34"/>
  <c r="T34"/>
  <c r="S34"/>
  <c r="R34"/>
  <c r="AB35"/>
  <c r="Y35"/>
  <c r="U35"/>
  <c r="T35"/>
  <c r="S35"/>
  <c r="R35"/>
  <c r="AB36"/>
  <c r="Y36"/>
  <c r="U36"/>
  <c r="T36"/>
  <c r="S36"/>
  <c r="R36"/>
  <c r="AB38"/>
  <c r="Y38"/>
  <c r="U38"/>
  <c r="T38"/>
  <c r="S38"/>
  <c r="R38"/>
  <c r="AB41"/>
  <c r="Y41"/>
  <c r="U41"/>
  <c r="T41"/>
  <c r="S41"/>
  <c r="R41"/>
  <c r="AB42"/>
  <c r="Y42"/>
  <c r="U42"/>
  <c r="T42"/>
  <c r="S42"/>
  <c r="R42"/>
  <c r="AB43"/>
  <c r="Y43"/>
  <c r="U43"/>
  <c r="T43"/>
  <c r="S43"/>
  <c r="R43"/>
  <c r="AB46"/>
  <c r="Y46"/>
  <c r="U46"/>
  <c r="T46"/>
  <c r="S46"/>
  <c r="R46"/>
  <c r="AB47"/>
  <c r="Y47"/>
  <c r="U47"/>
  <c r="T47"/>
  <c r="S47"/>
  <c r="R47"/>
  <c r="AB48"/>
  <c r="Y48"/>
  <c r="U48"/>
  <c r="T48"/>
  <c r="S48"/>
  <c r="R48"/>
  <c r="AB49"/>
  <c r="Y49"/>
  <c r="U49"/>
  <c r="T49"/>
  <c r="S49"/>
  <c r="R49"/>
  <c r="AB51"/>
  <c r="Y51"/>
  <c r="U51"/>
  <c r="T51"/>
  <c r="S51"/>
  <c r="R51"/>
  <c r="AB52"/>
  <c r="Y52"/>
  <c r="U52"/>
  <c r="T52"/>
  <c r="S52"/>
  <c r="R52"/>
  <c r="AB53"/>
  <c r="Y53"/>
  <c r="U53"/>
  <c r="T53"/>
  <c r="S53"/>
  <c r="R53"/>
  <c r="AB54"/>
  <c r="Y54"/>
  <c r="U54"/>
  <c r="T54"/>
  <c r="S54"/>
  <c r="R54"/>
  <c r="AB55"/>
  <c r="Y55"/>
  <c r="U55"/>
  <c r="T55"/>
  <c r="S55"/>
  <c r="R55"/>
  <c r="AB57"/>
  <c r="Y57"/>
  <c r="U57"/>
  <c r="T57"/>
  <c r="S57"/>
  <c r="R57"/>
  <c r="AB58"/>
  <c r="Y58"/>
  <c r="U58"/>
  <c r="T58"/>
  <c r="S58"/>
  <c r="R58"/>
  <c r="AB59"/>
  <c r="Y59"/>
  <c r="U59"/>
  <c r="T59"/>
  <c r="S59"/>
  <c r="R59"/>
  <c r="AB62"/>
  <c r="Y62"/>
  <c r="U62"/>
  <c r="T62"/>
  <c r="S62"/>
  <c r="R62"/>
  <c r="AB63"/>
  <c r="Y63"/>
  <c r="U63"/>
  <c r="T63"/>
  <c r="S63"/>
  <c r="R63"/>
  <c r="AB64"/>
  <c r="Y64"/>
  <c r="U64"/>
  <c r="T64"/>
  <c r="S64"/>
  <c r="R64"/>
  <c r="AB65"/>
  <c r="Y65"/>
  <c r="U65"/>
  <c r="T65"/>
  <c r="S65"/>
  <c r="R65"/>
  <c r="AB66"/>
  <c r="Y66"/>
  <c r="U66"/>
  <c r="T66"/>
  <c r="S66"/>
  <c r="R66"/>
  <c r="AB67"/>
  <c r="Y67"/>
  <c r="U67"/>
  <c r="T67"/>
  <c r="S67"/>
  <c r="R67"/>
  <c r="AB68"/>
  <c r="Y68"/>
  <c r="U68"/>
  <c r="T68"/>
  <c r="S68"/>
  <c r="R68"/>
  <c r="AB70"/>
  <c r="Y70"/>
  <c r="U70"/>
  <c r="T70"/>
  <c r="S70"/>
  <c r="R70"/>
  <c r="AB71"/>
  <c r="Y71"/>
  <c r="U71"/>
  <c r="T71"/>
  <c r="S71"/>
  <c r="R71"/>
  <c r="AB72"/>
  <c r="Y72"/>
  <c r="U72"/>
  <c r="T72"/>
  <c r="S72"/>
  <c r="R72"/>
  <c r="AB73"/>
  <c r="Y73"/>
  <c r="U73"/>
  <c r="T73"/>
  <c r="S73"/>
  <c r="R73"/>
  <c r="AB74"/>
  <c r="Y74"/>
  <c r="U74"/>
  <c r="T74"/>
  <c r="S74"/>
  <c r="R74"/>
  <c r="AB75"/>
  <c r="Y75"/>
  <c r="U75"/>
  <c r="T75"/>
  <c r="S75"/>
  <c r="R75"/>
  <c r="AB76"/>
  <c r="Y76"/>
  <c r="U76"/>
  <c r="T76"/>
  <c r="S76"/>
  <c r="R76"/>
  <c r="AM7"/>
  <c r="AN7" s="1"/>
  <c r="AS7" s="1"/>
  <c r="AM8"/>
  <c r="AN8" s="1"/>
  <c r="AS8" s="1"/>
  <c r="AM9"/>
  <c r="AN9" s="1"/>
  <c r="AM10"/>
  <c r="AN10" s="1"/>
  <c r="AS10" s="1"/>
  <c r="AM12"/>
  <c r="AN12" s="1"/>
  <c r="AS12" s="1"/>
  <c r="AM13"/>
  <c r="AN13" s="1"/>
  <c r="AS13" s="1"/>
  <c r="AM14"/>
  <c r="AN14" s="1"/>
  <c r="AM17"/>
  <c r="AN17" s="1"/>
  <c r="AM18"/>
  <c r="AN18" s="1"/>
  <c r="AS18" s="1"/>
  <c r="AM21"/>
  <c r="AN21" s="1"/>
  <c r="AS21" s="1"/>
  <c r="AM22"/>
  <c r="AN22" s="1"/>
  <c r="AM23"/>
  <c r="AN23" s="1"/>
  <c r="AS23" s="1"/>
  <c r="AM24"/>
  <c r="AN24" s="1"/>
  <c r="AS24" s="1"/>
  <c r="AM26"/>
  <c r="AN26" s="1"/>
  <c r="AS26" s="1"/>
  <c r="AM27"/>
  <c r="AN27" s="1"/>
  <c r="AM28"/>
  <c r="AN28" s="1"/>
  <c r="AS28" s="1"/>
  <c r="AM30"/>
  <c r="AN30" s="1"/>
  <c r="AS30" s="1"/>
  <c r="AM31"/>
  <c r="AN31" s="1"/>
  <c r="AS31" s="1"/>
  <c r="AM32"/>
  <c r="AN32" s="1"/>
  <c r="AM33"/>
  <c r="AN33" s="1"/>
  <c r="AS33" s="1"/>
  <c r="AM34"/>
  <c r="AN34" s="1"/>
  <c r="AS34" s="1"/>
  <c r="AM35"/>
  <c r="AN35" s="1"/>
  <c r="AS35" s="1"/>
  <c r="AM36"/>
  <c r="AN36" s="1"/>
  <c r="AS36" s="1"/>
  <c r="AM38"/>
  <c r="AN38" s="1"/>
  <c r="AS38" s="1"/>
  <c r="AS39" s="1"/>
  <c r="CJ16" i="18" s="1"/>
  <c r="AM41" i="17"/>
  <c r="AN41" s="1"/>
  <c r="AS41" s="1"/>
  <c r="AM42"/>
  <c r="AN42" s="1"/>
  <c r="AM43"/>
  <c r="AN43" s="1"/>
  <c r="AS43" s="1"/>
  <c r="AM46"/>
  <c r="AN46" s="1"/>
  <c r="AS46" s="1"/>
  <c r="AM47"/>
  <c r="AN47" s="1"/>
  <c r="AM48"/>
  <c r="AN48" s="1"/>
  <c r="AS48" s="1"/>
  <c r="AM49"/>
  <c r="AN49" s="1"/>
  <c r="AS49" s="1"/>
  <c r="AM51"/>
  <c r="AN51" s="1"/>
  <c r="AS51" s="1"/>
  <c r="AM52"/>
  <c r="AN52" s="1"/>
  <c r="AM53"/>
  <c r="AN53" s="1"/>
  <c r="AS53" s="1"/>
  <c r="AM54"/>
  <c r="AN54" s="1"/>
  <c r="AS54" s="1"/>
  <c r="AM55"/>
  <c r="AN55" s="1"/>
  <c r="AS55" s="1"/>
  <c r="AM57"/>
  <c r="AN57" s="1"/>
  <c r="AM58"/>
  <c r="AN58" s="1"/>
  <c r="AS58" s="1"/>
  <c r="AM59"/>
  <c r="AN59" s="1"/>
  <c r="AS59" s="1"/>
  <c r="AM62"/>
  <c r="AN62" s="1"/>
  <c r="AS62" s="1"/>
  <c r="AM63"/>
  <c r="AN63" s="1"/>
  <c r="AS63" s="1"/>
  <c r="AM64"/>
  <c r="AN64" s="1"/>
  <c r="AM65"/>
  <c r="AN65" s="1"/>
  <c r="AS65" s="1"/>
  <c r="AM66"/>
  <c r="AN66" s="1"/>
  <c r="AS66" s="1"/>
  <c r="AM67"/>
  <c r="AN67" s="1"/>
  <c r="AS67" s="1"/>
  <c r="AM68"/>
  <c r="AN68" s="1"/>
  <c r="AS68" s="1"/>
  <c r="AM69"/>
  <c r="AN69" s="1"/>
  <c r="AS69" s="1"/>
  <c r="AM70"/>
  <c r="AN70" s="1"/>
  <c r="AS70" s="1"/>
  <c r="AM71"/>
  <c r="AN71" s="1"/>
  <c r="AS71" s="1"/>
  <c r="AM72"/>
  <c r="AN72" s="1"/>
  <c r="AS72" s="1"/>
  <c r="AM73"/>
  <c r="AN73" s="1"/>
  <c r="AS73" s="1"/>
  <c r="AM74"/>
  <c r="AN74" s="1"/>
  <c r="AS74" s="1"/>
  <c r="AM75"/>
  <c r="AN75" s="1"/>
  <c r="AS75" s="1"/>
  <c r="AM76"/>
  <c r="AN76" s="1"/>
  <c r="AS76" s="1"/>
  <c r="CL22" i="18"/>
  <c r="CM8"/>
  <c r="CM9"/>
  <c r="CM11"/>
  <c r="CM13"/>
  <c r="CM14"/>
  <c r="CM15"/>
  <c r="CM16"/>
  <c r="CM18"/>
  <c r="CM17" s="1"/>
  <c r="CM20"/>
  <c r="CM21"/>
  <c r="CM22"/>
  <c r="CN8"/>
  <c r="CN9"/>
  <c r="CN11"/>
  <c r="CN10" s="1"/>
  <c r="CN13"/>
  <c r="CN14"/>
  <c r="CN15"/>
  <c r="CN16"/>
  <c r="CN18"/>
  <c r="CN20"/>
  <c r="CN21"/>
  <c r="CN22"/>
  <c r="CN24"/>
  <c r="CO8"/>
  <c r="CO9"/>
  <c r="CO11"/>
  <c r="CO10" s="1"/>
  <c r="CO13"/>
  <c r="CO14"/>
  <c r="CO15"/>
  <c r="CO16"/>
  <c r="CO18"/>
  <c r="CO17" s="1"/>
  <c r="CO20"/>
  <c r="CO21"/>
  <c r="CO22"/>
  <c r="CO24"/>
  <c r="CO23" s="1"/>
  <c r="CP8"/>
  <c r="CP9"/>
  <c r="CP11"/>
  <c r="CP10" s="1"/>
  <c r="CP13"/>
  <c r="CP14"/>
  <c r="CP15"/>
  <c r="CP16"/>
  <c r="CP18"/>
  <c r="CP17" s="1"/>
  <c r="CP20"/>
  <c r="CP22"/>
  <c r="CQ8"/>
  <c r="CQ9"/>
  <c r="CQ11"/>
  <c r="CQ10" s="1"/>
  <c r="CQ13"/>
  <c r="CQ14"/>
  <c r="CQ15"/>
  <c r="CQ16"/>
  <c r="CQ20"/>
  <c r="CQ21"/>
  <c r="CQ22"/>
  <c r="CQ24"/>
  <c r="CQ23" s="1"/>
  <c r="CR8"/>
  <c r="CR9"/>
  <c r="CR11"/>
  <c r="CR10" s="1"/>
  <c r="CR13"/>
  <c r="CR14"/>
  <c r="CR15"/>
  <c r="CR16"/>
  <c r="CR18"/>
  <c r="CR20"/>
  <c r="CR21"/>
  <c r="CR22"/>
  <c r="CR24"/>
  <c r="CW16"/>
  <c r="CY22"/>
  <c r="CZ9"/>
  <c r="CZ13"/>
  <c r="EM13" s="1"/>
  <c r="CZ15"/>
  <c r="CZ18"/>
  <c r="CZ17" s="1"/>
  <c r="CZ21"/>
  <c r="CZ22"/>
  <c r="DA9"/>
  <c r="DA11"/>
  <c r="DA10" s="1"/>
  <c r="DA13"/>
  <c r="DA14"/>
  <c r="DA16"/>
  <c r="DA18"/>
  <c r="DA17" s="1"/>
  <c r="DA21"/>
  <c r="DA22"/>
  <c r="DA24"/>
  <c r="DA23" s="1"/>
  <c r="DB8"/>
  <c r="DB11"/>
  <c r="DB10" s="1"/>
  <c r="DB14"/>
  <c r="DB16"/>
  <c r="DB20"/>
  <c r="DB22"/>
  <c r="DC8"/>
  <c r="DC11"/>
  <c r="DC10" s="1"/>
  <c r="DC13"/>
  <c r="DC15"/>
  <c r="DC16"/>
  <c r="DC18"/>
  <c r="DC17" s="1"/>
  <c r="DC20"/>
  <c r="DC22"/>
  <c r="DD8"/>
  <c r="DD9"/>
  <c r="DD13"/>
  <c r="DD14"/>
  <c r="DD15"/>
  <c r="DD21"/>
  <c r="DD22"/>
  <c r="DD24"/>
  <c r="DD23" s="1"/>
  <c r="DE9"/>
  <c r="DE11"/>
  <c r="DE10" s="1"/>
  <c r="DE14"/>
  <c r="DE15"/>
  <c r="DE16"/>
  <c r="DE18"/>
  <c r="DE17" s="1"/>
  <c r="DE21"/>
  <c r="DE24"/>
  <c r="DE23" s="1"/>
  <c r="L7" i="22"/>
  <c r="M7" s="1"/>
  <c r="AQ7" s="1"/>
  <c r="AU7" s="1"/>
  <c r="L8"/>
  <c r="M8"/>
  <c r="AQ8" s="1"/>
  <c r="AU8" s="1"/>
  <c r="L9"/>
  <c r="M9" s="1"/>
  <c r="AQ9" s="1"/>
  <c r="AU9" s="1"/>
  <c r="L10"/>
  <c r="M10" s="1"/>
  <c r="L12"/>
  <c r="M12" s="1"/>
  <c r="AQ12" s="1"/>
  <c r="AU12" s="1"/>
  <c r="L13"/>
  <c r="M13" s="1"/>
  <c r="AQ13" s="1"/>
  <c r="AU13" s="1"/>
  <c r="L14"/>
  <c r="M14" s="1"/>
  <c r="AQ14" s="1"/>
  <c r="AU14" s="1"/>
  <c r="L17"/>
  <c r="M17" s="1"/>
  <c r="AQ17" s="1"/>
  <c r="L18"/>
  <c r="M18" s="1"/>
  <c r="L21"/>
  <c r="M21" s="1"/>
  <c r="L22"/>
  <c r="M22" s="1"/>
  <c r="AQ22" s="1"/>
  <c r="L23"/>
  <c r="M23" s="1"/>
  <c r="AQ23" s="1"/>
  <c r="L24"/>
  <c r="M24" s="1"/>
  <c r="AQ24" s="1"/>
  <c r="L26"/>
  <c r="M26" s="1"/>
  <c r="AQ26" s="1"/>
  <c r="L27"/>
  <c r="M27" s="1"/>
  <c r="AQ27" s="1"/>
  <c r="L28"/>
  <c r="M28" s="1"/>
  <c r="L30"/>
  <c r="M30" s="1"/>
  <c r="AQ30" s="1"/>
  <c r="L31"/>
  <c r="M31" s="1"/>
  <c r="AQ31" s="1"/>
  <c r="L32"/>
  <c r="M32" s="1"/>
  <c r="AQ32" s="1"/>
  <c r="L33"/>
  <c r="M33" s="1"/>
  <c r="AQ33" s="1"/>
  <c r="L34"/>
  <c r="M34" s="1"/>
  <c r="AQ34" s="1"/>
  <c r="L35"/>
  <c r="M35" s="1"/>
  <c r="L36"/>
  <c r="M36" s="1"/>
  <c r="AQ36" s="1"/>
  <c r="L38"/>
  <c r="M38" s="1"/>
  <c r="L41"/>
  <c r="M41" s="1"/>
  <c r="AQ41" s="1"/>
  <c r="AU41" s="1"/>
  <c r="L42"/>
  <c r="M42" s="1"/>
  <c r="AQ42" s="1"/>
  <c r="AU42" s="1"/>
  <c r="L43"/>
  <c r="M43" s="1"/>
  <c r="L46"/>
  <c r="M46" s="1"/>
  <c r="L47"/>
  <c r="M47" s="1"/>
  <c r="AQ47" s="1"/>
  <c r="L48"/>
  <c r="M48" s="1"/>
  <c r="AQ48" s="1"/>
  <c r="L49"/>
  <c r="M49" s="1"/>
  <c r="AQ49" s="1"/>
  <c r="L51"/>
  <c r="M51" s="1"/>
  <c r="L53"/>
  <c r="M53" s="1"/>
  <c r="AQ53" s="1"/>
  <c r="AU53" s="1"/>
  <c r="L54"/>
  <c r="M54" s="1"/>
  <c r="AQ54" s="1"/>
  <c r="AU54" s="1"/>
  <c r="L55"/>
  <c r="M55" s="1"/>
  <c r="AQ55" s="1"/>
  <c r="AU55" s="1"/>
  <c r="L57"/>
  <c r="M57" s="1"/>
  <c r="AQ57" s="1"/>
  <c r="L58"/>
  <c r="M58" s="1"/>
  <c r="L59"/>
  <c r="M59" s="1"/>
  <c r="AQ59" s="1"/>
  <c r="L62"/>
  <c r="M62" s="1"/>
  <c r="AQ62" s="1"/>
  <c r="AU62" s="1"/>
  <c r="L63"/>
  <c r="M63" s="1"/>
  <c r="AQ63" s="1"/>
  <c r="L64"/>
  <c r="M64" s="1"/>
  <c r="AQ64" s="1"/>
  <c r="L65"/>
  <c r="M65" s="1"/>
  <c r="L66"/>
  <c r="M66" s="1"/>
  <c r="AQ66" s="1"/>
  <c r="L67"/>
  <c r="M67" s="1"/>
  <c r="AQ67" s="1"/>
  <c r="L68"/>
  <c r="M68" s="1"/>
  <c r="AQ68" s="1"/>
  <c r="AV68" s="1"/>
  <c r="AV77" s="1"/>
  <c r="AV61" s="1"/>
  <c r="L69"/>
  <c r="M69" s="1"/>
  <c r="AQ69" s="1"/>
  <c r="L70"/>
  <c r="M70" s="1"/>
  <c r="AQ70" s="1"/>
  <c r="AU70" s="1"/>
  <c r="L71"/>
  <c r="M71" s="1"/>
  <c r="AQ71" s="1"/>
  <c r="AU71" s="1"/>
  <c r="L72"/>
  <c r="M72" s="1"/>
  <c r="AQ72" s="1"/>
  <c r="AU72" s="1"/>
  <c r="L73"/>
  <c r="M73" s="1"/>
  <c r="AQ73" s="1"/>
  <c r="AU73" s="1"/>
  <c r="L74"/>
  <c r="M74" s="1"/>
  <c r="AQ74" s="1"/>
  <c r="L75"/>
  <c r="M75" s="1"/>
  <c r="AQ75" s="1"/>
  <c r="L76"/>
  <c r="M76" s="1"/>
  <c r="AQ76" s="1"/>
  <c r="AU76" s="1"/>
  <c r="AB7"/>
  <c r="U7"/>
  <c r="T7"/>
  <c r="S7"/>
  <c r="S11" s="1"/>
  <c r="R7"/>
  <c r="AB8"/>
  <c r="U8"/>
  <c r="T8"/>
  <c r="T11" s="1"/>
  <c r="S8"/>
  <c r="R8"/>
  <c r="AB9"/>
  <c r="U9"/>
  <c r="T9"/>
  <c r="S9"/>
  <c r="R9"/>
  <c r="AB10"/>
  <c r="U10"/>
  <c r="T10"/>
  <c r="S10"/>
  <c r="R10"/>
  <c r="AB12"/>
  <c r="U12"/>
  <c r="T12"/>
  <c r="S12"/>
  <c r="R12"/>
  <c r="AB13"/>
  <c r="U13"/>
  <c r="T13"/>
  <c r="S13"/>
  <c r="R13"/>
  <c r="AB14"/>
  <c r="U14"/>
  <c r="T14"/>
  <c r="S14"/>
  <c r="R14"/>
  <c r="AB17"/>
  <c r="U17"/>
  <c r="T17"/>
  <c r="S17"/>
  <c r="R17"/>
  <c r="AB18"/>
  <c r="U18"/>
  <c r="T18"/>
  <c r="S18"/>
  <c r="R18"/>
  <c r="AB21"/>
  <c r="U21"/>
  <c r="T21"/>
  <c r="S21"/>
  <c r="R21"/>
  <c r="AB22"/>
  <c r="U22"/>
  <c r="T22"/>
  <c r="S22"/>
  <c r="R22"/>
  <c r="AB23"/>
  <c r="U23"/>
  <c r="T23"/>
  <c r="S23"/>
  <c r="R23"/>
  <c r="AB24"/>
  <c r="U24"/>
  <c r="T24"/>
  <c r="S24"/>
  <c r="R24"/>
  <c r="AB26"/>
  <c r="U26"/>
  <c r="T26"/>
  <c r="S26"/>
  <c r="R26"/>
  <c r="AB27"/>
  <c r="U27"/>
  <c r="T27"/>
  <c r="S27"/>
  <c r="R27"/>
  <c r="AB28"/>
  <c r="U28"/>
  <c r="T28"/>
  <c r="S28"/>
  <c r="R28"/>
  <c r="AB30"/>
  <c r="U30"/>
  <c r="T30"/>
  <c r="S30"/>
  <c r="R30"/>
  <c r="AB31"/>
  <c r="U31"/>
  <c r="T31"/>
  <c r="S31"/>
  <c r="R31"/>
  <c r="AB32"/>
  <c r="U32"/>
  <c r="T32"/>
  <c r="S32"/>
  <c r="R32"/>
  <c r="AB33"/>
  <c r="U33"/>
  <c r="T33"/>
  <c r="S33"/>
  <c r="R33"/>
  <c r="AB34"/>
  <c r="U34"/>
  <c r="T34"/>
  <c r="S34"/>
  <c r="R34"/>
  <c r="AB35"/>
  <c r="U35"/>
  <c r="T35"/>
  <c r="S35"/>
  <c r="R35"/>
  <c r="AB36"/>
  <c r="U36"/>
  <c r="T36"/>
  <c r="S36"/>
  <c r="R36"/>
  <c r="AB38"/>
  <c r="U38"/>
  <c r="T38"/>
  <c r="S38"/>
  <c r="S39" s="1"/>
  <c r="R38"/>
  <c r="AB41"/>
  <c r="U41"/>
  <c r="T41"/>
  <c r="S41"/>
  <c r="R41"/>
  <c r="AB42"/>
  <c r="U42"/>
  <c r="T42"/>
  <c r="S42"/>
  <c r="R42"/>
  <c r="AB43"/>
  <c r="U43"/>
  <c r="T43"/>
  <c r="S43"/>
  <c r="R43"/>
  <c r="AB46"/>
  <c r="U46"/>
  <c r="T46"/>
  <c r="S46"/>
  <c r="R46"/>
  <c r="AB47"/>
  <c r="U47"/>
  <c r="T47"/>
  <c r="S47"/>
  <c r="R47"/>
  <c r="AB48"/>
  <c r="U48"/>
  <c r="T48"/>
  <c r="S48"/>
  <c r="R48"/>
  <c r="AB49"/>
  <c r="U49"/>
  <c r="T49"/>
  <c r="S49"/>
  <c r="R49"/>
  <c r="AB51"/>
  <c r="U51"/>
  <c r="T51"/>
  <c r="S51"/>
  <c r="R51"/>
  <c r="AB52"/>
  <c r="U52"/>
  <c r="T52"/>
  <c r="S52"/>
  <c r="R52"/>
  <c r="AB53"/>
  <c r="U53"/>
  <c r="T53"/>
  <c r="S53"/>
  <c r="R53"/>
  <c r="AB54"/>
  <c r="U54"/>
  <c r="T54"/>
  <c r="S54"/>
  <c r="R54"/>
  <c r="AB55"/>
  <c r="U55"/>
  <c r="T55"/>
  <c r="S55"/>
  <c r="R55"/>
  <c r="AB57"/>
  <c r="U57"/>
  <c r="T57"/>
  <c r="S57"/>
  <c r="R57"/>
  <c r="AB58"/>
  <c r="U58"/>
  <c r="T58"/>
  <c r="S58"/>
  <c r="R58"/>
  <c r="AB59"/>
  <c r="AB60" s="1"/>
  <c r="U59"/>
  <c r="T59"/>
  <c r="S59"/>
  <c r="R59"/>
  <c r="R60" s="1"/>
  <c r="AB62"/>
  <c r="U62"/>
  <c r="T62"/>
  <c r="S62"/>
  <c r="R62"/>
  <c r="AB63"/>
  <c r="U63"/>
  <c r="T63"/>
  <c r="S63"/>
  <c r="R63"/>
  <c r="AB64"/>
  <c r="U64"/>
  <c r="T64"/>
  <c r="S64"/>
  <c r="R64"/>
  <c r="AB65"/>
  <c r="U65"/>
  <c r="T65"/>
  <c r="S65"/>
  <c r="R65"/>
  <c r="AB66"/>
  <c r="U66"/>
  <c r="T66"/>
  <c r="S66"/>
  <c r="R66"/>
  <c r="AB67"/>
  <c r="U67"/>
  <c r="T67"/>
  <c r="S67"/>
  <c r="R67"/>
  <c r="AB68"/>
  <c r="U68"/>
  <c r="T68"/>
  <c r="S68"/>
  <c r="R68"/>
  <c r="AB70"/>
  <c r="U70"/>
  <c r="T70"/>
  <c r="S70"/>
  <c r="R70"/>
  <c r="AB71"/>
  <c r="U71"/>
  <c r="T71"/>
  <c r="S71"/>
  <c r="R71"/>
  <c r="AB72"/>
  <c r="U72"/>
  <c r="T72"/>
  <c r="S72"/>
  <c r="R72"/>
  <c r="AB73"/>
  <c r="U73"/>
  <c r="T73"/>
  <c r="S73"/>
  <c r="R73"/>
  <c r="AB74"/>
  <c r="U74"/>
  <c r="T74"/>
  <c r="S74"/>
  <c r="R74"/>
  <c r="AB75"/>
  <c r="U75"/>
  <c r="T75"/>
  <c r="S75"/>
  <c r="R75"/>
  <c r="AB76"/>
  <c r="U76"/>
  <c r="T76"/>
  <c r="S76"/>
  <c r="R76"/>
  <c r="AM7"/>
  <c r="AN7" s="1"/>
  <c r="AM8"/>
  <c r="AN8" s="1"/>
  <c r="AS8" s="1"/>
  <c r="AM9"/>
  <c r="AN9" s="1"/>
  <c r="AS9" s="1"/>
  <c r="AM10"/>
  <c r="AN10" s="1"/>
  <c r="AS10" s="1"/>
  <c r="AM12"/>
  <c r="AN12" s="1"/>
  <c r="AM13"/>
  <c r="AN13" s="1"/>
  <c r="AS13" s="1"/>
  <c r="AM14"/>
  <c r="AN14" s="1"/>
  <c r="AS14" s="1"/>
  <c r="AM17"/>
  <c r="AN17" s="1"/>
  <c r="AM18"/>
  <c r="AN18" s="1"/>
  <c r="AS18" s="1"/>
  <c r="AM21"/>
  <c r="AN21" s="1"/>
  <c r="AS21" s="1"/>
  <c r="AM22"/>
  <c r="AN22" s="1"/>
  <c r="AS22" s="1"/>
  <c r="AM23"/>
  <c r="AN23" s="1"/>
  <c r="AS23" s="1"/>
  <c r="AM24"/>
  <c r="AN24" s="1"/>
  <c r="AM26"/>
  <c r="AN26" s="1"/>
  <c r="AS26" s="1"/>
  <c r="AM27"/>
  <c r="AN27" s="1"/>
  <c r="AM28"/>
  <c r="AN28" s="1"/>
  <c r="AS28" s="1"/>
  <c r="AM30"/>
  <c r="AN30" s="1"/>
  <c r="AM31"/>
  <c r="AN31" s="1"/>
  <c r="AS31" s="1"/>
  <c r="AM32"/>
  <c r="AN32" s="1"/>
  <c r="AS32" s="1"/>
  <c r="AM33"/>
  <c r="AN33" s="1"/>
  <c r="AS33" s="1"/>
  <c r="AM34"/>
  <c r="AN34" s="1"/>
  <c r="AS34" s="1"/>
  <c r="AM35"/>
  <c r="AN35" s="1"/>
  <c r="AS35" s="1"/>
  <c r="AM36"/>
  <c r="AN36" s="1"/>
  <c r="AS36" s="1"/>
  <c r="AM38"/>
  <c r="AN38" s="1"/>
  <c r="AS38" s="1"/>
  <c r="AS39" s="1"/>
  <c r="DJ16" i="18" s="1"/>
  <c r="AM41" i="22"/>
  <c r="AN41" s="1"/>
  <c r="AS41" s="1"/>
  <c r="AM42"/>
  <c r="AN42" s="1"/>
  <c r="AM43"/>
  <c r="AN43" s="1"/>
  <c r="AS43" s="1"/>
  <c r="AM46"/>
  <c r="AN46" s="1"/>
  <c r="AS46" s="1"/>
  <c r="AM47"/>
  <c r="AN47" s="1"/>
  <c r="AS47" s="1"/>
  <c r="AM48"/>
  <c r="AN48" s="1"/>
  <c r="AS48" s="1"/>
  <c r="AM49"/>
  <c r="AN49" s="1"/>
  <c r="AM51"/>
  <c r="AN51" s="1"/>
  <c r="AS51" s="1"/>
  <c r="AM52"/>
  <c r="AN52" s="1"/>
  <c r="AS52" s="1"/>
  <c r="AM53"/>
  <c r="AN53" s="1"/>
  <c r="AS53" s="1"/>
  <c r="AM54"/>
  <c r="AN54" s="1"/>
  <c r="AM55"/>
  <c r="AN55" s="1"/>
  <c r="AS55" s="1"/>
  <c r="AM57"/>
  <c r="AN57" s="1"/>
  <c r="AS57" s="1"/>
  <c r="AM58"/>
  <c r="AN58" s="1"/>
  <c r="AS58" s="1"/>
  <c r="AM59"/>
  <c r="AN59" s="1"/>
  <c r="AM62"/>
  <c r="AN62" s="1"/>
  <c r="AM63"/>
  <c r="AN63" s="1"/>
  <c r="AS63" s="1"/>
  <c r="AM64"/>
  <c r="AN64" s="1"/>
  <c r="AS64" s="1"/>
  <c r="AM65"/>
  <c r="AN65" s="1"/>
  <c r="AS65" s="1"/>
  <c r="AM66"/>
  <c r="AN66" s="1"/>
  <c r="AS66" s="1"/>
  <c r="AM67"/>
  <c r="AN67" s="1"/>
  <c r="AS67" s="1"/>
  <c r="AM68"/>
  <c r="AN68" s="1"/>
  <c r="AS68" s="1"/>
  <c r="AM69"/>
  <c r="AN69" s="1"/>
  <c r="AS69" s="1"/>
  <c r="AM70"/>
  <c r="AN70" s="1"/>
  <c r="AS70" s="1"/>
  <c r="AM71"/>
  <c r="AN71" s="1"/>
  <c r="AS71" s="1"/>
  <c r="AM72"/>
  <c r="AN72" s="1"/>
  <c r="AS72" s="1"/>
  <c r="AM73"/>
  <c r="AN73" s="1"/>
  <c r="AS73" s="1"/>
  <c r="AM74"/>
  <c r="AN74" s="1"/>
  <c r="AS74" s="1"/>
  <c r="AM75"/>
  <c r="AN75" s="1"/>
  <c r="AS75" s="1"/>
  <c r="AM76"/>
  <c r="AN76" s="1"/>
  <c r="AS76" s="1"/>
  <c r="DL22" i="18"/>
  <c r="DM8"/>
  <c r="DM9"/>
  <c r="DM7" s="1"/>
  <c r="DM11"/>
  <c r="DM10" s="1"/>
  <c r="DM13"/>
  <c r="DM14"/>
  <c r="DM15"/>
  <c r="DM16"/>
  <c r="DM18"/>
  <c r="DM17" s="1"/>
  <c r="DM20"/>
  <c r="DM21"/>
  <c r="DM22"/>
  <c r="DN8"/>
  <c r="DN9"/>
  <c r="DN11"/>
  <c r="DN10" s="1"/>
  <c r="DN13"/>
  <c r="DN14"/>
  <c r="DN15"/>
  <c r="DN16"/>
  <c r="DN18"/>
  <c r="DN17" s="1"/>
  <c r="DN20"/>
  <c r="DN21"/>
  <c r="DN22"/>
  <c r="DN24"/>
  <c r="DN23" s="1"/>
  <c r="DO8"/>
  <c r="DO9"/>
  <c r="DO11"/>
  <c r="DO10" s="1"/>
  <c r="DO13"/>
  <c r="DO14"/>
  <c r="DO15"/>
  <c r="DO16"/>
  <c r="DO18"/>
  <c r="DO17" s="1"/>
  <c r="DO20"/>
  <c r="DO21"/>
  <c r="DO22"/>
  <c r="DO24"/>
  <c r="DO23" s="1"/>
  <c r="DP8"/>
  <c r="DP9"/>
  <c r="DP11"/>
  <c r="DP10" s="1"/>
  <c r="DP13"/>
  <c r="DP14"/>
  <c r="DP15"/>
  <c r="DP16"/>
  <c r="DP18"/>
  <c r="DP17" s="1"/>
  <c r="DP20"/>
  <c r="DP22"/>
  <c r="DQ8"/>
  <c r="DQ9"/>
  <c r="DQ11"/>
  <c r="DQ10" s="1"/>
  <c r="DQ13"/>
  <c r="DQ14"/>
  <c r="DQ15"/>
  <c r="DQ16"/>
  <c r="DQ20"/>
  <c r="DQ21"/>
  <c r="DQ22"/>
  <c r="DQ24"/>
  <c r="DQ23" s="1"/>
  <c r="DR8"/>
  <c r="DR9"/>
  <c r="DR11"/>
  <c r="DR10" s="1"/>
  <c r="DR13"/>
  <c r="DR14"/>
  <c r="DR15"/>
  <c r="DR16"/>
  <c r="DR18"/>
  <c r="DR17" s="1"/>
  <c r="DR20"/>
  <c r="DR21"/>
  <c r="DR22"/>
  <c r="DR24"/>
  <c r="DR23" s="1"/>
  <c r="L7" i="23"/>
  <c r="M7" s="1"/>
  <c r="AQ7" s="1"/>
  <c r="AU7" s="1"/>
  <c r="L8"/>
  <c r="M8" s="1"/>
  <c r="AQ8" s="1"/>
  <c r="AU8" s="1"/>
  <c r="L9"/>
  <c r="M9" s="1"/>
  <c r="L10"/>
  <c r="M10" s="1"/>
  <c r="AQ10" s="1"/>
  <c r="AU10" s="1"/>
  <c r="L12"/>
  <c r="M12" s="1"/>
  <c r="L13"/>
  <c r="M13" s="1"/>
  <c r="AQ13" s="1"/>
  <c r="AU13" s="1"/>
  <c r="L14"/>
  <c r="M14" s="1"/>
  <c r="AQ14" s="1"/>
  <c r="AU14" s="1"/>
  <c r="L17"/>
  <c r="M17" s="1"/>
  <c r="AQ17" s="1"/>
  <c r="L18"/>
  <c r="M18" s="1"/>
  <c r="L21"/>
  <c r="M21" s="1"/>
  <c r="L22"/>
  <c r="M22" s="1"/>
  <c r="AQ22" s="1"/>
  <c r="L23"/>
  <c r="M23" s="1"/>
  <c r="AQ23" s="1"/>
  <c r="L24"/>
  <c r="M24" s="1"/>
  <c r="AQ24" s="1"/>
  <c r="L26"/>
  <c r="M26" s="1"/>
  <c r="L27"/>
  <c r="M27" s="1"/>
  <c r="AQ27" s="1"/>
  <c r="L28"/>
  <c r="M28" s="1"/>
  <c r="AQ28" s="1"/>
  <c r="L30"/>
  <c r="M30" s="1"/>
  <c r="AQ30" s="1"/>
  <c r="L31"/>
  <c r="M31" s="1"/>
  <c r="L32"/>
  <c r="M32" s="1"/>
  <c r="AQ32" s="1"/>
  <c r="L33"/>
  <c r="M33" s="1"/>
  <c r="AQ33" s="1"/>
  <c r="L34"/>
  <c r="M34" s="1"/>
  <c r="AQ34" s="1"/>
  <c r="L35"/>
  <c r="M35" s="1"/>
  <c r="AQ35" s="1"/>
  <c r="L36"/>
  <c r="M36" s="1"/>
  <c r="AQ36" s="1"/>
  <c r="L38"/>
  <c r="M38" s="1"/>
  <c r="L41"/>
  <c r="M41" s="1"/>
  <c r="AQ41" s="1"/>
  <c r="AU41" s="1"/>
  <c r="L42"/>
  <c r="M42" s="1"/>
  <c r="AQ42" s="1"/>
  <c r="AU42" s="1"/>
  <c r="L43"/>
  <c r="M43" s="1"/>
  <c r="L46"/>
  <c r="M46" s="1"/>
  <c r="L47"/>
  <c r="M47" s="1"/>
  <c r="AQ47" s="1"/>
  <c r="L48"/>
  <c r="M48" s="1"/>
  <c r="AQ48" s="1"/>
  <c r="L49"/>
  <c r="M49" s="1"/>
  <c r="AQ49" s="1"/>
  <c r="L51"/>
  <c r="M51" s="1"/>
  <c r="L52"/>
  <c r="M52" s="1"/>
  <c r="AQ52" s="1"/>
  <c r="L53"/>
  <c r="M53" s="1"/>
  <c r="AQ53" s="1"/>
  <c r="AU53" s="1"/>
  <c r="L54"/>
  <c r="M54" s="1"/>
  <c r="AQ54" s="1"/>
  <c r="AU54" s="1"/>
  <c r="L55"/>
  <c r="M55" s="1"/>
  <c r="AQ55" s="1"/>
  <c r="AU55" s="1"/>
  <c r="L57"/>
  <c r="M57" s="1"/>
  <c r="AQ57" s="1"/>
  <c r="L58"/>
  <c r="M58"/>
  <c r="AQ58" s="1"/>
  <c r="L59"/>
  <c r="M59" s="1"/>
  <c r="AQ59" s="1"/>
  <c r="L62"/>
  <c r="M62" s="1"/>
  <c r="AQ62" s="1"/>
  <c r="AU62" s="1"/>
  <c r="L63"/>
  <c r="M63"/>
  <c r="AQ63" s="1"/>
  <c r="L64"/>
  <c r="M64" s="1"/>
  <c r="AQ64" s="1"/>
  <c r="L65"/>
  <c r="M65" s="1"/>
  <c r="L66"/>
  <c r="M66" s="1"/>
  <c r="AQ66" s="1"/>
  <c r="L67"/>
  <c r="M67" s="1"/>
  <c r="AQ67" s="1"/>
  <c r="L68"/>
  <c r="M68" s="1"/>
  <c r="AQ68" s="1"/>
  <c r="AV68" s="1"/>
  <c r="AV77" s="1"/>
  <c r="L69"/>
  <c r="M69" s="1"/>
  <c r="AQ69" s="1"/>
  <c r="L70"/>
  <c r="M70" s="1"/>
  <c r="AQ70" s="1"/>
  <c r="AU70" s="1"/>
  <c r="L71"/>
  <c r="M71" s="1"/>
  <c r="AQ71" s="1"/>
  <c r="AU71" s="1"/>
  <c r="L72"/>
  <c r="M72" s="1"/>
  <c r="AQ72" s="1"/>
  <c r="AU72" s="1"/>
  <c r="L73"/>
  <c r="M73" s="1"/>
  <c r="AQ73" s="1"/>
  <c r="AU73" s="1"/>
  <c r="L74"/>
  <c r="M74" s="1"/>
  <c r="AQ74" s="1"/>
  <c r="L75"/>
  <c r="M75" s="1"/>
  <c r="AQ75" s="1"/>
  <c r="L76"/>
  <c r="M76" s="1"/>
  <c r="AQ76" s="1"/>
  <c r="AU76" s="1"/>
  <c r="AB7"/>
  <c r="U7"/>
  <c r="T7"/>
  <c r="S7"/>
  <c r="R7"/>
  <c r="AB8"/>
  <c r="U8"/>
  <c r="T8"/>
  <c r="S8"/>
  <c r="R8"/>
  <c r="AB9"/>
  <c r="U9"/>
  <c r="T9"/>
  <c r="S9"/>
  <c r="R9"/>
  <c r="AB10"/>
  <c r="U10"/>
  <c r="T10"/>
  <c r="S10"/>
  <c r="R10"/>
  <c r="AB12"/>
  <c r="U12"/>
  <c r="T12"/>
  <c r="S12"/>
  <c r="R12"/>
  <c r="AB13"/>
  <c r="U13"/>
  <c r="T13"/>
  <c r="S13"/>
  <c r="R13"/>
  <c r="AB14"/>
  <c r="U14"/>
  <c r="T14"/>
  <c r="S14"/>
  <c r="R14"/>
  <c r="AB17"/>
  <c r="U17"/>
  <c r="T17"/>
  <c r="S17"/>
  <c r="R17"/>
  <c r="AB18"/>
  <c r="U18"/>
  <c r="T18"/>
  <c r="S18"/>
  <c r="R18"/>
  <c r="AB21"/>
  <c r="U21"/>
  <c r="T21"/>
  <c r="S21"/>
  <c r="R21"/>
  <c r="AB22"/>
  <c r="U22"/>
  <c r="T22"/>
  <c r="S22"/>
  <c r="R22"/>
  <c r="AB23"/>
  <c r="U23"/>
  <c r="T23"/>
  <c r="S23"/>
  <c r="R23"/>
  <c r="AB24"/>
  <c r="U24"/>
  <c r="T24"/>
  <c r="S24"/>
  <c r="R24"/>
  <c r="AB26"/>
  <c r="U26"/>
  <c r="T26"/>
  <c r="S26"/>
  <c r="R26"/>
  <c r="AB27"/>
  <c r="U27"/>
  <c r="T27"/>
  <c r="S27"/>
  <c r="R27"/>
  <c r="AB28"/>
  <c r="U28"/>
  <c r="T28"/>
  <c r="S28"/>
  <c r="R28"/>
  <c r="AB30"/>
  <c r="U30"/>
  <c r="T30"/>
  <c r="S30"/>
  <c r="R30"/>
  <c r="AB31"/>
  <c r="U31"/>
  <c r="T31"/>
  <c r="S31"/>
  <c r="R31"/>
  <c r="AB32"/>
  <c r="U32"/>
  <c r="T32"/>
  <c r="S32"/>
  <c r="R32"/>
  <c r="AB33"/>
  <c r="U33"/>
  <c r="U37" s="1"/>
  <c r="T33"/>
  <c r="S33"/>
  <c r="R33"/>
  <c r="AB34"/>
  <c r="U34"/>
  <c r="T34"/>
  <c r="S34"/>
  <c r="R34"/>
  <c r="AB35"/>
  <c r="U35"/>
  <c r="T35"/>
  <c r="S35"/>
  <c r="R35"/>
  <c r="AB36"/>
  <c r="U36"/>
  <c r="T36"/>
  <c r="S36"/>
  <c r="R36"/>
  <c r="AB38"/>
  <c r="U38"/>
  <c r="T38"/>
  <c r="S38"/>
  <c r="R38"/>
  <c r="AB41"/>
  <c r="AB44" s="1"/>
  <c r="AB40" s="1"/>
  <c r="U41"/>
  <c r="T41"/>
  <c r="S41"/>
  <c r="R41"/>
  <c r="R44" s="1"/>
  <c r="R40" s="1"/>
  <c r="AB42"/>
  <c r="U42"/>
  <c r="T42"/>
  <c r="S42"/>
  <c r="S44" s="1"/>
  <c r="S40" s="1"/>
  <c r="R42"/>
  <c r="AB43"/>
  <c r="U43"/>
  <c r="T43"/>
  <c r="T44" s="1"/>
  <c r="T40" s="1"/>
  <c r="S43"/>
  <c r="R43"/>
  <c r="AB46"/>
  <c r="U46"/>
  <c r="T46"/>
  <c r="S46"/>
  <c r="R46"/>
  <c r="AB47"/>
  <c r="U47"/>
  <c r="T47"/>
  <c r="S47"/>
  <c r="R47"/>
  <c r="AB48"/>
  <c r="U48"/>
  <c r="T48"/>
  <c r="S48"/>
  <c r="R48"/>
  <c r="AB49"/>
  <c r="U49"/>
  <c r="T49"/>
  <c r="S49"/>
  <c r="R49"/>
  <c r="AB51"/>
  <c r="U51"/>
  <c r="T51"/>
  <c r="S51"/>
  <c r="R51"/>
  <c r="AB52"/>
  <c r="U52"/>
  <c r="T52"/>
  <c r="S52"/>
  <c r="R52"/>
  <c r="AB53"/>
  <c r="U53"/>
  <c r="T53"/>
  <c r="S53"/>
  <c r="R53"/>
  <c r="AB54"/>
  <c r="U54"/>
  <c r="T54"/>
  <c r="AE54" s="1"/>
  <c r="AF54" s="1"/>
  <c r="AR54" s="1"/>
  <c r="S54"/>
  <c r="R54"/>
  <c r="AB55"/>
  <c r="U55"/>
  <c r="T55"/>
  <c r="S55"/>
  <c r="R55"/>
  <c r="AB57"/>
  <c r="U57"/>
  <c r="T57"/>
  <c r="S57"/>
  <c r="R57"/>
  <c r="AB58"/>
  <c r="U58"/>
  <c r="T58"/>
  <c r="S58"/>
  <c r="R58"/>
  <c r="AB59"/>
  <c r="AB60" s="1"/>
  <c r="U59"/>
  <c r="T59"/>
  <c r="S59"/>
  <c r="R59"/>
  <c r="AB62"/>
  <c r="U62"/>
  <c r="T62"/>
  <c r="S62"/>
  <c r="R62"/>
  <c r="AB63"/>
  <c r="U63"/>
  <c r="T63"/>
  <c r="S63"/>
  <c r="R63"/>
  <c r="AB64"/>
  <c r="U64"/>
  <c r="T64"/>
  <c r="S64"/>
  <c r="R64"/>
  <c r="AB65"/>
  <c r="U65"/>
  <c r="T65"/>
  <c r="S65"/>
  <c r="R65"/>
  <c r="AB66"/>
  <c r="U66"/>
  <c r="T66"/>
  <c r="S66"/>
  <c r="R66"/>
  <c r="AB67"/>
  <c r="U67"/>
  <c r="T67"/>
  <c r="S67"/>
  <c r="R67"/>
  <c r="AB68"/>
  <c r="U68"/>
  <c r="T68"/>
  <c r="S68"/>
  <c r="R68"/>
  <c r="AB70"/>
  <c r="U70"/>
  <c r="T70"/>
  <c r="S70"/>
  <c r="R70"/>
  <c r="AB71"/>
  <c r="U71"/>
  <c r="T71"/>
  <c r="S71"/>
  <c r="R71"/>
  <c r="AB72"/>
  <c r="U72"/>
  <c r="T72"/>
  <c r="S72"/>
  <c r="R72"/>
  <c r="AB73"/>
  <c r="U73"/>
  <c r="T73"/>
  <c r="S73"/>
  <c r="R73"/>
  <c r="AB74"/>
  <c r="U74"/>
  <c r="T74"/>
  <c r="S74"/>
  <c r="R74"/>
  <c r="AB75"/>
  <c r="U75"/>
  <c r="T75"/>
  <c r="S75"/>
  <c r="R75"/>
  <c r="AB76"/>
  <c r="U76"/>
  <c r="T76"/>
  <c r="S76"/>
  <c r="R76"/>
  <c r="AM7"/>
  <c r="AN7" s="1"/>
  <c r="AS7" s="1"/>
  <c r="AM8"/>
  <c r="AN8" s="1"/>
  <c r="AS8" s="1"/>
  <c r="AM9"/>
  <c r="AN9" s="1"/>
  <c r="AS9" s="1"/>
  <c r="AM10"/>
  <c r="AN10" s="1"/>
  <c r="AS10" s="1"/>
  <c r="AM12"/>
  <c r="AN12" s="1"/>
  <c r="AS12" s="1"/>
  <c r="AM13"/>
  <c r="AN13" s="1"/>
  <c r="AS13" s="1"/>
  <c r="AM14"/>
  <c r="AN14" s="1"/>
  <c r="AM17"/>
  <c r="AN17" s="1"/>
  <c r="AS17" s="1"/>
  <c r="AM18"/>
  <c r="AN18" s="1"/>
  <c r="AS18" s="1"/>
  <c r="AM21"/>
  <c r="AN21" s="1"/>
  <c r="AS21" s="1"/>
  <c r="AM22"/>
  <c r="AN22" s="1"/>
  <c r="AS22" s="1"/>
  <c r="AM23"/>
  <c r="AN23" s="1"/>
  <c r="AS23" s="1"/>
  <c r="AM24"/>
  <c r="AN24" s="1"/>
  <c r="AM26"/>
  <c r="AN26" s="1"/>
  <c r="AS26" s="1"/>
  <c r="AM27"/>
  <c r="AN27" s="1"/>
  <c r="AM28"/>
  <c r="AN28" s="1"/>
  <c r="AS28" s="1"/>
  <c r="AM30"/>
  <c r="AN30" s="1"/>
  <c r="AM31"/>
  <c r="AN31" s="1"/>
  <c r="AS31" s="1"/>
  <c r="AM32"/>
  <c r="AN32" s="1"/>
  <c r="AS32" s="1"/>
  <c r="AM33"/>
  <c r="AN33" s="1"/>
  <c r="AS33" s="1"/>
  <c r="AM34"/>
  <c r="AN34" s="1"/>
  <c r="AS34" s="1"/>
  <c r="AM35"/>
  <c r="AN35" s="1"/>
  <c r="AS35" s="1"/>
  <c r="AM36"/>
  <c r="AN36" s="1"/>
  <c r="AS36" s="1"/>
  <c r="AM38"/>
  <c r="AN38" s="1"/>
  <c r="AS38" s="1"/>
  <c r="AS39" s="1"/>
  <c r="DW16" i="18" s="1"/>
  <c r="AM41" i="23"/>
  <c r="AN41" s="1"/>
  <c r="AS41" s="1"/>
  <c r="AM42"/>
  <c r="AN42" s="1"/>
  <c r="AM43"/>
  <c r="AN43" s="1"/>
  <c r="AS43" s="1"/>
  <c r="AM46"/>
  <c r="AN46" s="1"/>
  <c r="AS46" s="1"/>
  <c r="AM47"/>
  <c r="AN47" s="1"/>
  <c r="AM48"/>
  <c r="AN48" s="1"/>
  <c r="AS48" s="1"/>
  <c r="AM49"/>
  <c r="AN49" s="1"/>
  <c r="AS49" s="1"/>
  <c r="AM51"/>
  <c r="AN51" s="1"/>
  <c r="AS51" s="1"/>
  <c r="AM52"/>
  <c r="AN52" s="1"/>
  <c r="AS52" s="1"/>
  <c r="AM53"/>
  <c r="AN53" s="1"/>
  <c r="AS53" s="1"/>
  <c r="AM54"/>
  <c r="AN54" s="1"/>
  <c r="AM55"/>
  <c r="AN55" s="1"/>
  <c r="AS55" s="1"/>
  <c r="AM57"/>
  <c r="AN57" s="1"/>
  <c r="AM58"/>
  <c r="AN58" s="1"/>
  <c r="AS58" s="1"/>
  <c r="AM59"/>
  <c r="AN59" s="1"/>
  <c r="AS59" s="1"/>
  <c r="AM62"/>
  <c r="AN62" s="1"/>
  <c r="AS62" s="1"/>
  <c r="AM63"/>
  <c r="AN63" s="1"/>
  <c r="AS63" s="1"/>
  <c r="AM64"/>
  <c r="AN64" s="1"/>
  <c r="AS64" s="1"/>
  <c r="AM65"/>
  <c r="AN65" s="1"/>
  <c r="AS65" s="1"/>
  <c r="AM66"/>
  <c r="AN66" s="1"/>
  <c r="AS66" s="1"/>
  <c r="AM67"/>
  <c r="AN67" s="1"/>
  <c r="AS67" s="1"/>
  <c r="AM68"/>
  <c r="AN68" s="1"/>
  <c r="AM69"/>
  <c r="AN69" s="1"/>
  <c r="AS69" s="1"/>
  <c r="AM70"/>
  <c r="AN70" s="1"/>
  <c r="AS70" s="1"/>
  <c r="AM71"/>
  <c r="AN71" s="1"/>
  <c r="AS71" s="1"/>
  <c r="AM72"/>
  <c r="AN72" s="1"/>
  <c r="AS72" s="1"/>
  <c r="AM73"/>
  <c r="AN73" s="1"/>
  <c r="AS73" s="1"/>
  <c r="AM74"/>
  <c r="AN74" s="1"/>
  <c r="AS74" s="1"/>
  <c r="AM75"/>
  <c r="AN75" s="1"/>
  <c r="AS75" s="1"/>
  <c r="AM76"/>
  <c r="AN76" s="1"/>
  <c r="AS76" s="1"/>
  <c r="DY22" i="18"/>
  <c r="DZ8"/>
  <c r="DZ9"/>
  <c r="DZ11"/>
  <c r="DZ10" s="1"/>
  <c r="DZ13"/>
  <c r="DZ14"/>
  <c r="DZ15"/>
  <c r="DZ16"/>
  <c r="DZ18"/>
  <c r="DZ17" s="1"/>
  <c r="DZ20"/>
  <c r="DZ21"/>
  <c r="DZ22"/>
  <c r="EA8"/>
  <c r="EA9"/>
  <c r="EA11"/>
  <c r="EA10" s="1"/>
  <c r="EA13"/>
  <c r="EA14"/>
  <c r="EA15"/>
  <c r="EA16"/>
  <c r="EA18"/>
  <c r="EA17" s="1"/>
  <c r="EA20"/>
  <c r="EA21"/>
  <c r="EA22"/>
  <c r="EA24"/>
  <c r="EA23" s="1"/>
  <c r="EB8"/>
  <c r="EB9"/>
  <c r="EB11"/>
  <c r="EB10" s="1"/>
  <c r="EB13"/>
  <c r="EB14"/>
  <c r="EB15"/>
  <c r="EB16"/>
  <c r="EB18"/>
  <c r="EB17" s="1"/>
  <c r="EB20"/>
  <c r="EB21"/>
  <c r="EB22"/>
  <c r="EB24"/>
  <c r="EB23" s="1"/>
  <c r="EC8"/>
  <c r="EC9"/>
  <c r="EC11"/>
  <c r="EC10" s="1"/>
  <c r="EC13"/>
  <c r="EC14"/>
  <c r="EC15"/>
  <c r="EC16"/>
  <c r="EC18"/>
  <c r="EC17" s="1"/>
  <c r="EC20"/>
  <c r="EC22"/>
  <c r="ED8"/>
  <c r="ED9"/>
  <c r="ED11"/>
  <c r="ED10" s="1"/>
  <c r="ED13"/>
  <c r="ED14"/>
  <c r="ED15"/>
  <c r="ED16"/>
  <c r="ED20"/>
  <c r="ED21"/>
  <c r="ED22"/>
  <c r="ED24"/>
  <c r="ED23" s="1"/>
  <c r="EE8"/>
  <c r="EE9"/>
  <c r="EE11"/>
  <c r="EE10" s="1"/>
  <c r="EE13"/>
  <c r="EE14"/>
  <c r="EE15"/>
  <c r="EE16"/>
  <c r="EE18"/>
  <c r="EE17" s="1"/>
  <c r="EE20"/>
  <c r="EE21"/>
  <c r="EE22"/>
  <c r="EE24"/>
  <c r="EE23" s="1"/>
  <c r="C7"/>
  <c r="E8"/>
  <c r="F8"/>
  <c r="G8"/>
  <c r="E9"/>
  <c r="F9"/>
  <c r="G9"/>
  <c r="C10"/>
  <c r="E11"/>
  <c r="F11"/>
  <c r="G11"/>
  <c r="C12"/>
  <c r="E13"/>
  <c r="F13"/>
  <c r="G13"/>
  <c r="E14"/>
  <c r="F14"/>
  <c r="G14"/>
  <c r="E15"/>
  <c r="F15"/>
  <c r="G15"/>
  <c r="E16"/>
  <c r="F16"/>
  <c r="G16"/>
  <c r="C17"/>
  <c r="E18"/>
  <c r="F18"/>
  <c r="G18"/>
  <c r="C19"/>
  <c r="E20"/>
  <c r="F20"/>
  <c r="G20"/>
  <c r="E21"/>
  <c r="F21"/>
  <c r="G21"/>
  <c r="E22"/>
  <c r="F22"/>
  <c r="G22"/>
  <c r="C23"/>
  <c r="E24"/>
  <c r="F24"/>
  <c r="G24"/>
  <c r="B25"/>
  <c r="L80" i="1"/>
  <c r="L81"/>
  <c r="M81" s="1"/>
  <c r="AQ81" s="1"/>
  <c r="L82"/>
  <c r="M82" s="1"/>
  <c r="AQ82" s="1"/>
  <c r="L84"/>
  <c r="M84" s="1"/>
  <c r="AQ84" s="1"/>
  <c r="L86"/>
  <c r="L87"/>
  <c r="M87" s="1"/>
  <c r="L89"/>
  <c r="L90"/>
  <c r="M90" s="1"/>
  <c r="L91"/>
  <c r="M91" s="1"/>
  <c r="AQ91" s="1"/>
  <c r="L94"/>
  <c r="L95"/>
  <c r="M95" s="1"/>
  <c r="L96"/>
  <c r="M96" s="1"/>
  <c r="AQ96" s="1"/>
  <c r="L97"/>
  <c r="M97" s="1"/>
  <c r="AQ97" s="1"/>
  <c r="L98"/>
  <c r="M98" s="1"/>
  <c r="AQ98" s="1"/>
  <c r="L101"/>
  <c r="L102"/>
  <c r="M102" s="1"/>
  <c r="AQ102" s="1"/>
  <c r="L103"/>
  <c r="M103" s="1"/>
  <c r="AQ103" s="1"/>
  <c r="L104"/>
  <c r="M104" s="1"/>
  <c r="L107"/>
  <c r="L108"/>
  <c r="M108" s="1"/>
  <c r="AQ108" s="1"/>
  <c r="L109"/>
  <c r="M109" s="1"/>
  <c r="AQ109" s="1"/>
  <c r="L112"/>
  <c r="L113"/>
  <c r="M113" s="1"/>
  <c r="AQ113" s="1"/>
  <c r="L114"/>
  <c r="M114" s="1"/>
  <c r="L115"/>
  <c r="M115" s="1"/>
  <c r="AQ115" s="1"/>
  <c r="L116"/>
  <c r="M116" s="1"/>
  <c r="AQ116" s="1"/>
  <c r="L119"/>
  <c r="L120"/>
  <c r="M120" s="1"/>
  <c r="AQ120" s="1"/>
  <c r="L121"/>
  <c r="M121" s="1"/>
  <c r="L124"/>
  <c r="M124" s="1"/>
  <c r="AQ124" s="1"/>
  <c r="L125"/>
  <c r="M125" s="1"/>
  <c r="AQ125" s="1"/>
  <c r="L126"/>
  <c r="M126" s="1"/>
  <c r="AQ126" s="1"/>
  <c r="L127"/>
  <c r="M127" s="1"/>
  <c r="AQ127" s="1"/>
  <c r="L128"/>
  <c r="M128" s="1"/>
  <c r="AQ128" s="1"/>
  <c r="L129"/>
  <c r="M129" s="1"/>
  <c r="AQ129" s="1"/>
  <c r="L130"/>
  <c r="M130" s="1"/>
  <c r="L131"/>
  <c r="M131" s="1"/>
  <c r="AQ131" s="1"/>
  <c r="L132"/>
  <c r="M132" s="1"/>
  <c r="AQ132" s="1"/>
  <c r="L135"/>
  <c r="M135" s="1"/>
  <c r="AQ135" s="1"/>
  <c r="L136"/>
  <c r="M136" s="1"/>
  <c r="AQ136" s="1"/>
  <c r="L137"/>
  <c r="M137" s="1"/>
  <c r="L138"/>
  <c r="M138" s="1"/>
  <c r="AQ138" s="1"/>
  <c r="L141"/>
  <c r="L142"/>
  <c r="M142" s="1"/>
  <c r="L143"/>
  <c r="M143" s="1"/>
  <c r="AQ143" s="1"/>
  <c r="L144"/>
  <c r="M144" s="1"/>
  <c r="AQ144" s="1"/>
  <c r="L145"/>
  <c r="M145" s="1"/>
  <c r="AQ145" s="1"/>
  <c r="L146"/>
  <c r="M146" s="1"/>
  <c r="AQ146" s="1"/>
  <c r="L147"/>
  <c r="M147" s="1"/>
  <c r="AQ147" s="1"/>
  <c r="L148"/>
  <c r="M148" s="1"/>
  <c r="AQ148" s="1"/>
  <c r="AB80"/>
  <c r="Y80"/>
  <c r="U80"/>
  <c r="T80"/>
  <c r="S80"/>
  <c r="R80"/>
  <c r="AB81"/>
  <c r="Y81"/>
  <c r="U81"/>
  <c r="T81"/>
  <c r="S81"/>
  <c r="R81"/>
  <c r="AB82"/>
  <c r="Y82"/>
  <c r="U82"/>
  <c r="T82"/>
  <c r="S82"/>
  <c r="R82"/>
  <c r="AF82"/>
  <c r="AR82" s="1"/>
  <c r="AB84"/>
  <c r="Y84"/>
  <c r="U84"/>
  <c r="T84"/>
  <c r="S84"/>
  <c r="R84"/>
  <c r="AB86"/>
  <c r="Y86"/>
  <c r="U86"/>
  <c r="T86"/>
  <c r="S86"/>
  <c r="R86"/>
  <c r="AB87"/>
  <c r="Y87"/>
  <c r="U87"/>
  <c r="T87"/>
  <c r="S87"/>
  <c r="R87"/>
  <c r="AB89"/>
  <c r="Y89"/>
  <c r="U89"/>
  <c r="T89"/>
  <c r="S89"/>
  <c r="R89"/>
  <c r="AB90"/>
  <c r="Y90"/>
  <c r="U90"/>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AF114" s="1"/>
  <c r="AR114" s="1"/>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S80" s="1"/>
  <c r="AM81"/>
  <c r="AN81" s="1"/>
  <c r="AS81" s="1"/>
  <c r="AM82"/>
  <c r="AN82" s="1"/>
  <c r="AS82" s="1"/>
  <c r="AT82" s="1"/>
  <c r="BB82" s="1"/>
  <c r="AM84"/>
  <c r="AN84" s="1"/>
  <c r="AS84" s="1"/>
  <c r="AM86"/>
  <c r="AN86" s="1"/>
  <c r="AS86" s="1"/>
  <c r="AM87"/>
  <c r="AN87"/>
  <c r="AS87" s="1"/>
  <c r="AM89"/>
  <c r="AN89" s="1"/>
  <c r="AS89" s="1"/>
  <c r="AM90"/>
  <c r="AN90" s="1"/>
  <c r="AS90" s="1"/>
  <c r="AM91"/>
  <c r="AN91" s="1"/>
  <c r="AS91" s="1"/>
  <c r="AM94"/>
  <c r="AM95"/>
  <c r="AN95" s="1"/>
  <c r="AS95" s="1"/>
  <c r="AM96"/>
  <c r="AN96" s="1"/>
  <c r="AS96" s="1"/>
  <c r="AM97"/>
  <c r="AN97" s="1"/>
  <c r="AS97" s="1"/>
  <c r="AM98"/>
  <c r="AN98" s="1"/>
  <c r="AS98" s="1"/>
  <c r="AM101"/>
  <c r="AN101" s="1"/>
  <c r="AS101" s="1"/>
  <c r="AM102"/>
  <c r="AN102" s="1"/>
  <c r="AS102" s="1"/>
  <c r="AM103"/>
  <c r="AN103" s="1"/>
  <c r="AS103" s="1"/>
  <c r="AM104"/>
  <c r="AN104" s="1"/>
  <c r="AS104" s="1"/>
  <c r="AM107"/>
  <c r="AN107" s="1"/>
  <c r="AS107" s="1"/>
  <c r="AM108"/>
  <c r="AN108" s="1"/>
  <c r="AS108" s="1"/>
  <c r="AM109"/>
  <c r="AN109" s="1"/>
  <c r="AS109" s="1"/>
  <c r="AM112"/>
  <c r="AN112" s="1"/>
  <c r="AS112" s="1"/>
  <c r="AM113"/>
  <c r="AN113" s="1"/>
  <c r="AS113" s="1"/>
  <c r="AM114"/>
  <c r="AN114" s="1"/>
  <c r="AS114" s="1"/>
  <c r="AM115"/>
  <c r="AN115" s="1"/>
  <c r="AS115" s="1"/>
  <c r="AM116"/>
  <c r="AN116" s="1"/>
  <c r="AS116" s="1"/>
  <c r="AM119"/>
  <c r="AN119" s="1"/>
  <c r="AS119" s="1"/>
  <c r="AM120"/>
  <c r="AN120" s="1"/>
  <c r="AS120" s="1"/>
  <c r="AM121"/>
  <c r="AN121" s="1"/>
  <c r="AS121" s="1"/>
  <c r="AM124"/>
  <c r="AN124" s="1"/>
  <c r="AS124" s="1"/>
  <c r="AM125"/>
  <c r="AN125" s="1"/>
  <c r="AS125" s="1"/>
  <c r="AM126"/>
  <c r="AN126" s="1"/>
  <c r="AS126" s="1"/>
  <c r="AM127"/>
  <c r="AN127" s="1"/>
  <c r="AS127" s="1"/>
  <c r="AM128"/>
  <c r="AN128" s="1"/>
  <c r="AS128" s="1"/>
  <c r="AM129"/>
  <c r="AN129" s="1"/>
  <c r="AS129" s="1"/>
  <c r="AM130"/>
  <c r="AN130" s="1"/>
  <c r="AM131"/>
  <c r="AN131" s="1"/>
  <c r="AS131" s="1"/>
  <c r="AM132"/>
  <c r="AN132" s="1"/>
  <c r="AS132" s="1"/>
  <c r="AM135"/>
  <c r="AN135" s="1"/>
  <c r="AS135" s="1"/>
  <c r="AM136"/>
  <c r="AN136" s="1"/>
  <c r="AS136" s="1"/>
  <c r="AM137"/>
  <c r="AN137" s="1"/>
  <c r="AM138"/>
  <c r="AN138" s="1"/>
  <c r="AS138" s="1"/>
  <c r="AM141"/>
  <c r="AN141" s="1"/>
  <c r="AS141" s="1"/>
  <c r="AM142"/>
  <c r="AN142" s="1"/>
  <c r="AS142" s="1"/>
  <c r="AM143"/>
  <c r="AN143" s="1"/>
  <c r="AS143" s="1"/>
  <c r="AM144"/>
  <c r="AN144" s="1"/>
  <c r="AS144" s="1"/>
  <c r="AM145"/>
  <c r="AN145" s="1"/>
  <c r="AS145" s="1"/>
  <c r="AM146"/>
  <c r="AN146" s="1"/>
  <c r="AS146" s="1"/>
  <c r="AM147"/>
  <c r="AN147" s="1"/>
  <c r="AS147" s="1"/>
  <c r="AM148"/>
  <c r="AN148" s="1"/>
  <c r="AS148" s="1"/>
  <c r="L28" i="18"/>
  <c r="L29"/>
  <c r="L31"/>
  <c r="L33"/>
  <c r="L32" s="1"/>
  <c r="L35"/>
  <c r="L34" s="1"/>
  <c r="L37"/>
  <c r="L36" s="1"/>
  <c r="L39"/>
  <c r="L38" s="1"/>
  <c r="L41"/>
  <c r="L40" s="1"/>
  <c r="L43"/>
  <c r="L42" s="1"/>
  <c r="L45"/>
  <c r="L44" s="1"/>
  <c r="M28"/>
  <c r="M29"/>
  <c r="M31"/>
  <c r="M30" s="1"/>
  <c r="M33"/>
  <c r="M32" s="1"/>
  <c r="M35"/>
  <c r="M34" s="1"/>
  <c r="M37"/>
  <c r="M36" s="1"/>
  <c r="M39"/>
  <c r="M38" s="1"/>
  <c r="M41"/>
  <c r="M40" s="1"/>
  <c r="M43"/>
  <c r="M42" s="1"/>
  <c r="M45"/>
  <c r="M44" s="1"/>
  <c r="N28"/>
  <c r="N29"/>
  <c r="N31"/>
  <c r="N30" s="1"/>
  <c r="N33"/>
  <c r="N32" s="1"/>
  <c r="N35"/>
  <c r="N34" s="1"/>
  <c r="N37"/>
  <c r="N36" s="1"/>
  <c r="N39"/>
  <c r="N38" s="1"/>
  <c r="N41"/>
  <c r="N40" s="1"/>
  <c r="N43"/>
  <c r="N42" s="1"/>
  <c r="N45"/>
  <c r="N44" s="1"/>
  <c r="O28"/>
  <c r="O29"/>
  <c r="O31"/>
  <c r="O30" s="1"/>
  <c r="O33"/>
  <c r="O32" s="1"/>
  <c r="O35"/>
  <c r="O34" s="1"/>
  <c r="O37"/>
  <c r="O39"/>
  <c r="O38" s="1"/>
  <c r="O41"/>
  <c r="O40" s="1"/>
  <c r="O43"/>
  <c r="O42" s="1"/>
  <c r="O45"/>
  <c r="O44" s="1"/>
  <c r="P28"/>
  <c r="P29"/>
  <c r="P31"/>
  <c r="P30" s="1"/>
  <c r="P33"/>
  <c r="P32" s="1"/>
  <c r="P35"/>
  <c r="P34" s="1"/>
  <c r="P37"/>
  <c r="P36" s="1"/>
  <c r="P39"/>
  <c r="P38" s="1"/>
  <c r="P41"/>
  <c r="P40" s="1"/>
  <c r="P43"/>
  <c r="P42" s="1"/>
  <c r="P45"/>
  <c r="P44" s="1"/>
  <c r="Q28"/>
  <c r="Q29"/>
  <c r="Q31"/>
  <c r="Q30" s="1"/>
  <c r="Q33"/>
  <c r="Q32" s="1"/>
  <c r="Q35"/>
  <c r="Q34" s="1"/>
  <c r="Q37"/>
  <c r="Q39"/>
  <c r="Q38" s="1"/>
  <c r="Q41"/>
  <c r="Q40" s="1"/>
  <c r="Q43"/>
  <c r="Q42" s="1"/>
  <c r="Q45"/>
  <c r="Q44" s="1"/>
  <c r="R28"/>
  <c r="R29"/>
  <c r="R31"/>
  <c r="R30" s="1"/>
  <c r="R33"/>
  <c r="R32" s="1"/>
  <c r="R35"/>
  <c r="R34" s="1"/>
  <c r="R37"/>
  <c r="R36" s="1"/>
  <c r="R39"/>
  <c r="R38" s="1"/>
  <c r="R41"/>
  <c r="R40" s="1"/>
  <c r="R43"/>
  <c r="R42" s="1"/>
  <c r="R45"/>
  <c r="R44" s="1"/>
  <c r="L80" i="12"/>
  <c r="M80" s="1"/>
  <c r="AQ80" s="1"/>
  <c r="L81"/>
  <c r="M81" s="1"/>
  <c r="AQ81" s="1"/>
  <c r="L82"/>
  <c r="M82" s="1"/>
  <c r="AQ82" s="1"/>
  <c r="L84"/>
  <c r="M84" s="1"/>
  <c r="AQ84" s="1"/>
  <c r="L86"/>
  <c r="M86" s="1"/>
  <c r="L87"/>
  <c r="M87" s="1"/>
  <c r="AQ87" s="1"/>
  <c r="L89"/>
  <c r="M89" s="1"/>
  <c r="AQ89" s="1"/>
  <c r="L90"/>
  <c r="M90" s="1"/>
  <c r="AQ90" s="1"/>
  <c r="L91"/>
  <c r="M91" s="1"/>
  <c r="L94"/>
  <c r="M94" s="1"/>
  <c r="L95"/>
  <c r="M95" s="1"/>
  <c r="AQ95" s="1"/>
  <c r="L96"/>
  <c r="M96" s="1"/>
  <c r="AQ96" s="1"/>
  <c r="L97"/>
  <c r="M97" s="1"/>
  <c r="AQ97" s="1"/>
  <c r="L98"/>
  <c r="M98" s="1"/>
  <c r="AQ98" s="1"/>
  <c r="L101"/>
  <c r="M101" s="1"/>
  <c r="L102"/>
  <c r="M102" s="1"/>
  <c r="AQ102" s="1"/>
  <c r="L103"/>
  <c r="M103" s="1"/>
  <c r="AQ103" s="1"/>
  <c r="L104"/>
  <c r="M104" s="1"/>
  <c r="AQ104" s="1"/>
  <c r="L107"/>
  <c r="M107" s="1"/>
  <c r="AQ107" s="1"/>
  <c r="L108"/>
  <c r="M108" s="1"/>
  <c r="AQ108" s="1"/>
  <c r="L109"/>
  <c r="M109" s="1"/>
  <c r="AQ109" s="1"/>
  <c r="L112"/>
  <c r="M112" s="1"/>
  <c r="AQ112" s="1"/>
  <c r="L113"/>
  <c r="M113" s="1"/>
  <c r="AQ113" s="1"/>
  <c r="L114"/>
  <c r="M114" s="1"/>
  <c r="AQ114" s="1"/>
  <c r="L115"/>
  <c r="M115" s="1"/>
  <c r="L116"/>
  <c r="M116" s="1"/>
  <c r="AQ116" s="1"/>
  <c r="L119"/>
  <c r="M119" s="1"/>
  <c r="AQ119" s="1"/>
  <c r="L120"/>
  <c r="M120" s="1"/>
  <c r="L121"/>
  <c r="M121" s="1"/>
  <c r="AQ121" s="1"/>
  <c r="L124"/>
  <c r="M124" s="1"/>
  <c r="AQ124" s="1"/>
  <c r="L125"/>
  <c r="M125" s="1"/>
  <c r="L126"/>
  <c r="M126" s="1"/>
  <c r="AQ126" s="1"/>
  <c r="L127"/>
  <c r="M127" s="1"/>
  <c r="AQ127" s="1"/>
  <c r="L128"/>
  <c r="M128" s="1"/>
  <c r="AQ128" s="1"/>
  <c r="L129"/>
  <c r="M129" s="1"/>
  <c r="AQ129" s="1"/>
  <c r="L130"/>
  <c r="M130" s="1"/>
  <c r="AQ130" s="1"/>
  <c r="L131"/>
  <c r="M131" s="1"/>
  <c r="AQ131" s="1"/>
  <c r="L132"/>
  <c r="M132" s="1"/>
  <c r="AQ132" s="1"/>
  <c r="L135"/>
  <c r="M135" s="1"/>
  <c r="AQ135" s="1"/>
  <c r="L136"/>
  <c r="M136" s="1"/>
  <c r="AQ136" s="1"/>
  <c r="L137"/>
  <c r="M137" s="1"/>
  <c r="AQ137" s="1"/>
  <c r="L138"/>
  <c r="M138" s="1"/>
  <c r="L141"/>
  <c r="M141" s="1"/>
  <c r="L142"/>
  <c r="M142" s="1"/>
  <c r="AQ142" s="1"/>
  <c r="L143"/>
  <c r="M143"/>
  <c r="AQ143" s="1"/>
  <c r="L144"/>
  <c r="M144" s="1"/>
  <c r="L145"/>
  <c r="M145"/>
  <c r="AQ145" s="1"/>
  <c r="L146"/>
  <c r="M146" s="1"/>
  <c r="AQ146" s="1"/>
  <c r="L147"/>
  <c r="M147" s="1"/>
  <c r="AQ147" s="1"/>
  <c r="L148"/>
  <c r="M148" s="1"/>
  <c r="AQ148" s="1"/>
  <c r="AB80"/>
  <c r="Y80"/>
  <c r="U80"/>
  <c r="T80"/>
  <c r="S80"/>
  <c r="R80"/>
  <c r="AB81"/>
  <c r="Y81"/>
  <c r="U81"/>
  <c r="T81"/>
  <c r="S81"/>
  <c r="R81"/>
  <c r="AB82"/>
  <c r="Y82"/>
  <c r="U82"/>
  <c r="T82"/>
  <c r="S82"/>
  <c r="R82"/>
  <c r="AB84"/>
  <c r="Y84"/>
  <c r="U84"/>
  <c r="T84"/>
  <c r="S84"/>
  <c r="R84"/>
  <c r="AB86"/>
  <c r="Y86"/>
  <c r="U86"/>
  <c r="T86"/>
  <c r="S86"/>
  <c r="R86"/>
  <c r="AB87"/>
  <c r="Y87"/>
  <c r="U87"/>
  <c r="T87"/>
  <c r="S87"/>
  <c r="R87"/>
  <c r="AB89"/>
  <c r="Y89"/>
  <c r="U89"/>
  <c r="T89"/>
  <c r="S89"/>
  <c r="R89"/>
  <c r="AB90"/>
  <c r="Y90"/>
  <c r="U90"/>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S80" s="1"/>
  <c r="AM81"/>
  <c r="AN81" s="1"/>
  <c r="AS81" s="1"/>
  <c r="AM82"/>
  <c r="AN82" s="1"/>
  <c r="AS82" s="1"/>
  <c r="AM84"/>
  <c r="AN84" s="1"/>
  <c r="AM86"/>
  <c r="AN86" s="1"/>
  <c r="AS86" s="1"/>
  <c r="AM87"/>
  <c r="AN87" s="1"/>
  <c r="AM89"/>
  <c r="AN89" s="1"/>
  <c r="AS89" s="1"/>
  <c r="AM90"/>
  <c r="AN90" s="1"/>
  <c r="AM91"/>
  <c r="AN91" s="1"/>
  <c r="AS91" s="1"/>
  <c r="AM94"/>
  <c r="AN94" s="1"/>
  <c r="AS94" s="1"/>
  <c r="AM95"/>
  <c r="AN95" s="1"/>
  <c r="AM96"/>
  <c r="AN96" s="1"/>
  <c r="AS96" s="1"/>
  <c r="AM97"/>
  <c r="AN97" s="1"/>
  <c r="AS97" s="1"/>
  <c r="AM98"/>
  <c r="AN98" s="1"/>
  <c r="AS98" s="1"/>
  <c r="AM101"/>
  <c r="AN101" s="1"/>
  <c r="AS101" s="1"/>
  <c r="AM102"/>
  <c r="AN102" s="1"/>
  <c r="AS102" s="1"/>
  <c r="AM103"/>
  <c r="AN103" s="1"/>
  <c r="AS103" s="1"/>
  <c r="AM104"/>
  <c r="AN104" s="1"/>
  <c r="AM107"/>
  <c r="AN107" s="1"/>
  <c r="AM108"/>
  <c r="AN108" s="1"/>
  <c r="AS108" s="1"/>
  <c r="AM109"/>
  <c r="AN109" s="1"/>
  <c r="AS109" s="1"/>
  <c r="AM112"/>
  <c r="AN112" s="1"/>
  <c r="AS112" s="1"/>
  <c r="AM113"/>
  <c r="AN113" s="1"/>
  <c r="AS113" s="1"/>
  <c r="AM114"/>
  <c r="AN114" s="1"/>
  <c r="AM115"/>
  <c r="AN115" s="1"/>
  <c r="AS115" s="1"/>
  <c r="AM116"/>
  <c r="AN116" s="1"/>
  <c r="AS116" s="1"/>
  <c r="AM119"/>
  <c r="AN119" s="1"/>
  <c r="AS119" s="1"/>
  <c r="AM120"/>
  <c r="AN120" s="1"/>
  <c r="AS120" s="1"/>
  <c r="AM121"/>
  <c r="AN121" s="1"/>
  <c r="AM124"/>
  <c r="AN124" s="1"/>
  <c r="AM125"/>
  <c r="AN125" s="1"/>
  <c r="AS125" s="1"/>
  <c r="AM126"/>
  <c r="AN126" s="1"/>
  <c r="AS126" s="1"/>
  <c r="AM127"/>
  <c r="AN127" s="1"/>
  <c r="AS127" s="1"/>
  <c r="AM128"/>
  <c r="AN128" s="1"/>
  <c r="AS128" s="1"/>
  <c r="AM129"/>
  <c r="AN129" s="1"/>
  <c r="AS129" s="1"/>
  <c r="AM130"/>
  <c r="AN130" s="1"/>
  <c r="AS130" s="1"/>
  <c r="AM131"/>
  <c r="AN131" s="1"/>
  <c r="AS131" s="1"/>
  <c r="AM132"/>
  <c r="AN132" s="1"/>
  <c r="AS132" s="1"/>
  <c r="AM135"/>
  <c r="AN135" s="1"/>
  <c r="AM136"/>
  <c r="AN136" s="1"/>
  <c r="AS136" s="1"/>
  <c r="AM137"/>
  <c r="AN137" s="1"/>
  <c r="AS137" s="1"/>
  <c r="AM138"/>
  <c r="AN138" s="1"/>
  <c r="AS138" s="1"/>
  <c r="AM141"/>
  <c r="AN141" s="1"/>
  <c r="AS141" s="1"/>
  <c r="AM142"/>
  <c r="AN142" s="1"/>
  <c r="AS142" s="1"/>
  <c r="AM143"/>
  <c r="AN143" s="1"/>
  <c r="AS143" s="1"/>
  <c r="AM144"/>
  <c r="AN144" s="1"/>
  <c r="AM145"/>
  <c r="AN145" s="1"/>
  <c r="AS145" s="1"/>
  <c r="AM146"/>
  <c r="AN146" s="1"/>
  <c r="AS146" s="1"/>
  <c r="AM147"/>
  <c r="AN147" s="1"/>
  <c r="AS147" s="1"/>
  <c r="AM148"/>
  <c r="AN148" s="1"/>
  <c r="AS148" s="1"/>
  <c r="Y29" i="18"/>
  <c r="Y31"/>
  <c r="Y30" s="1"/>
  <c r="Y33"/>
  <c r="Y32" s="1"/>
  <c r="Y35"/>
  <c r="Y34" s="1"/>
  <c r="Y37"/>
  <c r="Y39"/>
  <c r="Y38" s="1"/>
  <c r="Y41"/>
  <c r="Y40" s="1"/>
  <c r="Y43"/>
  <c r="Y42" s="1"/>
  <c r="Y45"/>
  <c r="Y44" s="1"/>
  <c r="Z28"/>
  <c r="Z29"/>
  <c r="Z33"/>
  <c r="Z32" s="1"/>
  <c r="Z37"/>
  <c r="Z36" s="1"/>
  <c r="Z39"/>
  <c r="Z38" s="1"/>
  <c r="Z41"/>
  <c r="Z40" s="1"/>
  <c r="Z43"/>
  <c r="Z42" s="1"/>
  <c r="Z45"/>
  <c r="Z44" s="1"/>
  <c r="AA29"/>
  <c r="AA31"/>
  <c r="AA30" s="1"/>
  <c r="AA33"/>
  <c r="AA32" s="1"/>
  <c r="AA35"/>
  <c r="AA34" s="1"/>
  <c r="AA37"/>
  <c r="AA36" s="1"/>
  <c r="AA39"/>
  <c r="AA38" s="1"/>
  <c r="AA41"/>
  <c r="AA40" s="1"/>
  <c r="AA43"/>
  <c r="AA42" s="1"/>
  <c r="AA45"/>
  <c r="AA44" s="1"/>
  <c r="AB28"/>
  <c r="AB29"/>
  <c r="AB33"/>
  <c r="AB32" s="1"/>
  <c r="AB37"/>
  <c r="AB36" s="1"/>
  <c r="AB39"/>
  <c r="AB38" s="1"/>
  <c r="AB41"/>
  <c r="AB40" s="1"/>
  <c r="AB43"/>
  <c r="AB42" s="1"/>
  <c r="AB45"/>
  <c r="AB44" s="1"/>
  <c r="AC29"/>
  <c r="AC31"/>
  <c r="AC30" s="1"/>
  <c r="AC33"/>
  <c r="AC32" s="1"/>
  <c r="AC35"/>
  <c r="AC34" s="1"/>
  <c r="AC37"/>
  <c r="AC36" s="1"/>
  <c r="AC39"/>
  <c r="AC38" s="1"/>
  <c r="AC41"/>
  <c r="AC40" s="1"/>
  <c r="AC43"/>
  <c r="AC42" s="1"/>
  <c r="AC45"/>
  <c r="AC44" s="1"/>
  <c r="AD28"/>
  <c r="AD29"/>
  <c r="AD33"/>
  <c r="AD32" s="1"/>
  <c r="AD37"/>
  <c r="AD36" s="1"/>
  <c r="AD39"/>
  <c r="AD38" s="1"/>
  <c r="AD41"/>
  <c r="AD40" s="1"/>
  <c r="AD43"/>
  <c r="AD42" s="1"/>
  <c r="AD45"/>
  <c r="AD44" s="1"/>
  <c r="AE29"/>
  <c r="AE31"/>
  <c r="AE30" s="1"/>
  <c r="AE33"/>
  <c r="AE32" s="1"/>
  <c r="AE35"/>
  <c r="AE34" s="1"/>
  <c r="AE37"/>
  <c r="AE36" s="1"/>
  <c r="AE39"/>
  <c r="AE38" s="1"/>
  <c r="AE41"/>
  <c r="AE40" s="1"/>
  <c r="AE43"/>
  <c r="AE42" s="1"/>
  <c r="AE45"/>
  <c r="AE44" s="1"/>
  <c r="L80" i="13"/>
  <c r="M80" s="1"/>
  <c r="AQ80" s="1"/>
  <c r="L81"/>
  <c r="M81" s="1"/>
  <c r="L82"/>
  <c r="M82" s="1"/>
  <c r="AQ82" s="1"/>
  <c r="L84"/>
  <c r="M84" s="1"/>
  <c r="L86"/>
  <c r="M86" s="1"/>
  <c r="AQ86" s="1"/>
  <c r="L87"/>
  <c r="M87" s="1"/>
  <c r="L89"/>
  <c r="M89" s="1"/>
  <c r="L90"/>
  <c r="M90" s="1"/>
  <c r="L91"/>
  <c r="M91" s="1"/>
  <c r="AQ91" s="1"/>
  <c r="L94"/>
  <c r="M94" s="1"/>
  <c r="AQ94" s="1"/>
  <c r="L95"/>
  <c r="M95" s="1"/>
  <c r="L96"/>
  <c r="M96" s="1"/>
  <c r="L97"/>
  <c r="M97" s="1"/>
  <c r="L98"/>
  <c r="M98" s="1"/>
  <c r="AQ98" s="1"/>
  <c r="L101"/>
  <c r="M101" s="1"/>
  <c r="AQ101" s="1"/>
  <c r="L102"/>
  <c r="M102" s="1"/>
  <c r="L103"/>
  <c r="M103" s="1"/>
  <c r="L104"/>
  <c r="M104" s="1"/>
  <c r="L107"/>
  <c r="M107" s="1"/>
  <c r="L108"/>
  <c r="M108" s="1"/>
  <c r="AQ108" s="1"/>
  <c r="L109"/>
  <c r="M109" s="1"/>
  <c r="L112"/>
  <c r="M112" s="1"/>
  <c r="L113"/>
  <c r="M113" s="1"/>
  <c r="AQ113" s="1"/>
  <c r="L114"/>
  <c r="M114" s="1"/>
  <c r="L115"/>
  <c r="M115" s="1"/>
  <c r="AQ115" s="1"/>
  <c r="L116"/>
  <c r="M116" s="1"/>
  <c r="L119"/>
  <c r="M119" s="1"/>
  <c r="L120"/>
  <c r="M120" s="1"/>
  <c r="L121"/>
  <c r="M121" s="1"/>
  <c r="L124"/>
  <c r="M124" s="1"/>
  <c r="L125"/>
  <c r="M125" s="1"/>
  <c r="AQ125" s="1"/>
  <c r="L126"/>
  <c r="M126" s="1"/>
  <c r="L127"/>
  <c r="M127" s="1"/>
  <c r="AQ127" s="1"/>
  <c r="L128"/>
  <c r="M128" s="1"/>
  <c r="L129"/>
  <c r="M129" s="1"/>
  <c r="AQ129" s="1"/>
  <c r="L130"/>
  <c r="M130" s="1"/>
  <c r="L131"/>
  <c r="M131" s="1"/>
  <c r="L132"/>
  <c r="M132" s="1"/>
  <c r="L135"/>
  <c r="M135" s="1"/>
  <c r="L136"/>
  <c r="M136" s="1"/>
  <c r="AQ136" s="1"/>
  <c r="L137"/>
  <c r="M137" s="1"/>
  <c r="L138"/>
  <c r="M138" s="1"/>
  <c r="AQ138" s="1"/>
  <c r="L141"/>
  <c r="M141" s="1"/>
  <c r="AQ141" s="1"/>
  <c r="L142"/>
  <c r="M142" s="1"/>
  <c r="L143"/>
  <c r="M143" s="1"/>
  <c r="AQ143" s="1"/>
  <c r="L144"/>
  <c r="M144" s="1"/>
  <c r="L145"/>
  <c r="M145" s="1"/>
  <c r="AQ145" s="1"/>
  <c r="L146"/>
  <c r="M146" s="1"/>
  <c r="L147"/>
  <c r="M147" s="1"/>
  <c r="AQ147" s="1"/>
  <c r="L148"/>
  <c r="M148" s="1"/>
  <c r="AE80"/>
  <c r="AB80"/>
  <c r="Y80"/>
  <c r="U80"/>
  <c r="T80"/>
  <c r="S80"/>
  <c r="R80"/>
  <c r="AE81"/>
  <c r="AB81"/>
  <c r="Y81"/>
  <c r="U81"/>
  <c r="T81"/>
  <c r="S81"/>
  <c r="R81"/>
  <c r="AE82"/>
  <c r="AB82"/>
  <c r="AF82" s="1"/>
  <c r="AR82" s="1"/>
  <c r="Y82"/>
  <c r="U82"/>
  <c r="T82"/>
  <c r="S82"/>
  <c r="R82"/>
  <c r="AE84"/>
  <c r="AB84"/>
  <c r="Y84"/>
  <c r="U84"/>
  <c r="T84"/>
  <c r="S84"/>
  <c r="R84"/>
  <c r="AB86"/>
  <c r="Y86"/>
  <c r="U86"/>
  <c r="T86"/>
  <c r="S86"/>
  <c r="R86"/>
  <c r="AB87"/>
  <c r="AE87" s="1"/>
  <c r="AF87" s="1"/>
  <c r="AR87" s="1"/>
  <c r="Y87"/>
  <c r="U87"/>
  <c r="T87"/>
  <c r="S87"/>
  <c r="R87"/>
  <c r="AB89"/>
  <c r="Y89"/>
  <c r="U89"/>
  <c r="T89"/>
  <c r="S89"/>
  <c r="R89"/>
  <c r="AB90"/>
  <c r="Y90"/>
  <c r="U90"/>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S80" s="1"/>
  <c r="AM81"/>
  <c r="AN81" s="1"/>
  <c r="AM82"/>
  <c r="AN82" s="1"/>
  <c r="AS82" s="1"/>
  <c r="AM84"/>
  <c r="AN84" s="1"/>
  <c r="AM86"/>
  <c r="AN86" s="1"/>
  <c r="AS86" s="1"/>
  <c r="AM87"/>
  <c r="AN87" s="1"/>
  <c r="AM89"/>
  <c r="AN89" s="1"/>
  <c r="AS89" s="1"/>
  <c r="AM90"/>
  <c r="AN90" s="1"/>
  <c r="AM91"/>
  <c r="AN91" s="1"/>
  <c r="AM94"/>
  <c r="AN94" s="1"/>
  <c r="AM95"/>
  <c r="AN95" s="1"/>
  <c r="AM96"/>
  <c r="AN96" s="1"/>
  <c r="AS96" s="1"/>
  <c r="AM97"/>
  <c r="AN97" s="1"/>
  <c r="AM98"/>
  <c r="AN98" s="1"/>
  <c r="AS98" s="1"/>
  <c r="AM101"/>
  <c r="AN101" s="1"/>
  <c r="AM102"/>
  <c r="AN102" s="1"/>
  <c r="AM103"/>
  <c r="AN103" s="1"/>
  <c r="AS103" s="1"/>
  <c r="AM104"/>
  <c r="AN104" s="1"/>
  <c r="AM107"/>
  <c r="AN107" s="1"/>
  <c r="AM108"/>
  <c r="AN108" s="1"/>
  <c r="AM109"/>
  <c r="AN109" s="1"/>
  <c r="AM112"/>
  <c r="AN112" s="1"/>
  <c r="AM113"/>
  <c r="AN113" s="1"/>
  <c r="AS113" s="1"/>
  <c r="AM114"/>
  <c r="AN114" s="1"/>
  <c r="AM115"/>
  <c r="AN115" s="1"/>
  <c r="AS115" s="1"/>
  <c r="AM116"/>
  <c r="AN116" s="1"/>
  <c r="AS116" s="1"/>
  <c r="AM119"/>
  <c r="AN119" s="1"/>
  <c r="AS119" s="1"/>
  <c r="AM120"/>
  <c r="AN120" s="1"/>
  <c r="AS120" s="1"/>
  <c r="AM121"/>
  <c r="AN121"/>
  <c r="AS121" s="1"/>
  <c r="AM124"/>
  <c r="AN124" s="1"/>
  <c r="AS124" s="1"/>
  <c r="AM125"/>
  <c r="AN125" s="1"/>
  <c r="AS125" s="1"/>
  <c r="AM126"/>
  <c r="AN126" s="1"/>
  <c r="AS126" s="1"/>
  <c r="AM127"/>
  <c r="AN127" s="1"/>
  <c r="AS127" s="1"/>
  <c r="AM128"/>
  <c r="AN128" s="1"/>
  <c r="AM129"/>
  <c r="AN129" s="1"/>
  <c r="AS129" s="1"/>
  <c r="AM130"/>
  <c r="AN130" s="1"/>
  <c r="AS130" s="1"/>
  <c r="AM131"/>
  <c r="AN131" s="1"/>
  <c r="AS131" s="1"/>
  <c r="AM132"/>
  <c r="AN132" s="1"/>
  <c r="AS132" s="1"/>
  <c r="AM135"/>
  <c r="AN135" s="1"/>
  <c r="AM136"/>
  <c r="AN136" s="1"/>
  <c r="AS136" s="1"/>
  <c r="AM137"/>
  <c r="AN137" s="1"/>
  <c r="AS137" s="1"/>
  <c r="AM138"/>
  <c r="AN138" s="1"/>
  <c r="AS138" s="1"/>
  <c r="AM141"/>
  <c r="AN141" s="1"/>
  <c r="AS141" s="1"/>
  <c r="AM142"/>
  <c r="AN142" s="1"/>
  <c r="AS142" s="1"/>
  <c r="AM143"/>
  <c r="AN143" s="1"/>
  <c r="AS143" s="1"/>
  <c r="AM144"/>
  <c r="AN144" s="1"/>
  <c r="AM145"/>
  <c r="AN145" s="1"/>
  <c r="AS145" s="1"/>
  <c r="AM146"/>
  <c r="AN146" s="1"/>
  <c r="AS146" s="1"/>
  <c r="AM147"/>
  <c r="AN147" s="1"/>
  <c r="AS147" s="1"/>
  <c r="AM148"/>
  <c r="AN148" s="1"/>
  <c r="AS148" s="1"/>
  <c r="AL28" i="18"/>
  <c r="AL29"/>
  <c r="AL31"/>
  <c r="AL30" s="1"/>
  <c r="AL33"/>
  <c r="AL32" s="1"/>
  <c r="AL35"/>
  <c r="AL34" s="1"/>
  <c r="AL37"/>
  <c r="AL36" s="1"/>
  <c r="AL39"/>
  <c r="AL38" s="1"/>
  <c r="AL41"/>
  <c r="AL40" s="1"/>
  <c r="AL43"/>
  <c r="AL42" s="1"/>
  <c r="AL45"/>
  <c r="AL44" s="1"/>
  <c r="AM28"/>
  <c r="AM29"/>
  <c r="AM31"/>
  <c r="AM30" s="1"/>
  <c r="AM33"/>
  <c r="AM32" s="1"/>
  <c r="AM35"/>
  <c r="AM34" s="1"/>
  <c r="AM37"/>
  <c r="AM36" s="1"/>
  <c r="AM39"/>
  <c r="AM38" s="1"/>
  <c r="AM41"/>
  <c r="AM40" s="1"/>
  <c r="AM43"/>
  <c r="AM42" s="1"/>
  <c r="AM45"/>
  <c r="AM44" s="1"/>
  <c r="AN28"/>
  <c r="AN29"/>
  <c r="AN31"/>
  <c r="AN30" s="1"/>
  <c r="AN33"/>
  <c r="AN32" s="1"/>
  <c r="AN35"/>
  <c r="AN34" s="1"/>
  <c r="AN37"/>
  <c r="AN36" s="1"/>
  <c r="AN39"/>
  <c r="AN38" s="1"/>
  <c r="AN41"/>
  <c r="AN40" s="1"/>
  <c r="AN43"/>
  <c r="AN42" s="1"/>
  <c r="AN45"/>
  <c r="AN44" s="1"/>
  <c r="AO28"/>
  <c r="AO29"/>
  <c r="AO31"/>
  <c r="AO30" s="1"/>
  <c r="AO33"/>
  <c r="AO32" s="1"/>
  <c r="AO35"/>
  <c r="AO34" s="1"/>
  <c r="AO37"/>
  <c r="AO36" s="1"/>
  <c r="AO39"/>
  <c r="AO38" s="1"/>
  <c r="AO41"/>
  <c r="AO40" s="1"/>
  <c r="AO43"/>
  <c r="AO42" s="1"/>
  <c r="AO45"/>
  <c r="AO44" s="1"/>
  <c r="AP28"/>
  <c r="AP29"/>
  <c r="AP31"/>
  <c r="AP30" s="1"/>
  <c r="AP33"/>
  <c r="AP32" s="1"/>
  <c r="AP35"/>
  <c r="AP34" s="1"/>
  <c r="AP37"/>
  <c r="AP36" s="1"/>
  <c r="AP39"/>
  <c r="AP38" s="1"/>
  <c r="AP41"/>
  <c r="AP40" s="1"/>
  <c r="AP43"/>
  <c r="AP42" s="1"/>
  <c r="AP45"/>
  <c r="AP44" s="1"/>
  <c r="AQ28"/>
  <c r="AQ29"/>
  <c r="AQ31"/>
  <c r="AQ30" s="1"/>
  <c r="AQ33"/>
  <c r="AQ32" s="1"/>
  <c r="AQ35"/>
  <c r="AQ34" s="1"/>
  <c r="AQ37"/>
  <c r="AQ36" s="1"/>
  <c r="AQ39"/>
  <c r="AQ38" s="1"/>
  <c r="AQ41"/>
  <c r="AQ40" s="1"/>
  <c r="AQ43"/>
  <c r="AQ42" s="1"/>
  <c r="AQ45"/>
  <c r="AQ44" s="1"/>
  <c r="AR28"/>
  <c r="AR29"/>
  <c r="AR31"/>
  <c r="AR30" s="1"/>
  <c r="AR33"/>
  <c r="AR32" s="1"/>
  <c r="AR35"/>
  <c r="AR34" s="1"/>
  <c r="AR37"/>
  <c r="AR36" s="1"/>
  <c r="AR39"/>
  <c r="AR38" s="1"/>
  <c r="AR41"/>
  <c r="AR40" s="1"/>
  <c r="AR43"/>
  <c r="AR42" s="1"/>
  <c r="AR45"/>
  <c r="AR44" s="1"/>
  <c r="L80" i="14"/>
  <c r="M80" s="1"/>
  <c r="AQ80" s="1"/>
  <c r="L81"/>
  <c r="M81" s="1"/>
  <c r="AQ81" s="1"/>
  <c r="L82"/>
  <c r="M82" s="1"/>
  <c r="AQ82" s="1"/>
  <c r="L84"/>
  <c r="M84" s="1"/>
  <c r="AQ84" s="1"/>
  <c r="L86"/>
  <c r="M86" s="1"/>
  <c r="AQ86" s="1"/>
  <c r="L87"/>
  <c r="M87" s="1"/>
  <c r="L89"/>
  <c r="M89" s="1"/>
  <c r="AQ89" s="1"/>
  <c r="L90"/>
  <c r="M90" s="1"/>
  <c r="AQ90" s="1"/>
  <c r="L91"/>
  <c r="M91" s="1"/>
  <c r="AQ91" s="1"/>
  <c r="L94"/>
  <c r="M94" s="1"/>
  <c r="AQ94" s="1"/>
  <c r="L95"/>
  <c r="M95" s="1"/>
  <c r="L96"/>
  <c r="M96" s="1"/>
  <c r="AQ96" s="1"/>
  <c r="L97"/>
  <c r="M97" s="1"/>
  <c r="AQ97" s="1"/>
  <c r="L98"/>
  <c r="M98" s="1"/>
  <c r="AQ98" s="1"/>
  <c r="L101"/>
  <c r="M101" s="1"/>
  <c r="AQ101" s="1"/>
  <c r="L102"/>
  <c r="M102" s="1"/>
  <c r="AQ102" s="1"/>
  <c r="L103"/>
  <c r="M103" s="1"/>
  <c r="AQ103" s="1"/>
  <c r="L104"/>
  <c r="M104" s="1"/>
  <c r="L107"/>
  <c r="M107" s="1"/>
  <c r="L108"/>
  <c r="M108" s="1"/>
  <c r="AQ108" s="1"/>
  <c r="L109"/>
  <c r="M109" s="1"/>
  <c r="AQ109" s="1"/>
  <c r="L112"/>
  <c r="M112" s="1"/>
  <c r="AQ112" s="1"/>
  <c r="L113"/>
  <c r="M113" s="1"/>
  <c r="AQ113" s="1"/>
  <c r="L114"/>
  <c r="M114" s="1"/>
  <c r="L115"/>
  <c r="M115" s="1"/>
  <c r="AQ115" s="1"/>
  <c r="L116"/>
  <c r="M116" s="1"/>
  <c r="AQ116" s="1"/>
  <c r="L119"/>
  <c r="M119" s="1"/>
  <c r="AQ119" s="1"/>
  <c r="L120"/>
  <c r="M120" s="1"/>
  <c r="AQ120" s="1"/>
  <c r="L121"/>
  <c r="M121" s="1"/>
  <c r="L124"/>
  <c r="M124" s="1"/>
  <c r="L125"/>
  <c r="M125" s="1"/>
  <c r="AQ125" s="1"/>
  <c r="L126"/>
  <c r="M126" s="1"/>
  <c r="AQ126" s="1"/>
  <c r="L127"/>
  <c r="M127" s="1"/>
  <c r="AQ127" s="1"/>
  <c r="L128"/>
  <c r="M128" s="1"/>
  <c r="AQ128" s="1"/>
  <c r="L129"/>
  <c r="M129" s="1"/>
  <c r="AQ129" s="1"/>
  <c r="L130"/>
  <c r="M130" s="1"/>
  <c r="AQ130" s="1"/>
  <c r="L131"/>
  <c r="M131" s="1"/>
  <c r="AQ131" s="1"/>
  <c r="L132"/>
  <c r="M132" s="1"/>
  <c r="AQ132" s="1"/>
  <c r="L135"/>
  <c r="M135" s="1"/>
  <c r="L136"/>
  <c r="M136" s="1"/>
  <c r="AQ136" s="1"/>
  <c r="L137"/>
  <c r="M137" s="1"/>
  <c r="AQ137" s="1"/>
  <c r="L138"/>
  <c r="M138" s="1"/>
  <c r="AQ138" s="1"/>
  <c r="L141"/>
  <c r="M141" s="1"/>
  <c r="AQ141" s="1"/>
  <c r="L142"/>
  <c r="M142" s="1"/>
  <c r="AQ142" s="1"/>
  <c r="L143"/>
  <c r="M143" s="1"/>
  <c r="AQ143" s="1"/>
  <c r="L144"/>
  <c r="M144" s="1"/>
  <c r="L145"/>
  <c r="M145" s="1"/>
  <c r="AQ145" s="1"/>
  <c r="L146"/>
  <c r="M146" s="1"/>
  <c r="AQ146" s="1"/>
  <c r="L147"/>
  <c r="M147" s="1"/>
  <c r="AQ147" s="1"/>
  <c r="L148"/>
  <c r="M148" s="1"/>
  <c r="AQ148" s="1"/>
  <c r="AE80"/>
  <c r="AB80"/>
  <c r="Y80"/>
  <c r="U80"/>
  <c r="T80"/>
  <c r="S80"/>
  <c r="R80"/>
  <c r="AE81"/>
  <c r="AB81"/>
  <c r="Y81"/>
  <c r="U81"/>
  <c r="T81"/>
  <c r="S81"/>
  <c r="R81"/>
  <c r="AE82"/>
  <c r="AB82"/>
  <c r="Y82"/>
  <c r="U82"/>
  <c r="T82"/>
  <c r="S82"/>
  <c r="R82"/>
  <c r="AE84"/>
  <c r="AB84"/>
  <c r="Y84"/>
  <c r="U84"/>
  <c r="T84"/>
  <c r="S84"/>
  <c r="R84"/>
  <c r="AB86"/>
  <c r="Y86"/>
  <c r="U86"/>
  <c r="T86"/>
  <c r="S86"/>
  <c r="R86"/>
  <c r="AB87"/>
  <c r="Y87"/>
  <c r="U87"/>
  <c r="T87"/>
  <c r="S87"/>
  <c r="R87"/>
  <c r="AB89"/>
  <c r="Y89"/>
  <c r="U89"/>
  <c r="T89"/>
  <c r="S89"/>
  <c r="R89"/>
  <c r="AB90"/>
  <c r="Y90"/>
  <c r="U90"/>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S80" s="1"/>
  <c r="AM81"/>
  <c r="AN81" s="1"/>
  <c r="AS81" s="1"/>
  <c r="AM82"/>
  <c r="AN82" s="1"/>
  <c r="AM84"/>
  <c r="AN84" s="1"/>
  <c r="AS84" s="1"/>
  <c r="AM86"/>
  <c r="AN86" s="1"/>
  <c r="AS86" s="1"/>
  <c r="AM87"/>
  <c r="AN87" s="1"/>
  <c r="AS87" s="1"/>
  <c r="AM89"/>
  <c r="AN89" s="1"/>
  <c r="AM90"/>
  <c r="AN90" s="1"/>
  <c r="AS90" s="1"/>
  <c r="AM91"/>
  <c r="AN91" s="1"/>
  <c r="AS91" s="1"/>
  <c r="AM94"/>
  <c r="AN94" s="1"/>
  <c r="AS94" s="1"/>
  <c r="AM95"/>
  <c r="AN95" s="1"/>
  <c r="AS95" s="1"/>
  <c r="AM96"/>
  <c r="AN96" s="1"/>
  <c r="AM97"/>
  <c r="AN97" s="1"/>
  <c r="AS97" s="1"/>
  <c r="AM98"/>
  <c r="AN98" s="1"/>
  <c r="AS98" s="1"/>
  <c r="AM101"/>
  <c r="AN101" s="1"/>
  <c r="AS101" s="1"/>
  <c r="AM102"/>
  <c r="AN102" s="1"/>
  <c r="AS102" s="1"/>
  <c r="AM103"/>
  <c r="AN103" s="1"/>
  <c r="AS103" s="1"/>
  <c r="AM104"/>
  <c r="AN104" s="1"/>
  <c r="AS104" s="1"/>
  <c r="AM107"/>
  <c r="AN107" s="1"/>
  <c r="AS107" s="1"/>
  <c r="AM108"/>
  <c r="AN108" s="1"/>
  <c r="AM109"/>
  <c r="AN109" s="1"/>
  <c r="AS109" s="1"/>
  <c r="AM112"/>
  <c r="AN112" s="1"/>
  <c r="AS112" s="1"/>
  <c r="AM113"/>
  <c r="AN113" s="1"/>
  <c r="AM114"/>
  <c r="AN114" s="1"/>
  <c r="AS114" s="1"/>
  <c r="AM115"/>
  <c r="AN115" s="1"/>
  <c r="AS115" s="1"/>
  <c r="AM116"/>
  <c r="AN116" s="1"/>
  <c r="AS116" s="1"/>
  <c r="AM119"/>
  <c r="AN119" s="1"/>
  <c r="AS119" s="1"/>
  <c r="AM120"/>
  <c r="AN120" s="1"/>
  <c r="AS120" s="1"/>
  <c r="AM121"/>
  <c r="AN121" s="1"/>
  <c r="AS121" s="1"/>
  <c r="AM124"/>
  <c r="AN124" s="1"/>
  <c r="AS124" s="1"/>
  <c r="AM125"/>
  <c r="AN125" s="1"/>
  <c r="AS125" s="1"/>
  <c r="AM126"/>
  <c r="AN126" s="1"/>
  <c r="AS126" s="1"/>
  <c r="AM127"/>
  <c r="AN127" s="1"/>
  <c r="AM128"/>
  <c r="AN128" s="1"/>
  <c r="AS128" s="1"/>
  <c r="AM129"/>
  <c r="AN129" s="1"/>
  <c r="AS129" s="1"/>
  <c r="AM130"/>
  <c r="AN130" s="1"/>
  <c r="AS130" s="1"/>
  <c r="AM131"/>
  <c r="AN131" s="1"/>
  <c r="AS131" s="1"/>
  <c r="AM132"/>
  <c r="AN132" s="1"/>
  <c r="AS132" s="1"/>
  <c r="AM135"/>
  <c r="AN135" s="1"/>
  <c r="AS135" s="1"/>
  <c r="AM136"/>
  <c r="AN136" s="1"/>
  <c r="AM137"/>
  <c r="AN137" s="1"/>
  <c r="AS137" s="1"/>
  <c r="AM138"/>
  <c r="AN138" s="1"/>
  <c r="AS138" s="1"/>
  <c r="AM141"/>
  <c r="AN141" s="1"/>
  <c r="AS141" s="1"/>
  <c r="AM142"/>
  <c r="AN142" s="1"/>
  <c r="AS142" s="1"/>
  <c r="AM143"/>
  <c r="AN143" s="1"/>
  <c r="AS143" s="1"/>
  <c r="AM144"/>
  <c r="AN144" s="1"/>
  <c r="AS144" s="1"/>
  <c r="AM145"/>
  <c r="AN145" s="1"/>
  <c r="AS145" s="1"/>
  <c r="AM146"/>
  <c r="AN146" s="1"/>
  <c r="AS146" s="1"/>
  <c r="AM147"/>
  <c r="AN147" s="1"/>
  <c r="AM148"/>
  <c r="AN148" s="1"/>
  <c r="AS148" s="1"/>
  <c r="AY28" i="18"/>
  <c r="AY29"/>
  <c r="AY31"/>
  <c r="AY30" s="1"/>
  <c r="AY33"/>
  <c r="AY35"/>
  <c r="AY34" s="1"/>
  <c r="AY37"/>
  <c r="AY36" s="1"/>
  <c r="AY39"/>
  <c r="AY38" s="1"/>
  <c r="AY41"/>
  <c r="AY43"/>
  <c r="AY42" s="1"/>
  <c r="AY45"/>
  <c r="AY44" s="1"/>
  <c r="AZ28"/>
  <c r="AZ29"/>
  <c r="AZ31"/>
  <c r="AZ30" s="1"/>
  <c r="AZ33"/>
  <c r="AZ32" s="1"/>
  <c r="AZ35"/>
  <c r="AZ34" s="1"/>
  <c r="AZ37"/>
  <c r="AZ36" s="1"/>
  <c r="AZ39"/>
  <c r="AZ38" s="1"/>
  <c r="AZ41"/>
  <c r="AZ40" s="1"/>
  <c r="AZ43"/>
  <c r="AZ42" s="1"/>
  <c r="AZ45"/>
  <c r="AZ44" s="1"/>
  <c r="BA28"/>
  <c r="BA29"/>
  <c r="BA31"/>
  <c r="BA30" s="1"/>
  <c r="BA33"/>
  <c r="BA35"/>
  <c r="BA34" s="1"/>
  <c r="BA37"/>
  <c r="BA36" s="1"/>
  <c r="BA39"/>
  <c r="BA38" s="1"/>
  <c r="BA41"/>
  <c r="BA43"/>
  <c r="BA42" s="1"/>
  <c r="BA45"/>
  <c r="BA44" s="1"/>
  <c r="BB28"/>
  <c r="BB29"/>
  <c r="BB31"/>
  <c r="BB30" s="1"/>
  <c r="BB33"/>
  <c r="BB32" s="1"/>
  <c r="BB35"/>
  <c r="BB34" s="1"/>
  <c r="BB37"/>
  <c r="BB36" s="1"/>
  <c r="BB39"/>
  <c r="BB38" s="1"/>
  <c r="BB41"/>
  <c r="BB40" s="1"/>
  <c r="BB43"/>
  <c r="BB42" s="1"/>
  <c r="BB45"/>
  <c r="BB44" s="1"/>
  <c r="BC28"/>
  <c r="BC29"/>
  <c r="BC31"/>
  <c r="BC30" s="1"/>
  <c r="BC33"/>
  <c r="BC32" s="1"/>
  <c r="BC35"/>
  <c r="BC37"/>
  <c r="BC36" s="1"/>
  <c r="BC39"/>
  <c r="BC41"/>
  <c r="BC40" s="1"/>
  <c r="BC43"/>
  <c r="BC45"/>
  <c r="BC44" s="1"/>
  <c r="BD28"/>
  <c r="BD29"/>
  <c r="BD31"/>
  <c r="BD30" s="1"/>
  <c r="BD33"/>
  <c r="BD32" s="1"/>
  <c r="BD35"/>
  <c r="BD34" s="1"/>
  <c r="BD37"/>
  <c r="BD36" s="1"/>
  <c r="BD39"/>
  <c r="BD38" s="1"/>
  <c r="BD41"/>
  <c r="BD40" s="1"/>
  <c r="BD43"/>
  <c r="BD42" s="1"/>
  <c r="BD45"/>
  <c r="BD44" s="1"/>
  <c r="BE28"/>
  <c r="BE29"/>
  <c r="BE31"/>
  <c r="BE30" s="1"/>
  <c r="BE33"/>
  <c r="BE35"/>
  <c r="BE34" s="1"/>
  <c r="BE37"/>
  <c r="BE36" s="1"/>
  <c r="BE39"/>
  <c r="BE38" s="1"/>
  <c r="BE41"/>
  <c r="BE43"/>
  <c r="BE42" s="1"/>
  <c r="BE45"/>
  <c r="BE44" s="1"/>
  <c r="L80" i="15"/>
  <c r="L81"/>
  <c r="M81" s="1"/>
  <c r="AQ81" s="1"/>
  <c r="L82"/>
  <c r="M82" s="1"/>
  <c r="AQ82" s="1"/>
  <c r="L84"/>
  <c r="M84"/>
  <c r="AQ84" s="1"/>
  <c r="L86"/>
  <c r="M86" s="1"/>
  <c r="AQ86" s="1"/>
  <c r="L87"/>
  <c r="M87" s="1"/>
  <c r="L89"/>
  <c r="M89" s="1"/>
  <c r="AQ89" s="1"/>
  <c r="L90"/>
  <c r="L91"/>
  <c r="M91" s="1"/>
  <c r="AQ91" s="1"/>
  <c r="L94"/>
  <c r="M94" s="1"/>
  <c r="AQ94" s="1"/>
  <c r="L95"/>
  <c r="M95" s="1"/>
  <c r="L96"/>
  <c r="M96" s="1"/>
  <c r="AQ96" s="1"/>
  <c r="L97"/>
  <c r="M97" s="1"/>
  <c r="AQ97" s="1"/>
  <c r="L98"/>
  <c r="M98" s="1"/>
  <c r="AQ98" s="1"/>
  <c r="L101"/>
  <c r="L102"/>
  <c r="M102" s="1"/>
  <c r="L103"/>
  <c r="M103" s="1"/>
  <c r="AQ103" s="1"/>
  <c r="L104"/>
  <c r="M104" s="1"/>
  <c r="AQ104" s="1"/>
  <c r="L107"/>
  <c r="M107" s="1"/>
  <c r="AQ107" s="1"/>
  <c r="L108"/>
  <c r="M108" s="1"/>
  <c r="L109"/>
  <c r="M109" s="1"/>
  <c r="AQ109" s="1"/>
  <c r="L112"/>
  <c r="M112" s="1"/>
  <c r="AQ112" s="1"/>
  <c r="L113"/>
  <c r="L114"/>
  <c r="M114" s="1"/>
  <c r="AQ114" s="1"/>
  <c r="L115"/>
  <c r="M115" s="1"/>
  <c r="L116"/>
  <c r="M116" s="1"/>
  <c r="AQ116" s="1"/>
  <c r="L119"/>
  <c r="M119" s="1"/>
  <c r="AQ119" s="1"/>
  <c r="L120"/>
  <c r="M120" s="1"/>
  <c r="L121"/>
  <c r="M121" s="1"/>
  <c r="AQ121" s="1"/>
  <c r="L124"/>
  <c r="M124" s="1"/>
  <c r="AQ124" s="1"/>
  <c r="L125"/>
  <c r="L126"/>
  <c r="M126" s="1"/>
  <c r="AQ126" s="1"/>
  <c r="L127"/>
  <c r="M127" s="1"/>
  <c r="AQ127" s="1"/>
  <c r="L128"/>
  <c r="M128" s="1"/>
  <c r="AQ128" s="1"/>
  <c r="L129"/>
  <c r="M129" s="1"/>
  <c r="AQ129" s="1"/>
  <c r="L130"/>
  <c r="M130" s="1"/>
  <c r="AQ130" s="1"/>
  <c r="L131"/>
  <c r="M131" s="1"/>
  <c r="AQ131" s="1"/>
  <c r="L132"/>
  <c r="M132" s="1"/>
  <c r="AQ132" s="1"/>
  <c r="L135"/>
  <c r="M135" s="1"/>
  <c r="AQ135" s="1"/>
  <c r="L136"/>
  <c r="M136" s="1"/>
  <c r="AQ136" s="1"/>
  <c r="L137"/>
  <c r="M137" s="1"/>
  <c r="AQ137" s="1"/>
  <c r="L138"/>
  <c r="M138" s="1"/>
  <c r="L141"/>
  <c r="L142"/>
  <c r="M142" s="1"/>
  <c r="AQ142" s="1"/>
  <c r="L143"/>
  <c r="M143" s="1"/>
  <c r="AQ143" s="1"/>
  <c r="L144"/>
  <c r="M144" s="1"/>
  <c r="AQ144" s="1"/>
  <c r="L145"/>
  <c r="M145" s="1"/>
  <c r="AQ145" s="1"/>
  <c r="L146"/>
  <c r="M146" s="1"/>
  <c r="AQ146" s="1"/>
  <c r="L147"/>
  <c r="M147" s="1"/>
  <c r="AQ147" s="1"/>
  <c r="L148"/>
  <c r="M148" s="1"/>
  <c r="AQ148" s="1"/>
  <c r="AE80"/>
  <c r="AB80"/>
  <c r="Y80"/>
  <c r="U80"/>
  <c r="T80"/>
  <c r="S80"/>
  <c r="R80"/>
  <c r="AE81"/>
  <c r="AB81"/>
  <c r="Y81"/>
  <c r="U81"/>
  <c r="T81"/>
  <c r="S81"/>
  <c r="R81"/>
  <c r="AE82"/>
  <c r="AB82"/>
  <c r="Y82"/>
  <c r="U82"/>
  <c r="T82"/>
  <c r="S82"/>
  <c r="R82"/>
  <c r="AE84"/>
  <c r="AB84"/>
  <c r="Y84"/>
  <c r="U84"/>
  <c r="T84"/>
  <c r="S84"/>
  <c r="S85" s="1"/>
  <c r="R84"/>
  <c r="AB86"/>
  <c r="Y86"/>
  <c r="U86"/>
  <c r="T86"/>
  <c r="S86"/>
  <c r="R86"/>
  <c r="AB87"/>
  <c r="AB88" s="1"/>
  <c r="Y87"/>
  <c r="U87"/>
  <c r="T87"/>
  <c r="S87"/>
  <c r="R87"/>
  <c r="AB89"/>
  <c r="Y89"/>
  <c r="U89"/>
  <c r="T89"/>
  <c r="S89"/>
  <c r="R89"/>
  <c r="AB90"/>
  <c r="Y90"/>
  <c r="U90"/>
  <c r="T90"/>
  <c r="S90"/>
  <c r="S92" s="1"/>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M81"/>
  <c r="AN81" s="1"/>
  <c r="AS81" s="1"/>
  <c r="AM82"/>
  <c r="AN82" s="1"/>
  <c r="AS82" s="1"/>
  <c r="AM84"/>
  <c r="AN84" s="1"/>
  <c r="AS84" s="1"/>
  <c r="AM86"/>
  <c r="AN86" s="1"/>
  <c r="AM87"/>
  <c r="AN87" s="1"/>
  <c r="AS87" s="1"/>
  <c r="AM89"/>
  <c r="AN89" s="1"/>
  <c r="AS89" s="1"/>
  <c r="AM90"/>
  <c r="AN90" s="1"/>
  <c r="AS90" s="1"/>
  <c r="AM91"/>
  <c r="AN91" s="1"/>
  <c r="AM94"/>
  <c r="AN94" s="1"/>
  <c r="AM95"/>
  <c r="AN95" s="1"/>
  <c r="AS95" s="1"/>
  <c r="AM96"/>
  <c r="AN96" s="1"/>
  <c r="AS96" s="1"/>
  <c r="AM97"/>
  <c r="AN97" s="1"/>
  <c r="AS97" s="1"/>
  <c r="AM98"/>
  <c r="AN98" s="1"/>
  <c r="AS98" s="1"/>
  <c r="AM101"/>
  <c r="AM102"/>
  <c r="AN102" s="1"/>
  <c r="AS102" s="1"/>
  <c r="AM103"/>
  <c r="AN103" s="1"/>
  <c r="AS103" s="1"/>
  <c r="AM104"/>
  <c r="AN104" s="1"/>
  <c r="AS104" s="1"/>
  <c r="AM107"/>
  <c r="AN107" s="1"/>
  <c r="AS107" s="1"/>
  <c r="AM108"/>
  <c r="AN108" s="1"/>
  <c r="AM109"/>
  <c r="AN109" s="1"/>
  <c r="AS109" s="1"/>
  <c r="AM112"/>
  <c r="AN112" s="1"/>
  <c r="AS112" s="1"/>
  <c r="AM113"/>
  <c r="AN113" s="1"/>
  <c r="AM114"/>
  <c r="AN114" s="1"/>
  <c r="AS114" s="1"/>
  <c r="AM115"/>
  <c r="AN115" s="1"/>
  <c r="AS115" s="1"/>
  <c r="AM116"/>
  <c r="AN116" s="1"/>
  <c r="AS116" s="1"/>
  <c r="AM119"/>
  <c r="AN119" s="1"/>
  <c r="AS119" s="1"/>
  <c r="AM120"/>
  <c r="AN120" s="1"/>
  <c r="AS120" s="1"/>
  <c r="AM121"/>
  <c r="AN121" s="1"/>
  <c r="AS121" s="1"/>
  <c r="AM124"/>
  <c r="AN124" s="1"/>
  <c r="AS124" s="1"/>
  <c r="AM125"/>
  <c r="AN125" s="1"/>
  <c r="AS125" s="1"/>
  <c r="AM126"/>
  <c r="AN126" s="1"/>
  <c r="AS126" s="1"/>
  <c r="AM127"/>
  <c r="AN127" s="1"/>
  <c r="AM128"/>
  <c r="AN128" s="1"/>
  <c r="AS128" s="1"/>
  <c r="AM129"/>
  <c r="AN129" s="1"/>
  <c r="AS129" s="1"/>
  <c r="AM130"/>
  <c r="AN130" s="1"/>
  <c r="AS130" s="1"/>
  <c r="AM131"/>
  <c r="AN131" s="1"/>
  <c r="AS131" s="1"/>
  <c r="AM132"/>
  <c r="AN132" s="1"/>
  <c r="AS132" s="1"/>
  <c r="AM135"/>
  <c r="AN135" s="1"/>
  <c r="AS135" s="1"/>
  <c r="AM136"/>
  <c r="AN136" s="1"/>
  <c r="AS136" s="1"/>
  <c r="AM137"/>
  <c r="AN137" s="1"/>
  <c r="AS137" s="1"/>
  <c r="AM138"/>
  <c r="AN138" s="1"/>
  <c r="AS138" s="1"/>
  <c r="AM141"/>
  <c r="AN141" s="1"/>
  <c r="AS141" s="1"/>
  <c r="AM142"/>
  <c r="AN142" s="1"/>
  <c r="AS142" s="1"/>
  <c r="AM143"/>
  <c r="AN143" s="1"/>
  <c r="AS143" s="1"/>
  <c r="AM144"/>
  <c r="AN144" s="1"/>
  <c r="AS144" s="1"/>
  <c r="AM145"/>
  <c r="AN145" s="1"/>
  <c r="AS145" s="1"/>
  <c r="AM146"/>
  <c r="AN146" s="1"/>
  <c r="AS146" s="1"/>
  <c r="AM147"/>
  <c r="AN147" s="1"/>
  <c r="AM148"/>
  <c r="AN148" s="1"/>
  <c r="AS148" s="1"/>
  <c r="BL28" i="18"/>
  <c r="BL29"/>
  <c r="BL31"/>
  <c r="BL30" s="1"/>
  <c r="BL33"/>
  <c r="BL35"/>
  <c r="BL34" s="1"/>
  <c r="BL37"/>
  <c r="BL36" s="1"/>
  <c r="BL39"/>
  <c r="BL38" s="1"/>
  <c r="BL41"/>
  <c r="BL40" s="1"/>
  <c r="BL43"/>
  <c r="BL42" s="1"/>
  <c r="BM28"/>
  <c r="BM29"/>
  <c r="BM31"/>
  <c r="BM30" s="1"/>
  <c r="BM33"/>
  <c r="BM32" s="1"/>
  <c r="BM35"/>
  <c r="BM34" s="1"/>
  <c r="BM37"/>
  <c r="BM36" s="1"/>
  <c r="BM39"/>
  <c r="BM38" s="1"/>
  <c r="BM41"/>
  <c r="BM40" s="1"/>
  <c r="BM43"/>
  <c r="BM42" s="1"/>
  <c r="BM45"/>
  <c r="BM44" s="1"/>
  <c r="BN28"/>
  <c r="BN29"/>
  <c r="BN31"/>
  <c r="BN30" s="1"/>
  <c r="BN33"/>
  <c r="BN32" s="1"/>
  <c r="BN35"/>
  <c r="BN34" s="1"/>
  <c r="BN37"/>
  <c r="BN36" s="1"/>
  <c r="BN39"/>
  <c r="BN38" s="1"/>
  <c r="BN41"/>
  <c r="BN40" s="1"/>
  <c r="BN43"/>
  <c r="BN42" s="1"/>
  <c r="BN45"/>
  <c r="BN44" s="1"/>
  <c r="BO28"/>
  <c r="BO29"/>
  <c r="BO31"/>
  <c r="BO30" s="1"/>
  <c r="BO33"/>
  <c r="BO32" s="1"/>
  <c r="BO35"/>
  <c r="BO34" s="1"/>
  <c r="BO37"/>
  <c r="BO36" s="1"/>
  <c r="BO39"/>
  <c r="BO38" s="1"/>
  <c r="BO41"/>
  <c r="BO40" s="1"/>
  <c r="BO43"/>
  <c r="BO42" s="1"/>
  <c r="BO45"/>
  <c r="BO44" s="1"/>
  <c r="BP28"/>
  <c r="BP29"/>
  <c r="BP31"/>
  <c r="BP30" s="1"/>
  <c r="BP33"/>
  <c r="BP32" s="1"/>
  <c r="BP35"/>
  <c r="BP34" s="1"/>
  <c r="BP37"/>
  <c r="BP36" s="1"/>
  <c r="BP39"/>
  <c r="BP38" s="1"/>
  <c r="BP41"/>
  <c r="BP40" s="1"/>
  <c r="BP43"/>
  <c r="BP42" s="1"/>
  <c r="BP45"/>
  <c r="BP44" s="1"/>
  <c r="BQ28"/>
  <c r="BQ29"/>
  <c r="BQ31"/>
  <c r="BQ30" s="1"/>
  <c r="BQ33"/>
  <c r="BQ32" s="1"/>
  <c r="BQ35"/>
  <c r="BQ34" s="1"/>
  <c r="BQ37"/>
  <c r="BQ36" s="1"/>
  <c r="BQ39"/>
  <c r="BQ38" s="1"/>
  <c r="BQ41"/>
  <c r="BQ40" s="1"/>
  <c r="BQ43"/>
  <c r="BQ42" s="1"/>
  <c r="BQ45"/>
  <c r="BQ44" s="1"/>
  <c r="BR28"/>
  <c r="BR29"/>
  <c r="BR31"/>
  <c r="BR30" s="1"/>
  <c r="BR33"/>
  <c r="BR32" s="1"/>
  <c r="BR35"/>
  <c r="BR34" s="1"/>
  <c r="BR37"/>
  <c r="BR36" s="1"/>
  <c r="BR39"/>
  <c r="BR38" s="1"/>
  <c r="BR41"/>
  <c r="BR40" s="1"/>
  <c r="BR43"/>
  <c r="BR42" s="1"/>
  <c r="BR45"/>
  <c r="BR44" s="1"/>
  <c r="L80" i="16"/>
  <c r="M80" s="1"/>
  <c r="AQ80" s="1"/>
  <c r="L81"/>
  <c r="M81" s="1"/>
  <c r="AQ81" s="1"/>
  <c r="L82"/>
  <c r="M82" s="1"/>
  <c r="AQ82" s="1"/>
  <c r="L84"/>
  <c r="M84" s="1"/>
  <c r="L86"/>
  <c r="M86" s="1"/>
  <c r="AQ86" s="1"/>
  <c r="L87"/>
  <c r="L89"/>
  <c r="M89" s="1"/>
  <c r="L90"/>
  <c r="M90" s="1"/>
  <c r="L91"/>
  <c r="M91" s="1"/>
  <c r="AQ91" s="1"/>
  <c r="L94"/>
  <c r="L95"/>
  <c r="M95" s="1"/>
  <c r="L96"/>
  <c r="M96" s="1"/>
  <c r="AQ96" s="1"/>
  <c r="L97"/>
  <c r="M97" s="1"/>
  <c r="L98"/>
  <c r="M98" s="1"/>
  <c r="AQ98" s="1"/>
  <c r="L101"/>
  <c r="M101" s="1"/>
  <c r="AQ101" s="1"/>
  <c r="L102"/>
  <c r="M102" s="1"/>
  <c r="L103"/>
  <c r="M103" s="1"/>
  <c r="L104"/>
  <c r="M104" s="1"/>
  <c r="L107"/>
  <c r="M107" s="1"/>
  <c r="L108"/>
  <c r="M108" s="1"/>
  <c r="L109"/>
  <c r="M109" s="1"/>
  <c r="L112"/>
  <c r="M112" s="1"/>
  <c r="L113"/>
  <c r="M113" s="1"/>
  <c r="AQ113" s="1"/>
  <c r="L114"/>
  <c r="M114" s="1"/>
  <c r="L115"/>
  <c r="M115" s="1"/>
  <c r="AQ115" s="1"/>
  <c r="L116"/>
  <c r="M116" s="1"/>
  <c r="L119"/>
  <c r="M119" s="1"/>
  <c r="L120"/>
  <c r="M120" s="1"/>
  <c r="L121"/>
  <c r="M121" s="1"/>
  <c r="L124"/>
  <c r="M124" s="1"/>
  <c r="L125"/>
  <c r="M125" s="1"/>
  <c r="AQ125" s="1"/>
  <c r="L126"/>
  <c r="M126" s="1"/>
  <c r="L127"/>
  <c r="M127" s="1"/>
  <c r="AQ127" s="1"/>
  <c r="L128"/>
  <c r="M128" s="1"/>
  <c r="L129"/>
  <c r="M129" s="1"/>
  <c r="AQ129" s="1"/>
  <c r="L130"/>
  <c r="M130" s="1"/>
  <c r="L131"/>
  <c r="M131" s="1"/>
  <c r="AQ131" s="1"/>
  <c r="L132"/>
  <c r="M132" s="1"/>
  <c r="L135"/>
  <c r="M135" s="1"/>
  <c r="L136"/>
  <c r="L137"/>
  <c r="M137" s="1"/>
  <c r="L138"/>
  <c r="M138" s="1"/>
  <c r="AQ138" s="1"/>
  <c r="L141"/>
  <c r="M141" s="1"/>
  <c r="L142"/>
  <c r="M142" s="1"/>
  <c r="L143"/>
  <c r="M143" s="1"/>
  <c r="AQ143" s="1"/>
  <c r="L144"/>
  <c r="M144" s="1"/>
  <c r="L145"/>
  <c r="M145" s="1"/>
  <c r="AQ145" s="1"/>
  <c r="L146"/>
  <c r="M146" s="1"/>
  <c r="L147"/>
  <c r="M147" s="1"/>
  <c r="AQ147" s="1"/>
  <c r="L148"/>
  <c r="M148" s="1"/>
  <c r="AB80"/>
  <c r="Y80"/>
  <c r="U80"/>
  <c r="T80"/>
  <c r="S80"/>
  <c r="R80"/>
  <c r="AB81"/>
  <c r="Y81"/>
  <c r="U81"/>
  <c r="T81"/>
  <c r="S81"/>
  <c r="R81"/>
  <c r="AB82"/>
  <c r="Y82"/>
  <c r="U82"/>
  <c r="T82"/>
  <c r="S82"/>
  <c r="R82"/>
  <c r="AB84"/>
  <c r="Y84"/>
  <c r="U84"/>
  <c r="T84"/>
  <c r="S84"/>
  <c r="R84"/>
  <c r="AB86"/>
  <c r="Y86"/>
  <c r="Y88" s="1"/>
  <c r="U86"/>
  <c r="T86"/>
  <c r="S86"/>
  <c r="R86"/>
  <c r="R88" s="1"/>
  <c r="AB87"/>
  <c r="Y87"/>
  <c r="U87"/>
  <c r="T87"/>
  <c r="T88" s="1"/>
  <c r="S87"/>
  <c r="R87"/>
  <c r="AB89"/>
  <c r="Y89"/>
  <c r="U89"/>
  <c r="T89"/>
  <c r="S89"/>
  <c r="R89"/>
  <c r="AB90"/>
  <c r="Y90"/>
  <c r="U90"/>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T110" s="1"/>
  <c r="T106" s="1"/>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T122" s="1"/>
  <c r="T118" s="1"/>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N80" s="1"/>
  <c r="AS80" s="1"/>
  <c r="AM81"/>
  <c r="AN81" s="1"/>
  <c r="AS81" s="1"/>
  <c r="AM82"/>
  <c r="AN82" s="1"/>
  <c r="AS82" s="1"/>
  <c r="AM84"/>
  <c r="AN84" s="1"/>
  <c r="AM86"/>
  <c r="AN86" s="1"/>
  <c r="AS86" s="1"/>
  <c r="AM87"/>
  <c r="AM89"/>
  <c r="AN89" s="1"/>
  <c r="AS89" s="1"/>
  <c r="AM90"/>
  <c r="AN90" s="1"/>
  <c r="AM91"/>
  <c r="AN91" s="1"/>
  <c r="AS91" s="1"/>
  <c r="AM94"/>
  <c r="AM95"/>
  <c r="AN95" s="1"/>
  <c r="AM96"/>
  <c r="AN96" s="1"/>
  <c r="AS96" s="1"/>
  <c r="AM97"/>
  <c r="AN97" s="1"/>
  <c r="AS97" s="1"/>
  <c r="AM98"/>
  <c r="AN98" s="1"/>
  <c r="AS98" s="1"/>
  <c r="AM101"/>
  <c r="AN101" s="1"/>
  <c r="AS101" s="1"/>
  <c r="AM102"/>
  <c r="AN102" s="1"/>
  <c r="AS102" s="1"/>
  <c r="AM103"/>
  <c r="AN103" s="1"/>
  <c r="AS103" s="1"/>
  <c r="AM104"/>
  <c r="AN104" s="1"/>
  <c r="AM107"/>
  <c r="AN107" s="1"/>
  <c r="AM108"/>
  <c r="AN108" s="1"/>
  <c r="AS108" s="1"/>
  <c r="AM109"/>
  <c r="AN109" s="1"/>
  <c r="AS109" s="1"/>
  <c r="AM112"/>
  <c r="AN112" s="1"/>
  <c r="AS112" s="1"/>
  <c r="AM113"/>
  <c r="AN113" s="1"/>
  <c r="AS113" s="1"/>
  <c r="AM114"/>
  <c r="AN114" s="1"/>
  <c r="AM115"/>
  <c r="AN115" s="1"/>
  <c r="AS115" s="1"/>
  <c r="AM116"/>
  <c r="AN116" s="1"/>
  <c r="AS116" s="1"/>
  <c r="AM119"/>
  <c r="AN119" s="1"/>
  <c r="AS119" s="1"/>
  <c r="AM120"/>
  <c r="AN120" s="1"/>
  <c r="AS120" s="1"/>
  <c r="AM121"/>
  <c r="AN121" s="1"/>
  <c r="AM124"/>
  <c r="AN124" s="1"/>
  <c r="AS124" s="1"/>
  <c r="AM125"/>
  <c r="AN125" s="1"/>
  <c r="AS125" s="1"/>
  <c r="AM126"/>
  <c r="AN126" s="1"/>
  <c r="AS126" s="1"/>
  <c r="AM127"/>
  <c r="AN127" s="1"/>
  <c r="AS127" s="1"/>
  <c r="AM128"/>
  <c r="AN128" s="1"/>
  <c r="AS128" s="1"/>
  <c r="AM129"/>
  <c r="AN129" s="1"/>
  <c r="AS129" s="1"/>
  <c r="AM130"/>
  <c r="AN130" s="1"/>
  <c r="AS130" s="1"/>
  <c r="AM131"/>
  <c r="AN131" s="1"/>
  <c r="AM132"/>
  <c r="AN132" s="1"/>
  <c r="AS132" s="1"/>
  <c r="AM135"/>
  <c r="AN135" s="1"/>
  <c r="AS135" s="1"/>
  <c r="AM136"/>
  <c r="AN136" s="1"/>
  <c r="AM137"/>
  <c r="AN137" s="1"/>
  <c r="AS137" s="1"/>
  <c r="AM138"/>
  <c r="AM141"/>
  <c r="AN141" s="1"/>
  <c r="AS141" s="1"/>
  <c r="AM142"/>
  <c r="AN142" s="1"/>
  <c r="AS142" s="1"/>
  <c r="AM143"/>
  <c r="AN143" s="1"/>
  <c r="AM144"/>
  <c r="AN144" s="1"/>
  <c r="AS144" s="1"/>
  <c r="AM145"/>
  <c r="AN145" s="1"/>
  <c r="AS145" s="1"/>
  <c r="AM146"/>
  <c r="AN146" s="1"/>
  <c r="AS146" s="1"/>
  <c r="AM147"/>
  <c r="AN147"/>
  <c r="AS147" s="1"/>
  <c r="AM148"/>
  <c r="AN148" s="1"/>
  <c r="AS148" s="1"/>
  <c r="BY28" i="18"/>
  <c r="BY29"/>
  <c r="BY31"/>
  <c r="BY30" s="1"/>
  <c r="BY33"/>
  <c r="BY32" s="1"/>
  <c r="BY35"/>
  <c r="BY34" s="1"/>
  <c r="BY37"/>
  <c r="BY36" s="1"/>
  <c r="BY39"/>
  <c r="BY38" s="1"/>
  <c r="BY41"/>
  <c r="BY40" s="1"/>
  <c r="BY43"/>
  <c r="BY42" s="1"/>
  <c r="BZ28"/>
  <c r="BZ29"/>
  <c r="BZ31"/>
  <c r="BZ30" s="1"/>
  <c r="BZ33"/>
  <c r="BZ32" s="1"/>
  <c r="BZ35"/>
  <c r="BZ34" s="1"/>
  <c r="BZ37"/>
  <c r="BZ36" s="1"/>
  <c r="BZ39"/>
  <c r="BZ38" s="1"/>
  <c r="BZ41"/>
  <c r="BZ40" s="1"/>
  <c r="BZ43"/>
  <c r="BZ42" s="1"/>
  <c r="BZ45"/>
  <c r="BZ44" s="1"/>
  <c r="CA28"/>
  <c r="CA29"/>
  <c r="CA31"/>
  <c r="CA30" s="1"/>
  <c r="CA33"/>
  <c r="CA32" s="1"/>
  <c r="CA35"/>
  <c r="CA34" s="1"/>
  <c r="CA37"/>
  <c r="CA36" s="1"/>
  <c r="CA39"/>
  <c r="CA38" s="1"/>
  <c r="CA41"/>
  <c r="CA40" s="1"/>
  <c r="CA43"/>
  <c r="CA42" s="1"/>
  <c r="CA45"/>
  <c r="CA44" s="1"/>
  <c r="CB28"/>
  <c r="CB29"/>
  <c r="CB31"/>
  <c r="CB30" s="1"/>
  <c r="CB33"/>
  <c r="CB32" s="1"/>
  <c r="CB35"/>
  <c r="CB34" s="1"/>
  <c r="CB37"/>
  <c r="CB36" s="1"/>
  <c r="CB39"/>
  <c r="CB38" s="1"/>
  <c r="CB41"/>
  <c r="CB40" s="1"/>
  <c r="CB43"/>
  <c r="CB42" s="1"/>
  <c r="CB45"/>
  <c r="CB44" s="1"/>
  <c r="CC28"/>
  <c r="CC29"/>
  <c r="CC31"/>
  <c r="CC30" s="1"/>
  <c r="CC33"/>
  <c r="CC32" s="1"/>
  <c r="CC35"/>
  <c r="CC34" s="1"/>
  <c r="CC37"/>
  <c r="CC36" s="1"/>
  <c r="CC39"/>
  <c r="CC38" s="1"/>
  <c r="CC41"/>
  <c r="CC40" s="1"/>
  <c r="CC43"/>
  <c r="CC42" s="1"/>
  <c r="CC45"/>
  <c r="CC44" s="1"/>
  <c r="CD28"/>
  <c r="CD29"/>
  <c r="CD31"/>
  <c r="CD30" s="1"/>
  <c r="CD33"/>
  <c r="CD32" s="1"/>
  <c r="CD35"/>
  <c r="CD34" s="1"/>
  <c r="CD37"/>
  <c r="CD36" s="1"/>
  <c r="CD39"/>
  <c r="CD38" s="1"/>
  <c r="CD41"/>
  <c r="CD40"/>
  <c r="CD43"/>
  <c r="CD42" s="1"/>
  <c r="CD45"/>
  <c r="CD44"/>
  <c r="CE28"/>
  <c r="CE29"/>
  <c r="CE31"/>
  <c r="CE30" s="1"/>
  <c r="CE33"/>
  <c r="CE32" s="1"/>
  <c r="CE35"/>
  <c r="CE34" s="1"/>
  <c r="CE37"/>
  <c r="CE36" s="1"/>
  <c r="CE39"/>
  <c r="CE38" s="1"/>
  <c r="CE41"/>
  <c r="CE40" s="1"/>
  <c r="CE43"/>
  <c r="CE42" s="1"/>
  <c r="CE45"/>
  <c r="CE44"/>
  <c r="L80" i="17"/>
  <c r="M80" s="1"/>
  <c r="L81"/>
  <c r="M81" s="1"/>
  <c r="AQ81" s="1"/>
  <c r="L82"/>
  <c r="L84"/>
  <c r="M84" s="1"/>
  <c r="L86"/>
  <c r="M86" s="1"/>
  <c r="L87"/>
  <c r="M87" s="1"/>
  <c r="L89"/>
  <c r="L90"/>
  <c r="M90" s="1"/>
  <c r="L91"/>
  <c r="M91" s="1"/>
  <c r="AQ91" s="1"/>
  <c r="L94"/>
  <c r="M94" s="1"/>
  <c r="L95"/>
  <c r="L96"/>
  <c r="M96" s="1"/>
  <c r="L97"/>
  <c r="M97" s="1"/>
  <c r="AQ97" s="1"/>
  <c r="L98"/>
  <c r="M98" s="1"/>
  <c r="L101"/>
  <c r="L102"/>
  <c r="M102" s="1"/>
  <c r="L103"/>
  <c r="M103" s="1"/>
  <c r="L104"/>
  <c r="M104" s="1"/>
  <c r="AQ104" s="1"/>
  <c r="L107"/>
  <c r="M107" s="1"/>
  <c r="L108"/>
  <c r="M108" s="1"/>
  <c r="L109"/>
  <c r="M109" s="1"/>
  <c r="AQ109" s="1"/>
  <c r="L112"/>
  <c r="M112" s="1"/>
  <c r="L113"/>
  <c r="L114"/>
  <c r="M114" s="1"/>
  <c r="AQ114" s="1"/>
  <c r="L115"/>
  <c r="M115" s="1"/>
  <c r="L116"/>
  <c r="M116" s="1"/>
  <c r="AQ116" s="1"/>
  <c r="L119"/>
  <c r="L120"/>
  <c r="M120" s="1"/>
  <c r="L121"/>
  <c r="M121" s="1"/>
  <c r="AQ121" s="1"/>
  <c r="L124"/>
  <c r="M124" s="1"/>
  <c r="L125"/>
  <c r="L126"/>
  <c r="M126" s="1"/>
  <c r="AQ126" s="1"/>
  <c r="L127"/>
  <c r="M127" s="1"/>
  <c r="L128"/>
  <c r="M128" s="1"/>
  <c r="AQ128" s="1"/>
  <c r="L129"/>
  <c r="M129" s="1"/>
  <c r="L130"/>
  <c r="M130" s="1"/>
  <c r="AQ130" s="1"/>
  <c r="L131"/>
  <c r="M131" s="1"/>
  <c r="L132"/>
  <c r="M132" s="1"/>
  <c r="AQ132" s="1"/>
  <c r="L135"/>
  <c r="M135" s="1"/>
  <c r="L136"/>
  <c r="M136" s="1"/>
  <c r="L137"/>
  <c r="M137" s="1"/>
  <c r="AQ137" s="1"/>
  <c r="L138"/>
  <c r="M138" s="1"/>
  <c r="L141"/>
  <c r="L142"/>
  <c r="M142" s="1"/>
  <c r="AQ142" s="1"/>
  <c r="L143"/>
  <c r="M143" s="1"/>
  <c r="L144"/>
  <c r="M144" s="1"/>
  <c r="L145"/>
  <c r="M145" s="1"/>
  <c r="L146"/>
  <c r="M146" s="1"/>
  <c r="AQ146" s="1"/>
  <c r="L147"/>
  <c r="M147" s="1"/>
  <c r="L148"/>
  <c r="M148" s="1"/>
  <c r="AQ148" s="1"/>
  <c r="AE80"/>
  <c r="AB80"/>
  <c r="Y80"/>
  <c r="U80"/>
  <c r="T80"/>
  <c r="S80"/>
  <c r="R80"/>
  <c r="AE81"/>
  <c r="AB81"/>
  <c r="Y81"/>
  <c r="U81"/>
  <c r="T81"/>
  <c r="S81"/>
  <c r="R81"/>
  <c r="AE82"/>
  <c r="AB82"/>
  <c r="Y82"/>
  <c r="U82"/>
  <c r="T82"/>
  <c r="S82"/>
  <c r="R82"/>
  <c r="AB84"/>
  <c r="Y84"/>
  <c r="U84"/>
  <c r="T84"/>
  <c r="S84"/>
  <c r="R84"/>
  <c r="AB86"/>
  <c r="Y86"/>
  <c r="U86"/>
  <c r="T86"/>
  <c r="S86"/>
  <c r="R86"/>
  <c r="AB87"/>
  <c r="Y87"/>
  <c r="U87"/>
  <c r="U88" s="1"/>
  <c r="T87"/>
  <c r="S87"/>
  <c r="R87"/>
  <c r="AB89"/>
  <c r="Y89"/>
  <c r="U89"/>
  <c r="T89"/>
  <c r="S89"/>
  <c r="R89"/>
  <c r="AB90"/>
  <c r="Y90"/>
  <c r="U90"/>
  <c r="U92" s="1"/>
  <c r="T90"/>
  <c r="S90"/>
  <c r="R90"/>
  <c r="AB91"/>
  <c r="Y91"/>
  <c r="U91"/>
  <c r="T91"/>
  <c r="S91"/>
  <c r="R91"/>
  <c r="AB94"/>
  <c r="Y94"/>
  <c r="U94"/>
  <c r="T94"/>
  <c r="S94"/>
  <c r="R94"/>
  <c r="AB95"/>
  <c r="Y95"/>
  <c r="U95"/>
  <c r="T95"/>
  <c r="S95"/>
  <c r="R95"/>
  <c r="AB96"/>
  <c r="Y96"/>
  <c r="U96"/>
  <c r="T96"/>
  <c r="S96"/>
  <c r="R96"/>
  <c r="AB97"/>
  <c r="Y97"/>
  <c r="U97"/>
  <c r="T97"/>
  <c r="S97"/>
  <c r="R97"/>
  <c r="AB98"/>
  <c r="Y98"/>
  <c r="U98"/>
  <c r="T98"/>
  <c r="S98"/>
  <c r="R98"/>
  <c r="AB101"/>
  <c r="Y101"/>
  <c r="U101"/>
  <c r="T101"/>
  <c r="S101"/>
  <c r="R101"/>
  <c r="AB102"/>
  <c r="Y102"/>
  <c r="U102"/>
  <c r="T102"/>
  <c r="S102"/>
  <c r="R102"/>
  <c r="AB103"/>
  <c r="Y103"/>
  <c r="U103"/>
  <c r="T103"/>
  <c r="S103"/>
  <c r="R103"/>
  <c r="AB104"/>
  <c r="Y104"/>
  <c r="U104"/>
  <c r="T104"/>
  <c r="S104"/>
  <c r="R104"/>
  <c r="AB107"/>
  <c r="Y107"/>
  <c r="U107"/>
  <c r="T107"/>
  <c r="S107"/>
  <c r="R107"/>
  <c r="AB108"/>
  <c r="Y108"/>
  <c r="U108"/>
  <c r="T108"/>
  <c r="S108"/>
  <c r="R108"/>
  <c r="AB109"/>
  <c r="Y109"/>
  <c r="U109"/>
  <c r="T109"/>
  <c r="S109"/>
  <c r="R109"/>
  <c r="AB112"/>
  <c r="Y112"/>
  <c r="U112"/>
  <c r="T112"/>
  <c r="S112"/>
  <c r="R112"/>
  <c r="AB113"/>
  <c r="Y113"/>
  <c r="U113"/>
  <c r="T113"/>
  <c r="S113"/>
  <c r="R113"/>
  <c r="AB114"/>
  <c r="Y114"/>
  <c r="U114"/>
  <c r="T114"/>
  <c r="S114"/>
  <c r="R114"/>
  <c r="AB115"/>
  <c r="Y115"/>
  <c r="U115"/>
  <c r="T115"/>
  <c r="S115"/>
  <c r="R115"/>
  <c r="AB116"/>
  <c r="Y116"/>
  <c r="U116"/>
  <c r="T116"/>
  <c r="S116"/>
  <c r="R116"/>
  <c r="AB119"/>
  <c r="Y119"/>
  <c r="U119"/>
  <c r="T119"/>
  <c r="S119"/>
  <c r="R119"/>
  <c r="AB120"/>
  <c r="Y120"/>
  <c r="U120"/>
  <c r="T120"/>
  <c r="S120"/>
  <c r="R120"/>
  <c r="AB121"/>
  <c r="Y121"/>
  <c r="U121"/>
  <c r="T121"/>
  <c r="S121"/>
  <c r="R121"/>
  <c r="AB124"/>
  <c r="Y124"/>
  <c r="U124"/>
  <c r="T124"/>
  <c r="S124"/>
  <c r="R124"/>
  <c r="AB125"/>
  <c r="Y125"/>
  <c r="U125"/>
  <c r="T125"/>
  <c r="S125"/>
  <c r="R125"/>
  <c r="AB126"/>
  <c r="Y126"/>
  <c r="U126"/>
  <c r="T126"/>
  <c r="S126"/>
  <c r="R126"/>
  <c r="AB127"/>
  <c r="Y127"/>
  <c r="U127"/>
  <c r="T127"/>
  <c r="S127"/>
  <c r="R127"/>
  <c r="AB128"/>
  <c r="Y128"/>
  <c r="U128"/>
  <c r="T128"/>
  <c r="S128"/>
  <c r="R128"/>
  <c r="AB129"/>
  <c r="Y129"/>
  <c r="U129"/>
  <c r="T129"/>
  <c r="S129"/>
  <c r="R129"/>
  <c r="AB130"/>
  <c r="Y130"/>
  <c r="U130"/>
  <c r="T130"/>
  <c r="S130"/>
  <c r="R130"/>
  <c r="AB131"/>
  <c r="Y131"/>
  <c r="U131"/>
  <c r="T131"/>
  <c r="S131"/>
  <c r="R131"/>
  <c r="AB132"/>
  <c r="Y132"/>
  <c r="U132"/>
  <c r="T132"/>
  <c r="S132"/>
  <c r="R132"/>
  <c r="AB135"/>
  <c r="Y135"/>
  <c r="U135"/>
  <c r="T135"/>
  <c r="S135"/>
  <c r="R135"/>
  <c r="AB136"/>
  <c r="Y136"/>
  <c r="U136"/>
  <c r="T136"/>
  <c r="S136"/>
  <c r="R136"/>
  <c r="AB137"/>
  <c r="Y137"/>
  <c r="U137"/>
  <c r="T137"/>
  <c r="S137"/>
  <c r="R137"/>
  <c r="AB138"/>
  <c r="Y138"/>
  <c r="U138"/>
  <c r="T138"/>
  <c r="S138"/>
  <c r="R138"/>
  <c r="AB141"/>
  <c r="Y141"/>
  <c r="U141"/>
  <c r="T141"/>
  <c r="S141"/>
  <c r="R141"/>
  <c r="AB142"/>
  <c r="Y142"/>
  <c r="U142"/>
  <c r="T142"/>
  <c r="S142"/>
  <c r="R142"/>
  <c r="AB143"/>
  <c r="Y143"/>
  <c r="U143"/>
  <c r="T143"/>
  <c r="S143"/>
  <c r="R143"/>
  <c r="AB144"/>
  <c r="Y144"/>
  <c r="U144"/>
  <c r="T144"/>
  <c r="S144"/>
  <c r="R144"/>
  <c r="AB145"/>
  <c r="Y145"/>
  <c r="U145"/>
  <c r="T145"/>
  <c r="S145"/>
  <c r="R145"/>
  <c r="AB146"/>
  <c r="Y146"/>
  <c r="U146"/>
  <c r="T146"/>
  <c r="S146"/>
  <c r="R146"/>
  <c r="AB147"/>
  <c r="Y147"/>
  <c r="U147"/>
  <c r="T147"/>
  <c r="S147"/>
  <c r="R147"/>
  <c r="AB148"/>
  <c r="Y148"/>
  <c r="U148"/>
  <c r="T148"/>
  <c r="S148"/>
  <c r="R148"/>
  <c r="AM80"/>
  <c r="AM81"/>
  <c r="AN81" s="1"/>
  <c r="AM82"/>
  <c r="AN82" s="1"/>
  <c r="AS82" s="1"/>
  <c r="AM84"/>
  <c r="AN84" s="1"/>
  <c r="AM86"/>
  <c r="AN86" s="1"/>
  <c r="AM87"/>
  <c r="AN87" s="1"/>
  <c r="AM89"/>
  <c r="AN89" s="1"/>
  <c r="AM90"/>
  <c r="AN90" s="1"/>
  <c r="AM91"/>
  <c r="AM94"/>
  <c r="AN94" s="1"/>
  <c r="AS94" s="1"/>
  <c r="AM95"/>
  <c r="AN95" s="1"/>
  <c r="AM96"/>
  <c r="AN96" s="1"/>
  <c r="AM97"/>
  <c r="AM98"/>
  <c r="AN98" s="1"/>
  <c r="AS98" s="1"/>
  <c r="AM101"/>
  <c r="AN101" s="1"/>
  <c r="AS101" s="1"/>
  <c r="AM102"/>
  <c r="AN102" s="1"/>
  <c r="AM103"/>
  <c r="AM104"/>
  <c r="AN104" s="1"/>
  <c r="AM107"/>
  <c r="AN107" s="1"/>
  <c r="AM108"/>
  <c r="AN108" s="1"/>
  <c r="AM109"/>
  <c r="AN109" s="1"/>
  <c r="AM112"/>
  <c r="AN112" s="1"/>
  <c r="AM113"/>
  <c r="AN113" s="1"/>
  <c r="AM114"/>
  <c r="AN114" s="1"/>
  <c r="AM115"/>
  <c r="AM116"/>
  <c r="AN116" s="1"/>
  <c r="AM119"/>
  <c r="AN119" s="1"/>
  <c r="AM120"/>
  <c r="AM121"/>
  <c r="AN121" s="1"/>
  <c r="AM124"/>
  <c r="AN124" s="1"/>
  <c r="AM125"/>
  <c r="AN125" s="1"/>
  <c r="AS125" s="1"/>
  <c r="AM126"/>
  <c r="AM127"/>
  <c r="AN127" s="1"/>
  <c r="AM128"/>
  <c r="AN128" s="1"/>
  <c r="AM129"/>
  <c r="AN129" s="1"/>
  <c r="AS129" s="1"/>
  <c r="AM130"/>
  <c r="AN130" s="1"/>
  <c r="AM131"/>
  <c r="AN131" s="1"/>
  <c r="AS131" s="1"/>
  <c r="AM132"/>
  <c r="AN132" s="1"/>
  <c r="AM135"/>
  <c r="AN135" s="1"/>
  <c r="AM136"/>
  <c r="AN136" s="1"/>
  <c r="AM137"/>
  <c r="AN137" s="1"/>
  <c r="AM138"/>
  <c r="AN138" s="1"/>
  <c r="AS138" s="1"/>
  <c r="AM141"/>
  <c r="AN141" s="1"/>
  <c r="AM142"/>
  <c r="AM143"/>
  <c r="AN143" s="1"/>
  <c r="AS143" s="1"/>
  <c r="AM144"/>
  <c r="AN144" s="1"/>
  <c r="AM145"/>
  <c r="AN145" s="1"/>
  <c r="AS145" s="1"/>
  <c r="AM146"/>
  <c r="AN146" s="1"/>
  <c r="AM147"/>
  <c r="AN147" s="1"/>
  <c r="AS147" s="1"/>
  <c r="AM148"/>
  <c r="AN148" s="1"/>
  <c r="CL28" i="18"/>
  <c r="CL29"/>
  <c r="CL31"/>
  <c r="CL30" s="1"/>
  <c r="CL33"/>
  <c r="CL32" s="1"/>
  <c r="CL35"/>
  <c r="CL34" s="1"/>
  <c r="CL37"/>
  <c r="CL36" s="1"/>
  <c r="CL39"/>
  <c r="CL38" s="1"/>
  <c r="CL41"/>
  <c r="CL40" s="1"/>
  <c r="CL43"/>
  <c r="CL42" s="1"/>
  <c r="CM28"/>
  <c r="CM29"/>
  <c r="CM31"/>
  <c r="CM33"/>
  <c r="CM32" s="1"/>
  <c r="CM35"/>
  <c r="CM37"/>
  <c r="CM36" s="1"/>
  <c r="CM39"/>
  <c r="CM41"/>
  <c r="CM40" s="1"/>
  <c r="CM43"/>
  <c r="CM45"/>
  <c r="CM44" s="1"/>
  <c r="CN28"/>
  <c r="CN29"/>
  <c r="CN31"/>
  <c r="CN30" s="1"/>
  <c r="CN33"/>
  <c r="CN32" s="1"/>
  <c r="CN35"/>
  <c r="CN34" s="1"/>
  <c r="CN37"/>
  <c r="CN36" s="1"/>
  <c r="CN39"/>
  <c r="CN38" s="1"/>
  <c r="CN41"/>
  <c r="CN40" s="1"/>
  <c r="CN43"/>
  <c r="CN42" s="1"/>
  <c r="CN45"/>
  <c r="CN44" s="1"/>
  <c r="CO28"/>
  <c r="CO29"/>
  <c r="CO31"/>
  <c r="CO33"/>
  <c r="CO32" s="1"/>
  <c r="CO35"/>
  <c r="CO37"/>
  <c r="CO36" s="1"/>
  <c r="CO39"/>
  <c r="CO41"/>
  <c r="CO40" s="1"/>
  <c r="CO43"/>
  <c r="CO45"/>
  <c r="CO44" s="1"/>
  <c r="CP28"/>
  <c r="CP29"/>
  <c r="CP31"/>
  <c r="CP30" s="1"/>
  <c r="CP33"/>
  <c r="CP32" s="1"/>
  <c r="CP35"/>
  <c r="CP34" s="1"/>
  <c r="CP37"/>
  <c r="CP36" s="1"/>
  <c r="CP39"/>
  <c r="CP38" s="1"/>
  <c r="CP41"/>
  <c r="CP40" s="1"/>
  <c r="CP43"/>
  <c r="CP42" s="1"/>
  <c r="CP45"/>
  <c r="CP44" s="1"/>
  <c r="CQ28"/>
  <c r="CQ29"/>
  <c r="CQ31"/>
  <c r="CQ33"/>
  <c r="CQ32" s="1"/>
  <c r="CQ35"/>
  <c r="CQ37"/>
  <c r="CQ36" s="1"/>
  <c r="CQ39"/>
  <c r="CQ41"/>
  <c r="CQ40" s="1"/>
  <c r="CQ43"/>
  <c r="CQ45"/>
  <c r="CQ44" s="1"/>
  <c r="CR28"/>
  <c r="CR29"/>
  <c r="CR31"/>
  <c r="CR30" s="1"/>
  <c r="CR33"/>
  <c r="CR32" s="1"/>
  <c r="CR35"/>
  <c r="CR34" s="1"/>
  <c r="CR37"/>
  <c r="CR36" s="1"/>
  <c r="CR39"/>
  <c r="CR38" s="1"/>
  <c r="CR41"/>
  <c r="CR40" s="1"/>
  <c r="CR43"/>
  <c r="CR42" s="1"/>
  <c r="CR45"/>
  <c r="CR44" s="1"/>
  <c r="CY28"/>
  <c r="CY29"/>
  <c r="CY31"/>
  <c r="CY30" s="1"/>
  <c r="CY33"/>
  <c r="CY32" s="1"/>
  <c r="CY37"/>
  <c r="CY36" s="1"/>
  <c r="CY39"/>
  <c r="CY38" s="1"/>
  <c r="CY41"/>
  <c r="CY40" s="1"/>
  <c r="CZ33"/>
  <c r="CZ32" s="1"/>
  <c r="CZ35"/>
  <c r="CZ34" s="1"/>
  <c r="CZ37"/>
  <c r="CZ36" s="1"/>
  <c r="CZ41"/>
  <c r="CZ40" s="1"/>
  <c r="CZ43"/>
  <c r="CZ42" s="1"/>
  <c r="CZ45"/>
  <c r="CZ44" s="1"/>
  <c r="DA28"/>
  <c r="DA29"/>
  <c r="EN29" s="1"/>
  <c r="DA33"/>
  <c r="DA32" s="1"/>
  <c r="DA35"/>
  <c r="DA34" s="1"/>
  <c r="DA37"/>
  <c r="DA36" s="1"/>
  <c r="DA41"/>
  <c r="DA40" s="1"/>
  <c r="DA43"/>
  <c r="DA42" s="1"/>
  <c r="DA45"/>
  <c r="DA44" s="1"/>
  <c r="DB28"/>
  <c r="DB29"/>
  <c r="DB31"/>
  <c r="DB30" s="1"/>
  <c r="DB33"/>
  <c r="DB32" s="1"/>
  <c r="DB35"/>
  <c r="DB34" s="1"/>
  <c r="DB39"/>
  <c r="DB38" s="1"/>
  <c r="DB41"/>
  <c r="DB40" s="1"/>
  <c r="DB43"/>
  <c r="DB42" s="1"/>
  <c r="DC29"/>
  <c r="DC31"/>
  <c r="DC30" s="1"/>
  <c r="DC37"/>
  <c r="DC36" s="1"/>
  <c r="DC39"/>
  <c r="DC38" s="1"/>
  <c r="DC45"/>
  <c r="DC44" s="1"/>
  <c r="DD28"/>
  <c r="DD29"/>
  <c r="DD35"/>
  <c r="DD34" s="1"/>
  <c r="DD37"/>
  <c r="DD36" s="1"/>
  <c r="DD43"/>
  <c r="DD42" s="1"/>
  <c r="DD45"/>
  <c r="DD44" s="1"/>
  <c r="DE28"/>
  <c r="DE31"/>
  <c r="DE30" s="1"/>
  <c r="DE33"/>
  <c r="DE32" s="1"/>
  <c r="DE35"/>
  <c r="DE34" s="1"/>
  <c r="DE39"/>
  <c r="DE38" s="1"/>
  <c r="DE41"/>
  <c r="DE40" s="1"/>
  <c r="DE43"/>
  <c r="DE42" s="1"/>
  <c r="L80" i="22"/>
  <c r="M80" s="1"/>
  <c r="AQ80" s="1"/>
  <c r="L81"/>
  <c r="M81" s="1"/>
  <c r="AQ81" s="1"/>
  <c r="L82"/>
  <c r="M82" s="1"/>
  <c r="L84"/>
  <c r="M84" s="1"/>
  <c r="AQ84" s="1"/>
  <c r="L86"/>
  <c r="M86" s="1"/>
  <c r="L87"/>
  <c r="M87" s="1"/>
  <c r="AQ87" s="1"/>
  <c r="L89"/>
  <c r="M89" s="1"/>
  <c r="AQ89" s="1"/>
  <c r="L90"/>
  <c r="M90" s="1"/>
  <c r="AQ90" s="1"/>
  <c r="L91"/>
  <c r="M91" s="1"/>
  <c r="L94"/>
  <c r="M94" s="1"/>
  <c r="L95"/>
  <c r="M95" s="1"/>
  <c r="AQ95" s="1"/>
  <c r="L96"/>
  <c r="M96" s="1"/>
  <c r="AQ96" s="1"/>
  <c r="L97"/>
  <c r="M97" s="1"/>
  <c r="AQ97" s="1"/>
  <c r="L98"/>
  <c r="M98" s="1"/>
  <c r="AQ98" s="1"/>
  <c r="L101"/>
  <c r="M101" s="1"/>
  <c r="L102"/>
  <c r="L103"/>
  <c r="M103" s="1"/>
  <c r="AQ103" s="1"/>
  <c r="L104"/>
  <c r="M104" s="1"/>
  <c r="AQ104" s="1"/>
  <c r="L107"/>
  <c r="M107" s="1"/>
  <c r="AQ107" s="1"/>
  <c r="L108"/>
  <c r="M108" s="1"/>
  <c r="L109"/>
  <c r="M109" s="1"/>
  <c r="AQ109" s="1"/>
  <c r="L112"/>
  <c r="M112" s="1"/>
  <c r="AQ112" s="1"/>
  <c r="L113"/>
  <c r="M113" s="1"/>
  <c r="AQ113" s="1"/>
  <c r="L114"/>
  <c r="M114" s="1"/>
  <c r="AQ114" s="1"/>
  <c r="L115"/>
  <c r="M115" s="1"/>
  <c r="L116"/>
  <c r="M116" s="1"/>
  <c r="AQ116" s="1"/>
  <c r="L119"/>
  <c r="M119" s="1"/>
  <c r="AQ119" s="1"/>
  <c r="L120"/>
  <c r="M120" s="1"/>
  <c r="L121"/>
  <c r="M121" s="1"/>
  <c r="AQ121" s="1"/>
  <c r="L124"/>
  <c r="M124" s="1"/>
  <c r="AQ124" s="1"/>
  <c r="L125"/>
  <c r="M125" s="1"/>
  <c r="L126"/>
  <c r="L127"/>
  <c r="M127" s="1"/>
  <c r="AQ127" s="1"/>
  <c r="L128"/>
  <c r="M128" s="1"/>
  <c r="AQ128" s="1"/>
  <c r="L129"/>
  <c r="M129" s="1"/>
  <c r="AQ129" s="1"/>
  <c r="L130"/>
  <c r="M130" s="1"/>
  <c r="AQ130" s="1"/>
  <c r="L131"/>
  <c r="M131" s="1"/>
  <c r="AQ131" s="1"/>
  <c r="L132"/>
  <c r="M132" s="1"/>
  <c r="AQ132" s="1"/>
  <c r="L135"/>
  <c r="M135" s="1"/>
  <c r="AQ135" s="1"/>
  <c r="L136"/>
  <c r="M136" s="1"/>
  <c r="AQ136" s="1"/>
  <c r="L137"/>
  <c r="M137" s="1"/>
  <c r="AQ137" s="1"/>
  <c r="L138"/>
  <c r="M138" s="1"/>
  <c r="L141"/>
  <c r="M141" s="1"/>
  <c r="L142"/>
  <c r="L143"/>
  <c r="M143" s="1"/>
  <c r="AQ143" s="1"/>
  <c r="L144"/>
  <c r="M144" s="1"/>
  <c r="AQ144" s="1"/>
  <c r="L145"/>
  <c r="M145" s="1"/>
  <c r="AQ145" s="1"/>
  <c r="L146"/>
  <c r="M146" s="1"/>
  <c r="AQ146" s="1"/>
  <c r="L147"/>
  <c r="M147" s="1"/>
  <c r="AQ147" s="1"/>
  <c r="L148"/>
  <c r="M148" s="1"/>
  <c r="AQ148" s="1"/>
  <c r="AE80"/>
  <c r="AB80"/>
  <c r="U80"/>
  <c r="T80"/>
  <c r="S80"/>
  <c r="R80"/>
  <c r="AE81"/>
  <c r="AB81"/>
  <c r="U81"/>
  <c r="T81"/>
  <c r="S81"/>
  <c r="R81"/>
  <c r="AE82"/>
  <c r="AB82"/>
  <c r="U82"/>
  <c r="T82"/>
  <c r="S82"/>
  <c r="R82"/>
  <c r="AB84"/>
  <c r="U84"/>
  <c r="T84"/>
  <c r="S84"/>
  <c r="R84"/>
  <c r="AB86"/>
  <c r="U86"/>
  <c r="T86"/>
  <c r="S86"/>
  <c r="R86"/>
  <c r="AB87"/>
  <c r="U87"/>
  <c r="T87"/>
  <c r="S87"/>
  <c r="R87"/>
  <c r="AB89"/>
  <c r="U89"/>
  <c r="T89"/>
  <c r="S89"/>
  <c r="R89"/>
  <c r="AB90"/>
  <c r="U90"/>
  <c r="T90"/>
  <c r="S90"/>
  <c r="R90"/>
  <c r="AB91"/>
  <c r="U91"/>
  <c r="T91"/>
  <c r="S91"/>
  <c r="R91"/>
  <c r="AB94"/>
  <c r="U94"/>
  <c r="T94"/>
  <c r="S94"/>
  <c r="R94"/>
  <c r="AB95"/>
  <c r="U95"/>
  <c r="T95"/>
  <c r="S95"/>
  <c r="R95"/>
  <c r="AB96"/>
  <c r="U96"/>
  <c r="T96"/>
  <c r="S96"/>
  <c r="R96"/>
  <c r="AB97"/>
  <c r="U97"/>
  <c r="T97"/>
  <c r="T99" s="1"/>
  <c r="T93" s="1"/>
  <c r="S97"/>
  <c r="R97"/>
  <c r="AB98"/>
  <c r="U98"/>
  <c r="T98"/>
  <c r="S98"/>
  <c r="R98"/>
  <c r="AB101"/>
  <c r="U101"/>
  <c r="T101"/>
  <c r="S101"/>
  <c r="R101"/>
  <c r="AB102"/>
  <c r="U102"/>
  <c r="T102"/>
  <c r="S102"/>
  <c r="R102"/>
  <c r="AB103"/>
  <c r="U103"/>
  <c r="T103"/>
  <c r="T105" s="1"/>
  <c r="S103"/>
  <c r="R103"/>
  <c r="AB104"/>
  <c r="U104"/>
  <c r="U105" s="1"/>
  <c r="U100" s="1"/>
  <c r="T104"/>
  <c r="S104"/>
  <c r="R104"/>
  <c r="AB107"/>
  <c r="AB110" s="1"/>
  <c r="AB106" s="1"/>
  <c r="U107"/>
  <c r="T107"/>
  <c r="S107"/>
  <c r="R107"/>
  <c r="R110" s="1"/>
  <c r="AB108"/>
  <c r="U108"/>
  <c r="T108"/>
  <c r="S108"/>
  <c r="S110" s="1"/>
  <c r="S106" s="1"/>
  <c r="R108"/>
  <c r="AB109"/>
  <c r="U109"/>
  <c r="T109"/>
  <c r="T110" s="1"/>
  <c r="T106" s="1"/>
  <c r="S109"/>
  <c r="R109"/>
  <c r="AB112"/>
  <c r="U112"/>
  <c r="T112"/>
  <c r="S112"/>
  <c r="R112"/>
  <c r="AB113"/>
  <c r="AB117" s="1"/>
  <c r="AB111" s="1"/>
  <c r="U113"/>
  <c r="T113"/>
  <c r="S113"/>
  <c r="R113"/>
  <c r="R117" s="1"/>
  <c r="R111" s="1"/>
  <c r="AB114"/>
  <c r="U114"/>
  <c r="T114"/>
  <c r="S114"/>
  <c r="R114"/>
  <c r="AB115"/>
  <c r="U115"/>
  <c r="T115"/>
  <c r="T117" s="1"/>
  <c r="S115"/>
  <c r="R115"/>
  <c r="AB116"/>
  <c r="U116"/>
  <c r="T116"/>
  <c r="S116"/>
  <c r="R116"/>
  <c r="AB119"/>
  <c r="U119"/>
  <c r="T119"/>
  <c r="S119"/>
  <c r="R119"/>
  <c r="R122" s="1"/>
  <c r="R118" s="1"/>
  <c r="AB120"/>
  <c r="U120"/>
  <c r="T120"/>
  <c r="S120"/>
  <c r="S122" s="1"/>
  <c r="S118" s="1"/>
  <c r="R120"/>
  <c r="AB121"/>
  <c r="U121"/>
  <c r="T121"/>
  <c r="T122" s="1"/>
  <c r="T118" s="1"/>
  <c r="S121"/>
  <c r="R121"/>
  <c r="AB124"/>
  <c r="U124"/>
  <c r="T124"/>
  <c r="S124"/>
  <c r="R124"/>
  <c r="AB125"/>
  <c r="U125"/>
  <c r="T125"/>
  <c r="S125"/>
  <c r="R125"/>
  <c r="AB126"/>
  <c r="U126"/>
  <c r="T126"/>
  <c r="S126"/>
  <c r="R126"/>
  <c r="AB127"/>
  <c r="U127"/>
  <c r="T127"/>
  <c r="S127"/>
  <c r="R127"/>
  <c r="AB128"/>
  <c r="U128"/>
  <c r="T128"/>
  <c r="S128"/>
  <c r="R128"/>
  <c r="AB129"/>
  <c r="U129"/>
  <c r="T129"/>
  <c r="S129"/>
  <c r="R129"/>
  <c r="AB130"/>
  <c r="U130"/>
  <c r="T130"/>
  <c r="S130"/>
  <c r="R130"/>
  <c r="AB131"/>
  <c r="U131"/>
  <c r="T131"/>
  <c r="S131"/>
  <c r="R131"/>
  <c r="AB132"/>
  <c r="U132"/>
  <c r="T132"/>
  <c r="S132"/>
  <c r="R132"/>
  <c r="AB135"/>
  <c r="AB139" s="1"/>
  <c r="AB134" s="1"/>
  <c r="U135"/>
  <c r="T135"/>
  <c r="S135"/>
  <c r="R135"/>
  <c r="AB136"/>
  <c r="U136"/>
  <c r="T136"/>
  <c r="S136"/>
  <c r="S139" s="1"/>
  <c r="S134" s="1"/>
  <c r="R136"/>
  <c r="AB137"/>
  <c r="U137"/>
  <c r="T137"/>
  <c r="T139" s="1"/>
  <c r="T134" s="1"/>
  <c r="S137"/>
  <c r="R137"/>
  <c r="AB138"/>
  <c r="U138"/>
  <c r="U139" s="1"/>
  <c r="U134" s="1"/>
  <c r="T138"/>
  <c r="S138"/>
  <c r="R138"/>
  <c r="AB141"/>
  <c r="U141"/>
  <c r="T141"/>
  <c r="S141"/>
  <c r="R141"/>
  <c r="AB142"/>
  <c r="U142"/>
  <c r="T142"/>
  <c r="S142"/>
  <c r="R142"/>
  <c r="AB143"/>
  <c r="U143"/>
  <c r="T143"/>
  <c r="S143"/>
  <c r="R143"/>
  <c r="AB144"/>
  <c r="U144"/>
  <c r="T144"/>
  <c r="S144"/>
  <c r="R144"/>
  <c r="AB145"/>
  <c r="U145"/>
  <c r="T145"/>
  <c r="S145"/>
  <c r="R145"/>
  <c r="AB146"/>
  <c r="U146"/>
  <c r="T146"/>
  <c r="S146"/>
  <c r="R146"/>
  <c r="AB147"/>
  <c r="U147"/>
  <c r="T147"/>
  <c r="S147"/>
  <c r="R147"/>
  <c r="AB148"/>
  <c r="U148"/>
  <c r="T148"/>
  <c r="S148"/>
  <c r="R148"/>
  <c r="AM80"/>
  <c r="AN80" s="1"/>
  <c r="AS80" s="1"/>
  <c r="AM81"/>
  <c r="AN81" s="1"/>
  <c r="AS81" s="1"/>
  <c r="AM82"/>
  <c r="AN82" s="1"/>
  <c r="AS82" s="1"/>
  <c r="AM84"/>
  <c r="AN84" s="1"/>
  <c r="AM86"/>
  <c r="AM87"/>
  <c r="AN87" s="1"/>
  <c r="AS87" s="1"/>
  <c r="AM89"/>
  <c r="AN89" s="1"/>
  <c r="AS89" s="1"/>
  <c r="AM90"/>
  <c r="AN90" s="1"/>
  <c r="AM91"/>
  <c r="AM94"/>
  <c r="AN94" s="1"/>
  <c r="AS94" s="1"/>
  <c r="AM95"/>
  <c r="AN95" s="1"/>
  <c r="AM96"/>
  <c r="AN96" s="1"/>
  <c r="AS96" s="1"/>
  <c r="AM97"/>
  <c r="AN97" s="1"/>
  <c r="AS97" s="1"/>
  <c r="AM98"/>
  <c r="AN98" s="1"/>
  <c r="AS98" s="1"/>
  <c r="AM101"/>
  <c r="AN101" s="1"/>
  <c r="AS101" s="1"/>
  <c r="AM102"/>
  <c r="AN102" s="1"/>
  <c r="AS102" s="1"/>
  <c r="AM103"/>
  <c r="AM104"/>
  <c r="AN104" s="1"/>
  <c r="AM107"/>
  <c r="AN107" s="1"/>
  <c r="AM108"/>
  <c r="AN108" s="1"/>
  <c r="AS108" s="1"/>
  <c r="AM109"/>
  <c r="AN109" s="1"/>
  <c r="AS109" s="1"/>
  <c r="AM112"/>
  <c r="AN112" s="1"/>
  <c r="AS112" s="1"/>
  <c r="AM113"/>
  <c r="AN113" s="1"/>
  <c r="AS113" s="1"/>
  <c r="AM114"/>
  <c r="AN114" s="1"/>
  <c r="AM115"/>
  <c r="AM116"/>
  <c r="AN116" s="1"/>
  <c r="AS116" s="1"/>
  <c r="AM119"/>
  <c r="AN119" s="1"/>
  <c r="AS119" s="1"/>
  <c r="AM120"/>
  <c r="AN120" s="1"/>
  <c r="AS120" s="1"/>
  <c r="AM121"/>
  <c r="AM124"/>
  <c r="AN124" s="1"/>
  <c r="AM125"/>
  <c r="AN125" s="1"/>
  <c r="AS125" s="1"/>
  <c r="AM126"/>
  <c r="AN126" s="1"/>
  <c r="AS126" s="1"/>
  <c r="AM127"/>
  <c r="AN127" s="1"/>
  <c r="AS127" s="1"/>
  <c r="AM128"/>
  <c r="AN128" s="1"/>
  <c r="AS128" s="1"/>
  <c r="AM129"/>
  <c r="AN129" s="1"/>
  <c r="AS129" s="1"/>
  <c r="AM130"/>
  <c r="AN130" s="1"/>
  <c r="AS130" s="1"/>
  <c r="AM131"/>
  <c r="AN131" s="1"/>
  <c r="AS131" s="1"/>
  <c r="AM132"/>
  <c r="AN132" s="1"/>
  <c r="AS132" s="1"/>
  <c r="AM135"/>
  <c r="AN135" s="1"/>
  <c r="AM136"/>
  <c r="AN136" s="1"/>
  <c r="AS136" s="1"/>
  <c r="AM137"/>
  <c r="AM138"/>
  <c r="AN138" s="1"/>
  <c r="AS138" s="1"/>
  <c r="AM141"/>
  <c r="AN141" s="1"/>
  <c r="AS141" s="1"/>
  <c r="AM142"/>
  <c r="AN142" s="1"/>
  <c r="AS142" s="1"/>
  <c r="AM143"/>
  <c r="AM144"/>
  <c r="AN144" s="1"/>
  <c r="AM145"/>
  <c r="AN145" s="1"/>
  <c r="AS145" s="1"/>
  <c r="AM146"/>
  <c r="AN146" s="1"/>
  <c r="AS146" s="1"/>
  <c r="AM147"/>
  <c r="AN147" s="1"/>
  <c r="AS147" s="1"/>
  <c r="AM148"/>
  <c r="AN148" s="1"/>
  <c r="AS148" s="1"/>
  <c r="DL28" i="18"/>
  <c r="DL29"/>
  <c r="DL31"/>
  <c r="DL30" s="1"/>
  <c r="DL33"/>
  <c r="DL32" s="1"/>
  <c r="DL35"/>
  <c r="DL34" s="1"/>
  <c r="DL37"/>
  <c r="DL36" s="1"/>
  <c r="DL39"/>
  <c r="DL38" s="1"/>
  <c r="DL41"/>
  <c r="DL40" s="1"/>
  <c r="DL43"/>
  <c r="DM28"/>
  <c r="DM29"/>
  <c r="DM31"/>
  <c r="DM30" s="1"/>
  <c r="DM33"/>
  <c r="DM32" s="1"/>
  <c r="DM35"/>
  <c r="DM34" s="1"/>
  <c r="DM37"/>
  <c r="DM36" s="1"/>
  <c r="DM39"/>
  <c r="DM38" s="1"/>
  <c r="DM41"/>
  <c r="DM40" s="1"/>
  <c r="DM43"/>
  <c r="DM42" s="1"/>
  <c r="DM45"/>
  <c r="DM44" s="1"/>
  <c r="DN28"/>
  <c r="DN29"/>
  <c r="DN31"/>
  <c r="DN30" s="1"/>
  <c r="DN33"/>
  <c r="DN32" s="1"/>
  <c r="DN35"/>
  <c r="DN34" s="1"/>
  <c r="DN37"/>
  <c r="DN36" s="1"/>
  <c r="DN39"/>
  <c r="DN38" s="1"/>
  <c r="DN41"/>
  <c r="DN40" s="1"/>
  <c r="DN43"/>
  <c r="DN42" s="1"/>
  <c r="DN45"/>
  <c r="DN44" s="1"/>
  <c r="DO28"/>
  <c r="DO29"/>
  <c r="DO31"/>
  <c r="DO30" s="1"/>
  <c r="DO33"/>
  <c r="DO32" s="1"/>
  <c r="DO35"/>
  <c r="DO34" s="1"/>
  <c r="DO37"/>
  <c r="DO36" s="1"/>
  <c r="DO39"/>
  <c r="DO38" s="1"/>
  <c r="DO41"/>
  <c r="DO40" s="1"/>
  <c r="DO43"/>
  <c r="DO42" s="1"/>
  <c r="DO45"/>
  <c r="DO44" s="1"/>
  <c r="DP28"/>
  <c r="DP29"/>
  <c r="DP31"/>
  <c r="DP30" s="1"/>
  <c r="DP33"/>
  <c r="DP32" s="1"/>
  <c r="DP35"/>
  <c r="DP34" s="1"/>
  <c r="DP37"/>
  <c r="DP36" s="1"/>
  <c r="DP39"/>
  <c r="DP38" s="1"/>
  <c r="DP41"/>
  <c r="DP40" s="1"/>
  <c r="DP43"/>
  <c r="DP42" s="1"/>
  <c r="DP45"/>
  <c r="DP44" s="1"/>
  <c r="DQ28"/>
  <c r="DQ29"/>
  <c r="DQ31"/>
  <c r="DQ30" s="1"/>
  <c r="DQ33"/>
  <c r="DQ32" s="1"/>
  <c r="DQ35"/>
  <c r="DQ34" s="1"/>
  <c r="DQ37"/>
  <c r="DQ36" s="1"/>
  <c r="DQ39"/>
  <c r="DQ38" s="1"/>
  <c r="DQ41"/>
  <c r="DQ40" s="1"/>
  <c r="DQ43"/>
  <c r="DQ42" s="1"/>
  <c r="DQ45"/>
  <c r="DQ44" s="1"/>
  <c r="DR28"/>
  <c r="DR29"/>
  <c r="DR31"/>
  <c r="DR30" s="1"/>
  <c r="DR33"/>
  <c r="DR32" s="1"/>
  <c r="DR35"/>
  <c r="DR34" s="1"/>
  <c r="DR37"/>
  <c r="DR36" s="1"/>
  <c r="DR39"/>
  <c r="DR38" s="1"/>
  <c r="DR41"/>
  <c r="DR40" s="1"/>
  <c r="DR43"/>
  <c r="DR42" s="1"/>
  <c r="DR45"/>
  <c r="DR44" s="1"/>
  <c r="L80" i="23"/>
  <c r="M80" s="1"/>
  <c r="AQ80" s="1"/>
  <c r="L81"/>
  <c r="M81" s="1"/>
  <c r="AQ81" s="1"/>
  <c r="L82"/>
  <c r="M82" s="1"/>
  <c r="AQ82" s="1"/>
  <c r="L84"/>
  <c r="M84" s="1"/>
  <c r="AQ84" s="1"/>
  <c r="L86"/>
  <c r="L87"/>
  <c r="M87" s="1"/>
  <c r="AQ87" s="1"/>
  <c r="L89"/>
  <c r="M89" s="1"/>
  <c r="AQ89" s="1"/>
  <c r="L90"/>
  <c r="L91"/>
  <c r="M91" s="1"/>
  <c r="AQ91" s="1"/>
  <c r="L94"/>
  <c r="M94" s="1"/>
  <c r="AQ94" s="1"/>
  <c r="L95"/>
  <c r="M95" s="1"/>
  <c r="AQ95" s="1"/>
  <c r="L96"/>
  <c r="L97"/>
  <c r="M97" s="1"/>
  <c r="L98"/>
  <c r="M98" s="1"/>
  <c r="AQ98" s="1"/>
  <c r="L101"/>
  <c r="M101" s="1"/>
  <c r="AQ101" s="1"/>
  <c r="L102"/>
  <c r="M102" s="1"/>
  <c r="L103"/>
  <c r="M103" s="1"/>
  <c r="AQ103" s="1"/>
  <c r="L104"/>
  <c r="M104" s="1"/>
  <c r="AQ104" s="1"/>
  <c r="L107"/>
  <c r="M107" s="1"/>
  <c r="AQ107" s="1"/>
  <c r="L108"/>
  <c r="L109"/>
  <c r="M109" s="1"/>
  <c r="L112"/>
  <c r="M112" s="1"/>
  <c r="AQ112" s="1"/>
  <c r="L113"/>
  <c r="M113" s="1"/>
  <c r="AQ113" s="1"/>
  <c r="L114"/>
  <c r="L115"/>
  <c r="M115" s="1"/>
  <c r="AQ115" s="1"/>
  <c r="L116"/>
  <c r="M116" s="1"/>
  <c r="L119"/>
  <c r="M119" s="1"/>
  <c r="L120"/>
  <c r="L121"/>
  <c r="M121" s="1"/>
  <c r="AQ121" s="1"/>
  <c r="L124"/>
  <c r="M124" s="1"/>
  <c r="AQ124" s="1"/>
  <c r="L125"/>
  <c r="M125" s="1"/>
  <c r="AQ125" s="1"/>
  <c r="L126"/>
  <c r="L127"/>
  <c r="M127" s="1"/>
  <c r="AQ127" s="1"/>
  <c r="L128"/>
  <c r="M128" s="1"/>
  <c r="AQ128" s="1"/>
  <c r="L129"/>
  <c r="M129" s="1"/>
  <c r="AQ129" s="1"/>
  <c r="L130"/>
  <c r="M130" s="1"/>
  <c r="AQ130" s="1"/>
  <c r="L131"/>
  <c r="M131" s="1"/>
  <c r="AQ131" s="1"/>
  <c r="L132"/>
  <c r="M132" s="1"/>
  <c r="AQ132" s="1"/>
  <c r="L135"/>
  <c r="M135" s="1"/>
  <c r="AQ135" s="1"/>
  <c r="L136"/>
  <c r="L137"/>
  <c r="M137" s="1"/>
  <c r="AQ137" s="1"/>
  <c r="L138"/>
  <c r="M138" s="1"/>
  <c r="AQ138" s="1"/>
  <c r="L141"/>
  <c r="M141" s="1"/>
  <c r="AQ141" s="1"/>
  <c r="L142"/>
  <c r="L143"/>
  <c r="M143" s="1"/>
  <c r="AQ143" s="1"/>
  <c r="L144"/>
  <c r="M144" s="1"/>
  <c r="L145"/>
  <c r="M145" s="1"/>
  <c r="AQ145" s="1"/>
  <c r="L146"/>
  <c r="M146" s="1"/>
  <c r="AQ146" s="1"/>
  <c r="L147"/>
  <c r="M147" s="1"/>
  <c r="AQ147" s="1"/>
  <c r="L148"/>
  <c r="M148" s="1"/>
  <c r="AQ148" s="1"/>
  <c r="AE80"/>
  <c r="AB80"/>
  <c r="U80"/>
  <c r="T80"/>
  <c r="S80"/>
  <c r="R80"/>
  <c r="AE81"/>
  <c r="AB81"/>
  <c r="U81"/>
  <c r="T81"/>
  <c r="T85" s="1"/>
  <c r="S81"/>
  <c r="R81"/>
  <c r="AE82"/>
  <c r="AB82"/>
  <c r="U82"/>
  <c r="T82"/>
  <c r="S82"/>
  <c r="R82"/>
  <c r="AB84"/>
  <c r="U84"/>
  <c r="T84"/>
  <c r="S84"/>
  <c r="R84"/>
  <c r="AB86"/>
  <c r="U86"/>
  <c r="T86"/>
  <c r="S86"/>
  <c r="R86"/>
  <c r="AB87"/>
  <c r="U87"/>
  <c r="T87"/>
  <c r="S87"/>
  <c r="R87"/>
  <c r="AB89"/>
  <c r="U89"/>
  <c r="T89"/>
  <c r="S89"/>
  <c r="R89"/>
  <c r="AB90"/>
  <c r="U90"/>
  <c r="T90"/>
  <c r="S90"/>
  <c r="R90"/>
  <c r="AB91"/>
  <c r="U91"/>
  <c r="T91"/>
  <c r="S91"/>
  <c r="R91"/>
  <c r="AB94"/>
  <c r="U94"/>
  <c r="T94"/>
  <c r="S94"/>
  <c r="R94"/>
  <c r="AB95"/>
  <c r="U95"/>
  <c r="T95"/>
  <c r="S95"/>
  <c r="R95"/>
  <c r="AB96"/>
  <c r="U96"/>
  <c r="T96"/>
  <c r="S96"/>
  <c r="R96"/>
  <c r="AB97"/>
  <c r="U97"/>
  <c r="T97"/>
  <c r="S97"/>
  <c r="R97"/>
  <c r="AB98"/>
  <c r="U98"/>
  <c r="T98"/>
  <c r="S98"/>
  <c r="R98"/>
  <c r="AB101"/>
  <c r="U101"/>
  <c r="T101"/>
  <c r="S101"/>
  <c r="R101"/>
  <c r="AB102"/>
  <c r="U102"/>
  <c r="T102"/>
  <c r="S102"/>
  <c r="R102"/>
  <c r="AB103"/>
  <c r="U103"/>
  <c r="T103"/>
  <c r="S103"/>
  <c r="R103"/>
  <c r="AB104"/>
  <c r="U104"/>
  <c r="T104"/>
  <c r="S104"/>
  <c r="R104"/>
  <c r="AB107"/>
  <c r="U107"/>
  <c r="T107"/>
  <c r="S107"/>
  <c r="R107"/>
  <c r="AB108"/>
  <c r="U108"/>
  <c r="T108"/>
  <c r="S108"/>
  <c r="R108"/>
  <c r="AB109"/>
  <c r="U109"/>
  <c r="T109"/>
  <c r="S109"/>
  <c r="R109"/>
  <c r="AB112"/>
  <c r="U112"/>
  <c r="T112"/>
  <c r="S112"/>
  <c r="R112"/>
  <c r="AB113"/>
  <c r="U113"/>
  <c r="T113"/>
  <c r="S113"/>
  <c r="R113"/>
  <c r="AB114"/>
  <c r="U114"/>
  <c r="T114"/>
  <c r="S114"/>
  <c r="R114"/>
  <c r="AB115"/>
  <c r="U115"/>
  <c r="T115"/>
  <c r="S115"/>
  <c r="R115"/>
  <c r="AB116"/>
  <c r="U116"/>
  <c r="T116"/>
  <c r="S116"/>
  <c r="R116"/>
  <c r="AB119"/>
  <c r="U119"/>
  <c r="T119"/>
  <c r="S119"/>
  <c r="R119"/>
  <c r="AB120"/>
  <c r="U120"/>
  <c r="T120"/>
  <c r="S120"/>
  <c r="R120"/>
  <c r="AB121"/>
  <c r="U121"/>
  <c r="U122" s="1"/>
  <c r="U118" s="1"/>
  <c r="T121"/>
  <c r="S121"/>
  <c r="R121"/>
  <c r="AB124"/>
  <c r="U124"/>
  <c r="T124"/>
  <c r="S124"/>
  <c r="R124"/>
  <c r="AB125"/>
  <c r="U125"/>
  <c r="T125"/>
  <c r="S125"/>
  <c r="R125"/>
  <c r="AB126"/>
  <c r="U126"/>
  <c r="T126"/>
  <c r="S126"/>
  <c r="R126"/>
  <c r="AB127"/>
  <c r="U127"/>
  <c r="T127"/>
  <c r="S127"/>
  <c r="R127"/>
  <c r="AB128"/>
  <c r="U128"/>
  <c r="T128"/>
  <c r="S128"/>
  <c r="R128"/>
  <c r="AB129"/>
  <c r="U129"/>
  <c r="T129"/>
  <c r="S129"/>
  <c r="R129"/>
  <c r="AB130"/>
  <c r="U130"/>
  <c r="T130"/>
  <c r="S130"/>
  <c r="R130"/>
  <c r="AB131"/>
  <c r="U131"/>
  <c r="T131"/>
  <c r="S131"/>
  <c r="R131"/>
  <c r="AB132"/>
  <c r="U132"/>
  <c r="T132"/>
  <c r="S132"/>
  <c r="R132"/>
  <c r="AB135"/>
  <c r="U135"/>
  <c r="T135"/>
  <c r="S135"/>
  <c r="S139" s="1"/>
  <c r="S134" s="1"/>
  <c r="R135"/>
  <c r="AB136"/>
  <c r="U136"/>
  <c r="T136"/>
  <c r="T139" s="1"/>
  <c r="T134" s="1"/>
  <c r="S136"/>
  <c r="R136"/>
  <c r="AB137"/>
  <c r="U137"/>
  <c r="T137"/>
  <c r="S137"/>
  <c r="R137"/>
  <c r="AB138"/>
  <c r="AB139" s="1"/>
  <c r="AB134" s="1"/>
  <c r="U138"/>
  <c r="T138"/>
  <c r="S138"/>
  <c r="R138"/>
  <c r="R139" s="1"/>
  <c r="R134" s="1"/>
  <c r="AB141"/>
  <c r="U141"/>
  <c r="T141"/>
  <c r="S141"/>
  <c r="R141"/>
  <c r="AB142"/>
  <c r="U142"/>
  <c r="T142"/>
  <c r="S142"/>
  <c r="R142"/>
  <c r="AB143"/>
  <c r="U143"/>
  <c r="T143"/>
  <c r="S143"/>
  <c r="R143"/>
  <c r="AB144"/>
  <c r="U144"/>
  <c r="T144"/>
  <c r="S144"/>
  <c r="R144"/>
  <c r="AB145"/>
  <c r="U145"/>
  <c r="T145"/>
  <c r="S145"/>
  <c r="R145"/>
  <c r="AB146"/>
  <c r="U146"/>
  <c r="T146"/>
  <c r="S146"/>
  <c r="R146"/>
  <c r="AB147"/>
  <c r="U147"/>
  <c r="T147"/>
  <c r="S147"/>
  <c r="R147"/>
  <c r="AB148"/>
  <c r="U148"/>
  <c r="T148"/>
  <c r="S148"/>
  <c r="R148"/>
  <c r="AM80"/>
  <c r="AN80" s="1"/>
  <c r="AS80" s="1"/>
  <c r="AM81"/>
  <c r="AN81" s="1"/>
  <c r="AS81" s="1"/>
  <c r="AM82"/>
  <c r="AN82" s="1"/>
  <c r="AM84"/>
  <c r="AM86"/>
  <c r="AN86" s="1"/>
  <c r="AM87"/>
  <c r="AN87" s="1"/>
  <c r="AS87" s="1"/>
  <c r="AM89"/>
  <c r="AN89" s="1"/>
  <c r="AM90"/>
  <c r="AM91"/>
  <c r="AN91" s="1"/>
  <c r="AS91" s="1"/>
  <c r="AM94"/>
  <c r="AN94"/>
  <c r="AS94" s="1"/>
  <c r="AM95"/>
  <c r="AN95" s="1"/>
  <c r="AS95" s="1"/>
  <c r="AM96"/>
  <c r="AN96" s="1"/>
  <c r="AM97"/>
  <c r="AN97" s="1"/>
  <c r="AS97" s="1"/>
  <c r="AM98"/>
  <c r="AN98" s="1"/>
  <c r="AS98" s="1"/>
  <c r="AM101"/>
  <c r="AN101" s="1"/>
  <c r="AS101" s="1"/>
  <c r="AM102"/>
  <c r="AN102" s="1"/>
  <c r="AS102" s="1"/>
  <c r="AM103"/>
  <c r="AN103" s="1"/>
  <c r="AM104"/>
  <c r="AM107"/>
  <c r="AN107" s="1"/>
  <c r="AS107" s="1"/>
  <c r="AM108"/>
  <c r="AN108" s="1"/>
  <c r="AM109"/>
  <c r="AN109" s="1"/>
  <c r="AS109" s="1"/>
  <c r="AM112"/>
  <c r="AM113"/>
  <c r="AN113" s="1"/>
  <c r="AM114"/>
  <c r="AN114" s="1"/>
  <c r="AS114" s="1"/>
  <c r="AM115"/>
  <c r="AN115"/>
  <c r="AS115" s="1"/>
  <c r="AM116"/>
  <c r="AN116" s="1"/>
  <c r="AS116" s="1"/>
  <c r="AM119"/>
  <c r="AN119" s="1"/>
  <c r="AS119" s="1"/>
  <c r="AM120"/>
  <c r="AN120" s="1"/>
  <c r="AM121"/>
  <c r="AN121" s="1"/>
  <c r="AS121" s="1"/>
  <c r="AM124"/>
  <c r="AN124" s="1"/>
  <c r="AS124" s="1"/>
  <c r="AM125"/>
  <c r="AN125" s="1"/>
  <c r="AS125" s="1"/>
  <c r="AM126"/>
  <c r="AN126" s="1"/>
  <c r="AS126" s="1"/>
  <c r="AM127"/>
  <c r="AM128"/>
  <c r="AN128" s="1"/>
  <c r="AS128" s="1"/>
  <c r="AM129"/>
  <c r="AN129" s="1"/>
  <c r="AS129" s="1"/>
  <c r="AM130"/>
  <c r="AN130" s="1"/>
  <c r="AS130" s="1"/>
  <c r="AM131"/>
  <c r="AN131" s="1"/>
  <c r="AS131" s="1"/>
  <c r="AM132"/>
  <c r="AN132" s="1"/>
  <c r="AS132" s="1"/>
  <c r="AM135"/>
  <c r="AN135" s="1"/>
  <c r="AS135" s="1"/>
  <c r="AM136"/>
  <c r="AN136" s="1"/>
  <c r="AM137"/>
  <c r="AM138"/>
  <c r="AN138" s="1"/>
  <c r="AS138" s="1"/>
  <c r="AM141"/>
  <c r="AN141" s="1"/>
  <c r="AS141" s="1"/>
  <c r="AM142"/>
  <c r="AN142" s="1"/>
  <c r="AS142" s="1"/>
  <c r="AM143"/>
  <c r="AM144"/>
  <c r="AN144" s="1"/>
  <c r="AS144" s="1"/>
  <c r="AM145"/>
  <c r="AN145" s="1"/>
  <c r="AS145" s="1"/>
  <c r="AM146"/>
  <c r="AN146" s="1"/>
  <c r="AS146" s="1"/>
  <c r="AM147"/>
  <c r="AN147" s="1"/>
  <c r="AS147" s="1"/>
  <c r="AM148"/>
  <c r="AN148" s="1"/>
  <c r="AS148" s="1"/>
  <c r="DY28" i="18"/>
  <c r="DY29"/>
  <c r="DY31"/>
  <c r="DY30" s="1"/>
  <c r="DY33"/>
  <c r="DY32" s="1"/>
  <c r="DY35"/>
  <c r="DY34" s="1"/>
  <c r="DY37"/>
  <c r="DY36" s="1"/>
  <c r="DY39"/>
  <c r="DY38" s="1"/>
  <c r="DY41"/>
  <c r="DY40" s="1"/>
  <c r="DY43"/>
  <c r="DY42" s="1"/>
  <c r="DZ28"/>
  <c r="DZ29"/>
  <c r="DZ31"/>
  <c r="DZ30" s="1"/>
  <c r="DZ33"/>
  <c r="DZ32" s="1"/>
  <c r="DZ35"/>
  <c r="DZ34" s="1"/>
  <c r="DZ37"/>
  <c r="DZ36" s="1"/>
  <c r="DZ39"/>
  <c r="DZ38" s="1"/>
  <c r="DZ41"/>
  <c r="DZ40" s="1"/>
  <c r="DZ43"/>
  <c r="DZ42" s="1"/>
  <c r="DZ45"/>
  <c r="DZ44" s="1"/>
  <c r="EA28"/>
  <c r="EA29"/>
  <c r="EA31"/>
  <c r="EA30" s="1"/>
  <c r="EA33"/>
  <c r="EA32" s="1"/>
  <c r="EA35"/>
  <c r="EA34" s="1"/>
  <c r="EA37"/>
  <c r="EA36" s="1"/>
  <c r="EA39"/>
  <c r="EA38" s="1"/>
  <c r="EA41"/>
  <c r="EA40" s="1"/>
  <c r="EA43"/>
  <c r="EA42" s="1"/>
  <c r="EA45"/>
  <c r="EA44" s="1"/>
  <c r="EB28"/>
  <c r="EB29"/>
  <c r="EB31"/>
  <c r="EB30" s="1"/>
  <c r="EB33"/>
  <c r="EB32" s="1"/>
  <c r="EB35"/>
  <c r="EB34" s="1"/>
  <c r="EB37"/>
  <c r="EB36" s="1"/>
  <c r="EB39"/>
  <c r="EB38" s="1"/>
  <c r="EB41"/>
  <c r="EB40" s="1"/>
  <c r="EB43"/>
  <c r="EB42" s="1"/>
  <c r="EB45"/>
  <c r="EB44" s="1"/>
  <c r="EC28"/>
  <c r="EC29"/>
  <c r="EC31"/>
  <c r="EC30" s="1"/>
  <c r="EC33"/>
  <c r="EC32" s="1"/>
  <c r="EC35"/>
  <c r="EC34" s="1"/>
  <c r="EC37"/>
  <c r="EC36" s="1"/>
  <c r="EC39"/>
  <c r="EC38" s="1"/>
  <c r="EC41"/>
  <c r="EC40" s="1"/>
  <c r="EC43"/>
  <c r="EC42" s="1"/>
  <c r="EC45"/>
  <c r="EC44" s="1"/>
  <c r="ED28"/>
  <c r="ED29"/>
  <c r="ED31"/>
  <c r="ED30" s="1"/>
  <c r="ED33"/>
  <c r="ED32" s="1"/>
  <c r="ED35"/>
  <c r="ED34" s="1"/>
  <c r="ED37"/>
  <c r="ED36" s="1"/>
  <c r="ED39"/>
  <c r="ED38" s="1"/>
  <c r="ED41"/>
  <c r="ED40" s="1"/>
  <c r="ED43"/>
  <c r="ED42" s="1"/>
  <c r="ED45"/>
  <c r="ED44" s="1"/>
  <c r="EE28"/>
  <c r="EE29"/>
  <c r="EE31"/>
  <c r="EE30" s="1"/>
  <c r="EE33"/>
  <c r="EE32" s="1"/>
  <c r="EE35"/>
  <c r="EE34" s="1"/>
  <c r="EE37"/>
  <c r="EE36" s="1"/>
  <c r="EE39"/>
  <c r="EE38" s="1"/>
  <c r="EE41"/>
  <c r="EE40" s="1"/>
  <c r="EE43"/>
  <c r="EE42" s="1"/>
  <c r="EE45"/>
  <c r="EE44" s="1"/>
  <c r="C26"/>
  <c r="E27"/>
  <c r="F27"/>
  <c r="G27"/>
  <c r="E28"/>
  <c r="F28"/>
  <c r="G28"/>
  <c r="E29"/>
  <c r="F29"/>
  <c r="G29"/>
  <c r="E31"/>
  <c r="F31"/>
  <c r="G31"/>
  <c r="C32"/>
  <c r="E33"/>
  <c r="F33"/>
  <c r="G33"/>
  <c r="C34"/>
  <c r="E35"/>
  <c r="F35"/>
  <c r="G35"/>
  <c r="C36"/>
  <c r="E37"/>
  <c r="F37"/>
  <c r="G37"/>
  <c r="C38"/>
  <c r="E39"/>
  <c r="F39"/>
  <c r="G39"/>
  <c r="C40"/>
  <c r="E41"/>
  <c r="F41"/>
  <c r="G41"/>
  <c r="C42"/>
  <c r="E43"/>
  <c r="F43"/>
  <c r="G43"/>
  <c r="C44"/>
  <c r="E45"/>
  <c r="F45"/>
  <c r="G45"/>
  <c r="B46"/>
  <c r="L152" i="1"/>
  <c r="L153"/>
  <c r="M153" s="1"/>
  <c r="AQ153" s="1"/>
  <c r="L154"/>
  <c r="M154" s="1"/>
  <c r="AQ154" s="1"/>
  <c r="L155"/>
  <c r="M155" s="1"/>
  <c r="AQ155" s="1"/>
  <c r="L157"/>
  <c r="L158"/>
  <c r="M158" s="1"/>
  <c r="L160"/>
  <c r="L161"/>
  <c r="M161" s="1"/>
  <c r="AQ161" s="1"/>
  <c r="L164"/>
  <c r="L165"/>
  <c r="M165" s="1"/>
  <c r="AQ165" s="1"/>
  <c r="L166"/>
  <c r="M166" s="1"/>
  <c r="AQ166" s="1"/>
  <c r="L167"/>
  <c r="M167" s="1"/>
  <c r="L169"/>
  <c r="L170"/>
  <c r="M170" s="1"/>
  <c r="AQ170" s="1"/>
  <c r="L171"/>
  <c r="M171" s="1"/>
  <c r="AQ171" s="1"/>
  <c r="L172"/>
  <c r="M172" s="1"/>
  <c r="AQ172" s="1"/>
  <c r="L173"/>
  <c r="M173" s="1"/>
  <c r="AQ173" s="1"/>
  <c r="L174"/>
  <c r="M174" s="1"/>
  <c r="L175"/>
  <c r="M175" s="1"/>
  <c r="AQ175" s="1"/>
  <c r="L176"/>
  <c r="M176" s="1"/>
  <c r="AQ176" s="1"/>
  <c r="L177"/>
  <c r="M177" s="1"/>
  <c r="AQ177" s="1"/>
  <c r="L179"/>
  <c r="L180"/>
  <c r="M180" s="1"/>
  <c r="AQ180" s="1"/>
  <c r="L194"/>
  <c r="L195"/>
  <c r="M195" s="1"/>
  <c r="AQ195" s="1"/>
  <c r="AB152"/>
  <c r="Y152"/>
  <c r="U152"/>
  <c r="T152"/>
  <c r="S152"/>
  <c r="R152"/>
  <c r="AB153"/>
  <c r="Y153"/>
  <c r="U153"/>
  <c r="T153"/>
  <c r="S153"/>
  <c r="R153"/>
  <c r="AB154"/>
  <c r="Y154"/>
  <c r="U154"/>
  <c r="T154"/>
  <c r="S154"/>
  <c r="R154"/>
  <c r="AB155"/>
  <c r="Y155"/>
  <c r="U155"/>
  <c r="T155"/>
  <c r="S155"/>
  <c r="R155"/>
  <c r="AB157"/>
  <c r="Y157"/>
  <c r="U157"/>
  <c r="T157"/>
  <c r="S157"/>
  <c r="R157"/>
  <c r="AB158"/>
  <c r="Y158"/>
  <c r="U158"/>
  <c r="T158"/>
  <c r="S158"/>
  <c r="R158"/>
  <c r="AB160"/>
  <c r="Y160"/>
  <c r="U160"/>
  <c r="T160"/>
  <c r="S160"/>
  <c r="R160"/>
  <c r="AB161"/>
  <c r="Y161"/>
  <c r="U161"/>
  <c r="T161"/>
  <c r="S161"/>
  <c r="R161"/>
  <c r="AB164"/>
  <c r="Y164"/>
  <c r="U164"/>
  <c r="T164"/>
  <c r="S164"/>
  <c r="R164"/>
  <c r="AB165"/>
  <c r="Y165"/>
  <c r="U165"/>
  <c r="T165"/>
  <c r="S165"/>
  <c r="R165"/>
  <c r="AB166"/>
  <c r="Y166"/>
  <c r="U166"/>
  <c r="T166"/>
  <c r="S166"/>
  <c r="R166"/>
  <c r="AB167"/>
  <c r="Y167"/>
  <c r="U167"/>
  <c r="T167"/>
  <c r="S167"/>
  <c r="R167"/>
  <c r="AB169"/>
  <c r="Y169"/>
  <c r="U169"/>
  <c r="T169"/>
  <c r="S169"/>
  <c r="R169"/>
  <c r="AB170"/>
  <c r="Y170"/>
  <c r="U170"/>
  <c r="T170"/>
  <c r="S170"/>
  <c r="R170"/>
  <c r="AB171"/>
  <c r="Y171"/>
  <c r="U171"/>
  <c r="T171"/>
  <c r="S171"/>
  <c r="R171"/>
  <c r="AB172"/>
  <c r="Y172"/>
  <c r="U172"/>
  <c r="T172"/>
  <c r="S172"/>
  <c r="R172"/>
  <c r="AB173"/>
  <c r="Y173"/>
  <c r="U173"/>
  <c r="T173"/>
  <c r="S173"/>
  <c r="R173"/>
  <c r="AB174"/>
  <c r="Y174"/>
  <c r="U174"/>
  <c r="T174"/>
  <c r="S174"/>
  <c r="R174"/>
  <c r="AB175"/>
  <c r="Y175"/>
  <c r="U175"/>
  <c r="T175"/>
  <c r="S175"/>
  <c r="R175"/>
  <c r="AB176"/>
  <c r="Y176"/>
  <c r="U176"/>
  <c r="T176"/>
  <c r="S176"/>
  <c r="R176"/>
  <c r="AB177"/>
  <c r="Y177"/>
  <c r="U177"/>
  <c r="T177"/>
  <c r="S177"/>
  <c r="R177"/>
  <c r="AB179"/>
  <c r="Y179"/>
  <c r="U179"/>
  <c r="T179"/>
  <c r="S179"/>
  <c r="R179"/>
  <c r="AB180"/>
  <c r="Y180"/>
  <c r="U180"/>
  <c r="T180"/>
  <c r="S180"/>
  <c r="R180"/>
  <c r="AB194"/>
  <c r="Y194"/>
  <c r="U194"/>
  <c r="T194"/>
  <c r="S194"/>
  <c r="R194"/>
  <c r="AB195"/>
  <c r="Y195"/>
  <c r="U195"/>
  <c r="T195"/>
  <c r="S195"/>
  <c r="R195"/>
  <c r="AM152"/>
  <c r="AS152" s="1"/>
  <c r="AM153"/>
  <c r="AN153" s="1"/>
  <c r="AS153" s="1"/>
  <c r="AM154"/>
  <c r="AN154" s="1"/>
  <c r="AS154" s="1"/>
  <c r="AM155"/>
  <c r="AN155" s="1"/>
  <c r="AS155" s="1"/>
  <c r="AM157"/>
  <c r="AS157" s="1"/>
  <c r="AM158"/>
  <c r="AN158" s="1"/>
  <c r="AS158" s="1"/>
  <c r="AM160"/>
  <c r="AN160" s="1"/>
  <c r="AS160" s="1"/>
  <c r="AM161"/>
  <c r="AN161" s="1"/>
  <c r="AS161" s="1"/>
  <c r="AM164"/>
  <c r="AN164" s="1"/>
  <c r="AS164" s="1"/>
  <c r="AM165"/>
  <c r="AN165" s="1"/>
  <c r="AS165" s="1"/>
  <c r="AM166"/>
  <c r="AN166" s="1"/>
  <c r="AS166" s="1"/>
  <c r="AM167"/>
  <c r="AN167" s="1"/>
  <c r="AS167" s="1"/>
  <c r="AM169"/>
  <c r="AN169" s="1"/>
  <c r="AS169" s="1"/>
  <c r="AM170"/>
  <c r="AN170" s="1"/>
  <c r="AS170" s="1"/>
  <c r="AM171"/>
  <c r="AN171" s="1"/>
  <c r="AS171" s="1"/>
  <c r="AM172"/>
  <c r="AM173"/>
  <c r="AN173" s="1"/>
  <c r="AS173" s="1"/>
  <c r="AM174"/>
  <c r="AN174" s="1"/>
  <c r="AS174" s="1"/>
  <c r="AM175"/>
  <c r="AN175" s="1"/>
  <c r="AS175" s="1"/>
  <c r="AM176"/>
  <c r="AN176" s="1"/>
  <c r="AS176" s="1"/>
  <c r="AM177"/>
  <c r="AN177" s="1"/>
  <c r="AS177" s="1"/>
  <c r="AM179"/>
  <c r="AN179" s="1"/>
  <c r="AS179" s="1"/>
  <c r="AM180"/>
  <c r="AN180" s="1"/>
  <c r="AS180" s="1"/>
  <c r="AM194"/>
  <c r="AN194" s="1"/>
  <c r="AS194" s="1"/>
  <c r="AM195"/>
  <c r="AN195" s="1"/>
  <c r="AS195" s="1"/>
  <c r="L48" i="18"/>
  <c r="L50"/>
  <c r="L52"/>
  <c r="L58"/>
  <c r="M48"/>
  <c r="M49"/>
  <c r="M50"/>
  <c r="M52"/>
  <c r="M58"/>
  <c r="N48"/>
  <c r="N49"/>
  <c r="N50"/>
  <c r="N52"/>
  <c r="N58"/>
  <c r="O48"/>
  <c r="O49"/>
  <c r="O50"/>
  <c r="O52"/>
  <c r="O58"/>
  <c r="P48"/>
  <c r="P49"/>
  <c r="P50"/>
  <c r="P52"/>
  <c r="P58"/>
  <c r="Q48"/>
  <c r="Q50"/>
  <c r="Q52"/>
  <c r="Q58"/>
  <c r="R48"/>
  <c r="R49"/>
  <c r="R50"/>
  <c r="R52"/>
  <c r="R58"/>
  <c r="L152" i="12"/>
  <c r="M152" s="1"/>
  <c r="AQ152" s="1"/>
  <c r="L153"/>
  <c r="M153" s="1"/>
  <c r="AQ153" s="1"/>
  <c r="L154"/>
  <c r="M154" s="1"/>
  <c r="AQ154" s="1"/>
  <c r="L155"/>
  <c r="M155" s="1"/>
  <c r="L157"/>
  <c r="M157" s="1"/>
  <c r="AQ157" s="1"/>
  <c r="L158"/>
  <c r="M158" s="1"/>
  <c r="L160"/>
  <c r="M160" s="1"/>
  <c r="AQ160" s="1"/>
  <c r="AQ162" s="1"/>
  <c r="L161"/>
  <c r="M161" s="1"/>
  <c r="AQ161" s="1"/>
  <c r="L164"/>
  <c r="M164" s="1"/>
  <c r="AQ164" s="1"/>
  <c r="L165"/>
  <c r="M165" s="1"/>
  <c r="L166"/>
  <c r="M166" s="1"/>
  <c r="AQ166" s="1"/>
  <c r="L167"/>
  <c r="M167" s="1"/>
  <c r="AQ167" s="1"/>
  <c r="L169"/>
  <c r="M169" s="1"/>
  <c r="AQ169" s="1"/>
  <c r="L170"/>
  <c r="M170" s="1"/>
  <c r="L171"/>
  <c r="M171" s="1"/>
  <c r="AQ171" s="1"/>
  <c r="L172"/>
  <c r="M172"/>
  <c r="AQ172" s="1"/>
  <c r="L173"/>
  <c r="M173" s="1"/>
  <c r="AQ173" s="1"/>
  <c r="L174"/>
  <c r="M174" s="1"/>
  <c r="AQ174" s="1"/>
  <c r="L175"/>
  <c r="M175" s="1"/>
  <c r="AQ175" s="1"/>
  <c r="L176"/>
  <c r="M176" s="1"/>
  <c r="AQ176" s="1"/>
  <c r="L177"/>
  <c r="M177" s="1"/>
  <c r="AQ177" s="1"/>
  <c r="L179"/>
  <c r="M179" s="1"/>
  <c r="L180"/>
  <c r="M180" s="1"/>
  <c r="AQ180" s="1"/>
  <c r="L194"/>
  <c r="M194" s="1"/>
  <c r="AQ194" s="1"/>
  <c r="L195"/>
  <c r="M195" s="1"/>
  <c r="AB152"/>
  <c r="Y152"/>
  <c r="U152"/>
  <c r="T152"/>
  <c r="S152"/>
  <c r="R152"/>
  <c r="AB153"/>
  <c r="Y153"/>
  <c r="U153"/>
  <c r="T153"/>
  <c r="S153"/>
  <c r="R153"/>
  <c r="AB154"/>
  <c r="Y154"/>
  <c r="U154"/>
  <c r="T154"/>
  <c r="S154"/>
  <c r="R154"/>
  <c r="AB155"/>
  <c r="Y155"/>
  <c r="U155"/>
  <c r="T155"/>
  <c r="S155"/>
  <c r="R155"/>
  <c r="AB157"/>
  <c r="Y157"/>
  <c r="U157"/>
  <c r="T157"/>
  <c r="S157"/>
  <c r="R157"/>
  <c r="AB158"/>
  <c r="Y158"/>
  <c r="U158"/>
  <c r="T158"/>
  <c r="S158"/>
  <c r="R158"/>
  <c r="AB160"/>
  <c r="Y160"/>
  <c r="U160"/>
  <c r="T160"/>
  <c r="S160"/>
  <c r="R160"/>
  <c r="AB161"/>
  <c r="Y161"/>
  <c r="U161"/>
  <c r="T161"/>
  <c r="S161"/>
  <c r="R161"/>
  <c r="AB164"/>
  <c r="Y164"/>
  <c r="U164"/>
  <c r="T164"/>
  <c r="S164"/>
  <c r="R164"/>
  <c r="AB165"/>
  <c r="Y165"/>
  <c r="U165"/>
  <c r="T165"/>
  <c r="S165"/>
  <c r="R165"/>
  <c r="AB166"/>
  <c r="Y166"/>
  <c r="U166"/>
  <c r="T166"/>
  <c r="S166"/>
  <c r="R166"/>
  <c r="AB167"/>
  <c r="Y167"/>
  <c r="U167"/>
  <c r="T167"/>
  <c r="S167"/>
  <c r="R167"/>
  <c r="AB169"/>
  <c r="Y169"/>
  <c r="U169"/>
  <c r="T169"/>
  <c r="S169"/>
  <c r="R169"/>
  <c r="AB170"/>
  <c r="Y170"/>
  <c r="U170"/>
  <c r="T170"/>
  <c r="S170"/>
  <c r="R170"/>
  <c r="AB171"/>
  <c r="Y171"/>
  <c r="U171"/>
  <c r="T171"/>
  <c r="S171"/>
  <c r="R171"/>
  <c r="AB172"/>
  <c r="Y172"/>
  <c r="U172"/>
  <c r="T172"/>
  <c r="S172"/>
  <c r="R172"/>
  <c r="AB173"/>
  <c r="Y173"/>
  <c r="U173"/>
  <c r="T173"/>
  <c r="S173"/>
  <c r="R173"/>
  <c r="AB174"/>
  <c r="Y174"/>
  <c r="U174"/>
  <c r="T174"/>
  <c r="S174"/>
  <c r="R174"/>
  <c r="AB175"/>
  <c r="Y175"/>
  <c r="U175"/>
  <c r="T175"/>
  <c r="S175"/>
  <c r="R175"/>
  <c r="AB176"/>
  <c r="Y176"/>
  <c r="U176"/>
  <c r="T176"/>
  <c r="S176"/>
  <c r="R176"/>
  <c r="AB177"/>
  <c r="Y177"/>
  <c r="U177"/>
  <c r="T177"/>
  <c r="S177"/>
  <c r="R177"/>
  <c r="AB179"/>
  <c r="Y179"/>
  <c r="U179"/>
  <c r="T179"/>
  <c r="S179"/>
  <c r="R179"/>
  <c r="AB180"/>
  <c r="Y180"/>
  <c r="U180"/>
  <c r="T180"/>
  <c r="S180"/>
  <c r="R180"/>
  <c r="AB194"/>
  <c r="Y194"/>
  <c r="U194"/>
  <c r="T194"/>
  <c r="S194"/>
  <c r="R194"/>
  <c r="AB195"/>
  <c r="Y195"/>
  <c r="U195"/>
  <c r="T195"/>
  <c r="S195"/>
  <c r="R195"/>
  <c r="AM152"/>
  <c r="AN152" s="1"/>
  <c r="AS152" s="1"/>
  <c r="AM153"/>
  <c r="AN153" s="1"/>
  <c r="AS153" s="1"/>
  <c r="AM154"/>
  <c r="AN154" s="1"/>
  <c r="AS154" s="1"/>
  <c r="AM155"/>
  <c r="AN155" s="1"/>
  <c r="AS155" s="1"/>
  <c r="AM157"/>
  <c r="AS157" s="1"/>
  <c r="AM158"/>
  <c r="AN158" s="1"/>
  <c r="AS158" s="1"/>
  <c r="AM160"/>
  <c r="AN160" s="1"/>
  <c r="AS160" s="1"/>
  <c r="AM161"/>
  <c r="AN161" s="1"/>
  <c r="AS161" s="1"/>
  <c r="AM164"/>
  <c r="AN164" s="1"/>
  <c r="AS164" s="1"/>
  <c r="AM165"/>
  <c r="AN165" s="1"/>
  <c r="AS165" s="1"/>
  <c r="AM166"/>
  <c r="AN166" s="1"/>
  <c r="AS166" s="1"/>
  <c r="AM167"/>
  <c r="AN167" s="1"/>
  <c r="AM169"/>
  <c r="AN169" s="1"/>
  <c r="AS169" s="1"/>
  <c r="AM170"/>
  <c r="AN170" s="1"/>
  <c r="AS170" s="1"/>
  <c r="AM171"/>
  <c r="AN171" s="1"/>
  <c r="AS171" s="1"/>
  <c r="AM172"/>
  <c r="AN172" s="1"/>
  <c r="AS172" s="1"/>
  <c r="AM173"/>
  <c r="AN173" s="1"/>
  <c r="AS173" s="1"/>
  <c r="AM174"/>
  <c r="AN174" s="1"/>
  <c r="AS174" s="1"/>
  <c r="AM175"/>
  <c r="AN175" s="1"/>
  <c r="AS175" s="1"/>
  <c r="AM176"/>
  <c r="AN176" s="1"/>
  <c r="AM177"/>
  <c r="AN177" s="1"/>
  <c r="AS177" s="1"/>
  <c r="AM179"/>
  <c r="AN179" s="1"/>
  <c r="AS179" s="1"/>
  <c r="AM180"/>
  <c r="AN180" s="1"/>
  <c r="AS180" s="1"/>
  <c r="AM194"/>
  <c r="AN194" s="1"/>
  <c r="AS194" s="1"/>
  <c r="AM195"/>
  <c r="AN195" s="1"/>
  <c r="AS195" s="1"/>
  <c r="Y48" i="18"/>
  <c r="Y49"/>
  <c r="Y50"/>
  <c r="Y52"/>
  <c r="Y53"/>
  <c r="Y54"/>
  <c r="Y58"/>
  <c r="Z48"/>
  <c r="Z49"/>
  <c r="Z50"/>
  <c r="Z52"/>
  <c r="Z53"/>
  <c r="Z54"/>
  <c r="Z58"/>
  <c r="AA48"/>
  <c r="AA49"/>
  <c r="AA50"/>
  <c r="AA52"/>
  <c r="AA53"/>
  <c r="AA54"/>
  <c r="AA58"/>
  <c r="AB48"/>
  <c r="AB49"/>
  <c r="AB50"/>
  <c r="AB52"/>
  <c r="AB53"/>
  <c r="AB54"/>
  <c r="AB58"/>
  <c r="AC48"/>
  <c r="AC49"/>
  <c r="AC50"/>
  <c r="AC52"/>
  <c r="AC53"/>
  <c r="AC54"/>
  <c r="AC58"/>
  <c r="AD48"/>
  <c r="AD49"/>
  <c r="AD50"/>
  <c r="AD52"/>
  <c r="AD53"/>
  <c r="AD54"/>
  <c r="AD58"/>
  <c r="AE48"/>
  <c r="AE49"/>
  <c r="AE50"/>
  <c r="AE52"/>
  <c r="AE53"/>
  <c r="AE54"/>
  <c r="AE58"/>
  <c r="L152" i="13"/>
  <c r="M152" s="1"/>
  <c r="AQ152" s="1"/>
  <c r="L153"/>
  <c r="M153" s="1"/>
  <c r="AQ153" s="1"/>
  <c r="L154"/>
  <c r="M154" s="1"/>
  <c r="AQ154" s="1"/>
  <c r="L155"/>
  <c r="M155" s="1"/>
  <c r="L157"/>
  <c r="M157" s="1"/>
  <c r="AQ157" s="1"/>
  <c r="L158"/>
  <c r="M158" s="1"/>
  <c r="AQ158" s="1"/>
  <c r="L160"/>
  <c r="M160" s="1"/>
  <c r="AQ160" s="1"/>
  <c r="L161"/>
  <c r="M161" s="1"/>
  <c r="AQ161" s="1"/>
  <c r="L164"/>
  <c r="M164" s="1"/>
  <c r="AQ164" s="1"/>
  <c r="L165"/>
  <c r="M165" s="1"/>
  <c r="AQ165" s="1"/>
  <c r="L166"/>
  <c r="M166" s="1"/>
  <c r="AQ166" s="1"/>
  <c r="L167"/>
  <c r="M167" s="1"/>
  <c r="AQ167" s="1"/>
  <c r="L169"/>
  <c r="M169" s="1"/>
  <c r="AQ169" s="1"/>
  <c r="L170"/>
  <c r="M170" s="1"/>
  <c r="AQ170" s="1"/>
  <c r="L171"/>
  <c r="M171" s="1"/>
  <c r="AQ171" s="1"/>
  <c r="L172"/>
  <c r="M172" s="1"/>
  <c r="AQ172" s="1"/>
  <c r="L173"/>
  <c r="M173" s="1"/>
  <c r="L174"/>
  <c r="M174" s="1"/>
  <c r="AQ174" s="1"/>
  <c r="L175"/>
  <c r="M175" s="1"/>
  <c r="AQ175" s="1"/>
  <c r="L176"/>
  <c r="M176" s="1"/>
  <c r="AQ176" s="1"/>
  <c r="L177"/>
  <c r="M177" s="1"/>
  <c r="AQ177" s="1"/>
  <c r="L179"/>
  <c r="M179" s="1"/>
  <c r="AQ179" s="1"/>
  <c r="L180"/>
  <c r="M180" s="1"/>
  <c r="AQ180" s="1"/>
  <c r="L194"/>
  <c r="M194" s="1"/>
  <c r="AQ194" s="1"/>
  <c r="L195"/>
  <c r="M195" s="1"/>
  <c r="AQ195" s="1"/>
  <c r="AB152"/>
  <c r="Y152"/>
  <c r="U152"/>
  <c r="T152"/>
  <c r="S152"/>
  <c r="R152"/>
  <c r="AB153"/>
  <c r="Y153"/>
  <c r="U153"/>
  <c r="T153"/>
  <c r="S153"/>
  <c r="R153"/>
  <c r="AB154"/>
  <c r="Y154"/>
  <c r="U154"/>
  <c r="T154"/>
  <c r="S154"/>
  <c r="R154"/>
  <c r="AB155"/>
  <c r="Y155"/>
  <c r="U155"/>
  <c r="T155"/>
  <c r="S155"/>
  <c r="R155"/>
  <c r="AB157"/>
  <c r="Y157"/>
  <c r="U157"/>
  <c r="T157"/>
  <c r="S157"/>
  <c r="R157"/>
  <c r="AB158"/>
  <c r="Y158"/>
  <c r="U158"/>
  <c r="T158"/>
  <c r="S158"/>
  <c r="R158"/>
  <c r="AB160"/>
  <c r="Y160"/>
  <c r="U160"/>
  <c r="T160"/>
  <c r="S160"/>
  <c r="R160"/>
  <c r="AB161"/>
  <c r="Y161"/>
  <c r="U161"/>
  <c r="T161"/>
  <c r="S161"/>
  <c r="R161"/>
  <c r="AB164"/>
  <c r="Y164"/>
  <c r="U164"/>
  <c r="T164"/>
  <c r="S164"/>
  <c r="R164"/>
  <c r="AB165"/>
  <c r="Y165"/>
  <c r="U165"/>
  <c r="T165"/>
  <c r="S165"/>
  <c r="R165"/>
  <c r="AB166"/>
  <c r="Y166"/>
  <c r="U166"/>
  <c r="T166"/>
  <c r="S166"/>
  <c r="R166"/>
  <c r="AB167"/>
  <c r="Y167"/>
  <c r="U167"/>
  <c r="T167"/>
  <c r="S167"/>
  <c r="R167"/>
  <c r="AE169"/>
  <c r="AB169"/>
  <c r="Y169"/>
  <c r="U169"/>
  <c r="T169"/>
  <c r="S169"/>
  <c r="R169"/>
  <c r="AE170"/>
  <c r="AB170"/>
  <c r="Y170"/>
  <c r="U170"/>
  <c r="T170"/>
  <c r="S170"/>
  <c r="R170"/>
  <c r="AE171"/>
  <c r="AB171"/>
  <c r="Y171"/>
  <c r="U171"/>
  <c r="T171"/>
  <c r="S171"/>
  <c r="R171"/>
  <c r="AB172"/>
  <c r="Y172"/>
  <c r="U172"/>
  <c r="T172"/>
  <c r="S172"/>
  <c r="R172"/>
  <c r="AB173"/>
  <c r="Y173"/>
  <c r="U173"/>
  <c r="T173"/>
  <c r="S173"/>
  <c r="R173"/>
  <c r="AB174"/>
  <c r="Y174"/>
  <c r="U174"/>
  <c r="T174"/>
  <c r="S174"/>
  <c r="R174"/>
  <c r="AB175"/>
  <c r="Y175"/>
  <c r="U175"/>
  <c r="T175"/>
  <c r="S175"/>
  <c r="R175"/>
  <c r="AB176"/>
  <c r="Y176"/>
  <c r="U176"/>
  <c r="T176"/>
  <c r="S176"/>
  <c r="R176"/>
  <c r="AE177"/>
  <c r="AB177"/>
  <c r="Y177"/>
  <c r="U177"/>
  <c r="T177"/>
  <c r="S177"/>
  <c r="R177"/>
  <c r="AB179"/>
  <c r="Y179"/>
  <c r="U179"/>
  <c r="T179"/>
  <c r="S179"/>
  <c r="R179"/>
  <c r="AB180"/>
  <c r="Y180"/>
  <c r="U180"/>
  <c r="T180"/>
  <c r="S180"/>
  <c r="R180"/>
  <c r="AB194"/>
  <c r="Y194"/>
  <c r="U194"/>
  <c r="T194"/>
  <c r="S194"/>
  <c r="R194"/>
  <c r="AB195"/>
  <c r="Y195"/>
  <c r="U195"/>
  <c r="T195"/>
  <c r="S195"/>
  <c r="R195"/>
  <c r="AM152"/>
  <c r="AN152" s="1"/>
  <c r="AS152" s="1"/>
  <c r="AM153"/>
  <c r="AN153" s="1"/>
  <c r="AS153" s="1"/>
  <c r="AM154"/>
  <c r="AN154" s="1"/>
  <c r="AS154" s="1"/>
  <c r="AM155"/>
  <c r="AN155" s="1"/>
  <c r="AS155" s="1"/>
  <c r="AM157"/>
  <c r="AM158"/>
  <c r="AN158" s="1"/>
  <c r="AS158" s="1"/>
  <c r="AM160"/>
  <c r="AN160" s="1"/>
  <c r="AS160" s="1"/>
  <c r="AM161"/>
  <c r="AN161" s="1"/>
  <c r="AS161" s="1"/>
  <c r="AM164"/>
  <c r="AN164" s="1"/>
  <c r="AS164" s="1"/>
  <c r="AM165"/>
  <c r="AN165" s="1"/>
  <c r="AS165" s="1"/>
  <c r="AM166"/>
  <c r="AN166" s="1"/>
  <c r="AS166" s="1"/>
  <c r="AM167"/>
  <c r="AN167" s="1"/>
  <c r="AM169"/>
  <c r="AN169" s="1"/>
  <c r="AS169" s="1"/>
  <c r="AM170"/>
  <c r="AN170" s="1"/>
  <c r="AS170" s="1"/>
  <c r="AM171"/>
  <c r="AN171" s="1"/>
  <c r="AS171" s="1"/>
  <c r="AM172"/>
  <c r="AN172" s="1"/>
  <c r="AM173"/>
  <c r="AN173" s="1"/>
  <c r="AS173" s="1"/>
  <c r="AM174"/>
  <c r="AN174" s="1"/>
  <c r="AS174" s="1"/>
  <c r="AM175"/>
  <c r="AN175" s="1"/>
  <c r="AS175" s="1"/>
  <c r="AM176"/>
  <c r="AN176" s="1"/>
  <c r="AS176" s="1"/>
  <c r="AM177"/>
  <c r="AN177" s="1"/>
  <c r="AS177" s="1"/>
  <c r="AM179"/>
  <c r="AN179" s="1"/>
  <c r="AS179" s="1"/>
  <c r="AM180"/>
  <c r="AN180" s="1"/>
  <c r="AS180" s="1"/>
  <c r="AM194"/>
  <c r="AN194" s="1"/>
  <c r="AS194" s="1"/>
  <c r="AM195"/>
  <c r="AN195" s="1"/>
  <c r="AS195" s="1"/>
  <c r="AL48" i="18"/>
  <c r="AL49"/>
  <c r="AL50"/>
  <c r="AL52"/>
  <c r="AL53"/>
  <c r="AL54"/>
  <c r="AL58"/>
  <c r="AM48"/>
  <c r="AM49"/>
  <c r="AM50"/>
  <c r="AM52"/>
  <c r="AM53"/>
  <c r="AM54"/>
  <c r="AM58"/>
  <c r="AN48"/>
  <c r="AN49"/>
  <c r="AN50"/>
  <c r="AN52"/>
  <c r="AN53"/>
  <c r="AN54"/>
  <c r="AN58"/>
  <c r="AO48"/>
  <c r="AO49"/>
  <c r="AO50"/>
  <c r="AO52"/>
  <c r="AO53"/>
  <c r="AO54"/>
  <c r="AO58"/>
  <c r="AP48"/>
  <c r="AP49"/>
  <c r="AP50"/>
  <c r="AP52"/>
  <c r="AP53"/>
  <c r="AP54"/>
  <c r="AP58"/>
  <c r="AQ48"/>
  <c r="AQ49"/>
  <c r="AQ50"/>
  <c r="AQ52"/>
  <c r="AQ53"/>
  <c r="AQ54"/>
  <c r="AQ58"/>
  <c r="AR48"/>
  <c r="AR49"/>
  <c r="AR50"/>
  <c r="AR52"/>
  <c r="AR53"/>
  <c r="AR54"/>
  <c r="AR58"/>
  <c r="L152" i="14"/>
  <c r="M152" s="1"/>
  <c r="L153"/>
  <c r="M153" s="1"/>
  <c r="AQ153" s="1"/>
  <c r="L154"/>
  <c r="M154" s="1"/>
  <c r="AQ154" s="1"/>
  <c r="L155"/>
  <c r="M155" s="1"/>
  <c r="AQ155" s="1"/>
  <c r="L157"/>
  <c r="M157" s="1"/>
  <c r="L158"/>
  <c r="M158" s="1"/>
  <c r="AQ158" s="1"/>
  <c r="L160"/>
  <c r="M160" s="1"/>
  <c r="AQ160" s="1"/>
  <c r="L161"/>
  <c r="M161" s="1"/>
  <c r="AQ161" s="1"/>
  <c r="L164"/>
  <c r="M164" s="1"/>
  <c r="AQ164" s="1"/>
  <c r="L165"/>
  <c r="M165" s="1"/>
  <c r="AQ165" s="1"/>
  <c r="L166"/>
  <c r="M166" s="1"/>
  <c r="AQ166" s="1"/>
  <c r="L167"/>
  <c r="M167" s="1"/>
  <c r="L169"/>
  <c r="M169" s="1"/>
  <c r="AQ169" s="1"/>
  <c r="L170"/>
  <c r="M170" s="1"/>
  <c r="AQ170" s="1"/>
  <c r="L171"/>
  <c r="M171" s="1"/>
  <c r="AQ171" s="1"/>
  <c r="L172"/>
  <c r="M172" s="1"/>
  <c r="AQ172" s="1"/>
  <c r="L173"/>
  <c r="M173" s="1"/>
  <c r="AQ173" s="1"/>
  <c r="L174"/>
  <c r="M174" s="1"/>
  <c r="AQ174" s="1"/>
  <c r="L175"/>
  <c r="M175" s="1"/>
  <c r="AQ175" s="1"/>
  <c r="L176"/>
  <c r="M176" s="1"/>
  <c r="L177"/>
  <c r="M177" s="1"/>
  <c r="AQ177" s="1"/>
  <c r="L179"/>
  <c r="M179" s="1"/>
  <c r="AQ179" s="1"/>
  <c r="L180"/>
  <c r="M180" s="1"/>
  <c r="AQ180" s="1"/>
  <c r="L194"/>
  <c r="M194" s="1"/>
  <c r="AQ194" s="1"/>
  <c r="L195"/>
  <c r="M195" s="1"/>
  <c r="AQ195" s="1"/>
  <c r="AB152"/>
  <c r="Y152"/>
  <c r="U152"/>
  <c r="T152"/>
  <c r="S152"/>
  <c r="R152"/>
  <c r="AB153"/>
  <c r="Y153"/>
  <c r="U153"/>
  <c r="T153"/>
  <c r="S153"/>
  <c r="R153"/>
  <c r="AB154"/>
  <c r="Y154"/>
  <c r="U154"/>
  <c r="T154"/>
  <c r="S154"/>
  <c r="R154"/>
  <c r="AB155"/>
  <c r="Y155"/>
  <c r="U155"/>
  <c r="T155"/>
  <c r="S155"/>
  <c r="R155"/>
  <c r="AB157"/>
  <c r="Y157"/>
  <c r="U157"/>
  <c r="T157"/>
  <c r="S157"/>
  <c r="R157"/>
  <c r="AB158"/>
  <c r="Y158"/>
  <c r="U158"/>
  <c r="T158"/>
  <c r="S158"/>
  <c r="R158"/>
  <c r="AB160"/>
  <c r="Y160"/>
  <c r="U160"/>
  <c r="T160"/>
  <c r="S160"/>
  <c r="R160"/>
  <c r="AB161"/>
  <c r="Y161"/>
  <c r="U161"/>
  <c r="T161"/>
  <c r="S161"/>
  <c r="R161"/>
  <c r="AB164"/>
  <c r="Y164"/>
  <c r="U164"/>
  <c r="T164"/>
  <c r="S164"/>
  <c r="R164"/>
  <c r="AB165"/>
  <c r="Y165"/>
  <c r="U165"/>
  <c r="T165"/>
  <c r="S165"/>
  <c r="R165"/>
  <c r="AB166"/>
  <c r="Y166"/>
  <c r="U166"/>
  <c r="T166"/>
  <c r="S166"/>
  <c r="R166"/>
  <c r="AB167"/>
  <c r="Y167"/>
  <c r="U167"/>
  <c r="T167"/>
  <c r="S167"/>
  <c r="R167"/>
  <c r="AE169"/>
  <c r="AB169"/>
  <c r="Y169"/>
  <c r="U169"/>
  <c r="T169"/>
  <c r="S169"/>
  <c r="R169"/>
  <c r="AE170"/>
  <c r="AB170"/>
  <c r="Y170"/>
  <c r="U170"/>
  <c r="T170"/>
  <c r="S170"/>
  <c r="R170"/>
  <c r="AE171"/>
  <c r="AB171"/>
  <c r="Y171"/>
  <c r="U171"/>
  <c r="T171"/>
  <c r="S171"/>
  <c r="R171"/>
  <c r="AB172"/>
  <c r="Y172"/>
  <c r="U172"/>
  <c r="T172"/>
  <c r="S172"/>
  <c r="R172"/>
  <c r="AE173"/>
  <c r="AB173"/>
  <c r="Y173"/>
  <c r="U173"/>
  <c r="T173"/>
  <c r="S173"/>
  <c r="R173"/>
  <c r="AE174"/>
  <c r="AB174"/>
  <c r="Y174"/>
  <c r="U174"/>
  <c r="T174"/>
  <c r="S174"/>
  <c r="R174"/>
  <c r="AB175"/>
  <c r="Y175"/>
  <c r="U175"/>
  <c r="T175"/>
  <c r="S175"/>
  <c r="R175"/>
  <c r="AB176"/>
  <c r="Y176"/>
  <c r="U176"/>
  <c r="T176"/>
  <c r="S176"/>
  <c r="R176"/>
  <c r="AE177"/>
  <c r="AB177"/>
  <c r="Y177"/>
  <c r="U177"/>
  <c r="T177"/>
  <c r="S177"/>
  <c r="R177"/>
  <c r="AB179"/>
  <c r="Y179"/>
  <c r="U179"/>
  <c r="T179"/>
  <c r="S179"/>
  <c r="R179"/>
  <c r="AB180"/>
  <c r="Y180"/>
  <c r="U180"/>
  <c r="T180"/>
  <c r="S180"/>
  <c r="R180"/>
  <c r="AB194"/>
  <c r="Y194"/>
  <c r="U194"/>
  <c r="T194"/>
  <c r="S194"/>
  <c r="R194"/>
  <c r="AB195"/>
  <c r="Y195"/>
  <c r="U195"/>
  <c r="T195"/>
  <c r="S195"/>
  <c r="R195"/>
  <c r="AM152"/>
  <c r="AN152" s="1"/>
  <c r="AM153"/>
  <c r="AN153" s="1"/>
  <c r="AM154"/>
  <c r="AN154" s="1"/>
  <c r="AS154" s="1"/>
  <c r="AM155"/>
  <c r="AN155" s="1"/>
  <c r="AM157"/>
  <c r="AM158"/>
  <c r="AN158" s="1"/>
  <c r="AM160"/>
  <c r="AN160" s="1"/>
  <c r="AS160" s="1"/>
  <c r="AM161"/>
  <c r="AM164"/>
  <c r="AN164" s="1"/>
  <c r="AM165"/>
  <c r="AN165" s="1"/>
  <c r="AM166"/>
  <c r="AN166" s="1"/>
  <c r="AM167"/>
  <c r="AN167" s="1"/>
  <c r="AS167" s="1"/>
  <c r="AM169"/>
  <c r="AM170"/>
  <c r="AN170" s="1"/>
  <c r="AS170" s="1"/>
  <c r="AM171"/>
  <c r="AM172"/>
  <c r="AN172" s="1"/>
  <c r="AS172" s="1"/>
  <c r="AM173"/>
  <c r="AM174"/>
  <c r="AN174" s="1"/>
  <c r="AS174" s="1"/>
  <c r="AM175"/>
  <c r="AM176"/>
  <c r="AN176" s="1"/>
  <c r="AS176" s="1"/>
  <c r="AM177"/>
  <c r="AN177" s="1"/>
  <c r="AS177" s="1"/>
  <c r="AM179"/>
  <c r="AN179" s="1"/>
  <c r="AM180"/>
  <c r="AN180" s="1"/>
  <c r="AS180" s="1"/>
  <c r="AM194"/>
  <c r="AN194" s="1"/>
  <c r="AS194" s="1"/>
  <c r="AM195"/>
  <c r="AN195" s="1"/>
  <c r="AY48" i="18"/>
  <c r="AY49"/>
  <c r="AY50"/>
  <c r="AY52"/>
  <c r="AY53"/>
  <c r="AY54"/>
  <c r="AY58"/>
  <c r="AZ48"/>
  <c r="AZ49"/>
  <c r="AZ50"/>
  <c r="AZ52"/>
  <c r="AZ53"/>
  <c r="AZ54"/>
  <c r="AZ58"/>
  <c r="BA48"/>
  <c r="BA49"/>
  <c r="BA50"/>
  <c r="BA52"/>
  <c r="BA53"/>
  <c r="BA54"/>
  <c r="BA58"/>
  <c r="BB48"/>
  <c r="BB49"/>
  <c r="BB50"/>
  <c r="BB52"/>
  <c r="BB53"/>
  <c r="BB54"/>
  <c r="BB58"/>
  <c r="BC48"/>
  <c r="BC49"/>
  <c r="BC47" s="1"/>
  <c r="BC50"/>
  <c r="BC52"/>
  <c r="BC53"/>
  <c r="BC54"/>
  <c r="BC58"/>
  <c r="BD48"/>
  <c r="BD49"/>
  <c r="BD50"/>
  <c r="BD52"/>
  <c r="BD53"/>
  <c r="BD54"/>
  <c r="BD58"/>
  <c r="BE48"/>
  <c r="BE49"/>
  <c r="BE50"/>
  <c r="BE52"/>
  <c r="BE53"/>
  <c r="BE54"/>
  <c r="BE58"/>
  <c r="L152" i="15"/>
  <c r="M152" s="1"/>
  <c r="AQ152" s="1"/>
  <c r="L153"/>
  <c r="M153" s="1"/>
  <c r="L154"/>
  <c r="M154" s="1"/>
  <c r="AQ154" s="1"/>
  <c r="L155"/>
  <c r="M155" s="1"/>
  <c r="AQ155" s="1"/>
  <c r="L157"/>
  <c r="M157" s="1"/>
  <c r="AQ157" s="1"/>
  <c r="L158"/>
  <c r="M158" s="1"/>
  <c r="L160"/>
  <c r="M160" s="1"/>
  <c r="AQ160" s="1"/>
  <c r="L161"/>
  <c r="M161" s="1"/>
  <c r="AQ161" s="1"/>
  <c r="L164"/>
  <c r="M164" s="1"/>
  <c r="AQ164" s="1"/>
  <c r="L165"/>
  <c r="M165" s="1"/>
  <c r="AQ165" s="1"/>
  <c r="L166"/>
  <c r="M166" s="1"/>
  <c r="AQ166" s="1"/>
  <c r="L167"/>
  <c r="M167" s="1"/>
  <c r="AQ167" s="1"/>
  <c r="L169"/>
  <c r="M169" s="1"/>
  <c r="AQ169" s="1"/>
  <c r="L170"/>
  <c r="M170" s="1"/>
  <c r="AQ170" s="1"/>
  <c r="L171"/>
  <c r="M171" s="1"/>
  <c r="AQ171" s="1"/>
  <c r="L172"/>
  <c r="M172" s="1"/>
  <c r="AQ172" s="1"/>
  <c r="L173"/>
  <c r="M173" s="1"/>
  <c r="AQ173" s="1"/>
  <c r="L174"/>
  <c r="M174" s="1"/>
  <c r="AQ174" s="1"/>
  <c r="L175"/>
  <c r="M175" s="1"/>
  <c r="AQ175" s="1"/>
  <c r="L176"/>
  <c r="M176" s="1"/>
  <c r="AQ176" s="1"/>
  <c r="L177"/>
  <c r="M177" s="1"/>
  <c r="AQ177" s="1"/>
  <c r="L179"/>
  <c r="M179" s="1"/>
  <c r="L180"/>
  <c r="M180" s="1"/>
  <c r="AQ180" s="1"/>
  <c r="L194"/>
  <c r="M194" s="1"/>
  <c r="AQ194" s="1"/>
  <c r="L195"/>
  <c r="M195" s="1"/>
  <c r="AB152"/>
  <c r="Y152"/>
  <c r="U152"/>
  <c r="T152"/>
  <c r="S152"/>
  <c r="R152"/>
  <c r="AB153"/>
  <c r="Y153"/>
  <c r="U153"/>
  <c r="T153"/>
  <c r="S153"/>
  <c r="R153"/>
  <c r="AB154"/>
  <c r="Y154"/>
  <c r="U154"/>
  <c r="T154"/>
  <c r="S154"/>
  <c r="R154"/>
  <c r="AB155"/>
  <c r="Y155"/>
  <c r="U155"/>
  <c r="T155"/>
  <c r="S155"/>
  <c r="R155"/>
  <c r="AB157"/>
  <c r="Y157"/>
  <c r="U157"/>
  <c r="T157"/>
  <c r="S157"/>
  <c r="R157"/>
  <c r="AB158"/>
  <c r="Y158"/>
  <c r="U158"/>
  <c r="T158"/>
  <c r="S158"/>
  <c r="R158"/>
  <c r="AB160"/>
  <c r="Y160"/>
  <c r="U160"/>
  <c r="T160"/>
  <c r="S160"/>
  <c r="R160"/>
  <c r="AB161"/>
  <c r="Y161"/>
  <c r="U161"/>
  <c r="T161"/>
  <c r="S161"/>
  <c r="R161"/>
  <c r="AB164"/>
  <c r="Y164"/>
  <c r="U164"/>
  <c r="T164"/>
  <c r="S164"/>
  <c r="R164"/>
  <c r="AB165"/>
  <c r="Y165"/>
  <c r="U165"/>
  <c r="T165"/>
  <c r="S165"/>
  <c r="R165"/>
  <c r="AB166"/>
  <c r="Y166"/>
  <c r="U166"/>
  <c r="T166"/>
  <c r="S166"/>
  <c r="R166"/>
  <c r="AB167"/>
  <c r="Y167"/>
  <c r="U167"/>
  <c r="T167"/>
  <c r="S167"/>
  <c r="R167"/>
  <c r="AE169"/>
  <c r="AB169"/>
  <c r="Y169"/>
  <c r="U169"/>
  <c r="T169"/>
  <c r="S169"/>
  <c r="R169"/>
  <c r="AE170"/>
  <c r="AB170"/>
  <c r="Y170"/>
  <c r="U170"/>
  <c r="T170"/>
  <c r="S170"/>
  <c r="R170"/>
  <c r="AE171"/>
  <c r="AB171"/>
  <c r="Y171"/>
  <c r="U171"/>
  <c r="T171"/>
  <c r="S171"/>
  <c r="R171"/>
  <c r="AB172"/>
  <c r="Y172"/>
  <c r="U172"/>
  <c r="T172"/>
  <c r="S172"/>
  <c r="R172"/>
  <c r="AE173"/>
  <c r="AB173"/>
  <c r="Y173"/>
  <c r="U173"/>
  <c r="T173"/>
  <c r="S173"/>
  <c r="R173"/>
  <c r="AB174"/>
  <c r="Y174"/>
  <c r="U174"/>
  <c r="T174"/>
  <c r="S174"/>
  <c r="R174"/>
  <c r="AB175"/>
  <c r="Y175"/>
  <c r="U175"/>
  <c r="T175"/>
  <c r="S175"/>
  <c r="R175"/>
  <c r="AB176"/>
  <c r="Y176"/>
  <c r="U176"/>
  <c r="T176"/>
  <c r="S176"/>
  <c r="R176"/>
  <c r="AE177"/>
  <c r="AB177"/>
  <c r="Y177"/>
  <c r="U177"/>
  <c r="T177"/>
  <c r="S177"/>
  <c r="R177"/>
  <c r="AB179"/>
  <c r="Y179"/>
  <c r="U179"/>
  <c r="T179"/>
  <c r="S179"/>
  <c r="R179"/>
  <c r="AB180"/>
  <c r="Y180"/>
  <c r="U180"/>
  <c r="T180"/>
  <c r="S180"/>
  <c r="R180"/>
  <c r="AB194"/>
  <c r="Y194"/>
  <c r="U194"/>
  <c r="T194"/>
  <c r="S194"/>
  <c r="R194"/>
  <c r="AB195"/>
  <c r="Y195"/>
  <c r="U195"/>
  <c r="T195"/>
  <c r="S195"/>
  <c r="R195"/>
  <c r="AM152"/>
  <c r="AN152" s="1"/>
  <c r="AM153"/>
  <c r="AN153" s="1"/>
  <c r="AS153" s="1"/>
  <c r="AM154"/>
  <c r="AN154" s="1"/>
  <c r="AS154" s="1"/>
  <c r="AM155"/>
  <c r="AN155" s="1"/>
  <c r="AS155" s="1"/>
  <c r="AM157"/>
  <c r="AN157" s="1"/>
  <c r="AM158"/>
  <c r="AN158" s="1"/>
  <c r="AS158" s="1"/>
  <c r="AM160"/>
  <c r="AN160" s="1"/>
  <c r="AS160" s="1"/>
  <c r="AM161"/>
  <c r="AN161" s="1"/>
  <c r="AS161" s="1"/>
  <c r="AM164"/>
  <c r="AN164" s="1"/>
  <c r="AS164" s="1"/>
  <c r="AM165"/>
  <c r="AN165" s="1"/>
  <c r="AS165" s="1"/>
  <c r="AM166"/>
  <c r="AN166" s="1"/>
  <c r="AS166" s="1"/>
  <c r="AM167"/>
  <c r="AN167" s="1"/>
  <c r="AM169"/>
  <c r="AN169" s="1"/>
  <c r="AS169" s="1"/>
  <c r="AM170"/>
  <c r="AN170" s="1"/>
  <c r="AS170" s="1"/>
  <c r="AM171"/>
  <c r="AN171" s="1"/>
  <c r="AS171" s="1"/>
  <c r="AM172"/>
  <c r="AN172" s="1"/>
  <c r="AS172" s="1"/>
  <c r="AM173"/>
  <c r="AN173" s="1"/>
  <c r="AS173" s="1"/>
  <c r="AM174"/>
  <c r="AN174" s="1"/>
  <c r="AS174" s="1"/>
  <c r="AM175"/>
  <c r="AN175" s="1"/>
  <c r="AS175" s="1"/>
  <c r="AM176"/>
  <c r="AN176" s="1"/>
  <c r="AS176" s="1"/>
  <c r="AM177"/>
  <c r="AN177" s="1"/>
  <c r="AS177" s="1"/>
  <c r="AM179"/>
  <c r="AN179" s="1"/>
  <c r="AS179" s="1"/>
  <c r="AM180"/>
  <c r="AN180" s="1"/>
  <c r="AS180" s="1"/>
  <c r="AM194"/>
  <c r="AN194" s="1"/>
  <c r="AS194" s="1"/>
  <c r="AM195"/>
  <c r="AN195" s="1"/>
  <c r="AS195" s="1"/>
  <c r="BL48" i="18"/>
  <c r="BL49"/>
  <c r="BL50"/>
  <c r="BL52"/>
  <c r="BL53"/>
  <c r="BL54"/>
  <c r="BL58"/>
  <c r="BM48"/>
  <c r="BM49"/>
  <c r="BM50"/>
  <c r="BM52"/>
  <c r="BM53"/>
  <c r="BM54"/>
  <c r="BM58"/>
  <c r="BN48"/>
  <c r="BN49"/>
  <c r="BN50"/>
  <c r="BN52"/>
  <c r="BN53"/>
  <c r="BN54"/>
  <c r="BN58"/>
  <c r="BO48"/>
  <c r="BO49"/>
  <c r="BO50"/>
  <c r="BO52"/>
  <c r="BO53"/>
  <c r="BO54"/>
  <c r="BO58"/>
  <c r="BP48"/>
  <c r="BP49"/>
  <c r="BP50"/>
  <c r="BP52"/>
  <c r="BP53"/>
  <c r="BP54"/>
  <c r="BP58"/>
  <c r="BQ48"/>
  <c r="BQ49"/>
  <c r="BQ50"/>
  <c r="BQ52"/>
  <c r="BQ53"/>
  <c r="BQ54"/>
  <c r="BQ58"/>
  <c r="BR48"/>
  <c r="BR49"/>
  <c r="BR50"/>
  <c r="BR52"/>
  <c r="BR53"/>
  <c r="BR54"/>
  <c r="BR58"/>
  <c r="L152" i="16"/>
  <c r="M152" s="1"/>
  <c r="AQ152" s="1"/>
  <c r="L153"/>
  <c r="M153" s="1"/>
  <c r="L154"/>
  <c r="M154" s="1"/>
  <c r="AQ154" s="1"/>
  <c r="L155"/>
  <c r="M155" s="1"/>
  <c r="AQ155" s="1"/>
  <c r="L157"/>
  <c r="M157" s="1"/>
  <c r="AQ157" s="1"/>
  <c r="L158"/>
  <c r="L160"/>
  <c r="M160" s="1"/>
  <c r="AQ160" s="1"/>
  <c r="L161"/>
  <c r="M161" s="1"/>
  <c r="AQ161" s="1"/>
  <c r="L164"/>
  <c r="M164" s="1"/>
  <c r="AQ164" s="1"/>
  <c r="L165"/>
  <c r="M165" s="1"/>
  <c r="AQ165" s="1"/>
  <c r="L166"/>
  <c r="M166" s="1"/>
  <c r="AQ166" s="1"/>
  <c r="L167"/>
  <c r="M167" s="1"/>
  <c r="L169"/>
  <c r="M169" s="1"/>
  <c r="AQ169" s="1"/>
  <c r="L170"/>
  <c r="M170" s="1"/>
  <c r="AQ170" s="1"/>
  <c r="L171"/>
  <c r="M171" s="1"/>
  <c r="AQ171" s="1"/>
  <c r="L172"/>
  <c r="M172" s="1"/>
  <c r="AQ172" s="1"/>
  <c r="L173"/>
  <c r="M173" s="1"/>
  <c r="AQ173" s="1"/>
  <c r="L174"/>
  <c r="M174" s="1"/>
  <c r="AQ174" s="1"/>
  <c r="L175"/>
  <c r="M175" s="1"/>
  <c r="AQ175" s="1"/>
  <c r="L176"/>
  <c r="M176" s="1"/>
  <c r="L177"/>
  <c r="M177" s="1"/>
  <c r="AQ177" s="1"/>
  <c r="L179"/>
  <c r="L180"/>
  <c r="M180" s="1"/>
  <c r="AQ180" s="1"/>
  <c r="L194"/>
  <c r="M194" s="1"/>
  <c r="AQ194" s="1"/>
  <c r="L195"/>
  <c r="M195" s="1"/>
  <c r="AB152"/>
  <c r="Y152"/>
  <c r="U152"/>
  <c r="T152"/>
  <c r="S152"/>
  <c r="R152"/>
  <c r="AB153"/>
  <c r="Y153"/>
  <c r="U153"/>
  <c r="T153"/>
  <c r="S153"/>
  <c r="R153"/>
  <c r="AB154"/>
  <c r="Y154"/>
  <c r="U154"/>
  <c r="T154"/>
  <c r="S154"/>
  <c r="R154"/>
  <c r="AB155"/>
  <c r="Y155"/>
  <c r="U155"/>
  <c r="T155"/>
  <c r="S155"/>
  <c r="R155"/>
  <c r="AB157"/>
  <c r="AB159" s="1"/>
  <c r="Y157"/>
  <c r="U157"/>
  <c r="T157"/>
  <c r="S157"/>
  <c r="R157"/>
  <c r="AB158"/>
  <c r="Y158"/>
  <c r="U158"/>
  <c r="T158"/>
  <c r="S158"/>
  <c r="R158"/>
  <c r="AB160"/>
  <c r="Y160"/>
  <c r="U160"/>
  <c r="T160"/>
  <c r="S160"/>
  <c r="S162" s="1"/>
  <c r="R160"/>
  <c r="AB161"/>
  <c r="Y161"/>
  <c r="U161"/>
  <c r="U162" s="1"/>
  <c r="T161"/>
  <c r="S161"/>
  <c r="R161"/>
  <c r="AB164"/>
  <c r="Y164"/>
  <c r="U164"/>
  <c r="T164"/>
  <c r="S164"/>
  <c r="R164"/>
  <c r="AB165"/>
  <c r="Y165"/>
  <c r="U165"/>
  <c r="T165"/>
  <c r="S165"/>
  <c r="R165"/>
  <c r="AB166"/>
  <c r="Y166"/>
  <c r="U166"/>
  <c r="T166"/>
  <c r="S166"/>
  <c r="R166"/>
  <c r="AB167"/>
  <c r="Y167"/>
  <c r="U167"/>
  <c r="T167"/>
  <c r="S167"/>
  <c r="R167"/>
  <c r="AB169"/>
  <c r="Y169"/>
  <c r="U169"/>
  <c r="T169"/>
  <c r="S169"/>
  <c r="R169"/>
  <c r="AB170"/>
  <c r="Y170"/>
  <c r="U170"/>
  <c r="T170"/>
  <c r="S170"/>
  <c r="R170"/>
  <c r="AB171"/>
  <c r="Y171"/>
  <c r="U171"/>
  <c r="T171"/>
  <c r="S171"/>
  <c r="R171"/>
  <c r="AB172"/>
  <c r="Y172"/>
  <c r="U172"/>
  <c r="T172"/>
  <c r="S172"/>
  <c r="R172"/>
  <c r="AB173"/>
  <c r="Y173"/>
  <c r="U173"/>
  <c r="T173"/>
  <c r="S173"/>
  <c r="R173"/>
  <c r="AB174"/>
  <c r="Y174"/>
  <c r="U174"/>
  <c r="T174"/>
  <c r="S174"/>
  <c r="R174"/>
  <c r="AB175"/>
  <c r="Y175"/>
  <c r="U175"/>
  <c r="T175"/>
  <c r="S175"/>
  <c r="R175"/>
  <c r="AB176"/>
  <c r="Y176"/>
  <c r="U176"/>
  <c r="T176"/>
  <c r="S176"/>
  <c r="R176"/>
  <c r="AB177"/>
  <c r="Y177"/>
  <c r="U177"/>
  <c r="T177"/>
  <c r="S177"/>
  <c r="R177"/>
  <c r="AB179"/>
  <c r="Y179"/>
  <c r="U179"/>
  <c r="T179"/>
  <c r="S179"/>
  <c r="R179"/>
  <c r="AB180"/>
  <c r="AB181" s="1"/>
  <c r="Y180"/>
  <c r="U180"/>
  <c r="T180"/>
  <c r="S180"/>
  <c r="R180"/>
  <c r="AB194"/>
  <c r="Y194"/>
  <c r="U194"/>
  <c r="U196" s="1"/>
  <c r="T194"/>
  <c r="S194"/>
  <c r="R194"/>
  <c r="AB195"/>
  <c r="Y195"/>
  <c r="U195"/>
  <c r="T195"/>
  <c r="S195"/>
  <c r="S196" s="1"/>
  <c r="R195"/>
  <c r="AM152"/>
  <c r="AN152" s="1"/>
  <c r="AS152" s="1"/>
  <c r="AM153"/>
  <c r="AN153" s="1"/>
  <c r="AS153" s="1"/>
  <c r="AM154"/>
  <c r="AM155"/>
  <c r="AN155" s="1"/>
  <c r="AS155" s="1"/>
  <c r="AM157"/>
  <c r="AN157" s="1"/>
  <c r="AS157" s="1"/>
  <c r="AM158"/>
  <c r="AN158" s="1"/>
  <c r="AS158" s="1"/>
  <c r="AM160"/>
  <c r="AM161"/>
  <c r="AN161" s="1"/>
  <c r="AS161" s="1"/>
  <c r="AM164"/>
  <c r="AN164" s="1"/>
  <c r="AS164" s="1"/>
  <c r="AM165"/>
  <c r="AN165" s="1"/>
  <c r="AM166"/>
  <c r="AN166" s="1"/>
  <c r="AS166" s="1"/>
  <c r="AM167"/>
  <c r="AN167" s="1"/>
  <c r="AS167" s="1"/>
  <c r="AM169"/>
  <c r="AN169" s="1"/>
  <c r="AS169" s="1"/>
  <c r="AM170"/>
  <c r="AN170" s="1"/>
  <c r="AS170" s="1"/>
  <c r="AM171"/>
  <c r="AN171" s="1"/>
  <c r="AS171" s="1"/>
  <c r="AM172"/>
  <c r="AN172" s="1"/>
  <c r="AS172" s="1"/>
  <c r="AM173"/>
  <c r="AN173" s="1"/>
  <c r="AS173" s="1"/>
  <c r="AM174"/>
  <c r="AM175"/>
  <c r="AN175" s="1"/>
  <c r="AS175" s="1"/>
  <c r="AM176"/>
  <c r="AN176" s="1"/>
  <c r="AS176" s="1"/>
  <c r="AM177"/>
  <c r="AN177" s="1"/>
  <c r="AS177" s="1"/>
  <c r="AM179"/>
  <c r="AN179" s="1"/>
  <c r="AM180"/>
  <c r="AN180" s="1"/>
  <c r="AS180" s="1"/>
  <c r="AM194"/>
  <c r="AN194" s="1"/>
  <c r="AS194" s="1"/>
  <c r="AM195"/>
  <c r="AN195" s="1"/>
  <c r="BY48" i="18"/>
  <c r="BY47" s="1"/>
  <c r="BY49"/>
  <c r="BY50"/>
  <c r="BY52"/>
  <c r="BY51" s="1"/>
  <c r="BY53"/>
  <c r="BY54"/>
  <c r="BY58"/>
  <c r="BZ48"/>
  <c r="BZ49"/>
  <c r="BZ50"/>
  <c r="BZ52"/>
  <c r="BZ53"/>
  <c r="BZ54"/>
  <c r="BZ58"/>
  <c r="CA48"/>
  <c r="CA49"/>
  <c r="CA50"/>
  <c r="CA52"/>
  <c r="CA53"/>
  <c r="CA54"/>
  <c r="CA58"/>
  <c r="CB48"/>
  <c r="CB49"/>
  <c r="CB50"/>
  <c r="CB52"/>
  <c r="CB53"/>
  <c r="CB54"/>
  <c r="CB58"/>
  <c r="CC48"/>
  <c r="CC49"/>
  <c r="CC50"/>
  <c r="CC52"/>
  <c r="CC51" s="1"/>
  <c r="CC53"/>
  <c r="CC54"/>
  <c r="CC58"/>
  <c r="CD48"/>
  <c r="CD49"/>
  <c r="CD50"/>
  <c r="CD52"/>
  <c r="CD53"/>
  <c r="CD54"/>
  <c r="CD58"/>
  <c r="CE48"/>
  <c r="CE49"/>
  <c r="CE50"/>
  <c r="CE52"/>
  <c r="CE53"/>
  <c r="CE54"/>
  <c r="CE58"/>
  <c r="L152" i="17"/>
  <c r="L153"/>
  <c r="M153" s="1"/>
  <c r="L154"/>
  <c r="M154" s="1"/>
  <c r="AQ154" s="1"/>
  <c r="L155"/>
  <c r="M155" s="1"/>
  <c r="L157"/>
  <c r="L158"/>
  <c r="M158" s="1"/>
  <c r="L160"/>
  <c r="M160" s="1"/>
  <c r="L161"/>
  <c r="M161" s="1"/>
  <c r="L164"/>
  <c r="M164" s="1"/>
  <c r="L165"/>
  <c r="M165" s="1"/>
  <c r="L166"/>
  <c r="M166" s="1"/>
  <c r="L167"/>
  <c r="M167" s="1"/>
  <c r="AQ167" s="1"/>
  <c r="L169"/>
  <c r="L170"/>
  <c r="M170" s="1"/>
  <c r="AQ170" s="1"/>
  <c r="L171"/>
  <c r="M171" s="1"/>
  <c r="AQ171" s="1"/>
  <c r="L172"/>
  <c r="M172" s="1"/>
  <c r="AQ172" s="1"/>
  <c r="L173"/>
  <c r="M173" s="1"/>
  <c r="L174"/>
  <c r="M174" s="1"/>
  <c r="AQ174" s="1"/>
  <c r="L175"/>
  <c r="M175" s="1"/>
  <c r="L176"/>
  <c r="M176" s="1"/>
  <c r="AQ176" s="1"/>
  <c r="L177"/>
  <c r="M177" s="1"/>
  <c r="L179"/>
  <c r="M179" s="1"/>
  <c r="L180"/>
  <c r="M180" s="1"/>
  <c r="L194"/>
  <c r="M194" s="1"/>
  <c r="L195"/>
  <c r="AB152"/>
  <c r="Y152"/>
  <c r="U152"/>
  <c r="T152"/>
  <c r="S152"/>
  <c r="R152"/>
  <c r="AB153"/>
  <c r="Y153"/>
  <c r="U153"/>
  <c r="T153"/>
  <c r="S153"/>
  <c r="R153"/>
  <c r="AB154"/>
  <c r="Y154"/>
  <c r="U154"/>
  <c r="T154"/>
  <c r="S154"/>
  <c r="R154"/>
  <c r="AB155"/>
  <c r="Y155"/>
  <c r="U155"/>
  <c r="T155"/>
  <c r="S155"/>
  <c r="R155"/>
  <c r="AB157"/>
  <c r="Y157"/>
  <c r="U157"/>
  <c r="U159" s="1"/>
  <c r="T157"/>
  <c r="S157"/>
  <c r="R157"/>
  <c r="AB158"/>
  <c r="AB159" s="1"/>
  <c r="Y158"/>
  <c r="U158"/>
  <c r="T158"/>
  <c r="S158"/>
  <c r="R158"/>
  <c r="AB160"/>
  <c r="Y160"/>
  <c r="U160"/>
  <c r="U162" s="1"/>
  <c r="T160"/>
  <c r="S160"/>
  <c r="R160"/>
  <c r="AE161"/>
  <c r="AB161"/>
  <c r="Y161"/>
  <c r="U161"/>
  <c r="T161"/>
  <c r="T162" s="1"/>
  <c r="S161"/>
  <c r="R161"/>
  <c r="AB164"/>
  <c r="Y164"/>
  <c r="U164"/>
  <c r="T164"/>
  <c r="S164"/>
  <c r="R164"/>
  <c r="AB165"/>
  <c r="Y165"/>
  <c r="U165"/>
  <c r="T165"/>
  <c r="T168" s="1"/>
  <c r="S165"/>
  <c r="R165"/>
  <c r="AB166"/>
  <c r="Y166"/>
  <c r="U166"/>
  <c r="T166"/>
  <c r="S166"/>
  <c r="R166"/>
  <c r="AE167"/>
  <c r="AB167"/>
  <c r="Y167"/>
  <c r="U167"/>
  <c r="U168" s="1"/>
  <c r="T167"/>
  <c r="S167"/>
  <c r="R167"/>
  <c r="AE169"/>
  <c r="AB169"/>
  <c r="Y169"/>
  <c r="U169"/>
  <c r="T169"/>
  <c r="S169"/>
  <c r="R169"/>
  <c r="AE170"/>
  <c r="AB170"/>
  <c r="Y170"/>
  <c r="U170"/>
  <c r="T170"/>
  <c r="S170"/>
  <c r="R170"/>
  <c r="AE171"/>
  <c r="AB171"/>
  <c r="Y171"/>
  <c r="U171"/>
  <c r="T171"/>
  <c r="S171"/>
  <c r="R171"/>
  <c r="AB172"/>
  <c r="Y172"/>
  <c r="U172"/>
  <c r="T172"/>
  <c r="S172"/>
  <c r="R172"/>
  <c r="AE173"/>
  <c r="AB173"/>
  <c r="Y173"/>
  <c r="U173"/>
  <c r="T173"/>
  <c r="S173"/>
  <c r="R173"/>
  <c r="AB174"/>
  <c r="Y174"/>
  <c r="U174"/>
  <c r="T174"/>
  <c r="S174"/>
  <c r="R174"/>
  <c r="AB175"/>
  <c r="Y175"/>
  <c r="U175"/>
  <c r="T175"/>
  <c r="S175"/>
  <c r="R175"/>
  <c r="AB176"/>
  <c r="Y176"/>
  <c r="U176"/>
  <c r="T176"/>
  <c r="S176"/>
  <c r="R176"/>
  <c r="AE177"/>
  <c r="AB177"/>
  <c r="Y177"/>
  <c r="U177"/>
  <c r="T177"/>
  <c r="S177"/>
  <c r="R177"/>
  <c r="AB179"/>
  <c r="Y179"/>
  <c r="U179"/>
  <c r="T179"/>
  <c r="S179"/>
  <c r="R179"/>
  <c r="AB180"/>
  <c r="Y180"/>
  <c r="U180"/>
  <c r="T180"/>
  <c r="S180"/>
  <c r="R180"/>
  <c r="AB194"/>
  <c r="Y194"/>
  <c r="U194"/>
  <c r="T194"/>
  <c r="S194"/>
  <c r="R194"/>
  <c r="AB195"/>
  <c r="Y195"/>
  <c r="U195"/>
  <c r="T195"/>
  <c r="S195"/>
  <c r="R195"/>
  <c r="AM152"/>
  <c r="AN152" s="1"/>
  <c r="AS152" s="1"/>
  <c r="AM153"/>
  <c r="AN153" s="1"/>
  <c r="AS153" s="1"/>
  <c r="AM154"/>
  <c r="AN154" s="1"/>
  <c r="AS154" s="1"/>
  <c r="AM155"/>
  <c r="AM157"/>
  <c r="AN157" s="1"/>
  <c r="AS157" s="1"/>
  <c r="AM158"/>
  <c r="AN158" s="1"/>
  <c r="AS158" s="1"/>
  <c r="AM160"/>
  <c r="AN160" s="1"/>
  <c r="AS160" s="1"/>
  <c r="AM161"/>
  <c r="AN161" s="1"/>
  <c r="AM164"/>
  <c r="AN164" s="1"/>
  <c r="AS164" s="1"/>
  <c r="AM165"/>
  <c r="AN165" s="1"/>
  <c r="AM166"/>
  <c r="AM167"/>
  <c r="AN167" s="1"/>
  <c r="AS167" s="1"/>
  <c r="AM169"/>
  <c r="AN169" s="1"/>
  <c r="AS169" s="1"/>
  <c r="AM170"/>
  <c r="AN170" s="1"/>
  <c r="AS170" s="1"/>
  <c r="AM171"/>
  <c r="AM172"/>
  <c r="AN172" s="1"/>
  <c r="AS172" s="1"/>
  <c r="AM173"/>
  <c r="AN173" s="1"/>
  <c r="AS173" s="1"/>
  <c r="AM174"/>
  <c r="AN174" s="1"/>
  <c r="AS174" s="1"/>
  <c r="AM175"/>
  <c r="AN175" s="1"/>
  <c r="AS175" s="1"/>
  <c r="AM176"/>
  <c r="AN176" s="1"/>
  <c r="AS176" s="1"/>
  <c r="AM177"/>
  <c r="AN177" s="1"/>
  <c r="AS177" s="1"/>
  <c r="AM179"/>
  <c r="AN179" s="1"/>
  <c r="AM180"/>
  <c r="AM194"/>
  <c r="AN194" s="1"/>
  <c r="AS194" s="1"/>
  <c r="AM195"/>
  <c r="AN195" s="1"/>
  <c r="CL48" i="18"/>
  <c r="CL49"/>
  <c r="CL50"/>
  <c r="CL52"/>
  <c r="CL53"/>
  <c r="CL54"/>
  <c r="CL58"/>
  <c r="CM48"/>
  <c r="CM49"/>
  <c r="CM50"/>
  <c r="CM52"/>
  <c r="CM53"/>
  <c r="CM54"/>
  <c r="CM58"/>
  <c r="CN48"/>
  <c r="CN49"/>
  <c r="CN50"/>
  <c r="CN52"/>
  <c r="CN53"/>
  <c r="CN54"/>
  <c r="CN58"/>
  <c r="CO48"/>
  <c r="CO49"/>
  <c r="CO50"/>
  <c r="CO52"/>
  <c r="CO53"/>
  <c r="CO54"/>
  <c r="CO58"/>
  <c r="CP48"/>
  <c r="CP49"/>
  <c r="CP50"/>
  <c r="CP52"/>
  <c r="CP53"/>
  <c r="CP54"/>
  <c r="CP58"/>
  <c r="CQ48"/>
  <c r="CQ49"/>
  <c r="CQ50"/>
  <c r="CQ52"/>
  <c r="CQ53"/>
  <c r="CQ54"/>
  <c r="CQ58"/>
  <c r="CR48"/>
  <c r="CR49"/>
  <c r="CR50"/>
  <c r="CR52"/>
  <c r="CR53"/>
  <c r="CR54"/>
  <c r="CR58"/>
  <c r="CY50"/>
  <c r="CY52"/>
  <c r="CY53"/>
  <c r="CY58"/>
  <c r="CZ48"/>
  <c r="CZ52"/>
  <c r="CZ53"/>
  <c r="CZ54"/>
  <c r="CZ58"/>
  <c r="DA48"/>
  <c r="DA49"/>
  <c r="DA53"/>
  <c r="DA54"/>
  <c r="DA58"/>
  <c r="DB49"/>
  <c r="DB50"/>
  <c r="DB52"/>
  <c r="DB54"/>
  <c r="DB58"/>
  <c r="DC50"/>
  <c r="DC52"/>
  <c r="DC53"/>
  <c r="DC58"/>
  <c r="DD48"/>
  <c r="DD52"/>
  <c r="DD53"/>
  <c r="DD54"/>
  <c r="DD58"/>
  <c r="DE48"/>
  <c r="DE49"/>
  <c r="DE53"/>
  <c r="DE54"/>
  <c r="DE58"/>
  <c r="L152" i="22"/>
  <c r="M152" s="1"/>
  <c r="AQ152" s="1"/>
  <c r="L153"/>
  <c r="M153" s="1"/>
  <c r="L154"/>
  <c r="M154" s="1"/>
  <c r="AQ154" s="1"/>
  <c r="L155"/>
  <c r="M155" s="1"/>
  <c r="AQ155" s="1"/>
  <c r="L157"/>
  <c r="L158"/>
  <c r="M158" s="1"/>
  <c r="L160"/>
  <c r="M160" s="1"/>
  <c r="AQ160" s="1"/>
  <c r="L161"/>
  <c r="M161" s="1"/>
  <c r="AQ161" s="1"/>
  <c r="L164"/>
  <c r="M164" s="1"/>
  <c r="AQ164" s="1"/>
  <c r="L165"/>
  <c r="M165" s="1"/>
  <c r="AQ165" s="1"/>
  <c r="L166"/>
  <c r="M166" s="1"/>
  <c r="AQ166" s="1"/>
  <c r="L167"/>
  <c r="M167" s="1"/>
  <c r="L169"/>
  <c r="M169" s="1"/>
  <c r="AQ169" s="1"/>
  <c r="L170"/>
  <c r="M170" s="1"/>
  <c r="AQ170" s="1"/>
  <c r="L171"/>
  <c r="M171" s="1"/>
  <c r="AQ171" s="1"/>
  <c r="L172"/>
  <c r="M172" s="1"/>
  <c r="AQ172" s="1"/>
  <c r="L173"/>
  <c r="M173" s="1"/>
  <c r="AQ173" s="1"/>
  <c r="L174"/>
  <c r="M174" s="1"/>
  <c r="AQ174" s="1"/>
  <c r="L175"/>
  <c r="M175" s="1"/>
  <c r="AQ175" s="1"/>
  <c r="L176"/>
  <c r="M176" s="1"/>
  <c r="L177"/>
  <c r="M177" s="1"/>
  <c r="AQ177" s="1"/>
  <c r="L179"/>
  <c r="M179" s="1"/>
  <c r="AQ179" s="1"/>
  <c r="L180"/>
  <c r="M180" s="1"/>
  <c r="AQ180" s="1"/>
  <c r="L194"/>
  <c r="M194" s="1"/>
  <c r="AQ194" s="1"/>
  <c r="L195"/>
  <c r="M195" s="1"/>
  <c r="AQ195" s="1"/>
  <c r="AB152"/>
  <c r="U152"/>
  <c r="T152"/>
  <c r="S152"/>
  <c r="R152"/>
  <c r="AB153"/>
  <c r="U153"/>
  <c r="T153"/>
  <c r="S153"/>
  <c r="R153"/>
  <c r="AB154"/>
  <c r="U154"/>
  <c r="T154"/>
  <c r="S154"/>
  <c r="R154"/>
  <c r="AB155"/>
  <c r="AB156" s="1"/>
  <c r="U155"/>
  <c r="T155"/>
  <c r="S155"/>
  <c r="R155"/>
  <c r="AB157"/>
  <c r="U157"/>
  <c r="T157"/>
  <c r="S157"/>
  <c r="S159" s="1"/>
  <c r="R157"/>
  <c r="AB158"/>
  <c r="U158"/>
  <c r="T158"/>
  <c r="T159" s="1"/>
  <c r="S158"/>
  <c r="R158"/>
  <c r="AB160"/>
  <c r="U160"/>
  <c r="U162" s="1"/>
  <c r="T160"/>
  <c r="S160"/>
  <c r="R160"/>
  <c r="AE161"/>
  <c r="AB161"/>
  <c r="U161"/>
  <c r="T161"/>
  <c r="S161"/>
  <c r="S162" s="1"/>
  <c r="R161"/>
  <c r="AB164"/>
  <c r="U164"/>
  <c r="T164"/>
  <c r="S164"/>
  <c r="R164"/>
  <c r="AB165"/>
  <c r="U165"/>
  <c r="T165"/>
  <c r="S165"/>
  <c r="R165"/>
  <c r="AB166"/>
  <c r="AB168" s="1"/>
  <c r="U166"/>
  <c r="T166"/>
  <c r="S166"/>
  <c r="R166"/>
  <c r="R168" s="1"/>
  <c r="AE167"/>
  <c r="AB167"/>
  <c r="U167"/>
  <c r="T167"/>
  <c r="S167"/>
  <c r="R167"/>
  <c r="AE169"/>
  <c r="AB169"/>
  <c r="U169"/>
  <c r="T169"/>
  <c r="S169"/>
  <c r="R169"/>
  <c r="AE170"/>
  <c r="AB170"/>
  <c r="U170"/>
  <c r="T170"/>
  <c r="S170"/>
  <c r="R170"/>
  <c r="AE171"/>
  <c r="AB171"/>
  <c r="U171"/>
  <c r="T171"/>
  <c r="S171"/>
  <c r="R171"/>
  <c r="AB172"/>
  <c r="U172"/>
  <c r="T172"/>
  <c r="S172"/>
  <c r="R172"/>
  <c r="AE173"/>
  <c r="AB173"/>
  <c r="U173"/>
  <c r="U178" s="1"/>
  <c r="T173"/>
  <c r="S173"/>
  <c r="R173"/>
  <c r="AB174"/>
  <c r="U174"/>
  <c r="T174"/>
  <c r="S174"/>
  <c r="R174"/>
  <c r="AB175"/>
  <c r="U175"/>
  <c r="T175"/>
  <c r="S175"/>
  <c r="R175"/>
  <c r="AB176"/>
  <c r="U176"/>
  <c r="T176"/>
  <c r="S176"/>
  <c r="R176"/>
  <c r="AE177"/>
  <c r="AB177"/>
  <c r="U177"/>
  <c r="T177"/>
  <c r="S177"/>
  <c r="R177"/>
  <c r="AB179"/>
  <c r="U179"/>
  <c r="T179"/>
  <c r="S179"/>
  <c r="R179"/>
  <c r="AB180"/>
  <c r="U180"/>
  <c r="U181" s="1"/>
  <c r="T180"/>
  <c r="S180"/>
  <c r="R180"/>
  <c r="AB194"/>
  <c r="U194"/>
  <c r="T194"/>
  <c r="S194"/>
  <c r="R194"/>
  <c r="AB195"/>
  <c r="U195"/>
  <c r="T195"/>
  <c r="S195"/>
  <c r="S196" s="1"/>
  <c r="R195"/>
  <c r="AM152"/>
  <c r="AN152" s="1"/>
  <c r="AS152" s="1"/>
  <c r="AM153"/>
  <c r="AN153" s="1"/>
  <c r="AS153" s="1"/>
  <c r="AM154"/>
  <c r="AN154" s="1"/>
  <c r="AM155"/>
  <c r="AN155" s="1"/>
  <c r="AS155" s="1"/>
  <c r="AM157"/>
  <c r="AN157" s="1"/>
  <c r="AS157" s="1"/>
  <c r="AM158"/>
  <c r="AN158" s="1"/>
  <c r="AS158" s="1"/>
  <c r="AM160"/>
  <c r="AM161"/>
  <c r="AN161" s="1"/>
  <c r="AS161" s="1"/>
  <c r="AM164"/>
  <c r="AN164" s="1"/>
  <c r="AS164" s="1"/>
  <c r="AM165"/>
  <c r="AN165" s="1"/>
  <c r="AM166"/>
  <c r="AM167"/>
  <c r="AN167" s="1"/>
  <c r="AS167" s="1"/>
  <c r="AM169"/>
  <c r="AN169" s="1"/>
  <c r="AS169" s="1"/>
  <c r="AM170"/>
  <c r="AN170" s="1"/>
  <c r="AS170" s="1"/>
  <c r="AM171"/>
  <c r="AN171" s="1"/>
  <c r="AS171" s="1"/>
  <c r="AM172"/>
  <c r="AN172" s="1"/>
  <c r="AS172" s="1"/>
  <c r="AM173"/>
  <c r="AN173" s="1"/>
  <c r="AS173" s="1"/>
  <c r="AM174"/>
  <c r="AN174" s="1"/>
  <c r="AM175"/>
  <c r="AN175" s="1"/>
  <c r="AS175" s="1"/>
  <c r="AM176"/>
  <c r="AN176" s="1"/>
  <c r="AS176" s="1"/>
  <c r="AM177"/>
  <c r="AN177" s="1"/>
  <c r="AS177" s="1"/>
  <c r="AM179"/>
  <c r="AN179" s="1"/>
  <c r="AM180"/>
  <c r="AM194"/>
  <c r="AN194" s="1"/>
  <c r="AS194" s="1"/>
  <c r="AM195"/>
  <c r="AN195" s="1"/>
  <c r="DL48" i="18"/>
  <c r="DL49"/>
  <c r="DL50"/>
  <c r="DL52"/>
  <c r="DL53"/>
  <c r="DL54"/>
  <c r="DL58"/>
  <c r="DM48"/>
  <c r="DM49"/>
  <c r="DM50"/>
  <c r="DM52"/>
  <c r="DM53"/>
  <c r="DM54"/>
  <c r="DM58"/>
  <c r="DN48"/>
  <c r="DN49"/>
  <c r="DN50"/>
  <c r="DN52"/>
  <c r="DN53"/>
  <c r="DN54"/>
  <c r="DN58"/>
  <c r="DO48"/>
  <c r="DO49"/>
  <c r="DO50"/>
  <c r="DO52"/>
  <c r="DO53"/>
  <c r="DO54"/>
  <c r="DO58"/>
  <c r="DP48"/>
  <c r="DP49"/>
  <c r="DP50"/>
  <c r="DP52"/>
  <c r="DP53"/>
  <c r="DP54"/>
  <c r="DP58"/>
  <c r="DQ48"/>
  <c r="DQ49"/>
  <c r="DQ50"/>
  <c r="DQ52"/>
  <c r="DQ53"/>
  <c r="DQ54"/>
  <c r="DQ58"/>
  <c r="DR48"/>
  <c r="DR49"/>
  <c r="DR50"/>
  <c r="DR52"/>
  <c r="DR53"/>
  <c r="DR54"/>
  <c r="DR58"/>
  <c r="L152" i="23"/>
  <c r="M152" s="1"/>
  <c r="AQ152" s="1"/>
  <c r="L153"/>
  <c r="M153" s="1"/>
  <c r="AQ153" s="1"/>
  <c r="L154"/>
  <c r="L155"/>
  <c r="M155" s="1"/>
  <c r="L157"/>
  <c r="M157" s="1"/>
  <c r="AQ157" s="1"/>
  <c r="L158"/>
  <c r="M158" s="1"/>
  <c r="L160"/>
  <c r="L161"/>
  <c r="M161" s="1"/>
  <c r="AQ161" s="1"/>
  <c r="L164"/>
  <c r="M164" s="1"/>
  <c r="AQ164" s="1"/>
  <c r="L165"/>
  <c r="M165" s="1"/>
  <c r="AQ165" s="1"/>
  <c r="L166"/>
  <c r="L167"/>
  <c r="M167" s="1"/>
  <c r="AQ167" s="1"/>
  <c r="L169"/>
  <c r="M169" s="1"/>
  <c r="AQ169" s="1"/>
  <c r="L170"/>
  <c r="M170" s="1"/>
  <c r="AQ170" s="1"/>
  <c r="L171"/>
  <c r="L172"/>
  <c r="M172" s="1"/>
  <c r="L173"/>
  <c r="M173" s="1"/>
  <c r="AQ173" s="1"/>
  <c r="L174"/>
  <c r="M174" s="1"/>
  <c r="AQ174" s="1"/>
  <c r="L175"/>
  <c r="M175" s="1"/>
  <c r="AQ175" s="1"/>
  <c r="L176"/>
  <c r="M176" s="1"/>
  <c r="AQ176" s="1"/>
  <c r="L177"/>
  <c r="M177" s="1"/>
  <c r="AQ177" s="1"/>
  <c r="L179"/>
  <c r="M179" s="1"/>
  <c r="AQ179" s="1"/>
  <c r="L180"/>
  <c r="M180" s="1"/>
  <c r="L194"/>
  <c r="M194" s="1"/>
  <c r="AQ194" s="1"/>
  <c r="L195"/>
  <c r="M195" s="1"/>
  <c r="AQ195" s="1"/>
  <c r="AB152"/>
  <c r="AE152" s="1"/>
  <c r="AF152" s="1"/>
  <c r="AR152" s="1"/>
  <c r="U152"/>
  <c r="T152"/>
  <c r="S152"/>
  <c r="R152"/>
  <c r="AB153"/>
  <c r="U153"/>
  <c r="T153"/>
  <c r="S153"/>
  <c r="R153"/>
  <c r="AB154"/>
  <c r="U154"/>
  <c r="T154"/>
  <c r="S154"/>
  <c r="R154"/>
  <c r="AB155"/>
  <c r="U155"/>
  <c r="T155"/>
  <c r="S155"/>
  <c r="R155"/>
  <c r="AB157"/>
  <c r="U157"/>
  <c r="T157"/>
  <c r="S157"/>
  <c r="R157"/>
  <c r="AB158"/>
  <c r="U158"/>
  <c r="T158"/>
  <c r="S158"/>
  <c r="R158"/>
  <c r="AB160"/>
  <c r="U160"/>
  <c r="T160"/>
  <c r="S160"/>
  <c r="R160"/>
  <c r="AE161"/>
  <c r="AB161"/>
  <c r="U161"/>
  <c r="T161"/>
  <c r="S161"/>
  <c r="R161"/>
  <c r="AB164"/>
  <c r="U164"/>
  <c r="T164"/>
  <c r="S164"/>
  <c r="R164"/>
  <c r="AB165"/>
  <c r="U165"/>
  <c r="T165"/>
  <c r="S165"/>
  <c r="R165"/>
  <c r="AB166"/>
  <c r="U166"/>
  <c r="T166"/>
  <c r="S166"/>
  <c r="R166"/>
  <c r="AE167"/>
  <c r="AB167"/>
  <c r="U167"/>
  <c r="T167"/>
  <c r="S167"/>
  <c r="R167"/>
  <c r="AE169"/>
  <c r="AB169"/>
  <c r="U169"/>
  <c r="T169"/>
  <c r="S169"/>
  <c r="R169"/>
  <c r="AE170"/>
  <c r="AB170"/>
  <c r="U170"/>
  <c r="T170"/>
  <c r="S170"/>
  <c r="R170"/>
  <c r="AE171"/>
  <c r="AF171" s="1"/>
  <c r="AR171" s="1"/>
  <c r="AB171"/>
  <c r="U171"/>
  <c r="T171"/>
  <c r="S171"/>
  <c r="R171"/>
  <c r="AB172"/>
  <c r="U172"/>
  <c r="T172"/>
  <c r="S172"/>
  <c r="R172"/>
  <c r="AE173"/>
  <c r="AB173"/>
  <c r="U173"/>
  <c r="T173"/>
  <c r="S173"/>
  <c r="R173"/>
  <c r="AB174"/>
  <c r="U174"/>
  <c r="T174"/>
  <c r="S174"/>
  <c r="R174"/>
  <c r="AB175"/>
  <c r="U175"/>
  <c r="T175"/>
  <c r="S175"/>
  <c r="R175"/>
  <c r="AB176"/>
  <c r="U176"/>
  <c r="T176"/>
  <c r="S176"/>
  <c r="R176"/>
  <c r="AE177"/>
  <c r="AB177"/>
  <c r="U177"/>
  <c r="T177"/>
  <c r="S177"/>
  <c r="R177"/>
  <c r="AB179"/>
  <c r="U179"/>
  <c r="T179"/>
  <c r="S179"/>
  <c r="R179"/>
  <c r="AB180"/>
  <c r="U180"/>
  <c r="U181" s="1"/>
  <c r="T180"/>
  <c r="S180"/>
  <c r="R180"/>
  <c r="AB194"/>
  <c r="AB196" s="1"/>
  <c r="U194"/>
  <c r="T194"/>
  <c r="S194"/>
  <c r="R194"/>
  <c r="R196" s="1"/>
  <c r="AB195"/>
  <c r="U195"/>
  <c r="T195"/>
  <c r="S195"/>
  <c r="S196" s="1"/>
  <c r="R195"/>
  <c r="AM152"/>
  <c r="AN152" s="1"/>
  <c r="AS152" s="1"/>
  <c r="AM153"/>
  <c r="AN153" s="1"/>
  <c r="AS153" s="1"/>
  <c r="AM154"/>
  <c r="AM155"/>
  <c r="AN155" s="1"/>
  <c r="AS155" s="1"/>
  <c r="AM157"/>
  <c r="AN157" s="1"/>
  <c r="AS157" s="1"/>
  <c r="AM158"/>
  <c r="AN158" s="1"/>
  <c r="AS158" s="1"/>
  <c r="AM160"/>
  <c r="AN160" s="1"/>
  <c r="AM161"/>
  <c r="AN161" s="1"/>
  <c r="AS161" s="1"/>
  <c r="AM164"/>
  <c r="AN164" s="1"/>
  <c r="AS164" s="1"/>
  <c r="AM165"/>
  <c r="AN165" s="1"/>
  <c r="AM166"/>
  <c r="AM167"/>
  <c r="AN167" s="1"/>
  <c r="AS167" s="1"/>
  <c r="AM169"/>
  <c r="AN169" s="1"/>
  <c r="AS169" s="1"/>
  <c r="AM170"/>
  <c r="AN170" s="1"/>
  <c r="AM171"/>
  <c r="AM172"/>
  <c r="AN172" s="1"/>
  <c r="AS172" s="1"/>
  <c r="AM173"/>
  <c r="AN173" s="1"/>
  <c r="AS173" s="1"/>
  <c r="AM174"/>
  <c r="AN174" s="1"/>
  <c r="AS174" s="1"/>
  <c r="AM175"/>
  <c r="AN175" s="1"/>
  <c r="AS175" s="1"/>
  <c r="AM176"/>
  <c r="AN176" s="1"/>
  <c r="AS176" s="1"/>
  <c r="AM177"/>
  <c r="AN177" s="1"/>
  <c r="AS177" s="1"/>
  <c r="AM179"/>
  <c r="AN179" s="1"/>
  <c r="AM180"/>
  <c r="AM194"/>
  <c r="AN194" s="1"/>
  <c r="AS194" s="1"/>
  <c r="AM195"/>
  <c r="AN195" s="1"/>
  <c r="DY48" i="18"/>
  <c r="DY49"/>
  <c r="DY50"/>
  <c r="DY52"/>
  <c r="DY53"/>
  <c r="DY54"/>
  <c r="DY58"/>
  <c r="DZ48"/>
  <c r="DZ49"/>
  <c r="DZ50"/>
  <c r="DZ52"/>
  <c r="DZ53"/>
  <c r="DZ54"/>
  <c r="DZ58"/>
  <c r="EA48"/>
  <c r="EA49"/>
  <c r="EA50"/>
  <c r="EA52"/>
  <c r="EA53"/>
  <c r="EA54"/>
  <c r="EA58"/>
  <c r="EB48"/>
  <c r="EB49"/>
  <c r="EB50"/>
  <c r="EB52"/>
  <c r="EB53"/>
  <c r="EB54"/>
  <c r="EB58"/>
  <c r="EC48"/>
  <c r="EC49"/>
  <c r="EC47" s="1"/>
  <c r="EC50"/>
  <c r="EC52"/>
  <c r="EC53"/>
  <c r="EC54"/>
  <c r="EC58"/>
  <c r="ED48"/>
  <c r="ED49"/>
  <c r="ED50"/>
  <c r="ED52"/>
  <c r="ED53"/>
  <c r="ED54"/>
  <c r="ED58"/>
  <c r="EE48"/>
  <c r="EE49"/>
  <c r="EE50"/>
  <c r="EE52"/>
  <c r="EE53"/>
  <c r="EE54"/>
  <c r="EE58"/>
  <c r="C47"/>
  <c r="E48"/>
  <c r="F48"/>
  <c r="G48"/>
  <c r="E49"/>
  <c r="F49"/>
  <c r="G49"/>
  <c r="E50"/>
  <c r="F50"/>
  <c r="G50"/>
  <c r="C51"/>
  <c r="E52"/>
  <c r="F52"/>
  <c r="G52"/>
  <c r="E53"/>
  <c r="F53"/>
  <c r="G53"/>
  <c r="E54"/>
  <c r="F54"/>
  <c r="G54"/>
  <c r="C55"/>
  <c r="E56"/>
  <c r="F56"/>
  <c r="G56"/>
  <c r="L183" i="1"/>
  <c r="M183" s="1"/>
  <c r="AQ183" s="1"/>
  <c r="L185"/>
  <c r="M185" s="1"/>
  <c r="L186"/>
  <c r="M186" s="1"/>
  <c r="AQ186" s="1"/>
  <c r="L187"/>
  <c r="M187" s="1"/>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S183" s="1"/>
  <c r="AM185"/>
  <c r="AN185" s="1"/>
  <c r="AS185" s="1"/>
  <c r="AM186"/>
  <c r="AN186" s="1"/>
  <c r="AS186" s="1"/>
  <c r="AM187"/>
  <c r="AN187" s="1"/>
  <c r="AS187" s="1"/>
  <c r="AM189"/>
  <c r="AN189" s="1"/>
  <c r="AS189" s="1"/>
  <c r="L183" i="12"/>
  <c r="M183" s="1"/>
  <c r="L185"/>
  <c r="M185" s="1"/>
  <c r="AQ185" s="1"/>
  <c r="L186"/>
  <c r="M186" s="1"/>
  <c r="L187"/>
  <c r="M187"/>
  <c r="AQ187" s="1"/>
  <c r="L189"/>
  <c r="M189" s="1"/>
  <c r="AB183"/>
  <c r="Y183"/>
  <c r="U183"/>
  <c r="T183"/>
  <c r="S183"/>
  <c r="R183"/>
  <c r="AB185"/>
  <c r="Y185"/>
  <c r="U185"/>
  <c r="T185"/>
  <c r="S185"/>
  <c r="R185"/>
  <c r="AB186"/>
  <c r="Y186"/>
  <c r="U186"/>
  <c r="T186"/>
  <c r="S186"/>
  <c r="R186"/>
  <c r="AB187"/>
  <c r="Y187"/>
  <c r="U187"/>
  <c r="T187"/>
  <c r="S187"/>
  <c r="R187"/>
  <c r="AB189"/>
  <c r="Y189"/>
  <c r="U189"/>
  <c r="T189"/>
  <c r="S189"/>
  <c r="R189"/>
  <c r="AM183"/>
  <c r="AN183" s="1"/>
  <c r="AM185"/>
  <c r="AN185" s="1"/>
  <c r="AS185" s="1"/>
  <c r="AM186"/>
  <c r="AN186" s="1"/>
  <c r="AM187"/>
  <c r="AN187" s="1"/>
  <c r="AS187" s="1"/>
  <c r="AM189"/>
  <c r="AN189" s="1"/>
  <c r="L183" i="13"/>
  <c r="M183" s="1"/>
  <c r="AQ183" s="1"/>
  <c r="L185"/>
  <c r="M185" s="1"/>
  <c r="AQ185" s="1"/>
  <c r="L186"/>
  <c r="M186" s="1"/>
  <c r="AQ186" s="1"/>
  <c r="L187"/>
  <c r="M187" s="1"/>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S183" s="1"/>
  <c r="AM185"/>
  <c r="AN185" s="1"/>
  <c r="AM186"/>
  <c r="AN186" s="1"/>
  <c r="AS186" s="1"/>
  <c r="AM187"/>
  <c r="AN187" s="1"/>
  <c r="AS187" s="1"/>
  <c r="AM189"/>
  <c r="AN189" s="1"/>
  <c r="AS189" s="1"/>
  <c r="L183" i="14"/>
  <c r="M183" s="1"/>
  <c r="L185"/>
  <c r="M185" s="1"/>
  <c r="AQ185" s="1"/>
  <c r="L186"/>
  <c r="M186" s="1"/>
  <c r="AQ186" s="1"/>
  <c r="L187"/>
  <c r="M187"/>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M185"/>
  <c r="AN185" s="1"/>
  <c r="AS185" s="1"/>
  <c r="AM186"/>
  <c r="AN186" s="1"/>
  <c r="AS186" s="1"/>
  <c r="AM187"/>
  <c r="AN187" s="1"/>
  <c r="AS187" s="1"/>
  <c r="AM189"/>
  <c r="AN189" s="1"/>
  <c r="AS189" s="1"/>
  <c r="L183" i="15"/>
  <c r="M183" s="1"/>
  <c r="AQ183" s="1"/>
  <c r="L185"/>
  <c r="M185" s="1"/>
  <c r="AQ185" s="1"/>
  <c r="L186"/>
  <c r="M186" s="1"/>
  <c r="AQ186" s="1"/>
  <c r="L187"/>
  <c r="M187" s="1"/>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S183" s="1"/>
  <c r="AM185"/>
  <c r="AN185" s="1"/>
  <c r="AS185" s="1"/>
  <c r="AM186"/>
  <c r="AN186" s="1"/>
  <c r="AM187"/>
  <c r="AN187" s="1"/>
  <c r="AS187" s="1"/>
  <c r="AM189"/>
  <c r="AN189" s="1"/>
  <c r="AS189" s="1"/>
  <c r="L183" i="16"/>
  <c r="M183" s="1"/>
  <c r="AQ183" s="1"/>
  <c r="L185"/>
  <c r="M185" s="1"/>
  <c r="AQ185" s="1"/>
  <c r="L186"/>
  <c r="M186" s="1"/>
  <c r="AQ186" s="1"/>
  <c r="L187"/>
  <c r="M187" s="1"/>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S183" s="1"/>
  <c r="AM185"/>
  <c r="AM186"/>
  <c r="AN186" s="1"/>
  <c r="AM187"/>
  <c r="AN187" s="1"/>
  <c r="AS187" s="1"/>
  <c r="AM189"/>
  <c r="AN189" s="1"/>
  <c r="AS189" s="1"/>
  <c r="L183" i="17"/>
  <c r="L185"/>
  <c r="M185" s="1"/>
  <c r="L186"/>
  <c r="M186" s="1"/>
  <c r="AQ186" s="1"/>
  <c r="L187"/>
  <c r="M187" s="1"/>
  <c r="AQ187" s="1"/>
  <c r="L189"/>
  <c r="M189" s="1"/>
  <c r="AQ189" s="1"/>
  <c r="AB183"/>
  <c r="Y183"/>
  <c r="U183"/>
  <c r="T183"/>
  <c r="S183"/>
  <c r="R183"/>
  <c r="AB185"/>
  <c r="Y185"/>
  <c r="U185"/>
  <c r="T185"/>
  <c r="S185"/>
  <c r="R185"/>
  <c r="AB186"/>
  <c r="Y186"/>
  <c r="U186"/>
  <c r="T186"/>
  <c r="S186"/>
  <c r="R186"/>
  <c r="AB187"/>
  <c r="Y187"/>
  <c r="U187"/>
  <c r="T187"/>
  <c r="S187"/>
  <c r="R187"/>
  <c r="AB189"/>
  <c r="Y189"/>
  <c r="U189"/>
  <c r="T189"/>
  <c r="S189"/>
  <c r="R189"/>
  <c r="AM183"/>
  <c r="AN183" s="1"/>
  <c r="AS183" s="1"/>
  <c r="AM185"/>
  <c r="AN185" s="1"/>
  <c r="AS185" s="1"/>
  <c r="AM186"/>
  <c r="AN186" s="1"/>
  <c r="AS186" s="1"/>
  <c r="AM187"/>
  <c r="AN187" s="1"/>
  <c r="AM189"/>
  <c r="AN189" s="1"/>
  <c r="AS189" s="1"/>
  <c r="L183" i="22"/>
  <c r="M183" s="1"/>
  <c r="AQ183" s="1"/>
  <c r="L185"/>
  <c r="M185" s="1"/>
  <c r="AQ185" s="1"/>
  <c r="L186"/>
  <c r="M186" s="1"/>
  <c r="AQ186" s="1"/>
  <c r="L187"/>
  <c r="M187" s="1"/>
  <c r="L189"/>
  <c r="M189" s="1"/>
  <c r="AQ189" s="1"/>
  <c r="AB183"/>
  <c r="U183"/>
  <c r="T183"/>
  <c r="S183"/>
  <c r="R183"/>
  <c r="AB185"/>
  <c r="U185"/>
  <c r="T185"/>
  <c r="S185"/>
  <c r="R185"/>
  <c r="AB186"/>
  <c r="U186"/>
  <c r="T186"/>
  <c r="S186"/>
  <c r="R186"/>
  <c r="R190" s="1"/>
  <c r="AB187"/>
  <c r="U187"/>
  <c r="T187"/>
  <c r="S187"/>
  <c r="S190" s="1"/>
  <c r="R187"/>
  <c r="AB189"/>
  <c r="U189"/>
  <c r="T189"/>
  <c r="S189"/>
  <c r="R189"/>
  <c r="AM183"/>
  <c r="AN183" s="1"/>
  <c r="AS183" s="1"/>
  <c r="AM185"/>
  <c r="AM186"/>
  <c r="AN186" s="1"/>
  <c r="AS186" s="1"/>
  <c r="AM187"/>
  <c r="AN187" s="1"/>
  <c r="AS187" s="1"/>
  <c r="AM189"/>
  <c r="AN189" s="1"/>
  <c r="AS189" s="1"/>
  <c r="L183" i="23"/>
  <c r="L185"/>
  <c r="M185" s="1"/>
  <c r="AQ185" s="1"/>
  <c r="L186"/>
  <c r="M186" s="1"/>
  <c r="AQ186" s="1"/>
  <c r="L187"/>
  <c r="M187" s="1"/>
  <c r="AQ187" s="1"/>
  <c r="L189"/>
  <c r="M189" s="1"/>
  <c r="AQ189" s="1"/>
  <c r="AB183"/>
  <c r="U183"/>
  <c r="T183"/>
  <c r="S183"/>
  <c r="R183"/>
  <c r="AB185"/>
  <c r="U185"/>
  <c r="T185"/>
  <c r="S185"/>
  <c r="R185"/>
  <c r="AB186"/>
  <c r="U186"/>
  <c r="U190" s="1"/>
  <c r="T186"/>
  <c r="S186"/>
  <c r="R186"/>
  <c r="AB187"/>
  <c r="AB190" s="1"/>
  <c r="U187"/>
  <c r="T187"/>
  <c r="S187"/>
  <c r="R187"/>
  <c r="R190" s="1"/>
  <c r="AB189"/>
  <c r="U189"/>
  <c r="T189"/>
  <c r="S189"/>
  <c r="R189"/>
  <c r="AM183"/>
  <c r="AN183" s="1"/>
  <c r="AS183" s="1"/>
  <c r="AM185"/>
  <c r="AN185" s="1"/>
  <c r="AS185" s="1"/>
  <c r="AM186"/>
  <c r="AN186" s="1"/>
  <c r="AS186" s="1"/>
  <c r="AM187"/>
  <c r="AN187" s="1"/>
  <c r="AS187" s="1"/>
  <c r="AM189"/>
  <c r="AN189" s="1"/>
  <c r="AS189" s="1"/>
  <c r="E57" i="18"/>
  <c r="F57"/>
  <c r="G57"/>
  <c r="L191" i="1"/>
  <c r="L192"/>
  <c r="M192"/>
  <c r="AQ192" s="1"/>
  <c r="AB191"/>
  <c r="Y191"/>
  <c r="U191"/>
  <c r="T191"/>
  <c r="S191"/>
  <c r="R191"/>
  <c r="AB192"/>
  <c r="Y192"/>
  <c r="U192"/>
  <c r="T192"/>
  <c r="S192"/>
  <c r="R192"/>
  <c r="AM191"/>
  <c r="AN191" s="1"/>
  <c r="AM192"/>
  <c r="AN192" s="1"/>
  <c r="AS192" s="1"/>
  <c r="L191" i="12"/>
  <c r="M191" s="1"/>
  <c r="L192"/>
  <c r="M192" s="1"/>
  <c r="AB191"/>
  <c r="Y191"/>
  <c r="U191"/>
  <c r="T191"/>
  <c r="S191"/>
  <c r="R191"/>
  <c r="AB192"/>
  <c r="Y192"/>
  <c r="U192"/>
  <c r="T192"/>
  <c r="S192"/>
  <c r="R192"/>
  <c r="AM191"/>
  <c r="AN191" s="1"/>
  <c r="AM192"/>
  <c r="AN192" s="1"/>
  <c r="AS192" s="1"/>
  <c r="Y57" i="18"/>
  <c r="Z57"/>
  <c r="AA57"/>
  <c r="AB57"/>
  <c r="AC57"/>
  <c r="AD57"/>
  <c r="AE57"/>
  <c r="L191" i="13"/>
  <c r="M191" s="1"/>
  <c r="AQ191" s="1"/>
  <c r="L192"/>
  <c r="M192" s="1"/>
  <c r="AQ192" s="1"/>
  <c r="AB191"/>
  <c r="Y191"/>
  <c r="U191"/>
  <c r="T191"/>
  <c r="S191"/>
  <c r="R191"/>
  <c r="AB192"/>
  <c r="Y192"/>
  <c r="U192"/>
  <c r="T192"/>
  <c r="S192"/>
  <c r="R192"/>
  <c r="AM191"/>
  <c r="AN191" s="1"/>
  <c r="AS191" s="1"/>
  <c r="AM192"/>
  <c r="AN192" s="1"/>
  <c r="AS192" s="1"/>
  <c r="AL57" i="18"/>
  <c r="AM57"/>
  <c r="AN57"/>
  <c r="AO57"/>
  <c r="AP57"/>
  <c r="AQ57"/>
  <c r="AR57"/>
  <c r="L191" i="14"/>
  <c r="M191" s="1"/>
  <c r="L192"/>
  <c r="M192" s="1"/>
  <c r="AQ192" s="1"/>
  <c r="AB191"/>
  <c r="Y191"/>
  <c r="U191"/>
  <c r="T191"/>
  <c r="S191"/>
  <c r="R191"/>
  <c r="AB192"/>
  <c r="Y192"/>
  <c r="U192"/>
  <c r="T192"/>
  <c r="S192"/>
  <c r="R192"/>
  <c r="AM191"/>
  <c r="AN191" s="1"/>
  <c r="AM192"/>
  <c r="AN192" s="1"/>
  <c r="AS192" s="1"/>
  <c r="AY57" i="18"/>
  <c r="AZ57"/>
  <c r="BA57"/>
  <c r="BB57"/>
  <c r="BC57"/>
  <c r="BD57"/>
  <c r="BE57"/>
  <c r="L191" i="15"/>
  <c r="M191" s="1"/>
  <c r="AQ191" s="1"/>
  <c r="L192"/>
  <c r="M192"/>
  <c r="AQ192" s="1"/>
  <c r="AE191"/>
  <c r="AB191"/>
  <c r="Y191"/>
  <c r="U191"/>
  <c r="T191"/>
  <c r="S191"/>
  <c r="R191"/>
  <c r="AB192"/>
  <c r="Y192"/>
  <c r="U192"/>
  <c r="T192"/>
  <c r="S192"/>
  <c r="R192"/>
  <c r="AM191"/>
  <c r="AN191" s="1"/>
  <c r="AS191" s="1"/>
  <c r="AM192"/>
  <c r="AN192" s="1"/>
  <c r="AS192" s="1"/>
  <c r="BM57" i="18"/>
  <c r="BN57"/>
  <c r="BO57"/>
  <c r="BP57"/>
  <c r="BQ57"/>
  <c r="BR57"/>
  <c r="L191" i="16"/>
  <c r="M191" s="1"/>
  <c r="L192"/>
  <c r="M192" s="1"/>
  <c r="AQ192" s="1"/>
  <c r="AB191"/>
  <c r="Y191"/>
  <c r="U191"/>
  <c r="T191"/>
  <c r="S191"/>
  <c r="R191"/>
  <c r="AF191"/>
  <c r="AR191" s="1"/>
  <c r="AB192"/>
  <c r="Y192"/>
  <c r="U192"/>
  <c r="T192"/>
  <c r="T193" s="1"/>
  <c r="S192"/>
  <c r="R192"/>
  <c r="AM191"/>
  <c r="AN191" s="1"/>
  <c r="AS191" s="1"/>
  <c r="AM192"/>
  <c r="AN192" s="1"/>
  <c r="BZ57" i="18"/>
  <c r="CA57"/>
  <c r="CB57"/>
  <c r="CC57"/>
  <c r="CD57"/>
  <c r="CE57"/>
  <c r="L191" i="17"/>
  <c r="M191" s="1"/>
  <c r="AQ191" s="1"/>
  <c r="L192"/>
  <c r="M192" s="1"/>
  <c r="AQ192" s="1"/>
  <c r="AE191"/>
  <c r="AB191"/>
  <c r="Y191"/>
  <c r="U191"/>
  <c r="U193" s="1"/>
  <c r="T191"/>
  <c r="S191"/>
  <c r="R191"/>
  <c r="AB192"/>
  <c r="Y192"/>
  <c r="U192"/>
  <c r="T192"/>
  <c r="S192"/>
  <c r="R192"/>
  <c r="AM191"/>
  <c r="AN191" s="1"/>
  <c r="AS191" s="1"/>
  <c r="AM192"/>
  <c r="AN192" s="1"/>
  <c r="AS192" s="1"/>
  <c r="CM57" i="18"/>
  <c r="CN57"/>
  <c r="CO57"/>
  <c r="CP57"/>
  <c r="CQ57"/>
  <c r="CR57"/>
  <c r="CZ57"/>
  <c r="DB57"/>
  <c r="DC57"/>
  <c r="DD57"/>
  <c r="L191" i="22"/>
  <c r="M191" s="1"/>
  <c r="L192"/>
  <c r="AE191"/>
  <c r="AB191"/>
  <c r="U191"/>
  <c r="T191"/>
  <c r="T193" s="1"/>
  <c r="S191"/>
  <c r="R191"/>
  <c r="AB192"/>
  <c r="U192"/>
  <c r="T192"/>
  <c r="S192"/>
  <c r="R192"/>
  <c r="AE192"/>
  <c r="AM191"/>
  <c r="AN191" s="1"/>
  <c r="AS191" s="1"/>
  <c r="AM192"/>
  <c r="AN192" s="1"/>
  <c r="DM57" i="18"/>
  <c r="DN57"/>
  <c r="DO57"/>
  <c r="DP57"/>
  <c r="DQ57"/>
  <c r="DR57"/>
  <c r="L191" i="23"/>
  <c r="M191" s="1"/>
  <c r="AQ191" s="1"/>
  <c r="L192"/>
  <c r="M192" s="1"/>
  <c r="AQ192" s="1"/>
  <c r="AE191"/>
  <c r="AB191"/>
  <c r="U191"/>
  <c r="T191"/>
  <c r="S191"/>
  <c r="R191"/>
  <c r="AB192"/>
  <c r="U192"/>
  <c r="T192"/>
  <c r="S192"/>
  <c r="S193" s="1"/>
  <c r="R192"/>
  <c r="AM191"/>
  <c r="AN191" s="1"/>
  <c r="AS191" s="1"/>
  <c r="AM192"/>
  <c r="AN192" s="1"/>
  <c r="AS192" s="1"/>
  <c r="DZ57" i="18"/>
  <c r="EA57"/>
  <c r="EB57"/>
  <c r="EC57"/>
  <c r="ED57"/>
  <c r="EE57"/>
  <c r="E58"/>
  <c r="F58"/>
  <c r="G58"/>
  <c r="B59"/>
  <c r="L199" i="1"/>
  <c r="L200"/>
  <c r="M200"/>
  <c r="AQ200" s="1"/>
  <c r="AU200" s="1"/>
  <c r="L201"/>
  <c r="M201" s="1"/>
  <c r="AQ201" s="1"/>
  <c r="L202"/>
  <c r="M202" s="1"/>
  <c r="AQ202" s="1"/>
  <c r="L204"/>
  <c r="L205"/>
  <c r="M205" s="1"/>
  <c r="AQ205" s="1"/>
  <c r="L206"/>
  <c r="M206" s="1"/>
  <c r="AQ206" s="1"/>
  <c r="L210"/>
  <c r="L211"/>
  <c r="M211" s="1"/>
  <c r="AQ211" s="1"/>
  <c r="L214"/>
  <c r="L215"/>
  <c r="M215" s="1"/>
  <c r="AQ215" s="1"/>
  <c r="L216"/>
  <c r="M216" s="1"/>
  <c r="AQ216" s="1"/>
  <c r="L217"/>
  <c r="M217" s="1"/>
  <c r="AQ217" s="1"/>
  <c r="L218"/>
  <c r="M218" s="1"/>
  <c r="AQ218" s="1"/>
  <c r="L219"/>
  <c r="M219" s="1"/>
  <c r="AQ219" s="1"/>
  <c r="L222"/>
  <c r="L223"/>
  <c r="M223" s="1"/>
  <c r="AQ223" s="1"/>
  <c r="L224"/>
  <c r="M224" s="1"/>
  <c r="AQ224" s="1"/>
  <c r="L227"/>
  <c r="L228"/>
  <c r="M228" s="1"/>
  <c r="AQ228" s="1"/>
  <c r="L229"/>
  <c r="M229" s="1"/>
  <c r="AQ229" s="1"/>
  <c r="L230"/>
  <c r="M230" s="1"/>
  <c r="AQ230" s="1"/>
  <c r="L233"/>
  <c r="L234"/>
  <c r="M234" s="1"/>
  <c r="AQ234" s="1"/>
  <c r="L235"/>
  <c r="M235" s="1"/>
  <c r="AQ235" s="1"/>
  <c r="L236"/>
  <c r="M236" s="1"/>
  <c r="AQ236" s="1"/>
  <c r="L239"/>
  <c r="L240"/>
  <c r="M240" s="1"/>
  <c r="AQ240" s="1"/>
  <c r="L241"/>
  <c r="M241" s="1"/>
  <c r="AQ241" s="1"/>
  <c r="L242"/>
  <c r="M242" s="1"/>
  <c r="AQ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AF218" s="1"/>
  <c r="AR218" s="1"/>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S199" s="1"/>
  <c r="AM200"/>
  <c r="AN200" s="1"/>
  <c r="AS200" s="1"/>
  <c r="AM201"/>
  <c r="AN201" s="1"/>
  <c r="AS201" s="1"/>
  <c r="AM202"/>
  <c r="AS202"/>
  <c r="AM204"/>
  <c r="AM205"/>
  <c r="AN205" s="1"/>
  <c r="AS205" s="1"/>
  <c r="AM206"/>
  <c r="AN206" s="1"/>
  <c r="AS206" s="1"/>
  <c r="AM210"/>
  <c r="AN210" s="1"/>
  <c r="AM211"/>
  <c r="AN211" s="1"/>
  <c r="AS211" s="1"/>
  <c r="AM214"/>
  <c r="AN214" s="1"/>
  <c r="AS214" s="1"/>
  <c r="AM215"/>
  <c r="AN215" s="1"/>
  <c r="AM216"/>
  <c r="AN216" s="1"/>
  <c r="AS216" s="1"/>
  <c r="AM217"/>
  <c r="AN217" s="1"/>
  <c r="AS217" s="1"/>
  <c r="AM218"/>
  <c r="AN218" s="1"/>
  <c r="AS218" s="1"/>
  <c r="AM219"/>
  <c r="AN219"/>
  <c r="AS219" s="1"/>
  <c r="AM222"/>
  <c r="AN222" s="1"/>
  <c r="AM223"/>
  <c r="AN223" s="1"/>
  <c r="AS223" s="1"/>
  <c r="AM224"/>
  <c r="AN224" s="1"/>
  <c r="AS224" s="1"/>
  <c r="AM227"/>
  <c r="AN227" s="1"/>
  <c r="AS227" s="1"/>
  <c r="AM228"/>
  <c r="AN228" s="1"/>
  <c r="AS228" s="1"/>
  <c r="AM229"/>
  <c r="AN229" s="1"/>
  <c r="AS229" s="1"/>
  <c r="AM230"/>
  <c r="AN230" s="1"/>
  <c r="AS230" s="1"/>
  <c r="AM233"/>
  <c r="AN233" s="1"/>
  <c r="AS233" s="1"/>
  <c r="AM234"/>
  <c r="AN234" s="1"/>
  <c r="AM235"/>
  <c r="AN235" s="1"/>
  <c r="AS235" s="1"/>
  <c r="AM236"/>
  <c r="AN236" s="1"/>
  <c r="AS236" s="1"/>
  <c r="AM239"/>
  <c r="AN239" s="1"/>
  <c r="AS239" s="1"/>
  <c r="AM240"/>
  <c r="AN240" s="1"/>
  <c r="AS240" s="1"/>
  <c r="AM241"/>
  <c r="AN241" s="1"/>
  <c r="AS241" s="1"/>
  <c r="AM242"/>
  <c r="AN242" s="1"/>
  <c r="AS242" s="1"/>
  <c r="L63" i="18"/>
  <c r="L71"/>
  <c r="L70" s="1"/>
  <c r="M61"/>
  <c r="M62"/>
  <c r="M63"/>
  <c r="M65"/>
  <c r="M67"/>
  <c r="M66" s="1"/>
  <c r="M69"/>
  <c r="M68" s="1"/>
  <c r="M71"/>
  <c r="M70" s="1"/>
  <c r="M73"/>
  <c r="M72" s="1"/>
  <c r="N61"/>
  <c r="N63"/>
  <c r="N65"/>
  <c r="N64" s="1"/>
  <c r="N67"/>
  <c r="N69"/>
  <c r="N68" s="1"/>
  <c r="N71"/>
  <c r="N70" s="1"/>
  <c r="N73"/>
  <c r="N72" s="1"/>
  <c r="O61"/>
  <c r="O62"/>
  <c r="O63"/>
  <c r="O65"/>
  <c r="O64" s="1"/>
  <c r="O67"/>
  <c r="O69"/>
  <c r="O68" s="1"/>
  <c r="O71"/>
  <c r="O70" s="1"/>
  <c r="O73"/>
  <c r="O72" s="1"/>
  <c r="P61"/>
  <c r="P62"/>
  <c r="P63"/>
  <c r="P65"/>
  <c r="P64" s="1"/>
  <c r="P67"/>
  <c r="P66" s="1"/>
  <c r="P69"/>
  <c r="P68" s="1"/>
  <c r="P71"/>
  <c r="P70" s="1"/>
  <c r="P73"/>
  <c r="P72" s="1"/>
  <c r="Q61"/>
  <c r="Q62"/>
  <c r="Q63"/>
  <c r="Q65"/>
  <c r="Q64" s="1"/>
  <c r="Q67"/>
  <c r="Q66" s="1"/>
  <c r="Q69"/>
  <c r="Q68" s="1"/>
  <c r="Q71"/>
  <c r="Q70" s="1"/>
  <c r="Q73"/>
  <c r="Q72" s="1"/>
  <c r="R61"/>
  <c r="R62"/>
  <c r="R63"/>
  <c r="R65"/>
  <c r="R64" s="1"/>
  <c r="R67"/>
  <c r="R66" s="1"/>
  <c r="R69"/>
  <c r="R68" s="1"/>
  <c r="R71"/>
  <c r="R70" s="1"/>
  <c r="R73"/>
  <c r="R72" s="1"/>
  <c r="L199" i="12"/>
  <c r="M199" s="1"/>
  <c r="AQ199" s="1"/>
  <c r="L200"/>
  <c r="M200" s="1"/>
  <c r="L201"/>
  <c r="M201" s="1"/>
  <c r="L202"/>
  <c r="M202" s="1"/>
  <c r="L204"/>
  <c r="M204" s="1"/>
  <c r="AQ204" s="1"/>
  <c r="L205"/>
  <c r="M205" s="1"/>
  <c r="L206"/>
  <c r="M206" s="1"/>
  <c r="AQ206" s="1"/>
  <c r="L210"/>
  <c r="M210" s="1"/>
  <c r="L211"/>
  <c r="M211" s="1"/>
  <c r="L214"/>
  <c r="M214" s="1"/>
  <c r="AQ214" s="1"/>
  <c r="L215"/>
  <c r="M215" s="1"/>
  <c r="L216"/>
  <c r="M216" s="1"/>
  <c r="AQ216" s="1"/>
  <c r="L217"/>
  <c r="M217" s="1"/>
  <c r="L218"/>
  <c r="M218" s="1"/>
  <c r="L219"/>
  <c r="M219" s="1"/>
  <c r="L222"/>
  <c r="M222" s="1"/>
  <c r="L223"/>
  <c r="M223" s="1"/>
  <c r="AQ223" s="1"/>
  <c r="L224"/>
  <c r="M224" s="1"/>
  <c r="L227"/>
  <c r="M227" s="1"/>
  <c r="L228"/>
  <c r="M228" s="1"/>
  <c r="AQ228" s="1"/>
  <c r="L229"/>
  <c r="M229" s="1"/>
  <c r="L230"/>
  <c r="M230"/>
  <c r="AQ230" s="1"/>
  <c r="L233"/>
  <c r="M233" s="1"/>
  <c r="L234"/>
  <c r="M234" s="1"/>
  <c r="AQ234"/>
  <c r="L235"/>
  <c r="M235" s="1"/>
  <c r="AQ235" s="1"/>
  <c r="L236"/>
  <c r="M236" s="1"/>
  <c r="AQ236"/>
  <c r="L239"/>
  <c r="M239" s="1"/>
  <c r="L240"/>
  <c r="M240" s="1"/>
  <c r="AQ240" s="1"/>
  <c r="L241"/>
  <c r="M241" s="1"/>
  <c r="L242"/>
  <c r="M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AE234" s="1"/>
  <c r="AF234" s="1"/>
  <c r="AR234" s="1"/>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M200"/>
  <c r="AN200" s="1"/>
  <c r="AS200" s="1"/>
  <c r="AM201"/>
  <c r="AN201" s="1"/>
  <c r="AM202"/>
  <c r="AS202" s="1"/>
  <c r="AM204"/>
  <c r="AN204" s="1"/>
  <c r="AM205"/>
  <c r="AN205" s="1"/>
  <c r="AS205" s="1"/>
  <c r="AM206"/>
  <c r="AN206" s="1"/>
  <c r="AM210"/>
  <c r="AN210" s="1"/>
  <c r="AS210" s="1"/>
  <c r="AM211"/>
  <c r="AN211" s="1"/>
  <c r="AM214"/>
  <c r="AN214" s="1"/>
  <c r="AM215"/>
  <c r="AN215" s="1"/>
  <c r="AM216"/>
  <c r="AN216" s="1"/>
  <c r="AM217"/>
  <c r="AN217" s="1"/>
  <c r="AS217" s="1"/>
  <c r="AM218"/>
  <c r="AN218" s="1"/>
  <c r="AM219"/>
  <c r="AN219" s="1"/>
  <c r="AS219" s="1"/>
  <c r="AM222"/>
  <c r="AN222" s="1"/>
  <c r="AM223"/>
  <c r="AN223" s="1"/>
  <c r="AM224"/>
  <c r="AN224" s="1"/>
  <c r="AS224" s="1"/>
  <c r="AM227"/>
  <c r="AN227" s="1"/>
  <c r="AS227" s="1"/>
  <c r="AM228"/>
  <c r="AN228" s="1"/>
  <c r="AM229"/>
  <c r="AN229" s="1"/>
  <c r="AS229" s="1"/>
  <c r="AM230"/>
  <c r="AN230" s="1"/>
  <c r="AM233"/>
  <c r="AN233" s="1"/>
  <c r="AM234"/>
  <c r="AN234" s="1"/>
  <c r="AS234" s="1"/>
  <c r="AM235"/>
  <c r="AN235" s="1"/>
  <c r="AS235" s="1"/>
  <c r="AM236"/>
  <c r="AN236" s="1"/>
  <c r="AS236" s="1"/>
  <c r="AM239"/>
  <c r="AN239" s="1"/>
  <c r="AS239" s="1"/>
  <c r="AM240"/>
  <c r="AN240" s="1"/>
  <c r="AM241"/>
  <c r="AN241" s="1"/>
  <c r="AS241" s="1"/>
  <c r="AM242"/>
  <c r="AN242" s="1"/>
  <c r="AS242" s="1"/>
  <c r="Y71" i="18"/>
  <c r="Y70" s="1"/>
  <c r="Z61"/>
  <c r="Z62"/>
  <c r="Z63"/>
  <c r="Z65"/>
  <c r="Z64" s="1"/>
  <c r="Z67"/>
  <c r="Z66" s="1"/>
  <c r="Z69"/>
  <c r="Z68" s="1"/>
  <c r="Z71"/>
  <c r="Z70" s="1"/>
  <c r="Z73"/>
  <c r="Z72" s="1"/>
  <c r="AA61"/>
  <c r="AA63"/>
  <c r="AA65"/>
  <c r="AA64" s="1"/>
  <c r="AA67"/>
  <c r="AA66" s="1"/>
  <c r="AA69"/>
  <c r="AA68" s="1"/>
  <c r="AA71"/>
  <c r="AA70" s="1"/>
  <c r="AA73"/>
  <c r="AA72" s="1"/>
  <c r="AB61"/>
  <c r="AB62"/>
  <c r="AB63"/>
  <c r="AB65"/>
  <c r="AB64" s="1"/>
  <c r="AB67"/>
  <c r="AB66" s="1"/>
  <c r="AB69"/>
  <c r="AB68" s="1"/>
  <c r="AB71"/>
  <c r="AB70" s="1"/>
  <c r="AB73"/>
  <c r="AB72" s="1"/>
  <c r="AC61"/>
  <c r="AC62"/>
  <c r="AC63"/>
  <c r="AC65"/>
  <c r="AC64" s="1"/>
  <c r="AC67"/>
  <c r="AC66" s="1"/>
  <c r="AC69"/>
  <c r="AC68" s="1"/>
  <c r="AC71"/>
  <c r="AC70" s="1"/>
  <c r="AC73"/>
  <c r="AC72" s="1"/>
  <c r="AD61"/>
  <c r="AD62"/>
  <c r="AD63"/>
  <c r="AD65"/>
  <c r="AD64" s="1"/>
  <c r="AD67"/>
  <c r="AD66" s="1"/>
  <c r="AD69"/>
  <c r="AD68" s="1"/>
  <c r="AD71"/>
  <c r="AD70" s="1"/>
  <c r="AD73"/>
  <c r="AD72" s="1"/>
  <c r="AE61"/>
  <c r="AE62"/>
  <c r="AE63"/>
  <c r="AE65"/>
  <c r="AE64" s="1"/>
  <c r="AE67"/>
  <c r="AE66" s="1"/>
  <c r="AE69"/>
  <c r="AE68" s="1"/>
  <c r="AE71"/>
  <c r="AE70" s="1"/>
  <c r="AE73"/>
  <c r="AE72" s="1"/>
  <c r="L199" i="13"/>
  <c r="M199" s="1"/>
  <c r="AQ199" s="1"/>
  <c r="L200"/>
  <c r="M200" s="1"/>
  <c r="AQ200" s="1"/>
  <c r="AU200" s="1"/>
  <c r="L201"/>
  <c r="M201" s="1"/>
  <c r="AQ201" s="1"/>
  <c r="L202"/>
  <c r="M202" s="1"/>
  <c r="L204"/>
  <c r="M204" s="1"/>
  <c r="AQ204" s="1"/>
  <c r="L205"/>
  <c r="M205" s="1"/>
  <c r="AQ205" s="1"/>
  <c r="L206"/>
  <c r="M206" s="1"/>
  <c r="AQ206" s="1"/>
  <c r="L210"/>
  <c r="M210" s="1"/>
  <c r="AQ210" s="1"/>
  <c r="AU210" s="1"/>
  <c r="L211"/>
  <c r="M211" s="1"/>
  <c r="AQ211" s="1"/>
  <c r="AU211" s="1"/>
  <c r="L214"/>
  <c r="M214" s="1"/>
  <c r="AQ214" s="1"/>
  <c r="L215"/>
  <c r="M215" s="1"/>
  <c r="L216"/>
  <c r="M216" s="1"/>
  <c r="AQ216" s="1"/>
  <c r="L217"/>
  <c r="M217" s="1"/>
  <c r="AQ217" s="1"/>
  <c r="L218"/>
  <c r="M218" s="1"/>
  <c r="AQ218" s="1"/>
  <c r="L219"/>
  <c r="M219" s="1"/>
  <c r="AQ219" s="1"/>
  <c r="L222"/>
  <c r="M222" s="1"/>
  <c r="AQ222" s="1"/>
  <c r="L223"/>
  <c r="M223" s="1"/>
  <c r="AQ223" s="1"/>
  <c r="L224"/>
  <c r="M224" s="1"/>
  <c r="AQ224" s="1"/>
  <c r="L227"/>
  <c r="M227" s="1"/>
  <c r="AQ227" s="1"/>
  <c r="L228"/>
  <c r="M228" s="1"/>
  <c r="AQ228" s="1"/>
  <c r="L229"/>
  <c r="M229" s="1"/>
  <c r="AQ229" s="1"/>
  <c r="AU229" s="1"/>
  <c r="L230"/>
  <c r="M230" s="1"/>
  <c r="L233"/>
  <c r="M233" s="1"/>
  <c r="L234"/>
  <c r="M234" s="1"/>
  <c r="AQ234" s="1"/>
  <c r="L235"/>
  <c r="M235" s="1"/>
  <c r="AQ235" s="1"/>
  <c r="L236"/>
  <c r="M236" s="1"/>
  <c r="AQ236" s="1"/>
  <c r="L239"/>
  <c r="M239" s="1"/>
  <c r="AQ239" s="1"/>
  <c r="L240"/>
  <c r="M240" s="1"/>
  <c r="AQ240" s="1"/>
  <c r="L241"/>
  <c r="M241" s="1"/>
  <c r="AQ241" s="1"/>
  <c r="L242"/>
  <c r="M242" s="1"/>
  <c r="AQ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M200"/>
  <c r="AN200" s="1"/>
  <c r="AS200" s="1"/>
  <c r="AM201"/>
  <c r="AN201" s="1"/>
  <c r="AS201" s="1"/>
  <c r="AM202"/>
  <c r="AN202" s="1"/>
  <c r="AS202" s="1"/>
  <c r="AM204"/>
  <c r="AN204" s="1"/>
  <c r="AM205"/>
  <c r="AN205" s="1"/>
  <c r="AS205" s="1"/>
  <c r="AM206"/>
  <c r="AN206" s="1"/>
  <c r="AS206" s="1"/>
  <c r="AM210"/>
  <c r="AN210" s="1"/>
  <c r="AS210" s="1"/>
  <c r="AM211"/>
  <c r="AN211" s="1"/>
  <c r="AM214"/>
  <c r="AN214" s="1"/>
  <c r="AM215"/>
  <c r="AN215" s="1"/>
  <c r="AS215" s="1"/>
  <c r="AM216"/>
  <c r="AN216" s="1"/>
  <c r="AS216" s="1"/>
  <c r="AM217"/>
  <c r="AN217" s="1"/>
  <c r="AS217" s="1"/>
  <c r="AM218"/>
  <c r="AN218" s="1"/>
  <c r="AS218" s="1"/>
  <c r="AM219"/>
  <c r="AN219" s="1"/>
  <c r="AS219" s="1"/>
  <c r="AM222"/>
  <c r="AN222" s="1"/>
  <c r="AS222" s="1"/>
  <c r="AM223"/>
  <c r="AN223" s="1"/>
  <c r="AM224"/>
  <c r="AN224" s="1"/>
  <c r="AS224" s="1"/>
  <c r="AM227"/>
  <c r="AN227" s="1"/>
  <c r="AS227" s="1"/>
  <c r="AM228"/>
  <c r="AN228" s="1"/>
  <c r="AM229"/>
  <c r="AN229" s="1"/>
  <c r="AS229" s="1"/>
  <c r="AM230"/>
  <c r="AN230" s="1"/>
  <c r="AS230" s="1"/>
  <c r="AM233"/>
  <c r="AN233" s="1"/>
  <c r="AS233" s="1"/>
  <c r="AM234"/>
  <c r="AN234" s="1"/>
  <c r="AS234" s="1"/>
  <c r="AM235"/>
  <c r="AN235" s="1"/>
  <c r="AM236"/>
  <c r="AN236" s="1"/>
  <c r="AM239"/>
  <c r="AN239" s="1"/>
  <c r="AM240"/>
  <c r="AN240" s="1"/>
  <c r="AS240" s="1"/>
  <c r="AM241"/>
  <c r="AN241" s="1"/>
  <c r="AM242"/>
  <c r="AN242" s="1"/>
  <c r="AM61" i="18"/>
  <c r="AM62"/>
  <c r="AM63"/>
  <c r="AM65"/>
  <c r="AM64" s="1"/>
  <c r="AM67"/>
  <c r="AM66" s="1"/>
  <c r="AM69"/>
  <c r="AM68" s="1"/>
  <c r="AM71"/>
  <c r="AM70" s="1"/>
  <c r="AM73"/>
  <c r="AM72" s="1"/>
  <c r="AN61"/>
  <c r="AN62"/>
  <c r="AN63"/>
  <c r="AN65"/>
  <c r="AN64" s="1"/>
  <c r="AN67"/>
  <c r="AN66" s="1"/>
  <c r="AN69"/>
  <c r="AN68" s="1"/>
  <c r="AN71"/>
  <c r="AN70" s="1"/>
  <c r="AN73"/>
  <c r="AN72" s="1"/>
  <c r="AO61"/>
  <c r="AO62"/>
  <c r="AO63"/>
  <c r="AO65"/>
  <c r="AO64" s="1"/>
  <c r="AO67"/>
  <c r="AO66" s="1"/>
  <c r="AO69"/>
  <c r="AO68" s="1"/>
  <c r="AO71"/>
  <c r="AO70" s="1"/>
  <c r="AO73"/>
  <c r="AO72" s="1"/>
  <c r="AP61"/>
  <c r="AP62"/>
  <c r="AP63"/>
  <c r="AP65"/>
  <c r="AP64" s="1"/>
  <c r="AP67"/>
  <c r="AP66" s="1"/>
  <c r="AP69"/>
  <c r="AP68" s="1"/>
  <c r="AP71"/>
  <c r="AP70" s="1"/>
  <c r="AP73"/>
  <c r="AP72" s="1"/>
  <c r="AQ61"/>
  <c r="AQ62"/>
  <c r="AQ63"/>
  <c r="AQ65"/>
  <c r="AQ64" s="1"/>
  <c r="AQ67"/>
  <c r="AQ66" s="1"/>
  <c r="AQ69"/>
  <c r="AQ68" s="1"/>
  <c r="AQ71"/>
  <c r="AQ70" s="1"/>
  <c r="AQ73"/>
  <c r="AQ72" s="1"/>
  <c r="AR61"/>
  <c r="AR62"/>
  <c r="AR63"/>
  <c r="AR65"/>
  <c r="AR64" s="1"/>
  <c r="AR67"/>
  <c r="AR66" s="1"/>
  <c r="AR69"/>
  <c r="AR68" s="1"/>
  <c r="AR71"/>
  <c r="AR70" s="1"/>
  <c r="AR73"/>
  <c r="AR72" s="1"/>
  <c r="L199" i="14"/>
  <c r="M199" s="1"/>
  <c r="L200"/>
  <c r="M200" s="1"/>
  <c r="AQ200" s="1"/>
  <c r="AU200" s="1"/>
  <c r="L201"/>
  <c r="M201" s="1"/>
  <c r="AQ201" s="1"/>
  <c r="L202"/>
  <c r="M202" s="1"/>
  <c r="AQ202" s="1"/>
  <c r="L204"/>
  <c r="M204" s="1"/>
  <c r="L205"/>
  <c r="M205" s="1"/>
  <c r="AQ205" s="1"/>
  <c r="L206"/>
  <c r="M206" s="1"/>
  <c r="AQ206" s="1"/>
  <c r="L210"/>
  <c r="M210" s="1"/>
  <c r="L211"/>
  <c r="M211" s="1"/>
  <c r="AQ211" s="1"/>
  <c r="AU211" s="1"/>
  <c r="L214"/>
  <c r="M214" s="1"/>
  <c r="L215"/>
  <c r="M215" s="1"/>
  <c r="AQ215" s="1"/>
  <c r="L216"/>
  <c r="M216" s="1"/>
  <c r="AQ216" s="1"/>
  <c r="L217"/>
  <c r="M217" s="1"/>
  <c r="AQ217" s="1"/>
  <c r="L218"/>
  <c r="M218" s="1"/>
  <c r="AQ218" s="1"/>
  <c r="L219"/>
  <c r="M219" s="1"/>
  <c r="AQ219" s="1"/>
  <c r="L222"/>
  <c r="M222" s="1"/>
  <c r="L223"/>
  <c r="M223" s="1"/>
  <c r="AQ223" s="1"/>
  <c r="L224"/>
  <c r="M224" s="1"/>
  <c r="AQ224" s="1"/>
  <c r="L227"/>
  <c r="M227" s="1"/>
  <c r="L228"/>
  <c r="M228" s="1"/>
  <c r="AQ228" s="1"/>
  <c r="L229"/>
  <c r="M229" s="1"/>
  <c r="AQ229" s="1"/>
  <c r="AU229" s="1"/>
  <c r="L230"/>
  <c r="M230" s="1"/>
  <c r="AQ230" s="1"/>
  <c r="AU230" s="1"/>
  <c r="L233"/>
  <c r="M233" s="1"/>
  <c r="L234"/>
  <c r="M234" s="1"/>
  <c r="AQ234" s="1"/>
  <c r="L235"/>
  <c r="M235" s="1"/>
  <c r="AQ235" s="1"/>
  <c r="L236"/>
  <c r="M236" s="1"/>
  <c r="AQ236" s="1"/>
  <c r="L239"/>
  <c r="M239" s="1"/>
  <c r="L240"/>
  <c r="M240" s="1"/>
  <c r="AQ240" s="1"/>
  <c r="L241"/>
  <c r="M241" s="1"/>
  <c r="AQ241" s="1"/>
  <c r="L242"/>
  <c r="M242" s="1"/>
  <c r="AQ242" s="1"/>
  <c r="AB199"/>
  <c r="Y199"/>
  <c r="U199"/>
  <c r="T199"/>
  <c r="S199"/>
  <c r="R199"/>
  <c r="AB200"/>
  <c r="Y200"/>
  <c r="U200"/>
  <c r="T200"/>
  <c r="S200"/>
  <c r="R200"/>
  <c r="AB201"/>
  <c r="AE201" s="1"/>
  <c r="AF201" s="1"/>
  <c r="AR201" s="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E227" s="1"/>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S199" s="1"/>
  <c r="AM200"/>
  <c r="AN200" s="1"/>
  <c r="AS200" s="1"/>
  <c r="AM201"/>
  <c r="AN201" s="1"/>
  <c r="AS201" s="1"/>
  <c r="AM202"/>
  <c r="AN202" s="1"/>
  <c r="AS202" s="1"/>
  <c r="AM204"/>
  <c r="AN204" s="1"/>
  <c r="AS204" s="1"/>
  <c r="AM205"/>
  <c r="AN205" s="1"/>
  <c r="AS205" s="1"/>
  <c r="AM206"/>
  <c r="AN206" s="1"/>
  <c r="AS206" s="1"/>
  <c r="AM210"/>
  <c r="AN210" s="1"/>
  <c r="AS210" s="1"/>
  <c r="AM211"/>
  <c r="AN211" s="1"/>
  <c r="AM214"/>
  <c r="AN214" s="1"/>
  <c r="AS214" s="1"/>
  <c r="AM215"/>
  <c r="AN215" s="1"/>
  <c r="AS215" s="1"/>
  <c r="AM216"/>
  <c r="AN216" s="1"/>
  <c r="AS216" s="1"/>
  <c r="AM217"/>
  <c r="AN217" s="1"/>
  <c r="AS217" s="1"/>
  <c r="AM218"/>
  <c r="AN218" s="1"/>
  <c r="AS218" s="1"/>
  <c r="AM219"/>
  <c r="AN219" s="1"/>
  <c r="AM222"/>
  <c r="AN222" s="1"/>
  <c r="AS222" s="1"/>
  <c r="AM223"/>
  <c r="AN223" s="1"/>
  <c r="AS223" s="1"/>
  <c r="AM224"/>
  <c r="AN224" s="1"/>
  <c r="AS224" s="1"/>
  <c r="AM227"/>
  <c r="AN227" s="1"/>
  <c r="AS227" s="1"/>
  <c r="AM228"/>
  <c r="AN228" s="1"/>
  <c r="AM229"/>
  <c r="AN229" s="1"/>
  <c r="AS229" s="1"/>
  <c r="AM230"/>
  <c r="AN230" s="1"/>
  <c r="AS230" s="1"/>
  <c r="AM233"/>
  <c r="AN233" s="1"/>
  <c r="AS233" s="1"/>
  <c r="AM234"/>
  <c r="AN234" s="1"/>
  <c r="AS234" s="1"/>
  <c r="AM235"/>
  <c r="AN235" s="1"/>
  <c r="AS235" s="1"/>
  <c r="AM236"/>
  <c r="AN236" s="1"/>
  <c r="AS236" s="1"/>
  <c r="AM239"/>
  <c r="AN239" s="1"/>
  <c r="AS239" s="1"/>
  <c r="AM240"/>
  <c r="AN240" s="1"/>
  <c r="AM241"/>
  <c r="AN241" s="1"/>
  <c r="AS241" s="1"/>
  <c r="AM242"/>
  <c r="AN242" s="1"/>
  <c r="AS242" s="1"/>
  <c r="AZ61" i="18"/>
  <c r="AZ62"/>
  <c r="AZ63"/>
  <c r="AZ65"/>
  <c r="AZ64" s="1"/>
  <c r="AZ67"/>
  <c r="AZ66" s="1"/>
  <c r="AZ69"/>
  <c r="AZ68" s="1"/>
  <c r="AZ71"/>
  <c r="AZ70" s="1"/>
  <c r="AZ73"/>
  <c r="AZ72" s="1"/>
  <c r="BA61"/>
  <c r="BA62"/>
  <c r="BA63"/>
  <c r="BA65"/>
  <c r="BA64" s="1"/>
  <c r="BA67"/>
  <c r="BA66" s="1"/>
  <c r="BA69"/>
  <c r="BA68" s="1"/>
  <c r="BA71"/>
  <c r="BA70" s="1"/>
  <c r="BA73"/>
  <c r="BA72" s="1"/>
  <c r="BB61"/>
  <c r="BB62"/>
  <c r="BB63"/>
  <c r="BB65"/>
  <c r="BB64" s="1"/>
  <c r="BB67"/>
  <c r="BB66" s="1"/>
  <c r="BB69"/>
  <c r="BB68" s="1"/>
  <c r="BB71"/>
  <c r="BB70" s="1"/>
  <c r="BB73"/>
  <c r="BB72" s="1"/>
  <c r="BC61"/>
  <c r="BC62"/>
  <c r="BC63"/>
  <c r="BC65"/>
  <c r="BC64" s="1"/>
  <c r="BC67"/>
  <c r="BC66" s="1"/>
  <c r="BC69"/>
  <c r="BC68" s="1"/>
  <c r="BC71"/>
  <c r="BC70" s="1"/>
  <c r="BC73"/>
  <c r="BC72" s="1"/>
  <c r="BD61"/>
  <c r="BD62"/>
  <c r="BD63"/>
  <c r="BD65"/>
  <c r="BD64" s="1"/>
  <c r="BD67"/>
  <c r="BD66" s="1"/>
  <c r="BD69"/>
  <c r="BD68" s="1"/>
  <c r="BD71"/>
  <c r="BD70" s="1"/>
  <c r="BD73"/>
  <c r="BD72" s="1"/>
  <c r="BE61"/>
  <c r="BE62"/>
  <c r="BE63"/>
  <c r="BE65"/>
  <c r="BE64" s="1"/>
  <c r="BE67"/>
  <c r="BE66" s="1"/>
  <c r="BE69"/>
  <c r="BE68" s="1"/>
  <c r="BE71"/>
  <c r="BE70" s="1"/>
  <c r="BE73"/>
  <c r="BE72" s="1"/>
  <c r="L199" i="15"/>
  <c r="M199" s="1"/>
  <c r="AQ199" s="1"/>
  <c r="L200"/>
  <c r="M200" s="1"/>
  <c r="AQ200" s="1"/>
  <c r="AU200" s="1"/>
  <c r="L201"/>
  <c r="M201" s="1"/>
  <c r="AQ201" s="1"/>
  <c r="L202"/>
  <c r="M202" s="1"/>
  <c r="AQ202" s="1"/>
  <c r="L204"/>
  <c r="M204" s="1"/>
  <c r="AQ204" s="1"/>
  <c r="L205"/>
  <c r="M205" s="1"/>
  <c r="AQ205" s="1"/>
  <c r="L206"/>
  <c r="M206" s="1"/>
  <c r="AQ206" s="1"/>
  <c r="L210"/>
  <c r="M210" s="1"/>
  <c r="L211"/>
  <c r="M211" s="1"/>
  <c r="AQ211" s="1"/>
  <c r="AU211" s="1"/>
  <c r="L214"/>
  <c r="M214" s="1"/>
  <c r="AQ214" s="1"/>
  <c r="L215"/>
  <c r="M215" s="1"/>
  <c r="AQ215" s="1"/>
  <c r="L216"/>
  <c r="M216" s="1"/>
  <c r="AQ216" s="1"/>
  <c r="L217"/>
  <c r="M217" s="1"/>
  <c r="AQ217" s="1"/>
  <c r="L218"/>
  <c r="M218" s="1"/>
  <c r="AQ218" s="1"/>
  <c r="L219"/>
  <c r="M219" s="1"/>
  <c r="AQ219" s="1"/>
  <c r="L222"/>
  <c r="M222" s="1"/>
  <c r="AQ222" s="1"/>
  <c r="L223"/>
  <c r="M223" s="1"/>
  <c r="AQ223" s="1"/>
  <c r="L224"/>
  <c r="M224" s="1"/>
  <c r="L227"/>
  <c r="M227" s="1"/>
  <c r="L228"/>
  <c r="M228" s="1"/>
  <c r="AQ228" s="1"/>
  <c r="L229"/>
  <c r="M229" s="1"/>
  <c r="AQ229" s="1"/>
  <c r="AU229" s="1"/>
  <c r="L230"/>
  <c r="M230" s="1"/>
  <c r="AQ230" s="1"/>
  <c r="AU230" s="1"/>
  <c r="L233"/>
  <c r="M233" s="1"/>
  <c r="AQ233" s="1"/>
  <c r="L234"/>
  <c r="M234" s="1"/>
  <c r="AQ234" s="1"/>
  <c r="L235"/>
  <c r="M235" s="1"/>
  <c r="AQ235" s="1"/>
  <c r="L236"/>
  <c r="M236" s="1"/>
  <c r="AQ236" s="1"/>
  <c r="L239"/>
  <c r="M239" s="1"/>
  <c r="AQ239" s="1"/>
  <c r="L240"/>
  <c r="M240" s="1"/>
  <c r="AQ240" s="1"/>
  <c r="L241"/>
  <c r="M241" s="1"/>
  <c r="L242"/>
  <c r="M242" s="1"/>
  <c r="AQ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S199" s="1"/>
  <c r="AM200"/>
  <c r="AN200" s="1"/>
  <c r="AM201"/>
  <c r="AN201" s="1"/>
  <c r="AS201" s="1"/>
  <c r="AM202"/>
  <c r="AN202" s="1"/>
  <c r="AM204"/>
  <c r="AN204" s="1"/>
  <c r="AM205"/>
  <c r="AN205" s="1"/>
  <c r="AM206"/>
  <c r="AN206" s="1"/>
  <c r="AS206" s="1"/>
  <c r="AM210"/>
  <c r="AN210" s="1"/>
  <c r="AM211"/>
  <c r="AN211" s="1"/>
  <c r="AS211" s="1"/>
  <c r="AM214"/>
  <c r="AN214" s="1"/>
  <c r="AS214" s="1"/>
  <c r="AM215"/>
  <c r="AN215" s="1"/>
  <c r="AM216"/>
  <c r="AN216" s="1"/>
  <c r="AS216" s="1"/>
  <c r="AM217"/>
  <c r="AN217" s="1"/>
  <c r="AM218"/>
  <c r="AN218" s="1"/>
  <c r="AS218" s="1"/>
  <c r="AM219"/>
  <c r="AN219" s="1"/>
  <c r="AM222"/>
  <c r="AN222" s="1"/>
  <c r="AM223"/>
  <c r="AN223" s="1"/>
  <c r="AM224"/>
  <c r="AN224" s="1"/>
  <c r="AM227"/>
  <c r="AN227" s="1"/>
  <c r="AM228"/>
  <c r="AN228" s="1"/>
  <c r="AS228" s="1"/>
  <c r="AM229"/>
  <c r="AN229" s="1"/>
  <c r="AM230"/>
  <c r="AN230" s="1"/>
  <c r="AM233"/>
  <c r="AN233" s="1"/>
  <c r="AS233" s="1"/>
  <c r="AM234"/>
  <c r="AN234" s="1"/>
  <c r="AM235"/>
  <c r="AN235" s="1"/>
  <c r="AS235" s="1"/>
  <c r="AM236"/>
  <c r="AN236" s="1"/>
  <c r="AM239"/>
  <c r="AN239" s="1"/>
  <c r="AM240"/>
  <c r="AN240" s="1"/>
  <c r="AM241"/>
  <c r="AN241" s="1"/>
  <c r="AM242"/>
  <c r="AN242" s="1"/>
  <c r="AS242" s="1"/>
  <c r="BM61" i="18"/>
  <c r="BM62"/>
  <c r="BM63"/>
  <c r="BM65"/>
  <c r="BM64" s="1"/>
  <c r="BM67"/>
  <c r="BM66" s="1"/>
  <c r="BM69"/>
  <c r="BM68" s="1"/>
  <c r="BM71"/>
  <c r="BM70" s="1"/>
  <c r="BM73"/>
  <c r="BM72" s="1"/>
  <c r="BN61"/>
  <c r="BN62"/>
  <c r="BN63"/>
  <c r="BN65"/>
  <c r="BN67"/>
  <c r="BN66" s="1"/>
  <c r="BN69"/>
  <c r="BN71"/>
  <c r="BN70" s="1"/>
  <c r="BN73"/>
  <c r="BO61"/>
  <c r="BO62"/>
  <c r="BO63"/>
  <c r="BO65"/>
  <c r="BO64" s="1"/>
  <c r="BO67"/>
  <c r="BO66" s="1"/>
  <c r="BO69"/>
  <c r="BO68" s="1"/>
  <c r="BO71"/>
  <c r="BO70" s="1"/>
  <c r="BO73"/>
  <c r="BO72" s="1"/>
  <c r="BP61"/>
  <c r="BP62"/>
  <c r="BP63"/>
  <c r="BP65"/>
  <c r="BP67"/>
  <c r="BP66" s="1"/>
  <c r="BP69"/>
  <c r="BP71"/>
  <c r="BP70" s="1"/>
  <c r="BP73"/>
  <c r="BQ61"/>
  <c r="BQ62"/>
  <c r="BQ63"/>
  <c r="BQ65"/>
  <c r="BQ64" s="1"/>
  <c r="BQ67"/>
  <c r="BQ66" s="1"/>
  <c r="BQ69"/>
  <c r="BQ68" s="1"/>
  <c r="BQ71"/>
  <c r="BQ70" s="1"/>
  <c r="BQ73"/>
  <c r="BQ72" s="1"/>
  <c r="BR61"/>
  <c r="BR62"/>
  <c r="BR63"/>
  <c r="BR65"/>
  <c r="BR67"/>
  <c r="BR66" s="1"/>
  <c r="BR69"/>
  <c r="BR71"/>
  <c r="BR70" s="1"/>
  <c r="BR73"/>
  <c r="L199" i="16"/>
  <c r="M199" s="1"/>
  <c r="AQ199" s="1"/>
  <c r="L200"/>
  <c r="M200" s="1"/>
  <c r="AQ200" s="1"/>
  <c r="AU200" s="1"/>
  <c r="L201"/>
  <c r="M201" s="1"/>
  <c r="L202"/>
  <c r="M202" s="1"/>
  <c r="AQ202" s="1"/>
  <c r="L204"/>
  <c r="M204" s="1"/>
  <c r="L205"/>
  <c r="M205" s="1"/>
  <c r="AQ205" s="1"/>
  <c r="L206"/>
  <c r="M206" s="1"/>
  <c r="AQ206" s="1"/>
  <c r="L210"/>
  <c r="M210" s="1"/>
  <c r="AQ210" s="1"/>
  <c r="AU210" s="1"/>
  <c r="L211"/>
  <c r="M211" s="1"/>
  <c r="AQ211" s="1"/>
  <c r="AU211" s="1"/>
  <c r="L214"/>
  <c r="M214" s="1"/>
  <c r="AQ214" s="1"/>
  <c r="L215"/>
  <c r="M215" s="1"/>
  <c r="AQ215" s="1"/>
  <c r="L216"/>
  <c r="M216" s="1"/>
  <c r="AQ216" s="1"/>
  <c r="L217"/>
  <c r="M217" s="1"/>
  <c r="AQ217" s="1"/>
  <c r="L218"/>
  <c r="M218" s="1"/>
  <c r="L219"/>
  <c r="M219" s="1"/>
  <c r="AQ219" s="1"/>
  <c r="L222"/>
  <c r="M222" s="1"/>
  <c r="AQ222" s="1"/>
  <c r="L223"/>
  <c r="L224"/>
  <c r="M224" s="1"/>
  <c r="AQ224" s="1"/>
  <c r="L227"/>
  <c r="M227" s="1"/>
  <c r="AQ227" s="1"/>
  <c r="L228"/>
  <c r="M228" s="1"/>
  <c r="L229"/>
  <c r="M229" s="1"/>
  <c r="AQ229" s="1"/>
  <c r="AU229" s="1"/>
  <c r="L230"/>
  <c r="M230" s="1"/>
  <c r="AQ230" s="1"/>
  <c r="AU230" s="1"/>
  <c r="L233"/>
  <c r="M233" s="1"/>
  <c r="L234"/>
  <c r="M234" s="1"/>
  <c r="AQ234" s="1"/>
  <c r="L235"/>
  <c r="L236"/>
  <c r="M236" s="1"/>
  <c r="AQ236" s="1"/>
  <c r="L239"/>
  <c r="M239" s="1"/>
  <c r="AQ239" s="1"/>
  <c r="L240"/>
  <c r="M240" s="1"/>
  <c r="AQ240" s="1"/>
  <c r="L241"/>
  <c r="M241" s="1"/>
  <c r="AQ241" s="1"/>
  <c r="L242"/>
  <c r="M242" s="1"/>
  <c r="AQ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S199" s="1"/>
  <c r="AM200"/>
  <c r="AN200" s="1"/>
  <c r="AM201"/>
  <c r="AN201" s="1"/>
  <c r="AS201" s="1"/>
  <c r="AM202"/>
  <c r="AN202" s="1"/>
  <c r="AS202" s="1"/>
  <c r="AM204"/>
  <c r="AN204" s="1"/>
  <c r="AS204" s="1"/>
  <c r="AM205"/>
  <c r="AN205" s="1"/>
  <c r="AS205" s="1"/>
  <c r="AM206"/>
  <c r="AN206" s="1"/>
  <c r="AM210"/>
  <c r="AN210" s="1"/>
  <c r="AS210" s="1"/>
  <c r="AM211"/>
  <c r="AN211" s="1"/>
  <c r="AS211" s="1"/>
  <c r="AM214"/>
  <c r="AN214" s="1"/>
  <c r="AM215"/>
  <c r="AN215" s="1"/>
  <c r="AS215" s="1"/>
  <c r="AM216"/>
  <c r="AN216" s="1"/>
  <c r="AS216" s="1"/>
  <c r="AM217"/>
  <c r="AN217" s="1"/>
  <c r="AS217" s="1"/>
  <c r="AM218"/>
  <c r="AN218" s="1"/>
  <c r="AS218" s="1"/>
  <c r="AM219"/>
  <c r="AN219" s="1"/>
  <c r="AS219" s="1"/>
  <c r="AM222"/>
  <c r="AN222" s="1"/>
  <c r="AS222" s="1"/>
  <c r="AM223"/>
  <c r="AN223" s="1"/>
  <c r="AM224"/>
  <c r="AM227"/>
  <c r="AN227" s="1"/>
  <c r="AS227" s="1"/>
  <c r="AM228"/>
  <c r="AN228" s="1"/>
  <c r="AM229"/>
  <c r="AN229" s="1"/>
  <c r="AS229" s="1"/>
  <c r="AM230"/>
  <c r="AN230" s="1"/>
  <c r="AS230" s="1"/>
  <c r="AM233"/>
  <c r="AN233" s="1"/>
  <c r="AS233" s="1"/>
  <c r="AM234"/>
  <c r="AN234" s="1"/>
  <c r="AS234" s="1"/>
  <c r="AM235"/>
  <c r="AN235" s="1"/>
  <c r="AM236"/>
  <c r="AM239"/>
  <c r="AN239" s="1"/>
  <c r="AS239" s="1"/>
  <c r="AM240"/>
  <c r="AN240" s="1"/>
  <c r="AM241"/>
  <c r="AN241" s="1"/>
  <c r="AS241" s="1"/>
  <c r="AM242"/>
  <c r="AN242" s="1"/>
  <c r="AS242" s="1"/>
  <c r="BZ61" i="18"/>
  <c r="BZ62"/>
  <c r="BZ63"/>
  <c r="BZ65"/>
  <c r="BZ64" s="1"/>
  <c r="BZ67"/>
  <c r="BZ66" s="1"/>
  <c r="BZ69"/>
  <c r="BZ68" s="1"/>
  <c r="BZ71"/>
  <c r="BZ70" s="1"/>
  <c r="BZ73"/>
  <c r="BZ72" s="1"/>
  <c r="CA61"/>
  <c r="CA63"/>
  <c r="CA65"/>
  <c r="CA64" s="1"/>
  <c r="CA67"/>
  <c r="CA66" s="1"/>
  <c r="CA69"/>
  <c r="CA68" s="1"/>
  <c r="CA71"/>
  <c r="CA70" s="1"/>
  <c r="CA73"/>
  <c r="CA72" s="1"/>
  <c r="CB61"/>
  <c r="CB62"/>
  <c r="CB63"/>
  <c r="CB65"/>
  <c r="CB64" s="1"/>
  <c r="CB67"/>
  <c r="CB66" s="1"/>
  <c r="CB69"/>
  <c r="CB68" s="1"/>
  <c r="CB71"/>
  <c r="CB70" s="1"/>
  <c r="CB73"/>
  <c r="CB72" s="1"/>
  <c r="CC61"/>
  <c r="CC62"/>
  <c r="CC63"/>
  <c r="CC65"/>
  <c r="CC64" s="1"/>
  <c r="CC67"/>
  <c r="CC66" s="1"/>
  <c r="CC69"/>
  <c r="CC68" s="1"/>
  <c r="CC71"/>
  <c r="CC70" s="1"/>
  <c r="CC73"/>
  <c r="CC72" s="1"/>
  <c r="CD61"/>
  <c r="CD62"/>
  <c r="CD63"/>
  <c r="CD65"/>
  <c r="CD64" s="1"/>
  <c r="CD67"/>
  <c r="CD66" s="1"/>
  <c r="CD69"/>
  <c r="CD68" s="1"/>
  <c r="CD71"/>
  <c r="CD70" s="1"/>
  <c r="CD73"/>
  <c r="CD72" s="1"/>
  <c r="CE61"/>
  <c r="CE62"/>
  <c r="CE63"/>
  <c r="CE65"/>
  <c r="CE64" s="1"/>
  <c r="CE67"/>
  <c r="CE66" s="1"/>
  <c r="CE69"/>
  <c r="CE68" s="1"/>
  <c r="CE71"/>
  <c r="CE70" s="1"/>
  <c r="CE73"/>
  <c r="CE72" s="1"/>
  <c r="L199" i="17"/>
  <c r="L200"/>
  <c r="M200" s="1"/>
  <c r="AQ200" s="1"/>
  <c r="AU200" s="1"/>
  <c r="L201"/>
  <c r="M201" s="1"/>
  <c r="AQ201" s="1"/>
  <c r="L202"/>
  <c r="M202" s="1"/>
  <c r="AQ202" s="1"/>
  <c r="L204"/>
  <c r="M204" s="1"/>
  <c r="AQ204" s="1"/>
  <c r="L205"/>
  <c r="M205" s="1"/>
  <c r="L206"/>
  <c r="M206" s="1"/>
  <c r="AQ206" s="1"/>
  <c r="L210"/>
  <c r="L211"/>
  <c r="M211" s="1"/>
  <c r="AQ211" s="1"/>
  <c r="AU211" s="1"/>
  <c r="L214"/>
  <c r="M214" s="1"/>
  <c r="AQ214" s="1"/>
  <c r="L215"/>
  <c r="M215" s="1"/>
  <c r="AQ215" s="1"/>
  <c r="L216"/>
  <c r="L217"/>
  <c r="M217" s="1"/>
  <c r="AQ217" s="1"/>
  <c r="L218"/>
  <c r="M218" s="1"/>
  <c r="AQ218" s="1"/>
  <c r="L219"/>
  <c r="M219" s="1"/>
  <c r="AQ219" s="1"/>
  <c r="L222"/>
  <c r="L223"/>
  <c r="M223" s="1"/>
  <c r="L224"/>
  <c r="M224" s="1"/>
  <c r="AQ224" s="1"/>
  <c r="L227"/>
  <c r="M227" s="1"/>
  <c r="AQ227" s="1"/>
  <c r="L228"/>
  <c r="L229"/>
  <c r="M229" s="1"/>
  <c r="AQ229" s="1"/>
  <c r="AU229" s="1"/>
  <c r="L230"/>
  <c r="M230" s="1"/>
  <c r="AQ230" s="1"/>
  <c r="AU230" s="1"/>
  <c r="L233"/>
  <c r="M233" s="1"/>
  <c r="AQ233" s="1"/>
  <c r="L234"/>
  <c r="L235"/>
  <c r="M235" s="1"/>
  <c r="L236"/>
  <c r="M236" s="1"/>
  <c r="AQ236" s="1"/>
  <c r="L239"/>
  <c r="M239" s="1"/>
  <c r="AQ239" s="1"/>
  <c r="L240"/>
  <c r="L241"/>
  <c r="M241" s="1"/>
  <c r="AQ241" s="1"/>
  <c r="L242"/>
  <c r="M242" s="1"/>
  <c r="AQ242" s="1"/>
  <c r="AB199"/>
  <c r="Y199"/>
  <c r="U199"/>
  <c r="T199"/>
  <c r="S199"/>
  <c r="R199"/>
  <c r="AB200"/>
  <c r="Y200"/>
  <c r="U200"/>
  <c r="T200"/>
  <c r="S200"/>
  <c r="R200"/>
  <c r="AB201"/>
  <c r="Y201"/>
  <c r="U201"/>
  <c r="T201"/>
  <c r="S201"/>
  <c r="R201"/>
  <c r="AB202"/>
  <c r="Y202"/>
  <c r="U202"/>
  <c r="T202"/>
  <c r="S202"/>
  <c r="R202"/>
  <c r="AB204"/>
  <c r="Y204"/>
  <c r="U204"/>
  <c r="T204"/>
  <c r="S204"/>
  <c r="R204"/>
  <c r="AB205"/>
  <c r="Y205"/>
  <c r="U205"/>
  <c r="T205"/>
  <c r="S205"/>
  <c r="R205"/>
  <c r="AB206"/>
  <c r="Y206"/>
  <c r="U206"/>
  <c r="T206"/>
  <c r="S206"/>
  <c r="R206"/>
  <c r="AB210"/>
  <c r="Y210"/>
  <c r="U210"/>
  <c r="T210"/>
  <c r="S210"/>
  <c r="R210"/>
  <c r="AB211"/>
  <c r="Y211"/>
  <c r="U211"/>
  <c r="T211"/>
  <c r="S211"/>
  <c r="R211"/>
  <c r="AB214"/>
  <c r="Y214"/>
  <c r="U214"/>
  <c r="T214"/>
  <c r="S214"/>
  <c r="R214"/>
  <c r="AB215"/>
  <c r="Y215"/>
  <c r="U215"/>
  <c r="T215"/>
  <c r="S215"/>
  <c r="R215"/>
  <c r="AB216"/>
  <c r="Y216"/>
  <c r="U216"/>
  <c r="T216"/>
  <c r="S216"/>
  <c r="R216"/>
  <c r="AB217"/>
  <c r="Y217"/>
  <c r="U217"/>
  <c r="T217"/>
  <c r="S217"/>
  <c r="R217"/>
  <c r="AB218"/>
  <c r="Y218"/>
  <c r="U218"/>
  <c r="T218"/>
  <c r="S218"/>
  <c r="R218"/>
  <c r="AB219"/>
  <c r="Y219"/>
  <c r="U219"/>
  <c r="T219"/>
  <c r="S219"/>
  <c r="R219"/>
  <c r="AB222"/>
  <c r="Y222"/>
  <c r="U222"/>
  <c r="T222"/>
  <c r="S222"/>
  <c r="R222"/>
  <c r="AB223"/>
  <c r="Y223"/>
  <c r="U223"/>
  <c r="T223"/>
  <c r="S223"/>
  <c r="R223"/>
  <c r="AB224"/>
  <c r="Y224"/>
  <c r="U224"/>
  <c r="T224"/>
  <c r="S224"/>
  <c r="R224"/>
  <c r="AB227"/>
  <c r="Y227"/>
  <c r="U227"/>
  <c r="T227"/>
  <c r="S227"/>
  <c r="R227"/>
  <c r="AB228"/>
  <c r="Y228"/>
  <c r="U228"/>
  <c r="T228"/>
  <c r="S228"/>
  <c r="R228"/>
  <c r="AB229"/>
  <c r="Y229"/>
  <c r="U229"/>
  <c r="T229"/>
  <c r="S229"/>
  <c r="R229"/>
  <c r="AB230"/>
  <c r="Y230"/>
  <c r="U230"/>
  <c r="T230"/>
  <c r="S230"/>
  <c r="R230"/>
  <c r="AB233"/>
  <c r="Y233"/>
  <c r="U233"/>
  <c r="T233"/>
  <c r="S233"/>
  <c r="R233"/>
  <c r="AB234"/>
  <c r="Y234"/>
  <c r="U234"/>
  <c r="T234"/>
  <c r="S234"/>
  <c r="R234"/>
  <c r="AB235"/>
  <c r="Y235"/>
  <c r="U235"/>
  <c r="T235"/>
  <c r="S235"/>
  <c r="R235"/>
  <c r="AB236"/>
  <c r="Y236"/>
  <c r="U236"/>
  <c r="T236"/>
  <c r="S236"/>
  <c r="R236"/>
  <c r="AB239"/>
  <c r="Y239"/>
  <c r="U239"/>
  <c r="T239"/>
  <c r="S239"/>
  <c r="R239"/>
  <c r="AB240"/>
  <c r="Y240"/>
  <c r="U240"/>
  <c r="T240"/>
  <c r="S240"/>
  <c r="R240"/>
  <c r="AB241"/>
  <c r="Y241"/>
  <c r="U241"/>
  <c r="T241"/>
  <c r="S241"/>
  <c r="R241"/>
  <c r="AB242"/>
  <c r="Y242"/>
  <c r="U242"/>
  <c r="T242"/>
  <c r="S242"/>
  <c r="R242"/>
  <c r="AM199"/>
  <c r="AN199" s="1"/>
  <c r="AS199" s="1"/>
  <c r="AM200"/>
  <c r="AN200" s="1"/>
  <c r="AS200" s="1"/>
  <c r="AM201"/>
  <c r="AN201" s="1"/>
  <c r="AM202"/>
  <c r="AN202" s="1"/>
  <c r="AS202" s="1"/>
  <c r="AM204"/>
  <c r="AN204" s="1"/>
  <c r="AS204" s="1"/>
  <c r="AM205"/>
  <c r="AN205" s="1"/>
  <c r="AS205" s="1"/>
  <c r="AM206"/>
  <c r="AN206" s="1"/>
  <c r="AM210"/>
  <c r="AN210" s="1"/>
  <c r="AS210" s="1"/>
  <c r="AM211"/>
  <c r="AM214"/>
  <c r="AN214" s="1"/>
  <c r="AS214" s="1"/>
  <c r="AM215"/>
  <c r="AN215" s="1"/>
  <c r="AS215" s="1"/>
  <c r="AM216"/>
  <c r="AN216" s="1"/>
  <c r="AS216" s="1"/>
  <c r="AM217"/>
  <c r="AM218"/>
  <c r="AN218" s="1"/>
  <c r="AS218" s="1"/>
  <c r="AM219"/>
  <c r="AN219" s="1"/>
  <c r="AS219" s="1"/>
  <c r="AM222"/>
  <c r="AN222" s="1"/>
  <c r="AS222" s="1"/>
  <c r="AM223"/>
  <c r="AM224"/>
  <c r="AN224" s="1"/>
  <c r="AS224" s="1"/>
  <c r="AM227"/>
  <c r="AN227" s="1"/>
  <c r="AS227" s="1"/>
  <c r="AM228"/>
  <c r="AN228" s="1"/>
  <c r="AS228" s="1"/>
  <c r="AM229"/>
  <c r="AN229" s="1"/>
  <c r="AM230"/>
  <c r="AN230"/>
  <c r="AS230" s="1"/>
  <c r="AM233"/>
  <c r="AN233" s="1"/>
  <c r="AS233" s="1"/>
  <c r="AM234"/>
  <c r="AM235"/>
  <c r="AN235" s="1"/>
  <c r="AS235" s="1"/>
  <c r="AM236"/>
  <c r="AN236" s="1"/>
  <c r="AS236" s="1"/>
  <c r="AM239"/>
  <c r="AN239" s="1"/>
  <c r="AS239" s="1"/>
  <c r="AM240"/>
  <c r="AM241"/>
  <c r="AN241" s="1"/>
  <c r="AS241" s="1"/>
  <c r="AM242"/>
  <c r="AN242" s="1"/>
  <c r="CM61" i="18"/>
  <c r="CM62"/>
  <c r="CM63"/>
  <c r="CM65"/>
  <c r="CM64" s="1"/>
  <c r="CM67"/>
  <c r="CM66" s="1"/>
  <c r="CM69"/>
  <c r="CM68" s="1"/>
  <c r="CM71"/>
  <c r="CM70" s="1"/>
  <c r="CM73"/>
  <c r="CM72" s="1"/>
  <c r="CN61"/>
  <c r="CN63"/>
  <c r="CN65"/>
  <c r="CN64" s="1"/>
  <c r="CN67"/>
  <c r="CN66" s="1"/>
  <c r="CN69"/>
  <c r="CN68" s="1"/>
  <c r="CN71"/>
  <c r="CN70" s="1"/>
  <c r="CN73"/>
  <c r="CN72" s="1"/>
  <c r="CO61"/>
  <c r="CO62"/>
  <c r="CO63"/>
  <c r="CO65"/>
  <c r="CO64" s="1"/>
  <c r="CO67"/>
  <c r="CO66" s="1"/>
  <c r="CO69"/>
  <c r="CO68" s="1"/>
  <c r="CO71"/>
  <c r="CO70" s="1"/>
  <c r="CO73"/>
  <c r="CO72" s="1"/>
  <c r="CP61"/>
  <c r="CP62"/>
  <c r="CP63"/>
  <c r="CP65"/>
  <c r="CP64" s="1"/>
  <c r="CP67"/>
  <c r="CP66" s="1"/>
  <c r="CP69"/>
  <c r="CP68" s="1"/>
  <c r="CP71"/>
  <c r="CP70" s="1"/>
  <c r="CP73"/>
  <c r="CP72" s="1"/>
  <c r="CQ61"/>
  <c r="CQ62"/>
  <c r="CQ63"/>
  <c r="CQ65"/>
  <c r="CQ64" s="1"/>
  <c r="CQ67"/>
  <c r="CQ66" s="1"/>
  <c r="CQ69"/>
  <c r="CQ68" s="1"/>
  <c r="CQ71"/>
  <c r="CQ70" s="1"/>
  <c r="CQ73"/>
  <c r="CQ72" s="1"/>
  <c r="CR61"/>
  <c r="CR62"/>
  <c r="CR63"/>
  <c r="CR65"/>
  <c r="CR64" s="1"/>
  <c r="CR67"/>
  <c r="CR66" s="1"/>
  <c r="CR69"/>
  <c r="CR68" s="1"/>
  <c r="CR71"/>
  <c r="CR70" s="1"/>
  <c r="CR73"/>
  <c r="CR72" s="1"/>
  <c r="CZ61"/>
  <c r="CZ65"/>
  <c r="CZ64" s="1"/>
  <c r="CZ69"/>
  <c r="CZ68" s="1"/>
  <c r="CZ71"/>
  <c r="CZ70" s="1"/>
  <c r="CZ73"/>
  <c r="CZ72" s="1"/>
  <c r="DA61"/>
  <c r="DA67"/>
  <c r="DA66" s="1"/>
  <c r="DA71"/>
  <c r="DA70" s="1"/>
  <c r="DA73"/>
  <c r="DA72" s="1"/>
  <c r="DB61"/>
  <c r="DB62"/>
  <c r="DB63"/>
  <c r="DB67"/>
  <c r="DB66" s="1"/>
  <c r="DB69"/>
  <c r="DB68" s="1"/>
  <c r="DB73"/>
  <c r="DB72" s="1"/>
  <c r="DC61"/>
  <c r="DC62"/>
  <c r="DC63"/>
  <c r="DC65"/>
  <c r="DC64" s="1"/>
  <c r="DC67"/>
  <c r="DC66" s="1"/>
  <c r="DC69"/>
  <c r="DC68" s="1"/>
  <c r="DC71"/>
  <c r="DC70" s="1"/>
  <c r="DD61"/>
  <c r="DD62"/>
  <c r="DD63"/>
  <c r="DD65"/>
  <c r="DD64" s="1"/>
  <c r="DD67"/>
  <c r="DD66" s="1"/>
  <c r="DD69"/>
  <c r="DD68" s="1"/>
  <c r="DD71"/>
  <c r="DD70" s="1"/>
  <c r="DE61"/>
  <c r="DE67"/>
  <c r="DE66" s="1"/>
  <c r="DE71"/>
  <c r="DE70" s="1"/>
  <c r="DE73"/>
  <c r="DE72" s="1"/>
  <c r="L199" i="22"/>
  <c r="M199" s="1"/>
  <c r="L200"/>
  <c r="M200" s="1"/>
  <c r="AQ200" s="1"/>
  <c r="AU200" s="1"/>
  <c r="L201"/>
  <c r="L202"/>
  <c r="M202" s="1"/>
  <c r="AQ202" s="1"/>
  <c r="L204"/>
  <c r="M204" s="1"/>
  <c r="L205"/>
  <c r="M205" s="1"/>
  <c r="AQ205" s="1"/>
  <c r="L206"/>
  <c r="M206" s="1"/>
  <c r="AQ206" s="1"/>
  <c r="L210"/>
  <c r="M210" s="1"/>
  <c r="AQ210" s="1"/>
  <c r="AU210" s="1"/>
  <c r="L211"/>
  <c r="M211" s="1"/>
  <c r="L214"/>
  <c r="M214" s="1"/>
  <c r="L215"/>
  <c r="L216"/>
  <c r="M216" s="1"/>
  <c r="AQ216" s="1"/>
  <c r="L217"/>
  <c r="M217" s="1"/>
  <c r="AQ217" s="1"/>
  <c r="L218"/>
  <c r="M218" s="1"/>
  <c r="AQ218" s="1"/>
  <c r="L219"/>
  <c r="M219" s="1"/>
  <c r="AQ219" s="1"/>
  <c r="L222"/>
  <c r="M222" s="1"/>
  <c r="L223"/>
  <c r="M223" s="1"/>
  <c r="AQ223" s="1"/>
  <c r="L224"/>
  <c r="M224" s="1"/>
  <c r="AQ224" s="1"/>
  <c r="L227"/>
  <c r="L228"/>
  <c r="M228" s="1"/>
  <c r="AQ228" s="1"/>
  <c r="L229"/>
  <c r="M229" s="1"/>
  <c r="AQ229" s="1"/>
  <c r="AU229" s="1"/>
  <c r="L230"/>
  <c r="M230" s="1"/>
  <c r="AQ230" s="1"/>
  <c r="AU230" s="1"/>
  <c r="L233"/>
  <c r="M233"/>
  <c r="AQ233" s="1"/>
  <c r="L234"/>
  <c r="M234" s="1"/>
  <c r="L235"/>
  <c r="M235" s="1"/>
  <c r="AQ235" s="1"/>
  <c r="L236"/>
  <c r="M236" s="1"/>
  <c r="AQ236" s="1"/>
  <c r="L239"/>
  <c r="M239" s="1"/>
  <c r="L240"/>
  <c r="M240" s="1"/>
  <c r="AQ240" s="1"/>
  <c r="L241"/>
  <c r="L242"/>
  <c r="M242"/>
  <c r="AQ242" s="1"/>
  <c r="AB199"/>
  <c r="U199"/>
  <c r="T199"/>
  <c r="S199"/>
  <c r="R199"/>
  <c r="AB200"/>
  <c r="U200"/>
  <c r="T200"/>
  <c r="S200"/>
  <c r="S203" s="1"/>
  <c r="R200"/>
  <c r="AB201"/>
  <c r="U201"/>
  <c r="T201"/>
  <c r="T203" s="1"/>
  <c r="S201"/>
  <c r="R201"/>
  <c r="AB202"/>
  <c r="U202"/>
  <c r="T202"/>
  <c r="S202"/>
  <c r="R202"/>
  <c r="AB204"/>
  <c r="U204"/>
  <c r="T204"/>
  <c r="S204"/>
  <c r="R204"/>
  <c r="AB205"/>
  <c r="U205"/>
  <c r="T205"/>
  <c r="S205"/>
  <c r="R205"/>
  <c r="AB206"/>
  <c r="U206"/>
  <c r="T206"/>
  <c r="S206"/>
  <c r="R206"/>
  <c r="AB210"/>
  <c r="U210"/>
  <c r="U212" s="1"/>
  <c r="T210"/>
  <c r="S210"/>
  <c r="R210"/>
  <c r="AB211"/>
  <c r="U211"/>
  <c r="T211"/>
  <c r="S211"/>
  <c r="R211"/>
  <c r="R212" s="1"/>
  <c r="AB214"/>
  <c r="U214"/>
  <c r="T214"/>
  <c r="S214"/>
  <c r="R214"/>
  <c r="AB215"/>
  <c r="U215"/>
  <c r="T215"/>
  <c r="S215"/>
  <c r="R215"/>
  <c r="AB216"/>
  <c r="U216"/>
  <c r="U220" s="1"/>
  <c r="U213" s="1"/>
  <c r="T216"/>
  <c r="S216"/>
  <c r="R216"/>
  <c r="AB217"/>
  <c r="U217"/>
  <c r="T217"/>
  <c r="S217"/>
  <c r="R217"/>
  <c r="AB218"/>
  <c r="U218"/>
  <c r="T218"/>
  <c r="S218"/>
  <c r="R218"/>
  <c r="AB219"/>
  <c r="U219"/>
  <c r="T219"/>
  <c r="S219"/>
  <c r="R219"/>
  <c r="AB222"/>
  <c r="U222"/>
  <c r="T222"/>
  <c r="S222"/>
  <c r="R222"/>
  <c r="AB223"/>
  <c r="U223"/>
  <c r="T223"/>
  <c r="S223"/>
  <c r="R223"/>
  <c r="AB224"/>
  <c r="U224"/>
  <c r="T224"/>
  <c r="S224"/>
  <c r="R224"/>
  <c r="AB227"/>
  <c r="U227"/>
  <c r="T227"/>
  <c r="S227"/>
  <c r="R227"/>
  <c r="AB228"/>
  <c r="U228"/>
  <c r="T228"/>
  <c r="S228"/>
  <c r="R228"/>
  <c r="AB229"/>
  <c r="U229"/>
  <c r="T229"/>
  <c r="S229"/>
  <c r="R229"/>
  <c r="AB230"/>
  <c r="U230"/>
  <c r="T230"/>
  <c r="S230"/>
  <c r="R230"/>
  <c r="AB233"/>
  <c r="U233"/>
  <c r="T233"/>
  <c r="S233"/>
  <c r="R233"/>
  <c r="AB234"/>
  <c r="U234"/>
  <c r="T234"/>
  <c r="S234"/>
  <c r="R234"/>
  <c r="AB235"/>
  <c r="U235"/>
  <c r="T235"/>
  <c r="S235"/>
  <c r="R235"/>
  <c r="AB236"/>
  <c r="U236"/>
  <c r="T236"/>
  <c r="S236"/>
  <c r="R236"/>
  <c r="AB239"/>
  <c r="U239"/>
  <c r="T239"/>
  <c r="S239"/>
  <c r="R239"/>
  <c r="AB240"/>
  <c r="U240"/>
  <c r="T240"/>
  <c r="S240"/>
  <c r="R240"/>
  <c r="AB241"/>
  <c r="U241"/>
  <c r="T241"/>
  <c r="S241"/>
  <c r="R241"/>
  <c r="AB242"/>
  <c r="U242"/>
  <c r="T242"/>
  <c r="S242"/>
  <c r="R242"/>
  <c r="AM199"/>
  <c r="AN199" s="1"/>
  <c r="AM200"/>
  <c r="AN200" s="1"/>
  <c r="AS200" s="1"/>
  <c r="AM201"/>
  <c r="AN201" s="1"/>
  <c r="AS201" s="1"/>
  <c r="AM202"/>
  <c r="AM204"/>
  <c r="AN204" s="1"/>
  <c r="AS204" s="1"/>
  <c r="AM205"/>
  <c r="AN205" s="1"/>
  <c r="AM206"/>
  <c r="AN206" s="1"/>
  <c r="AS206" s="1"/>
  <c r="AM210"/>
  <c r="AM211"/>
  <c r="AN211" s="1"/>
  <c r="AS211" s="1"/>
  <c r="AM214"/>
  <c r="AN214" s="1"/>
  <c r="AM215"/>
  <c r="AN215" s="1"/>
  <c r="AS215" s="1"/>
  <c r="AM216"/>
  <c r="AN216" s="1"/>
  <c r="AS216" s="1"/>
  <c r="AM217"/>
  <c r="AN217" s="1"/>
  <c r="AS217" s="1"/>
  <c r="AM218"/>
  <c r="AN218" s="1"/>
  <c r="AS218" s="1"/>
  <c r="AM219"/>
  <c r="AN219" s="1"/>
  <c r="AS219" s="1"/>
  <c r="AM222"/>
  <c r="AM223"/>
  <c r="AN223" s="1"/>
  <c r="AM224"/>
  <c r="AN224" s="1"/>
  <c r="AS224" s="1"/>
  <c r="AM227"/>
  <c r="AN227" s="1"/>
  <c r="AM228"/>
  <c r="AN228" s="1"/>
  <c r="AS228" s="1"/>
  <c r="AM229"/>
  <c r="AN229" s="1"/>
  <c r="AS229" s="1"/>
  <c r="AM230"/>
  <c r="AN230" s="1"/>
  <c r="AS230" s="1"/>
  <c r="AM233"/>
  <c r="AN233" s="1"/>
  <c r="AM234"/>
  <c r="AM235"/>
  <c r="AN235" s="1"/>
  <c r="AS235" s="1"/>
  <c r="AM236"/>
  <c r="AN236" s="1"/>
  <c r="AS236" s="1"/>
  <c r="AM239"/>
  <c r="AN239" s="1"/>
  <c r="AM240"/>
  <c r="AN240" s="1"/>
  <c r="AS240" s="1"/>
  <c r="AM241"/>
  <c r="AN241" s="1"/>
  <c r="AS241" s="1"/>
  <c r="AM242"/>
  <c r="AN242" s="1"/>
  <c r="AS242" s="1"/>
  <c r="DM61" i="18"/>
  <c r="DM62"/>
  <c r="DM63"/>
  <c r="DM65"/>
  <c r="DM64" s="1"/>
  <c r="DM67"/>
  <c r="DM66" s="1"/>
  <c r="DM69"/>
  <c r="DM68" s="1"/>
  <c r="DM71"/>
  <c r="DM70" s="1"/>
  <c r="DM73"/>
  <c r="DM72" s="1"/>
  <c r="DN61"/>
  <c r="DN63"/>
  <c r="DN65"/>
  <c r="DN64" s="1"/>
  <c r="DN67"/>
  <c r="DN66" s="1"/>
  <c r="DN69"/>
  <c r="DN68" s="1"/>
  <c r="DN71"/>
  <c r="DN70" s="1"/>
  <c r="DN73"/>
  <c r="DN72" s="1"/>
  <c r="DO61"/>
  <c r="DO62"/>
  <c r="DO63"/>
  <c r="DO65"/>
  <c r="DO64" s="1"/>
  <c r="DO67"/>
  <c r="DO66" s="1"/>
  <c r="DO69"/>
  <c r="DO68" s="1"/>
  <c r="DO71"/>
  <c r="DO70" s="1"/>
  <c r="DO73"/>
  <c r="DO72" s="1"/>
  <c r="DP61"/>
  <c r="DP62"/>
  <c r="DP63"/>
  <c r="DP65"/>
  <c r="DP64" s="1"/>
  <c r="DP67"/>
  <c r="DP66" s="1"/>
  <c r="DP69"/>
  <c r="DP68" s="1"/>
  <c r="DP71"/>
  <c r="DP70" s="1"/>
  <c r="DP73"/>
  <c r="DP72" s="1"/>
  <c r="DQ61"/>
  <c r="DQ62"/>
  <c r="DQ63"/>
  <c r="DQ65"/>
  <c r="DQ64" s="1"/>
  <c r="DQ67"/>
  <c r="DQ66" s="1"/>
  <c r="DQ69"/>
  <c r="DQ68" s="1"/>
  <c r="DQ71"/>
  <c r="DQ70" s="1"/>
  <c r="DQ73"/>
  <c r="DQ72" s="1"/>
  <c r="DR61"/>
  <c r="DR60" s="1"/>
  <c r="DR62"/>
  <c r="DR63"/>
  <c r="DR65"/>
  <c r="DR64" s="1"/>
  <c r="DR67"/>
  <c r="DR66" s="1"/>
  <c r="DR69"/>
  <c r="DR68" s="1"/>
  <c r="DR71"/>
  <c r="DR70" s="1"/>
  <c r="DR73"/>
  <c r="DR72" s="1"/>
  <c r="L199" i="23"/>
  <c r="M199" s="1"/>
  <c r="AQ199" s="1"/>
  <c r="L200"/>
  <c r="M200" s="1"/>
  <c r="L201"/>
  <c r="M201" s="1"/>
  <c r="AQ201" s="1"/>
  <c r="L202"/>
  <c r="M202" s="1"/>
  <c r="AQ202" s="1"/>
  <c r="L204"/>
  <c r="M204" s="1"/>
  <c r="AQ204" s="1"/>
  <c r="L205"/>
  <c r="M205" s="1"/>
  <c r="L206"/>
  <c r="M206" s="1"/>
  <c r="AQ206" s="1"/>
  <c r="L210"/>
  <c r="M210" s="1"/>
  <c r="AQ210" s="1"/>
  <c r="AU210" s="1"/>
  <c r="AU212" s="1"/>
  <c r="L211"/>
  <c r="M211" s="1"/>
  <c r="AQ211" s="1"/>
  <c r="AU211" s="1"/>
  <c r="L214"/>
  <c r="L215"/>
  <c r="M215" s="1"/>
  <c r="AQ215" s="1"/>
  <c r="L216"/>
  <c r="M216" s="1"/>
  <c r="AQ216" s="1"/>
  <c r="L217"/>
  <c r="M217" s="1"/>
  <c r="AQ217" s="1"/>
  <c r="L218"/>
  <c r="M218" s="1"/>
  <c r="L219"/>
  <c r="M219" s="1"/>
  <c r="AQ219" s="1"/>
  <c r="L222"/>
  <c r="M222" s="1"/>
  <c r="L223"/>
  <c r="M223" s="1"/>
  <c r="AQ223" s="1"/>
  <c r="L224"/>
  <c r="L227"/>
  <c r="M227" s="1"/>
  <c r="L228"/>
  <c r="M228" s="1"/>
  <c r="AQ228" s="1"/>
  <c r="L229"/>
  <c r="M229" s="1"/>
  <c r="AQ229" s="1"/>
  <c r="AU229" s="1"/>
  <c r="L230"/>
  <c r="M230" s="1"/>
  <c r="AQ230" s="1"/>
  <c r="AU230" s="1"/>
  <c r="L233"/>
  <c r="M233" s="1"/>
  <c r="AQ233" s="1"/>
  <c r="L234"/>
  <c r="L235"/>
  <c r="M235" s="1"/>
  <c r="AQ235" s="1"/>
  <c r="L236"/>
  <c r="M236" s="1"/>
  <c r="AQ236" s="1"/>
  <c r="L239"/>
  <c r="M239" s="1"/>
  <c r="L240"/>
  <c r="L241"/>
  <c r="M241" s="1"/>
  <c r="AQ241" s="1"/>
  <c r="L242"/>
  <c r="M242" s="1"/>
  <c r="AQ242" s="1"/>
  <c r="AB199"/>
  <c r="U199"/>
  <c r="T199"/>
  <c r="S199"/>
  <c r="R199"/>
  <c r="AB200"/>
  <c r="U200"/>
  <c r="T200"/>
  <c r="S200"/>
  <c r="R200"/>
  <c r="AB201"/>
  <c r="U201"/>
  <c r="T201"/>
  <c r="S201"/>
  <c r="R201"/>
  <c r="AB202"/>
  <c r="U202"/>
  <c r="T202"/>
  <c r="S202"/>
  <c r="R202"/>
  <c r="AB204"/>
  <c r="U204"/>
  <c r="T204"/>
  <c r="S204"/>
  <c r="R204"/>
  <c r="AB205"/>
  <c r="U205"/>
  <c r="T205"/>
  <c r="S205"/>
  <c r="R205"/>
  <c r="AB206"/>
  <c r="U206"/>
  <c r="T206"/>
  <c r="S206"/>
  <c r="R206"/>
  <c r="AB210"/>
  <c r="U210"/>
  <c r="T210"/>
  <c r="S210"/>
  <c r="R210"/>
  <c r="AB211"/>
  <c r="U211"/>
  <c r="T211"/>
  <c r="S211"/>
  <c r="R211"/>
  <c r="AB214"/>
  <c r="U214"/>
  <c r="T214"/>
  <c r="S214"/>
  <c r="R214"/>
  <c r="AB215"/>
  <c r="U215"/>
  <c r="T215"/>
  <c r="S215"/>
  <c r="R215"/>
  <c r="AB216"/>
  <c r="U216"/>
  <c r="T216"/>
  <c r="S216"/>
  <c r="R216"/>
  <c r="AB217"/>
  <c r="U217"/>
  <c r="T217"/>
  <c r="S217"/>
  <c r="R217"/>
  <c r="AB218"/>
  <c r="U218"/>
  <c r="T218"/>
  <c r="S218"/>
  <c r="R218"/>
  <c r="AB219"/>
  <c r="U219"/>
  <c r="T219"/>
  <c r="S219"/>
  <c r="R219"/>
  <c r="AB222"/>
  <c r="U222"/>
  <c r="T222"/>
  <c r="S222"/>
  <c r="R222"/>
  <c r="AB223"/>
  <c r="U223"/>
  <c r="T223"/>
  <c r="S223"/>
  <c r="R223"/>
  <c r="AB224"/>
  <c r="U224"/>
  <c r="T224"/>
  <c r="S224"/>
  <c r="R224"/>
  <c r="AB227"/>
  <c r="U227"/>
  <c r="T227"/>
  <c r="S227"/>
  <c r="R227"/>
  <c r="AB228"/>
  <c r="U228"/>
  <c r="T228"/>
  <c r="S228"/>
  <c r="R228"/>
  <c r="AB229"/>
  <c r="U229"/>
  <c r="T229"/>
  <c r="S229"/>
  <c r="R229"/>
  <c r="AB230"/>
  <c r="U230"/>
  <c r="T230"/>
  <c r="S230"/>
  <c r="R230"/>
  <c r="AB233"/>
  <c r="U233"/>
  <c r="T233"/>
  <c r="S233"/>
  <c r="R233"/>
  <c r="AB234"/>
  <c r="U234"/>
  <c r="T234"/>
  <c r="S234"/>
  <c r="R234"/>
  <c r="AB235"/>
  <c r="U235"/>
  <c r="T235"/>
  <c r="S235"/>
  <c r="R235"/>
  <c r="AB236"/>
  <c r="U236"/>
  <c r="T236"/>
  <c r="S236"/>
  <c r="R236"/>
  <c r="AB239"/>
  <c r="U239"/>
  <c r="T239"/>
  <c r="S239"/>
  <c r="R239"/>
  <c r="AB240"/>
  <c r="U240"/>
  <c r="T240"/>
  <c r="S240"/>
  <c r="R240"/>
  <c r="AB241"/>
  <c r="U241"/>
  <c r="T241"/>
  <c r="S241"/>
  <c r="R241"/>
  <c r="AB242"/>
  <c r="U242"/>
  <c r="T242"/>
  <c r="S242"/>
  <c r="R242"/>
  <c r="AM199"/>
  <c r="AM200"/>
  <c r="AN200" s="1"/>
  <c r="AS200" s="1"/>
  <c r="AM201"/>
  <c r="AN201" s="1"/>
  <c r="AS201" s="1"/>
  <c r="AM202"/>
  <c r="AN202" s="1"/>
  <c r="AS202" s="1"/>
  <c r="AM204"/>
  <c r="AN204" s="1"/>
  <c r="AS204" s="1"/>
  <c r="AM205"/>
  <c r="AN205" s="1"/>
  <c r="AS205" s="1"/>
  <c r="AM206"/>
  <c r="AN206" s="1"/>
  <c r="AS206" s="1"/>
  <c r="AM210"/>
  <c r="AN210" s="1"/>
  <c r="AM211"/>
  <c r="AM214"/>
  <c r="AN214" s="1"/>
  <c r="AM215"/>
  <c r="AN215" s="1"/>
  <c r="AS215" s="1"/>
  <c r="AM216"/>
  <c r="AN216" s="1"/>
  <c r="AS216" s="1"/>
  <c r="AM217"/>
  <c r="AN217" s="1"/>
  <c r="AS217" s="1"/>
  <c r="AM218"/>
  <c r="AN218" s="1"/>
  <c r="AS218" s="1"/>
  <c r="AM219"/>
  <c r="AN219" s="1"/>
  <c r="AS219" s="1"/>
  <c r="AM222"/>
  <c r="AN222" s="1"/>
  <c r="AM223"/>
  <c r="AM224"/>
  <c r="AN224" s="1"/>
  <c r="AS224" s="1"/>
  <c r="AM227"/>
  <c r="AN227" s="1"/>
  <c r="AM228"/>
  <c r="AN228" s="1"/>
  <c r="AS228" s="1"/>
  <c r="AM229"/>
  <c r="AM230"/>
  <c r="AN230" s="1"/>
  <c r="AS230" s="1"/>
  <c r="AM233"/>
  <c r="AN233" s="1"/>
  <c r="AS233" s="1"/>
  <c r="AM234"/>
  <c r="AN234" s="1"/>
  <c r="AM235"/>
  <c r="AM236"/>
  <c r="AN236" s="1"/>
  <c r="AS236" s="1"/>
  <c r="AM239"/>
  <c r="AN239" s="1"/>
  <c r="AM240"/>
  <c r="AN240" s="1"/>
  <c r="AS240" s="1"/>
  <c r="AM241"/>
  <c r="AN241" s="1"/>
  <c r="AS241" s="1"/>
  <c r="AM242"/>
  <c r="AN242" s="1"/>
  <c r="AS242" s="1"/>
  <c r="DZ61" i="18"/>
  <c r="DZ62"/>
  <c r="DZ63"/>
  <c r="DZ65"/>
  <c r="DZ64" s="1"/>
  <c r="DZ67"/>
  <c r="DZ66" s="1"/>
  <c r="DZ69"/>
  <c r="DZ68" s="1"/>
  <c r="DZ71"/>
  <c r="DZ70" s="1"/>
  <c r="DZ73"/>
  <c r="DZ72" s="1"/>
  <c r="EA61"/>
  <c r="EA63"/>
  <c r="EA65"/>
  <c r="EA64" s="1"/>
  <c r="EA67"/>
  <c r="EA66" s="1"/>
  <c r="EA69"/>
  <c r="EA68" s="1"/>
  <c r="EA71"/>
  <c r="EA70" s="1"/>
  <c r="EA73"/>
  <c r="EA72" s="1"/>
  <c r="EB61"/>
  <c r="EB62"/>
  <c r="EB63"/>
  <c r="EB65"/>
  <c r="EB64" s="1"/>
  <c r="EB67"/>
  <c r="EB66" s="1"/>
  <c r="EB69"/>
  <c r="EB68" s="1"/>
  <c r="EB71"/>
  <c r="EB70" s="1"/>
  <c r="EB73"/>
  <c r="EB72" s="1"/>
  <c r="EC61"/>
  <c r="EC62"/>
  <c r="EC63"/>
  <c r="EC65"/>
  <c r="EC64" s="1"/>
  <c r="EC67"/>
  <c r="EC66" s="1"/>
  <c r="EC69"/>
  <c r="EC68" s="1"/>
  <c r="EC71"/>
  <c r="EC70"/>
  <c r="EC73"/>
  <c r="EC72"/>
  <c r="ED61"/>
  <c r="ED62"/>
  <c r="ED63"/>
  <c r="ED65"/>
  <c r="ED64" s="1"/>
  <c r="ED67"/>
  <c r="ED66" s="1"/>
  <c r="ED69"/>
  <c r="ED68" s="1"/>
  <c r="ED71"/>
  <c r="ED70" s="1"/>
  <c r="ED73"/>
  <c r="ED72" s="1"/>
  <c r="EE61"/>
  <c r="EE62"/>
  <c r="EE63"/>
  <c r="EE65"/>
  <c r="EE64" s="1"/>
  <c r="EE67"/>
  <c r="EE66" s="1"/>
  <c r="EE69"/>
  <c r="EE68" s="1"/>
  <c r="EE71"/>
  <c r="EE70" s="1"/>
  <c r="EE73"/>
  <c r="EE72" s="1"/>
  <c r="C60"/>
  <c r="E61"/>
  <c r="F61"/>
  <c r="G61"/>
  <c r="E62"/>
  <c r="F62"/>
  <c r="G62"/>
  <c r="E63"/>
  <c r="F63"/>
  <c r="G63"/>
  <c r="C64"/>
  <c r="E65"/>
  <c r="F65"/>
  <c r="G65"/>
  <c r="C66"/>
  <c r="E67"/>
  <c r="F67"/>
  <c r="G67"/>
  <c r="C68"/>
  <c r="E69"/>
  <c r="F69"/>
  <c r="G69"/>
  <c r="C70"/>
  <c r="E71"/>
  <c r="F71"/>
  <c r="G71"/>
  <c r="C72"/>
  <c r="E73"/>
  <c r="F73"/>
  <c r="G73"/>
  <c r="B74"/>
  <c r="L246" i="1"/>
  <c r="L247"/>
  <c r="M247" s="1"/>
  <c r="AQ247" s="1"/>
  <c r="L248"/>
  <c r="M248" s="1"/>
  <c r="AQ248" s="1"/>
  <c r="L249"/>
  <c r="M249" s="1"/>
  <c r="AQ249" s="1"/>
  <c r="L251"/>
  <c r="L252"/>
  <c r="M252" s="1"/>
  <c r="L253"/>
  <c r="M253" s="1"/>
  <c r="AQ253" s="1"/>
  <c r="L255"/>
  <c r="L256"/>
  <c r="M256" s="1"/>
  <c r="AQ256" s="1"/>
  <c r="L257"/>
  <c r="M257" s="1"/>
  <c r="AQ257" s="1"/>
  <c r="L264"/>
  <c r="M264"/>
  <c r="AQ264" s="1"/>
  <c r="L265"/>
  <c r="M265" s="1"/>
  <c r="AQ265" s="1"/>
  <c r="L266"/>
  <c r="M266" s="1"/>
  <c r="AQ266" s="1"/>
  <c r="L267"/>
  <c r="M267"/>
  <c r="AQ267" s="1"/>
  <c r="L274"/>
  <c r="M274" s="1"/>
  <c r="L275"/>
  <c r="M275" s="1"/>
  <c r="AQ275" s="1"/>
  <c r="L278"/>
  <c r="L279"/>
  <c r="M279" s="1"/>
  <c r="AQ279" s="1"/>
  <c r="L280"/>
  <c r="M280" s="1"/>
  <c r="AQ280" s="1"/>
  <c r="L281"/>
  <c r="M281" s="1"/>
  <c r="AQ281" s="1"/>
  <c r="L282"/>
  <c r="M282" s="1"/>
  <c r="AQ282" s="1"/>
  <c r="L285"/>
  <c r="L286"/>
  <c r="M286" s="1"/>
  <c r="AQ286" s="1"/>
  <c r="L287"/>
  <c r="M287" s="1"/>
  <c r="AQ287" s="1"/>
  <c r="L288"/>
  <c r="M288" s="1"/>
  <c r="AQ288" s="1"/>
  <c r="AB246"/>
  <c r="Y246"/>
  <c r="U246"/>
  <c r="T246"/>
  <c r="S246"/>
  <c r="R246"/>
  <c r="AB247"/>
  <c r="Y247"/>
  <c r="U247"/>
  <c r="T247"/>
  <c r="S247"/>
  <c r="R247"/>
  <c r="AB248"/>
  <c r="Y248"/>
  <c r="U248"/>
  <c r="T248"/>
  <c r="S248"/>
  <c r="R248"/>
  <c r="AB249"/>
  <c r="Y249"/>
  <c r="U249"/>
  <c r="T249"/>
  <c r="S249"/>
  <c r="R249"/>
  <c r="AB251"/>
  <c r="Y251"/>
  <c r="U251"/>
  <c r="T251"/>
  <c r="S251"/>
  <c r="R251"/>
  <c r="AB252"/>
  <c r="Y252"/>
  <c r="U252"/>
  <c r="T252"/>
  <c r="S252"/>
  <c r="R252"/>
  <c r="AB253"/>
  <c r="Y253"/>
  <c r="AE253" s="1"/>
  <c r="AF253" s="1"/>
  <c r="AR253" s="1"/>
  <c r="U253"/>
  <c r="T253"/>
  <c r="S253"/>
  <c r="R253"/>
  <c r="AB255"/>
  <c r="Y255"/>
  <c r="U255"/>
  <c r="T255"/>
  <c r="S255"/>
  <c r="R255"/>
  <c r="AB256"/>
  <c r="Y256"/>
  <c r="U256"/>
  <c r="T256"/>
  <c r="S256"/>
  <c r="R256"/>
  <c r="AB257"/>
  <c r="Y257"/>
  <c r="U257"/>
  <c r="T257"/>
  <c r="S257"/>
  <c r="R257"/>
  <c r="AB264"/>
  <c r="Y264"/>
  <c r="U264"/>
  <c r="T264"/>
  <c r="S264"/>
  <c r="R264"/>
  <c r="AB265"/>
  <c r="Y265"/>
  <c r="U265"/>
  <c r="T265"/>
  <c r="S265"/>
  <c r="R265"/>
  <c r="AB266"/>
  <c r="Y266"/>
  <c r="U266"/>
  <c r="T266"/>
  <c r="S266"/>
  <c r="R266"/>
  <c r="AB267"/>
  <c r="Y267"/>
  <c r="U267"/>
  <c r="T267"/>
  <c r="S267"/>
  <c r="R267"/>
  <c r="AB274"/>
  <c r="Y274"/>
  <c r="U274"/>
  <c r="T274"/>
  <c r="S274"/>
  <c r="R274"/>
  <c r="AB275"/>
  <c r="Y275"/>
  <c r="U275"/>
  <c r="T275"/>
  <c r="S275"/>
  <c r="R275"/>
  <c r="AB278"/>
  <c r="Y278"/>
  <c r="U278"/>
  <c r="T278"/>
  <c r="S278"/>
  <c r="R278"/>
  <c r="AB279"/>
  <c r="Y279"/>
  <c r="U279"/>
  <c r="T279"/>
  <c r="S279"/>
  <c r="R279"/>
  <c r="AB280"/>
  <c r="Y280"/>
  <c r="U280"/>
  <c r="T280"/>
  <c r="S280"/>
  <c r="R280"/>
  <c r="AB281"/>
  <c r="Y281"/>
  <c r="U281"/>
  <c r="T281"/>
  <c r="S281"/>
  <c r="R281"/>
  <c r="AB282"/>
  <c r="Y282"/>
  <c r="U282"/>
  <c r="T282"/>
  <c r="S282"/>
  <c r="R282"/>
  <c r="AB285"/>
  <c r="Y285"/>
  <c r="U285"/>
  <c r="T285"/>
  <c r="S285"/>
  <c r="R285"/>
  <c r="AB286"/>
  <c r="Y286"/>
  <c r="U286"/>
  <c r="T286"/>
  <c r="S286"/>
  <c r="R286"/>
  <c r="AB287"/>
  <c r="Y287"/>
  <c r="U287"/>
  <c r="T287"/>
  <c r="S287"/>
  <c r="R287"/>
  <c r="AB288"/>
  <c r="Y288"/>
  <c r="U288"/>
  <c r="T288"/>
  <c r="S288"/>
  <c r="R288"/>
  <c r="AM246"/>
  <c r="AN246" s="1"/>
  <c r="AS246" s="1"/>
  <c r="AM247"/>
  <c r="AN247"/>
  <c r="AS247" s="1"/>
  <c r="AM248"/>
  <c r="AN248" s="1"/>
  <c r="AS248" s="1"/>
  <c r="AM249"/>
  <c r="AN249" s="1"/>
  <c r="AS249" s="1"/>
  <c r="AM251"/>
  <c r="AN251" s="1"/>
  <c r="AS251" s="1"/>
  <c r="AM252"/>
  <c r="AN252" s="1"/>
  <c r="AS252" s="1"/>
  <c r="AM253"/>
  <c r="AN253" s="1"/>
  <c r="AS253" s="1"/>
  <c r="AM255"/>
  <c r="AN255" s="1"/>
  <c r="AS255" s="1"/>
  <c r="AM256"/>
  <c r="AN256" s="1"/>
  <c r="AS256" s="1"/>
  <c r="AM257"/>
  <c r="AN257" s="1"/>
  <c r="AS257" s="1"/>
  <c r="AM264"/>
  <c r="AN264" s="1"/>
  <c r="AS264" s="1"/>
  <c r="AM265"/>
  <c r="AN265" s="1"/>
  <c r="AM266"/>
  <c r="AN266" s="1"/>
  <c r="AS266" s="1"/>
  <c r="AM267"/>
  <c r="AN267" s="1"/>
  <c r="AS267" s="1"/>
  <c r="AM274"/>
  <c r="AN274" s="1"/>
  <c r="AS274" s="1"/>
  <c r="AM275"/>
  <c r="AN275" s="1"/>
  <c r="AS275" s="1"/>
  <c r="AM278"/>
  <c r="AN278" s="1"/>
  <c r="AS278" s="1"/>
  <c r="AM279"/>
  <c r="AN279" s="1"/>
  <c r="AS279" s="1"/>
  <c r="AM280"/>
  <c r="AN280" s="1"/>
  <c r="AS280" s="1"/>
  <c r="AM281"/>
  <c r="AN281" s="1"/>
  <c r="AS281" s="1"/>
  <c r="AM282"/>
  <c r="AN282" s="1"/>
  <c r="AS282" s="1"/>
  <c r="AM285"/>
  <c r="AN285" s="1"/>
  <c r="AS285" s="1"/>
  <c r="AM286"/>
  <c r="AN286" s="1"/>
  <c r="AS286" s="1"/>
  <c r="AM287"/>
  <c r="AN287" s="1"/>
  <c r="AS287" s="1"/>
  <c r="AM288"/>
  <c r="AN288" s="1"/>
  <c r="AS288" s="1"/>
  <c r="AU268"/>
  <c r="L81" i="18" s="1"/>
  <c r="AU283" i="1"/>
  <c r="L86" i="18"/>
  <c r="L85" s="1"/>
  <c r="AV268" i="1"/>
  <c r="M81" i="18"/>
  <c r="AV283" i="1"/>
  <c r="M86" i="18" s="1"/>
  <c r="M85" s="1"/>
  <c r="AW268" i="1"/>
  <c r="N81" i="18" s="1"/>
  <c r="AW283" i="1"/>
  <c r="N86" i="18" s="1"/>
  <c r="N85" s="1"/>
  <c r="L246" i="12"/>
  <c r="M246" s="1"/>
  <c r="L247"/>
  <c r="M247" s="1"/>
  <c r="AQ247" s="1"/>
  <c r="L248"/>
  <c r="M248" s="1"/>
  <c r="AQ248" s="1"/>
  <c r="L249"/>
  <c r="M249" s="1"/>
  <c r="AQ249" s="1"/>
  <c r="L251"/>
  <c r="M251" s="1"/>
  <c r="L252"/>
  <c r="M252" s="1"/>
  <c r="AQ252" s="1"/>
  <c r="L253"/>
  <c r="M253" s="1"/>
  <c r="AQ253" s="1"/>
  <c r="L255"/>
  <c r="M255" s="1"/>
  <c r="AQ255" s="1"/>
  <c r="L256"/>
  <c r="M256" s="1"/>
  <c r="L257"/>
  <c r="M257" s="1"/>
  <c r="AQ257" s="1"/>
  <c r="L264"/>
  <c r="M264" s="1"/>
  <c r="AQ264" s="1"/>
  <c r="L265"/>
  <c r="M265" s="1"/>
  <c r="L267"/>
  <c r="M267" s="1"/>
  <c r="AQ267" s="1"/>
  <c r="L274"/>
  <c r="M274" s="1"/>
  <c r="AQ274" s="1"/>
  <c r="AQ276" s="1"/>
  <c r="L278"/>
  <c r="M278" s="1"/>
  <c r="AQ278" s="1"/>
  <c r="L279"/>
  <c r="M279" s="1"/>
  <c r="AQ279" s="1"/>
  <c r="L280"/>
  <c r="M280" s="1"/>
  <c r="L281"/>
  <c r="M281" s="1"/>
  <c r="AQ281" s="1"/>
  <c r="L282"/>
  <c r="M282" s="1"/>
  <c r="AQ282" s="1"/>
  <c r="L287"/>
  <c r="M287" s="1"/>
  <c r="AQ287" s="1"/>
  <c r="L288"/>
  <c r="M288" s="1"/>
  <c r="AQ288" s="1"/>
  <c r="AB246"/>
  <c r="Y246"/>
  <c r="U246"/>
  <c r="T246"/>
  <c r="S246"/>
  <c r="R246"/>
  <c r="AB247"/>
  <c r="Y247"/>
  <c r="U247"/>
  <c r="T247"/>
  <c r="S247"/>
  <c r="R247"/>
  <c r="AB248"/>
  <c r="Y248"/>
  <c r="U248"/>
  <c r="T248"/>
  <c r="S248"/>
  <c r="R248"/>
  <c r="AB249"/>
  <c r="Y249"/>
  <c r="U249"/>
  <c r="T249"/>
  <c r="S249"/>
  <c r="R249"/>
  <c r="AB251"/>
  <c r="Y251"/>
  <c r="U251"/>
  <c r="T251"/>
  <c r="S251"/>
  <c r="R251"/>
  <c r="AB252"/>
  <c r="Y252"/>
  <c r="U252"/>
  <c r="T252"/>
  <c r="S252"/>
  <c r="R252"/>
  <c r="AB253"/>
  <c r="Y253"/>
  <c r="U253"/>
  <c r="T253"/>
  <c r="S253"/>
  <c r="R253"/>
  <c r="AB255"/>
  <c r="Y255"/>
  <c r="U255"/>
  <c r="T255"/>
  <c r="S255"/>
  <c r="R255"/>
  <c r="AB256"/>
  <c r="Y256"/>
  <c r="U256"/>
  <c r="T256"/>
  <c r="S256"/>
  <c r="R256"/>
  <c r="AB257"/>
  <c r="Y257"/>
  <c r="U257"/>
  <c r="T257"/>
  <c r="S257"/>
  <c r="R257"/>
  <c r="AB264"/>
  <c r="Y264"/>
  <c r="U264"/>
  <c r="T264"/>
  <c r="S264"/>
  <c r="R264"/>
  <c r="AB265"/>
  <c r="Y265"/>
  <c r="U265"/>
  <c r="T265"/>
  <c r="S265"/>
  <c r="R265"/>
  <c r="AB266"/>
  <c r="Y266"/>
  <c r="U266"/>
  <c r="T266"/>
  <c r="S266"/>
  <c r="R266"/>
  <c r="AB267"/>
  <c r="Y267"/>
  <c r="U267"/>
  <c r="T267"/>
  <c r="S267"/>
  <c r="R267"/>
  <c r="Y274"/>
  <c r="U274"/>
  <c r="T274"/>
  <c r="S274"/>
  <c r="R274"/>
  <c r="Y275"/>
  <c r="AF275" s="1"/>
  <c r="AR275" s="1"/>
  <c r="AB278"/>
  <c r="Y278"/>
  <c r="U278"/>
  <c r="T278"/>
  <c r="S278"/>
  <c r="R278"/>
  <c r="AB279"/>
  <c r="Y279"/>
  <c r="U279"/>
  <c r="T279"/>
  <c r="S279"/>
  <c r="R279"/>
  <c r="AB280"/>
  <c r="Y280"/>
  <c r="U280"/>
  <c r="T280"/>
  <c r="S280"/>
  <c r="R280"/>
  <c r="AB281"/>
  <c r="Y281"/>
  <c r="U281"/>
  <c r="T281"/>
  <c r="S281"/>
  <c r="R281"/>
  <c r="AB282"/>
  <c r="Y282"/>
  <c r="U282"/>
  <c r="T282"/>
  <c r="S282"/>
  <c r="R282"/>
  <c r="AB285"/>
  <c r="Y285"/>
  <c r="AB286"/>
  <c r="Y286"/>
  <c r="U286"/>
  <c r="T286"/>
  <c r="S286"/>
  <c r="R286"/>
  <c r="AB287"/>
  <c r="Y287"/>
  <c r="U287"/>
  <c r="T287"/>
  <c r="S287"/>
  <c r="R287"/>
  <c r="AB288"/>
  <c r="Y288"/>
  <c r="U288"/>
  <c r="T288"/>
  <c r="S288"/>
  <c r="R288"/>
  <c r="AM246"/>
  <c r="AN246" s="1"/>
  <c r="AS246" s="1"/>
  <c r="AM247"/>
  <c r="AN247" s="1"/>
  <c r="AM248"/>
  <c r="AN248" s="1"/>
  <c r="AS248" s="1"/>
  <c r="AM249"/>
  <c r="AN249" s="1"/>
  <c r="AS249" s="1"/>
  <c r="AM251"/>
  <c r="AN251" s="1"/>
  <c r="AS251" s="1"/>
  <c r="AM252"/>
  <c r="AN252" s="1"/>
  <c r="AM253"/>
  <c r="AN253" s="1"/>
  <c r="AS253" s="1"/>
  <c r="AM255"/>
  <c r="AN255" s="1"/>
  <c r="AM256"/>
  <c r="AN256" s="1"/>
  <c r="AS256" s="1"/>
  <c r="AM257"/>
  <c r="AN257" s="1"/>
  <c r="AS257" s="1"/>
  <c r="AM264"/>
  <c r="AN264" s="1"/>
  <c r="AS264" s="1"/>
  <c r="AM265"/>
  <c r="AN265" s="1"/>
  <c r="AS265" s="1"/>
  <c r="AM266"/>
  <c r="AN266" s="1"/>
  <c r="AS266" s="1"/>
  <c r="AM267"/>
  <c r="AN267" s="1"/>
  <c r="AM274"/>
  <c r="AN274" s="1"/>
  <c r="AS274" s="1"/>
  <c r="AM275"/>
  <c r="AN275" s="1"/>
  <c r="AS275" s="1"/>
  <c r="AM278"/>
  <c r="AN278" s="1"/>
  <c r="AS278" s="1"/>
  <c r="AM279"/>
  <c r="AN279" s="1"/>
  <c r="AS279" s="1"/>
  <c r="AM280"/>
  <c r="AN280" s="1"/>
  <c r="AS280" s="1"/>
  <c r="AM281"/>
  <c r="AN281" s="1"/>
  <c r="AM282"/>
  <c r="AN282" s="1"/>
  <c r="AS282" s="1"/>
  <c r="AM285"/>
  <c r="AN285" s="1"/>
  <c r="AS285" s="1"/>
  <c r="AM286"/>
  <c r="AN286" s="1"/>
  <c r="AM287"/>
  <c r="AN287" s="1"/>
  <c r="AS287" s="1"/>
  <c r="AM288"/>
  <c r="AN288" s="1"/>
  <c r="AS288" s="1"/>
  <c r="AU254"/>
  <c r="Y77" i="18" s="1"/>
  <c r="AU268" i="12"/>
  <c r="Y81" i="18" s="1"/>
  <c r="AU276" i="12"/>
  <c r="Y84" i="18" s="1"/>
  <c r="AU289" i="12"/>
  <c r="AU284" s="1"/>
  <c r="Y88" i="18"/>
  <c r="Y87" s="1"/>
  <c r="AV254" i="12"/>
  <c r="Z77" i="18" s="1"/>
  <c r="AV268" i="12"/>
  <c r="Z81" i="18" s="1"/>
  <c r="AV276" i="12"/>
  <c r="Z84" i="18" s="1"/>
  <c r="AV289" i="12"/>
  <c r="AV284" s="1"/>
  <c r="Z88" i="18"/>
  <c r="Z87" s="1"/>
  <c r="AW254" i="12"/>
  <c r="AA77" i="18"/>
  <c r="AW268" i="12"/>
  <c r="AA81" i="18" s="1"/>
  <c r="AW276" i="12"/>
  <c r="AA84" i="18" s="1"/>
  <c r="AW289" i="12"/>
  <c r="AW284" s="1"/>
  <c r="AA88" i="18"/>
  <c r="AA87" s="1"/>
  <c r="AX254" i="12"/>
  <c r="AB77" i="18" s="1"/>
  <c r="AX268" i="12"/>
  <c r="AB81" i="18" s="1"/>
  <c r="AX276" i="12"/>
  <c r="AB84" i="18" s="1"/>
  <c r="AX289" i="12"/>
  <c r="AY254"/>
  <c r="AC77" i="18" s="1"/>
  <c r="AY268" i="12"/>
  <c r="AC81" i="18" s="1"/>
  <c r="AY276" i="12"/>
  <c r="AC84" i="18" s="1"/>
  <c r="AY289" i="12"/>
  <c r="AY284" s="1"/>
  <c r="AC88" i="18"/>
  <c r="AC87" s="1"/>
  <c r="AZ254" i="12"/>
  <c r="AD77" i="18" s="1"/>
  <c r="AZ268" i="12"/>
  <c r="AD81" i="18" s="1"/>
  <c r="AZ276" i="12"/>
  <c r="AD84" i="18" s="1"/>
  <c r="AZ289" i="12"/>
  <c r="AZ284" s="1"/>
  <c r="BA254"/>
  <c r="AE77" i="18" s="1"/>
  <c r="BA268" i="12"/>
  <c r="AE81" i="18" s="1"/>
  <c r="BA276" i="12"/>
  <c r="AE84" i="18" s="1"/>
  <c r="BA289" i="12"/>
  <c r="BA284" s="1"/>
  <c r="AE88" i="18"/>
  <c r="AE87" s="1"/>
  <c r="AL78"/>
  <c r="AM76"/>
  <c r="AM77"/>
  <c r="AM78"/>
  <c r="AM75" s="1"/>
  <c r="AM81"/>
  <c r="AM84"/>
  <c r="AM86"/>
  <c r="AM85" s="1"/>
  <c r="AM88"/>
  <c r="AM87" s="1"/>
  <c r="AN76"/>
  <c r="AN77"/>
  <c r="AN78"/>
  <c r="AN75"/>
  <c r="AN81"/>
  <c r="AN84"/>
  <c r="AN86"/>
  <c r="AN85"/>
  <c r="AN88"/>
  <c r="AN87"/>
  <c r="AO76"/>
  <c r="AO77"/>
  <c r="AO78"/>
  <c r="AO81"/>
  <c r="AO84"/>
  <c r="AO86"/>
  <c r="AO85" s="1"/>
  <c r="AO88"/>
  <c r="AO87" s="1"/>
  <c r="AP76"/>
  <c r="AP77"/>
  <c r="AP78"/>
  <c r="AP81"/>
  <c r="AP84"/>
  <c r="AP86"/>
  <c r="AP85" s="1"/>
  <c r="AP88"/>
  <c r="AP87" s="1"/>
  <c r="AQ76"/>
  <c r="AQ78"/>
  <c r="AQ81"/>
  <c r="AQ84"/>
  <c r="AQ86"/>
  <c r="AQ85" s="1"/>
  <c r="AR76"/>
  <c r="AR77"/>
  <c r="AR78"/>
  <c r="AR81"/>
  <c r="AR84"/>
  <c r="AR86"/>
  <c r="AR85" s="1"/>
  <c r="AR88"/>
  <c r="AR87" s="1"/>
  <c r="AQ276" i="14"/>
  <c r="AU84" i="18" s="1"/>
  <c r="Y246" i="14"/>
  <c r="Y247"/>
  <c r="Y248"/>
  <c r="Y249"/>
  <c r="Y251"/>
  <c r="AE251" s="1"/>
  <c r="AF251" s="1"/>
  <c r="AR251" s="1"/>
  <c r="Y252"/>
  <c r="AE252" s="1"/>
  <c r="AF252" s="1"/>
  <c r="AR252" s="1"/>
  <c r="Y253"/>
  <c r="AE253" s="1"/>
  <c r="AF253" s="1"/>
  <c r="AR253" s="1"/>
  <c r="Y255"/>
  <c r="Y256"/>
  <c r="Y257"/>
  <c r="Y264"/>
  <c r="AE264" s="1"/>
  <c r="AF264" s="1"/>
  <c r="AR264" s="1"/>
  <c r="Y265"/>
  <c r="Y266"/>
  <c r="AF266" s="1"/>
  <c r="AR266" s="1"/>
  <c r="Y267"/>
  <c r="Y274"/>
  <c r="Y275"/>
  <c r="Y278"/>
  <c r="Y279"/>
  <c r="Y280"/>
  <c r="Y281"/>
  <c r="Y282"/>
  <c r="Y285"/>
  <c r="Y286"/>
  <c r="Y287"/>
  <c r="Y288"/>
  <c r="AY78" i="18"/>
  <c r="AZ76"/>
  <c r="AZ77"/>
  <c r="AZ78"/>
  <c r="AZ81"/>
  <c r="AZ84"/>
  <c r="AZ86"/>
  <c r="AZ85" s="1"/>
  <c r="AZ88"/>
  <c r="AZ87" s="1"/>
  <c r="BA76"/>
  <c r="BA78"/>
  <c r="BA81"/>
  <c r="BA84"/>
  <c r="BA86"/>
  <c r="BA85" s="1"/>
  <c r="BA88"/>
  <c r="BA87" s="1"/>
  <c r="BB76"/>
  <c r="BB77"/>
  <c r="BB78"/>
  <c r="BB81"/>
  <c r="BB84"/>
  <c r="BB86"/>
  <c r="BB85" s="1"/>
  <c r="BB88"/>
  <c r="BB87" s="1"/>
  <c r="BC76"/>
  <c r="BC77"/>
  <c r="BC78"/>
  <c r="BC81"/>
  <c r="BC84"/>
  <c r="BC86"/>
  <c r="BC85" s="1"/>
  <c r="BC88"/>
  <c r="BC87" s="1"/>
  <c r="BD76"/>
  <c r="BD77"/>
  <c r="BD78"/>
  <c r="BD81"/>
  <c r="BD84"/>
  <c r="BD86"/>
  <c r="BD85" s="1"/>
  <c r="BD88"/>
  <c r="BD87" s="1"/>
  <c r="BE76"/>
  <c r="BE77"/>
  <c r="BE78"/>
  <c r="BE81"/>
  <c r="BE84"/>
  <c r="BE86"/>
  <c r="BE85" s="1"/>
  <c r="BE88"/>
  <c r="BE87" s="1"/>
  <c r="Y246" i="15"/>
  <c r="AE246" s="1"/>
  <c r="AF246" s="1"/>
  <c r="AR246" s="1"/>
  <c r="Y247"/>
  <c r="Y248"/>
  <c r="AF248" s="1"/>
  <c r="AR248" s="1"/>
  <c r="Y249"/>
  <c r="Y251"/>
  <c r="AE251" s="1"/>
  <c r="AF251" s="1"/>
  <c r="AR251" s="1"/>
  <c r="Y252"/>
  <c r="AF252" s="1"/>
  <c r="AR252" s="1"/>
  <c r="Y253"/>
  <c r="Y255"/>
  <c r="Y256"/>
  <c r="AE256" s="1"/>
  <c r="AF256" s="1"/>
  <c r="AR256" s="1"/>
  <c r="Y257"/>
  <c r="AE257" s="1"/>
  <c r="AF257" s="1"/>
  <c r="AR257" s="1"/>
  <c r="Y264"/>
  <c r="Y265"/>
  <c r="AF265" s="1"/>
  <c r="AR265" s="1"/>
  <c r="Y266"/>
  <c r="Y267"/>
  <c r="AE267" s="1"/>
  <c r="AF267" s="1"/>
  <c r="AR267" s="1"/>
  <c r="Y274"/>
  <c r="Y275"/>
  <c r="Y278"/>
  <c r="Y279"/>
  <c r="Y280"/>
  <c r="Y281"/>
  <c r="Y282"/>
  <c r="Y285"/>
  <c r="Y286"/>
  <c r="Y287"/>
  <c r="Y288"/>
  <c r="AS276"/>
  <c r="BJ84" i="18" s="1"/>
  <c r="AS283" i="15"/>
  <c r="AS289"/>
  <c r="AS284" s="1"/>
  <c r="BM76" i="18"/>
  <c r="BM77"/>
  <c r="BM78"/>
  <c r="BM81"/>
  <c r="BM84"/>
  <c r="BM86"/>
  <c r="BM85" s="1"/>
  <c r="BM88"/>
  <c r="BN76"/>
  <c r="BN78"/>
  <c r="BN81"/>
  <c r="BN84"/>
  <c r="BN86"/>
  <c r="BN85" s="1"/>
  <c r="BN88"/>
  <c r="BN87" s="1"/>
  <c r="BO76"/>
  <c r="BO77"/>
  <c r="BO78"/>
  <c r="BO81"/>
  <c r="BO84"/>
  <c r="BO86"/>
  <c r="BO88"/>
  <c r="BO87" s="1"/>
  <c r="BP76"/>
  <c r="BP77"/>
  <c r="BP78"/>
  <c r="BP81"/>
  <c r="BP84"/>
  <c r="BP86"/>
  <c r="BP85" s="1"/>
  <c r="BP88"/>
  <c r="BP87" s="1"/>
  <c r="BQ76"/>
  <c r="BQ77"/>
  <c r="BQ78"/>
  <c r="BQ81"/>
  <c r="BQ84"/>
  <c r="BQ86"/>
  <c r="BQ85" s="1"/>
  <c r="BQ88"/>
  <c r="BQ87" s="1"/>
  <c r="BR76"/>
  <c r="BR77"/>
  <c r="BR78"/>
  <c r="BR81"/>
  <c r="BR84"/>
  <c r="BR86"/>
  <c r="BR85" s="1"/>
  <c r="BR88"/>
  <c r="BR87" s="1"/>
  <c r="AQ276" i="16"/>
  <c r="BU84" i="18" s="1"/>
  <c r="AQ283" i="16"/>
  <c r="AQ289"/>
  <c r="Y246"/>
  <c r="AE246" s="1"/>
  <c r="AF246" s="1"/>
  <c r="AR246" s="1"/>
  <c r="Y247"/>
  <c r="Y248"/>
  <c r="AF248" s="1"/>
  <c r="AR248" s="1"/>
  <c r="Y249"/>
  <c r="Y251"/>
  <c r="Y252"/>
  <c r="Y253"/>
  <c r="Y255"/>
  <c r="AF255" s="1"/>
  <c r="AR255" s="1"/>
  <c r="Y256"/>
  <c r="Y257"/>
  <c r="Y264"/>
  <c r="AE264" s="1"/>
  <c r="AF264" s="1"/>
  <c r="AR264" s="1"/>
  <c r="Y265"/>
  <c r="AE265" s="1"/>
  <c r="AF265" s="1"/>
  <c r="AR265" s="1"/>
  <c r="Y266"/>
  <c r="AF266" s="1"/>
  <c r="AR266" s="1"/>
  <c r="Y267"/>
  <c r="Y274"/>
  <c r="AE274" s="1"/>
  <c r="AF274" s="1"/>
  <c r="AR274" s="1"/>
  <c r="Y275"/>
  <c r="AE275" s="1"/>
  <c r="AF275" s="1"/>
  <c r="AR275" s="1"/>
  <c r="Y278"/>
  <c r="AE278" s="1"/>
  <c r="AF278" s="1"/>
  <c r="Y279"/>
  <c r="AE279" s="1"/>
  <c r="AF279" s="1"/>
  <c r="AR279" s="1"/>
  <c r="Y280"/>
  <c r="AE280" s="1"/>
  <c r="AF280" s="1"/>
  <c r="AR280" s="1"/>
  <c r="Y281"/>
  <c r="AE281" s="1"/>
  <c r="AF281" s="1"/>
  <c r="AR281" s="1"/>
  <c r="Y282"/>
  <c r="AE282" s="1"/>
  <c r="AF282" s="1"/>
  <c r="AR282" s="1"/>
  <c r="Y285"/>
  <c r="AE285" s="1"/>
  <c r="AF285" s="1"/>
  <c r="AR285" s="1"/>
  <c r="Y286"/>
  <c r="AE286" s="1"/>
  <c r="AF286" s="1"/>
  <c r="AR286" s="1"/>
  <c r="Y287"/>
  <c r="AE287" s="1"/>
  <c r="AF287" s="1"/>
  <c r="AR287" s="1"/>
  <c r="Y288"/>
  <c r="AE288" s="1"/>
  <c r="AF288" s="1"/>
  <c r="AS258"/>
  <c r="BW78" i="18" s="1"/>
  <c r="BZ76"/>
  <c r="BZ77"/>
  <c r="BZ78"/>
  <c r="BZ81"/>
  <c r="BZ84"/>
  <c r="BZ86"/>
  <c r="BZ85" s="1"/>
  <c r="BZ88"/>
  <c r="BZ87" s="1"/>
  <c r="CA76"/>
  <c r="CA78"/>
  <c r="CA81"/>
  <c r="CA84"/>
  <c r="CA86"/>
  <c r="CA85" s="1"/>
  <c r="CA88"/>
  <c r="CA87" s="1"/>
  <c r="CB76"/>
  <c r="CB77"/>
  <c r="CB78"/>
  <c r="CB81"/>
  <c r="CB84"/>
  <c r="CB86"/>
  <c r="CB85" s="1"/>
  <c r="CB88"/>
  <c r="CB87" s="1"/>
  <c r="CC76"/>
  <c r="CC77"/>
  <c r="CC78"/>
  <c r="CC81"/>
  <c r="CC84"/>
  <c r="CC86"/>
  <c r="CC85" s="1"/>
  <c r="CC88"/>
  <c r="CC87" s="1"/>
  <c r="CD76"/>
  <c r="CD77"/>
  <c r="CD78"/>
  <c r="CD81"/>
  <c r="CD84"/>
  <c r="CD86"/>
  <c r="CD85"/>
  <c r="CD88"/>
  <c r="CD87" s="1"/>
  <c r="CE76"/>
  <c r="CE77"/>
  <c r="CE78"/>
  <c r="CE81"/>
  <c r="CE84"/>
  <c r="CE86"/>
  <c r="CE85" s="1"/>
  <c r="CE88"/>
  <c r="CE87" s="1"/>
  <c r="Y246" i="17"/>
  <c r="Y247"/>
  <c r="Y248"/>
  <c r="Y249"/>
  <c r="Y251"/>
  <c r="Y252"/>
  <c r="Y253"/>
  <c r="Y255"/>
  <c r="AF255" s="1"/>
  <c r="AR255" s="1"/>
  <c r="Y256"/>
  <c r="Y257"/>
  <c r="Y264"/>
  <c r="Y265"/>
  <c r="AE265" s="1"/>
  <c r="AF265" s="1"/>
  <c r="AR265" s="1"/>
  <c r="Y266"/>
  <c r="Y267"/>
  <c r="Y274"/>
  <c r="Y275"/>
  <c r="AE275" s="1"/>
  <c r="AF275" s="1"/>
  <c r="AR275" s="1"/>
  <c r="Y278"/>
  <c r="Y279"/>
  <c r="Y280"/>
  <c r="AE280" s="1"/>
  <c r="AF280" s="1"/>
  <c r="AR280" s="1"/>
  <c r="Y281"/>
  <c r="Y282"/>
  <c r="AE282" s="1"/>
  <c r="AF282" s="1"/>
  <c r="AR282" s="1"/>
  <c r="Y285"/>
  <c r="AE285" s="1"/>
  <c r="AF285" s="1"/>
  <c r="AR285" s="1"/>
  <c r="Y286"/>
  <c r="Y287"/>
  <c r="AE287" s="1"/>
  <c r="AF287" s="1"/>
  <c r="AR287" s="1"/>
  <c r="Y288"/>
  <c r="AM246"/>
  <c r="AN246" s="1"/>
  <c r="AS246" s="1"/>
  <c r="AM247"/>
  <c r="AN247" s="1"/>
  <c r="AM248"/>
  <c r="AN248" s="1"/>
  <c r="AS248" s="1"/>
  <c r="AM249"/>
  <c r="AM251"/>
  <c r="AN251" s="1"/>
  <c r="AS251" s="1"/>
  <c r="AM252"/>
  <c r="AN252" s="1"/>
  <c r="AM253"/>
  <c r="AN253" s="1"/>
  <c r="AS253" s="1"/>
  <c r="AM255"/>
  <c r="AN255" s="1"/>
  <c r="AS255" s="1"/>
  <c r="AM256"/>
  <c r="AN256" s="1"/>
  <c r="AS256" s="1"/>
  <c r="AM257"/>
  <c r="AN257"/>
  <c r="AS257" s="1"/>
  <c r="AM264"/>
  <c r="AN264"/>
  <c r="AS264" s="1"/>
  <c r="AM265"/>
  <c r="AN265" s="1"/>
  <c r="AS265" s="1"/>
  <c r="AM266"/>
  <c r="AM267"/>
  <c r="AN267" s="1"/>
  <c r="AS267" s="1"/>
  <c r="AM274"/>
  <c r="AN274" s="1"/>
  <c r="AS274" s="1"/>
  <c r="AM275"/>
  <c r="AN275" s="1"/>
  <c r="AM278"/>
  <c r="AN278" s="1"/>
  <c r="AM279"/>
  <c r="AN279" s="1"/>
  <c r="AS279" s="1"/>
  <c r="AM280"/>
  <c r="AN280" s="1"/>
  <c r="AS280" s="1"/>
  <c r="AM281"/>
  <c r="AN281" s="1"/>
  <c r="AS281" s="1"/>
  <c r="AM282"/>
  <c r="AN282" s="1"/>
  <c r="AS282" s="1"/>
  <c r="AM285"/>
  <c r="AN285" s="1"/>
  <c r="AS285" s="1"/>
  <c r="AM286"/>
  <c r="AN286" s="1"/>
  <c r="AS286" s="1"/>
  <c r="AM287"/>
  <c r="AM288"/>
  <c r="AN288" s="1"/>
  <c r="AS288" s="1"/>
  <c r="CM76" i="18"/>
  <c r="CM77"/>
  <c r="CM78"/>
  <c r="CM81"/>
  <c r="CM84"/>
  <c r="CM86"/>
  <c r="CM85" s="1"/>
  <c r="CM88"/>
  <c r="CM87" s="1"/>
  <c r="CN76"/>
  <c r="CN78"/>
  <c r="CN81"/>
  <c r="CN84"/>
  <c r="CN86"/>
  <c r="CN85" s="1"/>
  <c r="CN88"/>
  <c r="CN87" s="1"/>
  <c r="CO76"/>
  <c r="CO77"/>
  <c r="CO78"/>
  <c r="CO81"/>
  <c r="CO84"/>
  <c r="CO86"/>
  <c r="CO85" s="1"/>
  <c r="CO88"/>
  <c r="CO87" s="1"/>
  <c r="CP76"/>
  <c r="CP77"/>
  <c r="CP78"/>
  <c r="CP81"/>
  <c r="CP84"/>
  <c r="CP86"/>
  <c r="CP85" s="1"/>
  <c r="CP88"/>
  <c r="CP87" s="1"/>
  <c r="CQ76"/>
  <c r="CQ77"/>
  <c r="CQ78"/>
  <c r="CQ81"/>
  <c r="CQ84"/>
  <c r="CQ86"/>
  <c r="CQ85" s="1"/>
  <c r="CQ88"/>
  <c r="CQ87" s="1"/>
  <c r="CR76"/>
  <c r="CR77"/>
  <c r="CR78"/>
  <c r="CR81"/>
  <c r="CR84"/>
  <c r="CR86"/>
  <c r="CR85" s="1"/>
  <c r="CR88"/>
  <c r="CR87" s="1"/>
  <c r="CZ77"/>
  <c r="CZ78"/>
  <c r="CZ81"/>
  <c r="CZ86"/>
  <c r="CZ85" s="1"/>
  <c r="CZ88"/>
  <c r="CZ87" s="1"/>
  <c r="DA76"/>
  <c r="DA81"/>
  <c r="DA86"/>
  <c r="DA85" s="1"/>
  <c r="DB76"/>
  <c r="DB77"/>
  <c r="DB78"/>
  <c r="DB81"/>
  <c r="DB84"/>
  <c r="DB86"/>
  <c r="DB85" s="1"/>
  <c r="DB88"/>
  <c r="DB87" s="1"/>
  <c r="DC77"/>
  <c r="DC78"/>
  <c r="DC81"/>
  <c r="DC84"/>
  <c r="DC86"/>
  <c r="DC85" s="1"/>
  <c r="DC88"/>
  <c r="DC87" s="1"/>
  <c r="DD77"/>
  <c r="DD78"/>
  <c r="DD81"/>
  <c r="DD84"/>
  <c r="DD86"/>
  <c r="DD85" s="1"/>
  <c r="DD88"/>
  <c r="DD87" s="1"/>
  <c r="DE76"/>
  <c r="DE77"/>
  <c r="DE81"/>
  <c r="DE86"/>
  <c r="DE85" s="1"/>
  <c r="AQ276" i="22"/>
  <c r="DH84" i="18" s="1"/>
  <c r="AF246" i="22"/>
  <c r="AR246" s="1"/>
  <c r="AF247"/>
  <c r="AF248"/>
  <c r="AR248" s="1"/>
  <c r="AE249"/>
  <c r="AF249" s="1"/>
  <c r="AR249" s="1"/>
  <c r="AE251"/>
  <c r="AF251" s="1"/>
  <c r="AR251" s="1"/>
  <c r="AF252"/>
  <c r="AR252" s="1"/>
  <c r="AE253"/>
  <c r="AF253" s="1"/>
  <c r="AR253" s="1"/>
  <c r="AF255"/>
  <c r="AR255" s="1"/>
  <c r="AE256"/>
  <c r="AF256" s="1"/>
  <c r="AR256" s="1"/>
  <c r="AF257"/>
  <c r="AE264"/>
  <c r="AF264" s="1"/>
  <c r="AR264" s="1"/>
  <c r="AE265"/>
  <c r="AF265" s="1"/>
  <c r="AR265" s="1"/>
  <c r="AF266"/>
  <c r="AR266" s="1"/>
  <c r="AF267"/>
  <c r="AE274"/>
  <c r="AF274" s="1"/>
  <c r="AR274" s="1"/>
  <c r="AE275"/>
  <c r="AF275" s="1"/>
  <c r="AR275" s="1"/>
  <c r="AE278"/>
  <c r="AF278" s="1"/>
  <c r="AR278" s="1"/>
  <c r="AE279"/>
  <c r="AE280"/>
  <c r="AF280" s="1"/>
  <c r="AR280" s="1"/>
  <c r="AE281"/>
  <c r="AF281" s="1"/>
  <c r="AR281" s="1"/>
  <c r="AE282"/>
  <c r="AF282" s="1"/>
  <c r="AR282" s="1"/>
  <c r="AE285"/>
  <c r="AE286"/>
  <c r="AF286" s="1"/>
  <c r="AR286" s="1"/>
  <c r="AE287"/>
  <c r="AF287" s="1"/>
  <c r="AR287" s="1"/>
  <c r="AE288"/>
  <c r="AF288" s="1"/>
  <c r="AR288" s="1"/>
  <c r="AM246"/>
  <c r="AM247"/>
  <c r="AN247" s="1"/>
  <c r="AS247" s="1"/>
  <c r="AM248"/>
  <c r="AN248" s="1"/>
  <c r="AS248" s="1"/>
  <c r="AM249"/>
  <c r="AN249" s="1"/>
  <c r="AM251"/>
  <c r="AM252"/>
  <c r="AN252" s="1"/>
  <c r="AS252" s="1"/>
  <c r="AM253"/>
  <c r="AN253" s="1"/>
  <c r="AS253" s="1"/>
  <c r="AM255"/>
  <c r="AN255" s="1"/>
  <c r="AM256"/>
  <c r="AN256" s="1"/>
  <c r="AS256" s="1"/>
  <c r="AM257"/>
  <c r="AN257" s="1"/>
  <c r="AS257" s="1"/>
  <c r="AM264"/>
  <c r="AN264" s="1"/>
  <c r="AS264" s="1"/>
  <c r="AM265"/>
  <c r="AN265" s="1"/>
  <c r="AS265" s="1"/>
  <c r="AM266"/>
  <c r="AM267"/>
  <c r="AN267" s="1"/>
  <c r="AS267" s="1"/>
  <c r="AM274"/>
  <c r="AN274" s="1"/>
  <c r="AS274" s="1"/>
  <c r="AM275"/>
  <c r="AN275" s="1"/>
  <c r="AM278"/>
  <c r="AN278" s="1"/>
  <c r="AS278" s="1"/>
  <c r="AM279"/>
  <c r="AN279" s="1"/>
  <c r="AS279" s="1"/>
  <c r="AM280"/>
  <c r="AN280" s="1"/>
  <c r="AS280" s="1"/>
  <c r="AM281"/>
  <c r="AM282"/>
  <c r="AN282" s="1"/>
  <c r="AS282" s="1"/>
  <c r="AM285"/>
  <c r="AN285" s="1"/>
  <c r="AS285" s="1"/>
  <c r="AM286"/>
  <c r="AN286" s="1"/>
  <c r="AM287"/>
  <c r="AN287" s="1"/>
  <c r="AS287" s="1"/>
  <c r="AM288"/>
  <c r="AN288" s="1"/>
  <c r="AS288" s="1"/>
  <c r="DM76" i="18"/>
  <c r="DM77"/>
  <c r="DM78"/>
  <c r="DM81"/>
  <c r="DM84"/>
  <c r="DM86"/>
  <c r="DM85" s="1"/>
  <c r="DM88"/>
  <c r="DM87" s="1"/>
  <c r="DN76"/>
  <c r="DN78"/>
  <c r="DN81"/>
  <c r="DN84"/>
  <c r="DN86"/>
  <c r="DN85" s="1"/>
  <c r="DN88"/>
  <c r="DN87" s="1"/>
  <c r="DO76"/>
  <c r="DO77"/>
  <c r="DO78"/>
  <c r="DO81"/>
  <c r="DO84"/>
  <c r="DO86"/>
  <c r="DO85" s="1"/>
  <c r="DO88"/>
  <c r="DO87" s="1"/>
  <c r="DP76"/>
  <c r="DP77"/>
  <c r="DP78"/>
  <c r="DP81"/>
  <c r="DP84"/>
  <c r="DP86"/>
  <c r="DP85" s="1"/>
  <c r="DP88"/>
  <c r="DP87" s="1"/>
  <c r="DQ76"/>
  <c r="DQ77"/>
  <c r="DQ78"/>
  <c r="DQ81"/>
  <c r="DQ84"/>
  <c r="DQ86"/>
  <c r="DQ85" s="1"/>
  <c r="DQ88"/>
  <c r="DQ87" s="1"/>
  <c r="DR76"/>
  <c r="DR77"/>
  <c r="DR78"/>
  <c r="DR81"/>
  <c r="DR84"/>
  <c r="DR86"/>
  <c r="DR85" s="1"/>
  <c r="DR88"/>
  <c r="DR87" s="1"/>
  <c r="AQ276" i="23"/>
  <c r="DU84" i="18" s="1"/>
  <c r="AQ283" i="23"/>
  <c r="AQ289"/>
  <c r="AF246"/>
  <c r="AR246" s="1"/>
  <c r="AF247"/>
  <c r="AF248"/>
  <c r="AR248" s="1"/>
  <c r="AE249"/>
  <c r="AF249" s="1"/>
  <c r="AR249" s="1"/>
  <c r="AE251"/>
  <c r="AF251" s="1"/>
  <c r="AR251" s="1"/>
  <c r="AF252"/>
  <c r="AE253"/>
  <c r="AF253" s="1"/>
  <c r="AR253" s="1"/>
  <c r="AF255"/>
  <c r="AR255" s="1"/>
  <c r="AE256"/>
  <c r="AF256" s="1"/>
  <c r="AR256" s="1"/>
  <c r="AF257"/>
  <c r="AR257" s="1"/>
  <c r="AE264"/>
  <c r="AF264" s="1"/>
  <c r="AR264" s="1"/>
  <c r="AE265"/>
  <c r="AF265" s="1"/>
  <c r="AR265" s="1"/>
  <c r="AF266"/>
  <c r="AR266" s="1"/>
  <c r="AF267"/>
  <c r="AE274"/>
  <c r="AF274" s="1"/>
  <c r="AR274" s="1"/>
  <c r="AE275"/>
  <c r="AF275" s="1"/>
  <c r="AR275" s="1"/>
  <c r="AE278"/>
  <c r="AF278" s="1"/>
  <c r="AR278" s="1"/>
  <c r="AE279"/>
  <c r="AE280"/>
  <c r="AF280" s="1"/>
  <c r="AR280" s="1"/>
  <c r="AE281"/>
  <c r="AF281" s="1"/>
  <c r="AR281" s="1"/>
  <c r="AE282"/>
  <c r="AF282" s="1"/>
  <c r="AR282" s="1"/>
  <c r="AE285"/>
  <c r="AE286"/>
  <c r="AF286" s="1"/>
  <c r="AR286" s="1"/>
  <c r="AE287"/>
  <c r="AF287" s="1"/>
  <c r="AR287" s="1"/>
  <c r="AE288"/>
  <c r="AF288" s="1"/>
  <c r="AR288" s="1"/>
  <c r="AM246"/>
  <c r="AM247"/>
  <c r="AN247" s="1"/>
  <c r="AS247" s="1"/>
  <c r="AM248"/>
  <c r="AN248" s="1"/>
  <c r="AS248" s="1"/>
  <c r="AM249"/>
  <c r="AN249" s="1"/>
  <c r="AS249" s="1"/>
  <c r="AM251"/>
  <c r="AN251" s="1"/>
  <c r="AS251" s="1"/>
  <c r="AM252"/>
  <c r="AN252" s="1"/>
  <c r="AM253"/>
  <c r="AM255"/>
  <c r="AN255" s="1"/>
  <c r="AS255" s="1"/>
  <c r="AM256"/>
  <c r="AN256" s="1"/>
  <c r="AS256" s="1"/>
  <c r="AM257"/>
  <c r="AN257" s="1"/>
  <c r="AS257" s="1"/>
  <c r="AM264"/>
  <c r="AM265"/>
  <c r="AN265" s="1"/>
  <c r="AS265" s="1"/>
  <c r="AM266"/>
  <c r="AN266" s="1"/>
  <c r="AS266" s="1"/>
  <c r="AM267"/>
  <c r="AN267" s="1"/>
  <c r="AS267" s="1"/>
  <c r="AM274"/>
  <c r="AN274" s="1"/>
  <c r="AS274" s="1"/>
  <c r="AM275"/>
  <c r="AN275" s="1"/>
  <c r="AS275" s="1"/>
  <c r="AM278"/>
  <c r="AN278" s="1"/>
  <c r="AS278" s="1"/>
  <c r="AM279"/>
  <c r="AM280"/>
  <c r="AN280" s="1"/>
  <c r="AS280" s="1"/>
  <c r="AM281"/>
  <c r="AN281" s="1"/>
  <c r="AM282"/>
  <c r="AN282" s="1"/>
  <c r="AS282" s="1"/>
  <c r="AM285"/>
  <c r="AN285" s="1"/>
  <c r="AS285" s="1"/>
  <c r="AM286"/>
  <c r="AN286" s="1"/>
  <c r="AM287"/>
  <c r="AN287" s="1"/>
  <c r="AS287" s="1"/>
  <c r="AM288"/>
  <c r="AN288" s="1"/>
  <c r="AS288" s="1"/>
  <c r="DZ76" i="18"/>
  <c r="DZ77"/>
  <c r="DZ78"/>
  <c r="DZ81"/>
  <c r="DZ84"/>
  <c r="DZ86"/>
  <c r="DZ85" s="1"/>
  <c r="DZ88"/>
  <c r="DZ87" s="1"/>
  <c r="EA76"/>
  <c r="EA78"/>
  <c r="EA81"/>
  <c r="EA84"/>
  <c r="EA86"/>
  <c r="EA85" s="1"/>
  <c r="EA88"/>
  <c r="EA87" s="1"/>
  <c r="EB76"/>
  <c r="EB77"/>
  <c r="EB78"/>
  <c r="EB81"/>
  <c r="EB84"/>
  <c r="EB86"/>
  <c r="EB85" s="1"/>
  <c r="EB88"/>
  <c r="EB87" s="1"/>
  <c r="EC76"/>
  <c r="EC77"/>
  <c r="EC78"/>
  <c r="EC81"/>
  <c r="EC84"/>
  <c r="EC86"/>
  <c r="EC85" s="1"/>
  <c r="EC88"/>
  <c r="EC87" s="1"/>
  <c r="ED76"/>
  <c r="ED77"/>
  <c r="ED75" s="1"/>
  <c r="ED78"/>
  <c r="ED81"/>
  <c r="ED84"/>
  <c r="ED86"/>
  <c r="ED85" s="1"/>
  <c r="ED88"/>
  <c r="ED87" s="1"/>
  <c r="EE76"/>
  <c r="EE77"/>
  <c r="EE78"/>
  <c r="EE81"/>
  <c r="EE84"/>
  <c r="EE86"/>
  <c r="EE85" s="1"/>
  <c r="EE88"/>
  <c r="EE87" s="1"/>
  <c r="C75"/>
  <c r="E76"/>
  <c r="F76"/>
  <c r="G76"/>
  <c r="E77"/>
  <c r="F77"/>
  <c r="G77"/>
  <c r="E78"/>
  <c r="F78"/>
  <c r="G78"/>
  <c r="C79"/>
  <c r="E80"/>
  <c r="F80"/>
  <c r="G80"/>
  <c r="L260" i="1"/>
  <c r="L261"/>
  <c r="M261" s="1"/>
  <c r="AQ261" s="1"/>
  <c r="L262"/>
  <c r="M262" s="1"/>
  <c r="AQ262" s="1"/>
  <c r="AB260"/>
  <c r="Y260"/>
  <c r="U260"/>
  <c r="T260"/>
  <c r="S260"/>
  <c r="R260"/>
  <c r="AB261"/>
  <c r="Y261"/>
  <c r="U261"/>
  <c r="T261"/>
  <c r="S261"/>
  <c r="R261"/>
  <c r="AB262"/>
  <c r="Y262"/>
  <c r="U262"/>
  <c r="T262"/>
  <c r="S262"/>
  <c r="R262"/>
  <c r="AM260"/>
  <c r="AN260" s="1"/>
  <c r="AM261"/>
  <c r="AN261" s="1"/>
  <c r="AM262"/>
  <c r="AN262" s="1"/>
  <c r="L261" i="12"/>
  <c r="M261" s="1"/>
  <c r="L262"/>
  <c r="M262"/>
  <c r="AQ262" s="1"/>
  <c r="AB260"/>
  <c r="Y260"/>
  <c r="U260"/>
  <c r="T260"/>
  <c r="S260"/>
  <c r="R260"/>
  <c r="AB261"/>
  <c r="Y261"/>
  <c r="U261"/>
  <c r="T261"/>
  <c r="S261"/>
  <c r="R261"/>
  <c r="AB262"/>
  <c r="Y262"/>
  <c r="U262"/>
  <c r="T262"/>
  <c r="S262"/>
  <c r="R262"/>
  <c r="AM260"/>
  <c r="AS260" s="1"/>
  <c r="AM261"/>
  <c r="AN261" s="1"/>
  <c r="AS261" s="1"/>
  <c r="AM262"/>
  <c r="AN262" s="1"/>
  <c r="AU263"/>
  <c r="Y80" i="18" s="1"/>
  <c r="AV263" i="12"/>
  <c r="AW263"/>
  <c r="AA80" i="18" s="1"/>
  <c r="AA79" s="1"/>
  <c r="AX263" i="12"/>
  <c r="AY263"/>
  <c r="AZ263"/>
  <c r="BA263"/>
  <c r="AM80" i="18"/>
  <c r="AM79" s="1"/>
  <c r="AN80"/>
  <c r="AN79" s="1"/>
  <c r="AO80"/>
  <c r="AO79" s="1"/>
  <c r="AP80"/>
  <c r="AP79" s="1"/>
  <c r="AQ80"/>
  <c r="AQ79" s="1"/>
  <c r="AR80"/>
  <c r="AR79" s="1"/>
  <c r="Y260" i="14"/>
  <c r="AF260" s="1"/>
  <c r="AR260" s="1"/>
  <c r="Y261"/>
  <c r="Y262"/>
  <c r="AF262" s="1"/>
  <c r="AR262" s="1"/>
  <c r="AZ80" i="18"/>
  <c r="BA80"/>
  <c r="BA79" s="1"/>
  <c r="BB80"/>
  <c r="BB79" s="1"/>
  <c r="BC80"/>
  <c r="BD80"/>
  <c r="BD79" s="1"/>
  <c r="BE80"/>
  <c r="BE79" s="1"/>
  <c r="Y260" i="15"/>
  <c r="AF260" s="1"/>
  <c r="AR260" s="1"/>
  <c r="Y261"/>
  <c r="Y262"/>
  <c r="AF262" s="1"/>
  <c r="AR262" s="1"/>
  <c r="BL80" i="18"/>
  <c r="BM80"/>
  <c r="BM79" s="1"/>
  <c r="BN80"/>
  <c r="BN79" s="1"/>
  <c r="BO80"/>
  <c r="BP80"/>
  <c r="BP79" s="1"/>
  <c r="BQ80"/>
  <c r="BQ79" s="1"/>
  <c r="BR80"/>
  <c r="BR79" s="1"/>
  <c r="Y260" i="16"/>
  <c r="Y261"/>
  <c r="AF261" s="1"/>
  <c r="AR261" s="1"/>
  <c r="Y262"/>
  <c r="BZ80" i="18"/>
  <c r="BZ79" s="1"/>
  <c r="CA80"/>
  <c r="CB80"/>
  <c r="CC80"/>
  <c r="CC79" s="1"/>
  <c r="CD80"/>
  <c r="CD79" s="1"/>
  <c r="CE80"/>
  <c r="AQ263" i="17"/>
  <c r="CH80" i="18" s="1"/>
  <c r="Y260" i="17"/>
  <c r="AF260" s="1"/>
  <c r="AR260" s="1"/>
  <c r="Y261"/>
  <c r="Y262"/>
  <c r="AF262" s="1"/>
  <c r="AR262" s="1"/>
  <c r="AM260"/>
  <c r="AN260" s="1"/>
  <c r="AS260" s="1"/>
  <c r="AM261"/>
  <c r="AN261" s="1"/>
  <c r="AM262"/>
  <c r="CM80" i="18"/>
  <c r="CM79" s="1"/>
  <c r="CN80"/>
  <c r="CN79" s="1"/>
  <c r="CO80"/>
  <c r="CO79" s="1"/>
  <c r="CP80"/>
  <c r="CP79" s="1"/>
  <c r="CQ80"/>
  <c r="CR80"/>
  <c r="CR79" s="1"/>
  <c r="CZ80"/>
  <c r="DA80"/>
  <c r="DB80"/>
  <c r="DB79" s="1"/>
  <c r="DD80"/>
  <c r="DE80"/>
  <c r="AF260" i="22"/>
  <c r="AR260" s="1"/>
  <c r="AF261"/>
  <c r="AR261" s="1"/>
  <c r="AF262"/>
  <c r="AR262" s="1"/>
  <c r="AM260"/>
  <c r="AN260" s="1"/>
  <c r="AM261"/>
  <c r="AN261" s="1"/>
  <c r="AS261" s="1"/>
  <c r="AM262"/>
  <c r="AN262" s="1"/>
  <c r="AS262" s="1"/>
  <c r="DM80" i="18"/>
  <c r="DM79" s="1"/>
  <c r="DN80"/>
  <c r="DO80"/>
  <c r="DO79" s="1"/>
  <c r="DP80"/>
  <c r="DP79" s="1"/>
  <c r="DQ80"/>
  <c r="DQ79" s="1"/>
  <c r="DR80"/>
  <c r="AF260" i="23"/>
  <c r="AR260" s="1"/>
  <c r="AF261"/>
  <c r="AR261" s="1"/>
  <c r="AF262"/>
  <c r="AR262" s="1"/>
  <c r="AM260"/>
  <c r="AN260" s="1"/>
  <c r="AS260" s="1"/>
  <c r="AM261"/>
  <c r="AN261" s="1"/>
  <c r="AM262"/>
  <c r="AN262" s="1"/>
  <c r="AS262" s="1"/>
  <c r="DZ80" i="18"/>
  <c r="DZ79" s="1"/>
  <c r="EA80"/>
  <c r="EA79" s="1"/>
  <c r="EB80"/>
  <c r="EB79" s="1"/>
  <c r="EC80"/>
  <c r="EC79" s="1"/>
  <c r="ED80"/>
  <c r="ED79" s="1"/>
  <c r="EE80"/>
  <c r="E81"/>
  <c r="F81"/>
  <c r="G81"/>
  <c r="C82"/>
  <c r="E83"/>
  <c r="F83"/>
  <c r="G83"/>
  <c r="L270" i="1"/>
  <c r="L271"/>
  <c r="M271" s="1"/>
  <c r="AQ271" s="1"/>
  <c r="L272"/>
  <c r="M272" s="1"/>
  <c r="AQ272" s="1"/>
  <c r="AB270"/>
  <c r="Y270"/>
  <c r="U270"/>
  <c r="T270"/>
  <c r="S270"/>
  <c r="R270"/>
  <c r="AE270"/>
  <c r="AF270" s="1"/>
  <c r="AB271"/>
  <c r="Y271"/>
  <c r="U271"/>
  <c r="T271"/>
  <c r="S271"/>
  <c r="R271"/>
  <c r="AB272"/>
  <c r="Y272"/>
  <c r="U272"/>
  <c r="T272"/>
  <c r="S272"/>
  <c r="R272"/>
  <c r="AM270"/>
  <c r="AN270" s="1"/>
  <c r="AM271"/>
  <c r="AN271" s="1"/>
  <c r="AS271" s="1"/>
  <c r="AM272"/>
  <c r="AN272" s="1"/>
  <c r="AS272" s="1"/>
  <c r="L270" i="12"/>
  <c r="M270" s="1"/>
  <c r="AQ270" s="1"/>
  <c r="L271"/>
  <c r="M271" s="1"/>
  <c r="L272"/>
  <c r="M272" s="1"/>
  <c r="AQ272" s="1"/>
  <c r="AB270"/>
  <c r="Y270"/>
  <c r="U270"/>
  <c r="T270"/>
  <c r="S270"/>
  <c r="R270"/>
  <c r="AB271"/>
  <c r="Y271"/>
  <c r="U271"/>
  <c r="T271"/>
  <c r="S271"/>
  <c r="R271"/>
  <c r="AB272"/>
  <c r="Y272"/>
  <c r="U272"/>
  <c r="T272"/>
  <c r="S272"/>
  <c r="R272"/>
  <c r="AM270"/>
  <c r="AN270" s="1"/>
  <c r="AM271"/>
  <c r="AN271" s="1"/>
  <c r="AS271" s="1"/>
  <c r="AM272"/>
  <c r="AN272" s="1"/>
  <c r="AS272" s="1"/>
  <c r="AM83" i="18"/>
  <c r="AM82" s="1"/>
  <c r="AN83"/>
  <c r="AN82" s="1"/>
  <c r="AO83"/>
  <c r="AO82" s="1"/>
  <c r="AP83"/>
  <c r="AP82" s="1"/>
  <c r="AQ83"/>
  <c r="AR83"/>
  <c r="AR82" s="1"/>
  <c r="Y270" i="14"/>
  <c r="AE270" s="1"/>
  <c r="AF270" s="1"/>
  <c r="AR270" s="1"/>
  <c r="Y271"/>
  <c r="AE271" s="1"/>
  <c r="AF271" s="1"/>
  <c r="AR271" s="1"/>
  <c r="Y272"/>
  <c r="AE272" s="1"/>
  <c r="AF272" s="1"/>
  <c r="AR272" s="1"/>
  <c r="AZ83" i="18"/>
  <c r="AZ82" s="1"/>
  <c r="BA83"/>
  <c r="BA82" s="1"/>
  <c r="BB83"/>
  <c r="BB82" s="1"/>
  <c r="BC83"/>
  <c r="BC82" s="1"/>
  <c r="BD83"/>
  <c r="BE83"/>
  <c r="BE82" s="1"/>
  <c r="AQ273" i="15"/>
  <c r="Y270"/>
  <c r="AE270" s="1"/>
  <c r="AF270" s="1"/>
  <c r="AR270" s="1"/>
  <c r="Y271"/>
  <c r="AE271" s="1"/>
  <c r="AF271" s="1"/>
  <c r="AR271" s="1"/>
  <c r="Y272"/>
  <c r="AE272" s="1"/>
  <c r="AF272" s="1"/>
  <c r="AR272" s="1"/>
  <c r="BM83" i="18"/>
  <c r="BN83"/>
  <c r="BN82" s="1"/>
  <c r="BO83"/>
  <c r="BO82" s="1"/>
  <c r="BP83"/>
  <c r="BQ83"/>
  <c r="BQ82" s="1"/>
  <c r="BR83"/>
  <c r="BR82" s="1"/>
  <c r="Y270" i="16"/>
  <c r="Y271"/>
  <c r="AE271" s="1"/>
  <c r="AF271" s="1"/>
  <c r="AR271" s="1"/>
  <c r="Y272"/>
  <c r="AS273"/>
  <c r="BZ83" i="18"/>
  <c r="BZ82" s="1"/>
  <c r="CA83"/>
  <c r="CA82" s="1"/>
  <c r="CB83"/>
  <c r="CB82" s="1"/>
  <c r="CC83"/>
  <c r="CD83"/>
  <c r="CE83"/>
  <c r="CE82" s="1"/>
  <c r="Y270" i="17"/>
  <c r="AE270" s="1"/>
  <c r="AF270" s="1"/>
  <c r="AR270" s="1"/>
  <c r="Y271"/>
  <c r="Y272"/>
  <c r="AE272" s="1"/>
  <c r="AF272" s="1"/>
  <c r="AR272" s="1"/>
  <c r="AM270"/>
  <c r="AN270"/>
  <c r="AS270" s="1"/>
  <c r="AM271"/>
  <c r="AN271" s="1"/>
  <c r="AM272"/>
  <c r="AN272" s="1"/>
  <c r="AS272" s="1"/>
  <c r="CM83" i="18"/>
  <c r="CM82" s="1"/>
  <c r="CN83"/>
  <c r="CN82" s="1"/>
  <c r="CO83"/>
  <c r="CO82" s="1"/>
  <c r="CP83"/>
  <c r="CP82" s="1"/>
  <c r="CQ83"/>
  <c r="CQ82" s="1"/>
  <c r="CR83"/>
  <c r="CR82" s="1"/>
  <c r="CZ83"/>
  <c r="DA83"/>
  <c r="DC83"/>
  <c r="DC82" s="1"/>
  <c r="DD83"/>
  <c r="DD82" s="1"/>
  <c r="DE83"/>
  <c r="AE270" i="22"/>
  <c r="AF270" s="1"/>
  <c r="AR270" s="1"/>
  <c r="AE271"/>
  <c r="AF271" s="1"/>
  <c r="AR271" s="1"/>
  <c r="AE272"/>
  <c r="AM270"/>
  <c r="AN270"/>
  <c r="AS270" s="1"/>
  <c r="AM271"/>
  <c r="AN271" s="1"/>
  <c r="AS271" s="1"/>
  <c r="AM272"/>
  <c r="AN272" s="1"/>
  <c r="DM83" i="18"/>
  <c r="DM82" s="1"/>
  <c r="DN83"/>
  <c r="DN82" s="1"/>
  <c r="DO83"/>
  <c r="DP83"/>
  <c r="DP82" s="1"/>
  <c r="DQ83"/>
  <c r="DQ82" s="1"/>
  <c r="DR83"/>
  <c r="DR82" s="1"/>
  <c r="AE270" i="23"/>
  <c r="AE271"/>
  <c r="AF271" s="1"/>
  <c r="AR271" s="1"/>
  <c r="AE272"/>
  <c r="AF272" s="1"/>
  <c r="AR272" s="1"/>
  <c r="AM270"/>
  <c r="AN270" s="1"/>
  <c r="AM271"/>
  <c r="AN271" s="1"/>
  <c r="AS271" s="1"/>
  <c r="AM272"/>
  <c r="AN272" s="1"/>
  <c r="AS272" s="1"/>
  <c r="DZ83" i="18"/>
  <c r="EA83"/>
  <c r="EA82" s="1"/>
  <c r="EB83"/>
  <c r="EB82" s="1"/>
  <c r="EC83"/>
  <c r="ED83"/>
  <c r="EE83"/>
  <c r="EE82" s="1"/>
  <c r="E84"/>
  <c r="F84"/>
  <c r="G84"/>
  <c r="C85"/>
  <c r="E86"/>
  <c r="F86"/>
  <c r="G86"/>
  <c r="C87"/>
  <c r="E88"/>
  <c r="F88"/>
  <c r="G88"/>
  <c r="L11" i="23"/>
  <c r="L19"/>
  <c r="L16" s="1"/>
  <c r="L29"/>
  <c r="L39"/>
  <c r="L44"/>
  <c r="L40" s="1"/>
  <c r="L60"/>
  <c r="R11"/>
  <c r="R29"/>
  <c r="R39"/>
  <c r="R50"/>
  <c r="R60"/>
  <c r="R69"/>
  <c r="S19"/>
  <c r="S16" s="1"/>
  <c r="S39"/>
  <c r="S50"/>
  <c r="S60"/>
  <c r="S69"/>
  <c r="T19"/>
  <c r="T16" s="1"/>
  <c r="T39"/>
  <c r="T50"/>
  <c r="T69"/>
  <c r="U15"/>
  <c r="U19"/>
  <c r="U16" s="1"/>
  <c r="U39"/>
  <c r="U44"/>
  <c r="U40" s="1"/>
  <c r="U50"/>
  <c r="U69"/>
  <c r="AB19"/>
  <c r="AB16" s="1"/>
  <c r="AB29"/>
  <c r="AB39"/>
  <c r="AB50"/>
  <c r="AB69"/>
  <c r="AD6"/>
  <c r="AE29"/>
  <c r="AE39"/>
  <c r="AM19"/>
  <c r="AM16" s="1"/>
  <c r="AM25"/>
  <c r="AM39"/>
  <c r="AM44"/>
  <c r="AM40" s="1"/>
  <c r="AM77"/>
  <c r="AM61" s="1"/>
  <c r="AN19"/>
  <c r="AN16" s="1"/>
  <c r="AN39"/>
  <c r="Z6"/>
  <c r="Z5" s="1"/>
  <c r="AA6"/>
  <c r="AA5" s="1"/>
  <c r="AJ6"/>
  <c r="AJ5" s="1"/>
  <c r="AK6"/>
  <c r="AK5" s="1"/>
  <c r="AL6"/>
  <c r="AV6"/>
  <c r="AW6"/>
  <c r="AW5" s="1"/>
  <c r="AX6"/>
  <c r="AX5" s="1"/>
  <c r="AY6"/>
  <c r="AZ6"/>
  <c r="BA6"/>
  <c r="BA5" s="1"/>
  <c r="AR69"/>
  <c r="L85"/>
  <c r="L105"/>
  <c r="L100" s="1"/>
  <c r="M85"/>
  <c r="R85"/>
  <c r="R88"/>
  <c r="R110"/>
  <c r="R106" s="1"/>
  <c r="R122"/>
  <c r="R118" s="1"/>
  <c r="S85"/>
  <c r="S88"/>
  <c r="S92"/>
  <c r="S105"/>
  <c r="S100" s="1"/>
  <c r="S133"/>
  <c r="S123" s="1"/>
  <c r="T88"/>
  <c r="T105"/>
  <c r="T100" s="1"/>
  <c r="T133"/>
  <c r="T123" s="1"/>
  <c r="U85"/>
  <c r="U88"/>
  <c r="U110"/>
  <c r="U106" s="1"/>
  <c r="U139"/>
  <c r="U134" s="1"/>
  <c r="AB88"/>
  <c r="AB92"/>
  <c r="AB110"/>
  <c r="AB106" s="1"/>
  <c r="AB117"/>
  <c r="AB111" s="1"/>
  <c r="AB122"/>
  <c r="AB118" s="1"/>
  <c r="AB149"/>
  <c r="AB140" s="1"/>
  <c r="AM88"/>
  <c r="AM99"/>
  <c r="AM93" s="1"/>
  <c r="AM110"/>
  <c r="AM106" s="1"/>
  <c r="AM122"/>
  <c r="AM118" s="1"/>
  <c r="DY27" i="18"/>
  <c r="DY26" s="1"/>
  <c r="DZ27"/>
  <c r="EA27"/>
  <c r="EA26" s="1"/>
  <c r="EB27"/>
  <c r="EC27"/>
  <c r="EC26" s="1"/>
  <c r="ED27"/>
  <c r="EE27"/>
  <c r="EE26" s="1"/>
  <c r="L159" i="23"/>
  <c r="L181"/>
  <c r="L193"/>
  <c r="L196"/>
  <c r="M193"/>
  <c r="M196"/>
  <c r="R156"/>
  <c r="R168"/>
  <c r="R181"/>
  <c r="R193"/>
  <c r="S162"/>
  <c r="S181"/>
  <c r="S190"/>
  <c r="T159"/>
  <c r="T181"/>
  <c r="T193"/>
  <c r="T196"/>
  <c r="U156"/>
  <c r="U159"/>
  <c r="U162"/>
  <c r="U178"/>
  <c r="U193"/>
  <c r="U196"/>
  <c r="AB156"/>
  <c r="AB168"/>
  <c r="AB181"/>
  <c r="AB193"/>
  <c r="AM159"/>
  <c r="AM162"/>
  <c r="AM190"/>
  <c r="AM193"/>
  <c r="AM196"/>
  <c r="AN159"/>
  <c r="AN193"/>
  <c r="DY56" i="18"/>
  <c r="DZ56"/>
  <c r="EA56"/>
  <c r="EA55" s="1"/>
  <c r="EB56"/>
  <c r="EB55" s="1"/>
  <c r="EC56"/>
  <c r="EC55" s="1"/>
  <c r="ED56"/>
  <c r="EE56"/>
  <c r="EE55" s="1"/>
  <c r="L203" i="23"/>
  <c r="L212"/>
  <c r="M212"/>
  <c r="R225"/>
  <c r="R221" s="1"/>
  <c r="S203"/>
  <c r="S237"/>
  <c r="S232" s="1"/>
  <c r="T203"/>
  <c r="T212"/>
  <c r="T243"/>
  <c r="T238" s="1"/>
  <c r="U212"/>
  <c r="U225"/>
  <c r="U221"/>
  <c r="AB212"/>
  <c r="AM220"/>
  <c r="AM213" s="1"/>
  <c r="AM243"/>
  <c r="AM238" s="1"/>
  <c r="L207"/>
  <c r="M207" s="1"/>
  <c r="AQ207" s="1"/>
  <c r="R207"/>
  <c r="S207"/>
  <c r="T207"/>
  <c r="U207"/>
  <c r="AB207"/>
  <c r="AM207"/>
  <c r="AN207" s="1"/>
  <c r="AS207" s="1"/>
  <c r="L208"/>
  <c r="M208" s="1"/>
  <c r="AQ208" s="1"/>
  <c r="R208"/>
  <c r="S208"/>
  <c r="T208"/>
  <c r="U208"/>
  <c r="AB208"/>
  <c r="AM208"/>
  <c r="AN208" s="1"/>
  <c r="AS208" s="1"/>
  <c r="L250"/>
  <c r="L254"/>
  <c r="L258"/>
  <c r="R250"/>
  <c r="R254"/>
  <c r="R258"/>
  <c r="S250"/>
  <c r="S254"/>
  <c r="S258"/>
  <c r="T250"/>
  <c r="T254"/>
  <c r="T258"/>
  <c r="U250"/>
  <c r="U254"/>
  <c r="U258"/>
  <c r="Z245"/>
  <c r="Z244" s="1"/>
  <c r="AA244"/>
  <c r="AC245"/>
  <c r="AD245"/>
  <c r="AE250"/>
  <c r="AE254"/>
  <c r="AE258"/>
  <c r="AF258"/>
  <c r="AM258"/>
  <c r="AN258"/>
  <c r="AV245"/>
  <c r="AV244" s="1"/>
  <c r="AX245"/>
  <c r="AY245"/>
  <c r="AZ245"/>
  <c r="AZ244" s="1"/>
  <c r="BA245"/>
  <c r="BA244" s="1"/>
  <c r="AB250"/>
  <c r="AJ250"/>
  <c r="AK250"/>
  <c r="AL250"/>
  <c r="AB254"/>
  <c r="AJ254"/>
  <c r="AK254"/>
  <c r="AL254"/>
  <c r="AB258"/>
  <c r="AJ258"/>
  <c r="AK258"/>
  <c r="AL258"/>
  <c r="L263"/>
  <c r="M263"/>
  <c r="R263"/>
  <c r="S263"/>
  <c r="T263"/>
  <c r="U263"/>
  <c r="AB263"/>
  <c r="AB259" s="1"/>
  <c r="AE263"/>
  <c r="AJ263"/>
  <c r="AK263"/>
  <c r="AK259" s="1"/>
  <c r="AL263"/>
  <c r="L268"/>
  <c r="R268"/>
  <c r="S268"/>
  <c r="T268"/>
  <c r="U268"/>
  <c r="AB268"/>
  <c r="AE268"/>
  <c r="AE259" s="1"/>
  <c r="AJ268"/>
  <c r="AK268"/>
  <c r="AL268"/>
  <c r="L273"/>
  <c r="R273"/>
  <c r="S273"/>
  <c r="T273"/>
  <c r="U273"/>
  <c r="AB273"/>
  <c r="AJ273"/>
  <c r="AJ269" s="1"/>
  <c r="AK273"/>
  <c r="AL273"/>
  <c r="L276"/>
  <c r="M276"/>
  <c r="R276"/>
  <c r="S276"/>
  <c r="T276"/>
  <c r="U276"/>
  <c r="AB276"/>
  <c r="AE276"/>
  <c r="AF276"/>
  <c r="AJ276"/>
  <c r="AK276"/>
  <c r="AL276"/>
  <c r="AM276"/>
  <c r="AN276"/>
  <c r="L283"/>
  <c r="L277" s="1"/>
  <c r="M283"/>
  <c r="M277" s="1"/>
  <c r="R283"/>
  <c r="R277" s="1"/>
  <c r="S283"/>
  <c r="S277" s="1"/>
  <c r="T283"/>
  <c r="T277" s="1"/>
  <c r="U283"/>
  <c r="U277" s="1"/>
  <c r="AB283"/>
  <c r="AB277" s="1"/>
  <c r="AJ283"/>
  <c r="AJ277" s="1"/>
  <c r="AK283"/>
  <c r="AK277" s="1"/>
  <c r="AL283"/>
  <c r="AL277" s="1"/>
  <c r="L289"/>
  <c r="L284" s="1"/>
  <c r="M289"/>
  <c r="M284" s="1"/>
  <c r="R289"/>
  <c r="R284" s="1"/>
  <c r="S289"/>
  <c r="S284" s="1"/>
  <c r="T289"/>
  <c r="T284" s="1"/>
  <c r="U289"/>
  <c r="U284" s="1"/>
  <c r="AB289"/>
  <c r="AB284" s="1"/>
  <c r="AJ289"/>
  <c r="AJ284" s="1"/>
  <c r="AK289"/>
  <c r="AK284" s="1"/>
  <c r="AL289"/>
  <c r="AL284" s="1"/>
  <c r="AM289"/>
  <c r="AM284" s="1"/>
  <c r="L11" i="22"/>
  <c r="L15"/>
  <c r="L6" s="1"/>
  <c r="L19"/>
  <c r="L16" s="1"/>
  <c r="L25"/>
  <c r="L37"/>
  <c r="L39"/>
  <c r="M15"/>
  <c r="R15"/>
  <c r="R19"/>
  <c r="R16" s="1"/>
  <c r="R25"/>
  <c r="R39"/>
  <c r="R44"/>
  <c r="R40" s="1"/>
  <c r="R69"/>
  <c r="R77" s="1"/>
  <c r="R61" s="1"/>
  <c r="S15"/>
  <c r="S25"/>
  <c r="S44"/>
  <c r="S40" s="1"/>
  <c r="S60"/>
  <c r="S69"/>
  <c r="S77" s="1"/>
  <c r="S61" s="1"/>
  <c r="T15"/>
  <c r="T25"/>
  <c r="T29"/>
  <c r="T39"/>
  <c r="T56"/>
  <c r="T69"/>
  <c r="T77" s="1"/>
  <c r="T61" s="1"/>
  <c r="U11"/>
  <c r="U15"/>
  <c r="U6" s="1"/>
  <c r="U19"/>
  <c r="U16" s="1"/>
  <c r="U25"/>
  <c r="U39"/>
  <c r="U56"/>
  <c r="U69"/>
  <c r="U77" s="1"/>
  <c r="U61" s="1"/>
  <c r="AB15"/>
  <c r="AB19"/>
  <c r="AB16" s="1"/>
  <c r="AB25"/>
  <c r="AB39"/>
  <c r="AB56"/>
  <c r="AB69"/>
  <c r="AB77" s="1"/>
  <c r="AB61" s="1"/>
  <c r="AD6"/>
  <c r="AD5" s="1"/>
  <c r="AE29"/>
  <c r="AE39"/>
  <c r="AM11"/>
  <c r="AM19"/>
  <c r="AM16" s="1"/>
  <c r="AM29"/>
  <c r="AM39"/>
  <c r="AM50"/>
  <c r="AN39"/>
  <c r="Z6"/>
  <c r="Z5" s="1"/>
  <c r="AA6"/>
  <c r="AA5" s="1"/>
  <c r="AJ6"/>
  <c r="AJ5" s="1"/>
  <c r="AK6"/>
  <c r="AK5" s="1"/>
  <c r="AL6"/>
  <c r="AL5" s="1"/>
  <c r="AV6"/>
  <c r="AW6"/>
  <c r="AW5" s="1"/>
  <c r="AX6"/>
  <c r="AX5" s="1"/>
  <c r="AY6"/>
  <c r="AZ6"/>
  <c r="BA6"/>
  <c r="BA5" s="1"/>
  <c r="AR69"/>
  <c r="L88"/>
  <c r="L117"/>
  <c r="L111" s="1"/>
  <c r="R88"/>
  <c r="R106"/>
  <c r="R139"/>
  <c r="R134" s="1"/>
  <c r="S88"/>
  <c r="S92"/>
  <c r="S105"/>
  <c r="S100" s="1"/>
  <c r="S117"/>
  <c r="S111" s="1"/>
  <c r="S133"/>
  <c r="S123" s="1"/>
  <c r="S149"/>
  <c r="S140" s="1"/>
  <c r="T100"/>
  <c r="T111"/>
  <c r="U85"/>
  <c r="U92"/>
  <c r="U99"/>
  <c r="U93" s="1"/>
  <c r="U110"/>
  <c r="U106" s="1"/>
  <c r="U122"/>
  <c r="U118" s="1"/>
  <c r="U149"/>
  <c r="U140" s="1"/>
  <c r="AB88"/>
  <c r="AB99"/>
  <c r="AB93" s="1"/>
  <c r="AB122"/>
  <c r="AB118" s="1"/>
  <c r="AM85"/>
  <c r="AM99"/>
  <c r="AM93" s="1"/>
  <c r="AM110"/>
  <c r="AM106" s="1"/>
  <c r="AM133"/>
  <c r="AM123" s="1"/>
  <c r="DL27" i="18"/>
  <c r="DM27"/>
  <c r="DN27"/>
  <c r="DN26" s="1"/>
  <c r="DO27"/>
  <c r="DP27"/>
  <c r="DP26" s="1"/>
  <c r="DP25" s="1"/>
  <c r="DQ27"/>
  <c r="DR27"/>
  <c r="DR26" s="1"/>
  <c r="L178" i="22"/>
  <c r="M181"/>
  <c r="R156"/>
  <c r="R159"/>
  <c r="R162"/>
  <c r="R178"/>
  <c r="R181"/>
  <c r="R193"/>
  <c r="R196"/>
  <c r="S168"/>
  <c r="S193"/>
  <c r="T156"/>
  <c r="T162"/>
  <c r="T178"/>
  <c r="T181"/>
  <c r="T196"/>
  <c r="U159"/>
  <c r="U168"/>
  <c r="U193"/>
  <c r="U196"/>
  <c r="AB159"/>
  <c r="AB162"/>
  <c r="AB181"/>
  <c r="AB190"/>
  <c r="AB193"/>
  <c r="AM156"/>
  <c r="AM159"/>
  <c r="AM178"/>
  <c r="AM193"/>
  <c r="AM196"/>
  <c r="AN159"/>
  <c r="DL56" i="18"/>
  <c r="DM56"/>
  <c r="DM55" s="1"/>
  <c r="DN56"/>
  <c r="DO56"/>
  <c r="DO55" s="1"/>
  <c r="DP56"/>
  <c r="DP55" s="1"/>
  <c r="DQ56"/>
  <c r="DQ55" s="1"/>
  <c r="DR56"/>
  <c r="L212" i="22"/>
  <c r="L225"/>
  <c r="L221" s="1"/>
  <c r="L237"/>
  <c r="L232" s="1"/>
  <c r="R203"/>
  <c r="R225"/>
  <c r="R221" s="1"/>
  <c r="R231"/>
  <c r="R226" s="1"/>
  <c r="S212"/>
  <c r="S220"/>
  <c r="S213" s="1"/>
  <c r="S243"/>
  <c r="S238" s="1"/>
  <c r="T212"/>
  <c r="U203"/>
  <c r="U237"/>
  <c r="U232" s="1"/>
  <c r="AB212"/>
  <c r="AB225"/>
  <c r="AB221" s="1"/>
  <c r="AM231"/>
  <c r="AM226" s="1"/>
  <c r="AM243"/>
  <c r="AM238" s="1"/>
  <c r="L207"/>
  <c r="M207" s="1"/>
  <c r="AQ207" s="1"/>
  <c r="R207"/>
  <c r="S207"/>
  <c r="T207"/>
  <c r="U207"/>
  <c r="AB207"/>
  <c r="AM207"/>
  <c r="AN207" s="1"/>
  <c r="AS207" s="1"/>
  <c r="L208"/>
  <c r="M208" s="1"/>
  <c r="AQ208" s="1"/>
  <c r="R208"/>
  <c r="S208"/>
  <c r="T208"/>
  <c r="U208"/>
  <c r="AB208"/>
  <c r="AM208"/>
  <c r="AN208" s="1"/>
  <c r="AS208" s="1"/>
  <c r="L250"/>
  <c r="L254"/>
  <c r="L258"/>
  <c r="M250"/>
  <c r="R250"/>
  <c r="R254"/>
  <c r="R258"/>
  <c r="S250"/>
  <c r="S254"/>
  <c r="S258"/>
  <c r="T250"/>
  <c r="T254"/>
  <c r="T258"/>
  <c r="U250"/>
  <c r="U254"/>
  <c r="U258"/>
  <c r="Z245"/>
  <c r="Z244" s="1"/>
  <c r="AA244"/>
  <c r="AC245"/>
  <c r="AD245"/>
  <c r="AE250"/>
  <c r="AE254"/>
  <c r="AE258"/>
  <c r="AF254"/>
  <c r="AM258"/>
  <c r="AV245"/>
  <c r="AV244" s="1"/>
  <c r="AX245"/>
  <c r="AY245"/>
  <c r="AY244" s="1"/>
  <c r="AZ245"/>
  <c r="AZ244" s="1"/>
  <c r="BA245"/>
  <c r="AB250"/>
  <c r="AJ250"/>
  <c r="AK250"/>
  <c r="AL250"/>
  <c r="AB254"/>
  <c r="AJ254"/>
  <c r="AK254"/>
  <c r="AL254"/>
  <c r="AB258"/>
  <c r="AJ258"/>
  <c r="AK258"/>
  <c r="AL258"/>
  <c r="L263"/>
  <c r="M263"/>
  <c r="R263"/>
  <c r="S263"/>
  <c r="T263"/>
  <c r="U263"/>
  <c r="AB263"/>
  <c r="AE263"/>
  <c r="AF263"/>
  <c r="AJ263"/>
  <c r="AK263"/>
  <c r="AL263"/>
  <c r="L268"/>
  <c r="M268"/>
  <c r="M259" s="1"/>
  <c r="R268"/>
  <c r="S268"/>
  <c r="T268"/>
  <c r="U268"/>
  <c r="AB268"/>
  <c r="AE268"/>
  <c r="AE259" s="1"/>
  <c r="AJ268"/>
  <c r="AK268"/>
  <c r="AL268"/>
  <c r="L273"/>
  <c r="L269" s="1"/>
  <c r="M273"/>
  <c r="R273"/>
  <c r="S273"/>
  <c r="T273"/>
  <c r="T269" s="1"/>
  <c r="U273"/>
  <c r="AB273"/>
  <c r="AJ273"/>
  <c r="AK273"/>
  <c r="AL273"/>
  <c r="AM273"/>
  <c r="L276"/>
  <c r="M276"/>
  <c r="R276"/>
  <c r="S276"/>
  <c r="T276"/>
  <c r="U276"/>
  <c r="AB276"/>
  <c r="AE276"/>
  <c r="AF276"/>
  <c r="AJ276"/>
  <c r="AK276"/>
  <c r="AL276"/>
  <c r="AM276"/>
  <c r="L283"/>
  <c r="L277" s="1"/>
  <c r="R283"/>
  <c r="R277" s="1"/>
  <c r="S283"/>
  <c r="S277" s="1"/>
  <c r="T283"/>
  <c r="T277" s="1"/>
  <c r="U283"/>
  <c r="U277" s="1"/>
  <c r="AB283"/>
  <c r="AB277" s="1"/>
  <c r="AJ283"/>
  <c r="AJ277" s="1"/>
  <c r="AK283"/>
  <c r="AK277" s="1"/>
  <c r="AL283"/>
  <c r="AL277" s="1"/>
  <c r="L289"/>
  <c r="L284" s="1"/>
  <c r="R289"/>
  <c r="R284" s="1"/>
  <c r="S289"/>
  <c r="S284" s="1"/>
  <c r="T289"/>
  <c r="T284" s="1"/>
  <c r="U289"/>
  <c r="U284" s="1"/>
  <c r="AB289"/>
  <c r="AB284" s="1"/>
  <c r="AJ289"/>
  <c r="AJ284" s="1"/>
  <c r="AK289"/>
  <c r="AK284" s="1"/>
  <c r="AL289"/>
  <c r="AL284" s="1"/>
  <c r="AM289"/>
  <c r="AM284" s="1"/>
  <c r="CZ27" i="18"/>
  <c r="DA27"/>
  <c r="DB27"/>
  <c r="DB26" s="1"/>
  <c r="DD27"/>
  <c r="DE27"/>
  <c r="CY56"/>
  <c r="DA56"/>
  <c r="DB56"/>
  <c r="DB55" s="1"/>
  <c r="DC56"/>
  <c r="DE56"/>
  <c r="L11" i="17"/>
  <c r="L15"/>
  <c r="L19"/>
  <c r="L16" s="1"/>
  <c r="L25"/>
  <c r="L29"/>
  <c r="L20" s="1"/>
  <c r="L37"/>
  <c r="L39"/>
  <c r="L44"/>
  <c r="L40" s="1"/>
  <c r="L50"/>
  <c r="L45" s="1"/>
  <c r="L56"/>
  <c r="L60"/>
  <c r="L77"/>
  <c r="L61" s="1"/>
  <c r="M11"/>
  <c r="M15"/>
  <c r="R11"/>
  <c r="R15"/>
  <c r="R19"/>
  <c r="R16" s="1"/>
  <c r="R25"/>
  <c r="R29"/>
  <c r="R37"/>
  <c r="R39"/>
  <c r="R44"/>
  <c r="R40" s="1"/>
  <c r="R50"/>
  <c r="R56"/>
  <c r="R60"/>
  <c r="R69"/>
  <c r="R77" s="1"/>
  <c r="R61" s="1"/>
  <c r="S11"/>
  <c r="S15"/>
  <c r="S19"/>
  <c r="S16" s="1"/>
  <c r="S25"/>
  <c r="S29"/>
  <c r="S37"/>
  <c r="S39"/>
  <c r="S44"/>
  <c r="S40" s="1"/>
  <c r="S50"/>
  <c r="S56"/>
  <c r="S60"/>
  <c r="S69"/>
  <c r="S77" s="1"/>
  <c r="S61" s="1"/>
  <c r="T11"/>
  <c r="T15"/>
  <c r="T19"/>
  <c r="T16" s="1"/>
  <c r="T25"/>
  <c r="T29"/>
  <c r="T37"/>
  <c r="T39"/>
  <c r="T44"/>
  <c r="T40" s="1"/>
  <c r="T50"/>
  <c r="T56"/>
  <c r="T60"/>
  <c r="T69"/>
  <c r="T77" s="1"/>
  <c r="T61" s="1"/>
  <c r="U11"/>
  <c r="U15"/>
  <c r="U19"/>
  <c r="U16" s="1"/>
  <c r="U25"/>
  <c r="U29"/>
  <c r="U37"/>
  <c r="U39"/>
  <c r="U44"/>
  <c r="U40" s="1"/>
  <c r="U50"/>
  <c r="U56"/>
  <c r="U60"/>
  <c r="U69"/>
  <c r="U77" s="1"/>
  <c r="U61" s="1"/>
  <c r="Y11"/>
  <c r="Y15"/>
  <c r="Y19"/>
  <c r="Y16" s="1"/>
  <c r="Y25"/>
  <c r="Y29"/>
  <c r="Y37"/>
  <c r="Y39"/>
  <c r="Y44"/>
  <c r="Y40" s="1"/>
  <c r="Y50"/>
  <c r="Y56"/>
  <c r="Y60"/>
  <c r="Y69"/>
  <c r="Y77" s="1"/>
  <c r="Y61" s="1"/>
  <c r="AB11"/>
  <c r="AB15"/>
  <c r="AB19"/>
  <c r="AB16" s="1"/>
  <c r="AB25"/>
  <c r="AB29"/>
  <c r="AB37"/>
  <c r="AB39"/>
  <c r="AB44"/>
  <c r="AB40" s="1"/>
  <c r="AB50"/>
  <c r="AB56"/>
  <c r="AB60"/>
  <c r="AB69"/>
  <c r="AB77" s="1"/>
  <c r="AB61" s="1"/>
  <c r="AD6"/>
  <c r="AD5" s="1"/>
  <c r="AE29"/>
  <c r="AE39"/>
  <c r="AM11"/>
  <c r="AM15"/>
  <c r="AM19"/>
  <c r="AM16" s="1"/>
  <c r="AM25"/>
  <c r="AM29"/>
  <c r="AM37"/>
  <c r="AM39"/>
  <c r="AM44"/>
  <c r="AM40" s="1"/>
  <c r="AM50"/>
  <c r="AM56"/>
  <c r="AM60"/>
  <c r="AM77"/>
  <c r="AM61" s="1"/>
  <c r="AN39"/>
  <c r="Z6"/>
  <c r="Z5" s="1"/>
  <c r="AA6"/>
  <c r="AA5" s="1"/>
  <c r="AJ6"/>
  <c r="AK6"/>
  <c r="AL6"/>
  <c r="AV6"/>
  <c r="AW6"/>
  <c r="AX6"/>
  <c r="AY6"/>
  <c r="AZ6"/>
  <c r="BA6"/>
  <c r="AR69"/>
  <c r="L88"/>
  <c r="L110"/>
  <c r="L106" s="1"/>
  <c r="L139"/>
  <c r="L134" s="1"/>
  <c r="R85"/>
  <c r="R88"/>
  <c r="R92"/>
  <c r="R99"/>
  <c r="R93" s="1"/>
  <c r="R105"/>
  <c r="R100" s="1"/>
  <c r="R110"/>
  <c r="R106" s="1"/>
  <c r="R117"/>
  <c r="R111" s="1"/>
  <c r="R122"/>
  <c r="R118" s="1"/>
  <c r="R133"/>
  <c r="R123" s="1"/>
  <c r="R139"/>
  <c r="R134" s="1"/>
  <c r="R149"/>
  <c r="R140" s="1"/>
  <c r="T88"/>
  <c r="T92"/>
  <c r="T99"/>
  <c r="T93" s="1"/>
  <c r="T105"/>
  <c r="T100" s="1"/>
  <c r="T110"/>
  <c r="T106" s="1"/>
  <c r="T117"/>
  <c r="T111" s="1"/>
  <c r="T122"/>
  <c r="T118" s="1"/>
  <c r="T133"/>
  <c r="T123" s="1"/>
  <c r="T139"/>
  <c r="T134" s="1"/>
  <c r="T149"/>
  <c r="T140" s="1"/>
  <c r="U85"/>
  <c r="U105"/>
  <c r="U100" s="1"/>
  <c r="U133"/>
  <c r="U123" s="1"/>
  <c r="Y85"/>
  <c r="Y88"/>
  <c r="Y92"/>
  <c r="Y99"/>
  <c r="Y93"/>
  <c r="Y105"/>
  <c r="Y100" s="1"/>
  <c r="Y110"/>
  <c r="Y106" s="1"/>
  <c r="Y117"/>
  <c r="Y111" s="1"/>
  <c r="Y122"/>
  <c r="Y118" s="1"/>
  <c r="Y133"/>
  <c r="Y123" s="1"/>
  <c r="Y139"/>
  <c r="Y134" s="1"/>
  <c r="Y149"/>
  <c r="Y140" s="1"/>
  <c r="AB85"/>
  <c r="AB105"/>
  <c r="AB100" s="1"/>
  <c r="AB133"/>
  <c r="AB123" s="1"/>
  <c r="AM88"/>
  <c r="AM110"/>
  <c r="AM106" s="1"/>
  <c r="AM139"/>
  <c r="AM134" s="1"/>
  <c r="CL27" i="18"/>
  <c r="CM27"/>
  <c r="CN27"/>
  <c r="CN26" s="1"/>
  <c r="CO27"/>
  <c r="CP27"/>
  <c r="CP26" s="1"/>
  <c r="CQ27"/>
  <c r="CR27"/>
  <c r="CR26" s="1"/>
  <c r="CR25" s="1"/>
  <c r="L162" i="17"/>
  <c r="L168"/>
  <c r="L181"/>
  <c r="L193"/>
  <c r="M193"/>
  <c r="R156"/>
  <c r="R159"/>
  <c r="R162"/>
  <c r="R190"/>
  <c r="R193"/>
  <c r="S159"/>
  <c r="S162"/>
  <c r="S168"/>
  <c r="S178"/>
  <c r="S181"/>
  <c r="S190"/>
  <c r="S193"/>
  <c r="S196"/>
  <c r="T159"/>
  <c r="T181"/>
  <c r="T193"/>
  <c r="U156"/>
  <c r="U178"/>
  <c r="U181"/>
  <c r="U190"/>
  <c r="U196"/>
  <c r="AB162"/>
  <c r="AB168"/>
  <c r="AB181"/>
  <c r="AB190"/>
  <c r="AB193"/>
  <c r="AB196"/>
  <c r="AM159"/>
  <c r="AM162"/>
  <c r="AM190"/>
  <c r="AM193"/>
  <c r="AM196"/>
  <c r="AN159"/>
  <c r="AN193"/>
  <c r="Y156"/>
  <c r="Y159"/>
  <c r="Y162"/>
  <c r="Y178"/>
  <c r="Y193"/>
  <c r="CL56" i="18"/>
  <c r="CM56"/>
  <c r="CN56"/>
  <c r="CN55" s="1"/>
  <c r="CO56"/>
  <c r="CO55" s="1"/>
  <c r="CP56"/>
  <c r="CP55" s="1"/>
  <c r="CQ56"/>
  <c r="CR56"/>
  <c r="CR55" s="1"/>
  <c r="R203" i="17"/>
  <c r="R212"/>
  <c r="R220"/>
  <c r="R213" s="1"/>
  <c r="R225"/>
  <c r="R221" s="1"/>
  <c r="R231"/>
  <c r="R226" s="1"/>
  <c r="R237"/>
  <c r="R232" s="1"/>
  <c r="R243"/>
  <c r="R238" s="1"/>
  <c r="S212"/>
  <c r="T203"/>
  <c r="T212"/>
  <c r="T220"/>
  <c r="T213" s="1"/>
  <c r="T225"/>
  <c r="T221" s="1"/>
  <c r="T231"/>
  <c r="T226" s="1"/>
  <c r="T237"/>
  <c r="T232" s="1"/>
  <c r="T243"/>
  <c r="T238" s="1"/>
  <c r="U220"/>
  <c r="U213" s="1"/>
  <c r="U231"/>
  <c r="U226" s="1"/>
  <c r="U243"/>
  <c r="U238" s="1"/>
  <c r="Y212"/>
  <c r="Y220"/>
  <c r="Y213" s="1"/>
  <c r="Y225"/>
  <c r="Y221" s="1"/>
  <c r="Y231"/>
  <c r="Y226" s="1"/>
  <c r="Y237"/>
  <c r="Y232" s="1"/>
  <c r="Y243"/>
  <c r="Y238" s="1"/>
  <c r="AB225"/>
  <c r="AB221" s="1"/>
  <c r="AM203"/>
  <c r="AM231"/>
  <c r="AM226" s="1"/>
  <c r="L207"/>
  <c r="M207" s="1"/>
  <c r="AQ207" s="1"/>
  <c r="R207"/>
  <c r="S207"/>
  <c r="T207"/>
  <c r="U207"/>
  <c r="Y207"/>
  <c r="AB207"/>
  <c r="AM207"/>
  <c r="AN207" s="1"/>
  <c r="AS207" s="1"/>
  <c r="L208"/>
  <c r="M208" s="1"/>
  <c r="AQ208" s="1"/>
  <c r="R208"/>
  <c r="S208"/>
  <c r="T208"/>
  <c r="U208"/>
  <c r="Y208"/>
  <c r="AB208"/>
  <c r="AM208"/>
  <c r="AN208" s="1"/>
  <c r="AS208" s="1"/>
  <c r="L250"/>
  <c r="L254"/>
  <c r="L258"/>
  <c r="M258"/>
  <c r="R250"/>
  <c r="R254"/>
  <c r="R258"/>
  <c r="S250"/>
  <c r="S254"/>
  <c r="S258"/>
  <c r="T250"/>
  <c r="T254"/>
  <c r="T258"/>
  <c r="U250"/>
  <c r="U254"/>
  <c r="U258"/>
  <c r="Y250"/>
  <c r="Z245"/>
  <c r="Z244" s="1"/>
  <c r="AA244"/>
  <c r="AB250"/>
  <c r="AB254"/>
  <c r="AB258"/>
  <c r="AC245"/>
  <c r="AM254"/>
  <c r="AM258"/>
  <c r="AV245"/>
  <c r="AV244" s="1"/>
  <c r="AX245"/>
  <c r="AY245"/>
  <c r="AY244" s="1"/>
  <c r="AZ245"/>
  <c r="AZ244" s="1"/>
  <c r="BA245"/>
  <c r="AJ250"/>
  <c r="AK250"/>
  <c r="AL250"/>
  <c r="AJ254"/>
  <c r="AK254"/>
  <c r="AL254"/>
  <c r="AJ258"/>
  <c r="AK258"/>
  <c r="AL258"/>
  <c r="L263"/>
  <c r="M263"/>
  <c r="R263"/>
  <c r="S263"/>
  <c r="T263"/>
  <c r="U263"/>
  <c r="AB263"/>
  <c r="AE263"/>
  <c r="AJ263"/>
  <c r="AK263"/>
  <c r="AL263"/>
  <c r="L268"/>
  <c r="R268"/>
  <c r="S268"/>
  <c r="T268"/>
  <c r="U268"/>
  <c r="Y268"/>
  <c r="AB268"/>
  <c r="AJ268"/>
  <c r="AK268"/>
  <c r="AL268"/>
  <c r="L273"/>
  <c r="M273"/>
  <c r="R273"/>
  <c r="S273"/>
  <c r="T273"/>
  <c r="U273"/>
  <c r="Y273"/>
  <c r="AB273"/>
  <c r="AJ273"/>
  <c r="AJ269" s="1"/>
  <c r="AK273"/>
  <c r="AL273"/>
  <c r="AM273"/>
  <c r="L276"/>
  <c r="R276"/>
  <c r="S276"/>
  <c r="T276"/>
  <c r="U276"/>
  <c r="Y276"/>
  <c r="AB276"/>
  <c r="AJ276"/>
  <c r="AK276"/>
  <c r="AL276"/>
  <c r="AM276"/>
  <c r="L283"/>
  <c r="L277" s="1"/>
  <c r="M283"/>
  <c r="M277" s="1"/>
  <c r="R283"/>
  <c r="R277" s="1"/>
  <c r="S283"/>
  <c r="S277" s="1"/>
  <c r="T283"/>
  <c r="T277" s="1"/>
  <c r="U283"/>
  <c r="U277" s="1"/>
  <c r="AB283"/>
  <c r="AB277" s="1"/>
  <c r="AJ283"/>
  <c r="AJ277" s="1"/>
  <c r="AK283"/>
  <c r="AK277" s="1"/>
  <c r="AL283"/>
  <c r="AL277" s="1"/>
  <c r="L289"/>
  <c r="L284" s="1"/>
  <c r="R289"/>
  <c r="R284" s="1"/>
  <c r="S289"/>
  <c r="S284" s="1"/>
  <c r="T289"/>
  <c r="T284" s="1"/>
  <c r="U289"/>
  <c r="U284" s="1"/>
  <c r="AB289"/>
  <c r="AB284" s="1"/>
  <c r="AJ289"/>
  <c r="AJ284" s="1"/>
  <c r="AK289"/>
  <c r="AK284" s="1"/>
  <c r="AL289"/>
  <c r="AL284" s="1"/>
  <c r="L11" i="16"/>
  <c r="L15"/>
  <c r="L19"/>
  <c r="L16" s="1"/>
  <c r="L25"/>
  <c r="L29"/>
  <c r="L37"/>
  <c r="L56"/>
  <c r="M39"/>
  <c r="R11"/>
  <c r="R15"/>
  <c r="R19"/>
  <c r="R16" s="1"/>
  <c r="R25"/>
  <c r="R29"/>
  <c r="R37"/>
  <c r="R39"/>
  <c r="R44"/>
  <c r="R40" s="1"/>
  <c r="R50"/>
  <c r="R56"/>
  <c r="R60"/>
  <c r="R69"/>
  <c r="R77" s="1"/>
  <c r="R61" s="1"/>
  <c r="S11"/>
  <c r="S15"/>
  <c r="S19"/>
  <c r="S16" s="1"/>
  <c r="S25"/>
  <c r="S29"/>
  <c r="S37"/>
  <c r="S39"/>
  <c r="S44"/>
  <c r="S40" s="1"/>
  <c r="S50"/>
  <c r="S56"/>
  <c r="S60"/>
  <c r="S69"/>
  <c r="S77" s="1"/>
  <c r="S61" s="1"/>
  <c r="T11"/>
  <c r="T15"/>
  <c r="T19"/>
  <c r="T16" s="1"/>
  <c r="T25"/>
  <c r="T29"/>
  <c r="T37"/>
  <c r="T39"/>
  <c r="T44"/>
  <c r="T40" s="1"/>
  <c r="T50"/>
  <c r="T56"/>
  <c r="T60"/>
  <c r="T69"/>
  <c r="T77" s="1"/>
  <c r="T61" s="1"/>
  <c r="U11"/>
  <c r="U15"/>
  <c r="U19"/>
  <c r="U16" s="1"/>
  <c r="U25"/>
  <c r="U29"/>
  <c r="U37"/>
  <c r="U39"/>
  <c r="U44"/>
  <c r="U40" s="1"/>
  <c r="U50"/>
  <c r="U56"/>
  <c r="U60"/>
  <c r="U69"/>
  <c r="U77" s="1"/>
  <c r="U61" s="1"/>
  <c r="Y11"/>
  <c r="Y15"/>
  <c r="Y19"/>
  <c r="Y16" s="1"/>
  <c r="Y25"/>
  <c r="Y29"/>
  <c r="Y37"/>
  <c r="Y39"/>
  <c r="Y44"/>
  <c r="Y40" s="1"/>
  <c r="Y50"/>
  <c r="Y56"/>
  <c r="Y60"/>
  <c r="Y69"/>
  <c r="Y77" s="1"/>
  <c r="Y61" s="1"/>
  <c r="AB11"/>
  <c r="AB15"/>
  <c r="AB19"/>
  <c r="AB16" s="1"/>
  <c r="AB25"/>
  <c r="AB29"/>
  <c r="AB37"/>
  <c r="AB39"/>
  <c r="AB44"/>
  <c r="AB40" s="1"/>
  <c r="AB50"/>
  <c r="AB56"/>
  <c r="AB60"/>
  <c r="AB69"/>
  <c r="AB77" s="1"/>
  <c r="AB61" s="1"/>
  <c r="AC6"/>
  <c r="AD6"/>
  <c r="AD5" s="1"/>
  <c r="AE29"/>
  <c r="AE39"/>
  <c r="AM11"/>
  <c r="AM15"/>
  <c r="AM19"/>
  <c r="AM16" s="1"/>
  <c r="AM25"/>
  <c r="AM29"/>
  <c r="AM37"/>
  <c r="AM39"/>
  <c r="AM44"/>
  <c r="AM40" s="1"/>
  <c r="AM50"/>
  <c r="AM56"/>
  <c r="AM60"/>
  <c r="AM77"/>
  <c r="AM61" s="1"/>
  <c r="Z6"/>
  <c r="Z5" s="1"/>
  <c r="AA6"/>
  <c r="AA5" s="1"/>
  <c r="AJ6"/>
  <c r="AJ5" s="1"/>
  <c r="AK6"/>
  <c r="AK5" s="1"/>
  <c r="AL6"/>
  <c r="AL5" s="1"/>
  <c r="AV6"/>
  <c r="AW6"/>
  <c r="AX6"/>
  <c r="AX5" s="1"/>
  <c r="AY6"/>
  <c r="AZ6"/>
  <c r="BA6"/>
  <c r="AR69"/>
  <c r="L110"/>
  <c r="L106" s="1"/>
  <c r="L122"/>
  <c r="L118" s="1"/>
  <c r="R85"/>
  <c r="R79" s="1"/>
  <c r="R92"/>
  <c r="R105"/>
  <c r="R100" s="1"/>
  <c r="R117"/>
  <c r="R111" s="1"/>
  <c r="R133"/>
  <c r="R123" s="1"/>
  <c r="R149"/>
  <c r="R140" s="1"/>
  <c r="S85"/>
  <c r="S88"/>
  <c r="S92"/>
  <c r="S99"/>
  <c r="S93" s="1"/>
  <c r="S105"/>
  <c r="S100" s="1"/>
  <c r="S110"/>
  <c r="S106" s="1"/>
  <c r="S117"/>
  <c r="S111" s="1"/>
  <c r="S122"/>
  <c r="S118" s="1"/>
  <c r="S133"/>
  <c r="S123" s="1"/>
  <c r="S139"/>
  <c r="S134" s="1"/>
  <c r="S149"/>
  <c r="S140" s="1"/>
  <c r="T85"/>
  <c r="T79" s="1"/>
  <c r="T92"/>
  <c r="T105"/>
  <c r="T100" s="1"/>
  <c r="T117"/>
  <c r="T111" s="1"/>
  <c r="T133"/>
  <c r="T123" s="1"/>
  <c r="T149"/>
  <c r="T140" s="1"/>
  <c r="U85"/>
  <c r="U88"/>
  <c r="U92"/>
  <c r="U99"/>
  <c r="U93" s="1"/>
  <c r="U105"/>
  <c r="U100" s="1"/>
  <c r="U110"/>
  <c r="U106" s="1"/>
  <c r="U117"/>
  <c r="U111" s="1"/>
  <c r="U122"/>
  <c r="U118" s="1"/>
  <c r="U133"/>
  <c r="U123" s="1"/>
  <c r="U139"/>
  <c r="U134" s="1"/>
  <c r="U149"/>
  <c r="U140" s="1"/>
  <c r="Y85"/>
  <c r="Y79" s="1"/>
  <c r="Y92"/>
  <c r="Y99"/>
  <c r="Y93" s="1"/>
  <c r="Y105"/>
  <c r="Y100" s="1"/>
  <c r="Y110"/>
  <c r="Y106" s="1"/>
  <c r="Y117"/>
  <c r="Y111" s="1"/>
  <c r="Y133"/>
  <c r="Y123" s="1"/>
  <c r="Y149"/>
  <c r="Y140" s="1"/>
  <c r="AB85"/>
  <c r="AB88"/>
  <c r="AB92"/>
  <c r="AB99"/>
  <c r="AB93" s="1"/>
  <c r="AB105"/>
  <c r="AB100" s="1"/>
  <c r="AB110"/>
  <c r="AB106" s="1"/>
  <c r="AB117"/>
  <c r="AB111" s="1"/>
  <c r="AB122"/>
  <c r="AB118" s="1"/>
  <c r="AB133"/>
  <c r="AB123" s="1"/>
  <c r="AB139"/>
  <c r="AB134" s="1"/>
  <c r="AB149"/>
  <c r="AB140" s="1"/>
  <c r="AM85"/>
  <c r="AM92"/>
  <c r="AM105"/>
  <c r="AM100" s="1"/>
  <c r="AM110"/>
  <c r="AM106" s="1"/>
  <c r="AM117"/>
  <c r="AM111" s="1"/>
  <c r="AM122"/>
  <c r="AM118" s="1"/>
  <c r="AM133"/>
  <c r="AM123" s="1"/>
  <c r="AM149"/>
  <c r="AM140" s="1"/>
  <c r="BY27" i="18"/>
  <c r="BY26" s="1"/>
  <c r="BZ27"/>
  <c r="CA27"/>
  <c r="CA26" s="1"/>
  <c r="CA25" s="1"/>
  <c r="CB27"/>
  <c r="CC27"/>
  <c r="CC26" s="1"/>
  <c r="CC25" s="1"/>
  <c r="CD27"/>
  <c r="CE27"/>
  <c r="CE26" s="1"/>
  <c r="L168" i="16"/>
  <c r="L193"/>
  <c r="R156"/>
  <c r="R159"/>
  <c r="R162"/>
  <c r="R168"/>
  <c r="R178"/>
  <c r="R181"/>
  <c r="R190"/>
  <c r="R193"/>
  <c r="R196"/>
  <c r="S159"/>
  <c r="S168"/>
  <c r="S181"/>
  <c r="S190"/>
  <c r="S193"/>
  <c r="T156"/>
  <c r="T159"/>
  <c r="T162"/>
  <c r="T168"/>
  <c r="T178"/>
  <c r="T181"/>
  <c r="T190"/>
  <c r="T196"/>
  <c r="U159"/>
  <c r="U168"/>
  <c r="U181"/>
  <c r="U190"/>
  <c r="U193"/>
  <c r="AB156"/>
  <c r="AB162"/>
  <c r="AB178"/>
  <c r="AB190"/>
  <c r="AB193"/>
  <c r="AB196"/>
  <c r="AM159"/>
  <c r="AM168"/>
  <c r="AM181"/>
  <c r="AM193"/>
  <c r="AM196"/>
  <c r="AN159"/>
  <c r="Y156"/>
  <c r="Y159"/>
  <c r="Y162"/>
  <c r="Y168"/>
  <c r="Y178"/>
  <c r="Y181"/>
  <c r="Y190"/>
  <c r="Y193"/>
  <c r="Y196"/>
  <c r="Y182" s="1"/>
  <c r="BY56" i="18"/>
  <c r="BZ56"/>
  <c r="BZ55" s="1"/>
  <c r="CA56"/>
  <c r="CA55" s="1"/>
  <c r="CB56"/>
  <c r="CB55" s="1"/>
  <c r="CC56"/>
  <c r="CD56"/>
  <c r="CD55" s="1"/>
  <c r="CE56"/>
  <c r="CE55" s="1"/>
  <c r="L203" i="16"/>
  <c r="L212"/>
  <c r="L220"/>
  <c r="L213" s="1"/>
  <c r="L231"/>
  <c r="L226" s="1"/>
  <c r="L243"/>
  <c r="L238" s="1"/>
  <c r="R203"/>
  <c r="R220"/>
  <c r="R213" s="1"/>
  <c r="R225"/>
  <c r="R221" s="1"/>
  <c r="R231"/>
  <c r="R226" s="1"/>
  <c r="R237"/>
  <c r="R232" s="1"/>
  <c r="S203"/>
  <c r="S212"/>
  <c r="S220"/>
  <c r="S213" s="1"/>
  <c r="S225"/>
  <c r="S221" s="1"/>
  <c r="S231"/>
  <c r="S226" s="1"/>
  <c r="S237"/>
  <c r="S232" s="1"/>
  <c r="S243"/>
  <c r="S238" s="1"/>
  <c r="T212"/>
  <c r="T225"/>
  <c r="T221" s="1"/>
  <c r="T237"/>
  <c r="T232" s="1"/>
  <c r="U203"/>
  <c r="U212"/>
  <c r="U220"/>
  <c r="U213" s="1"/>
  <c r="U225"/>
  <c r="U221" s="1"/>
  <c r="U231"/>
  <c r="U226" s="1"/>
  <c r="U237"/>
  <c r="U232" s="1"/>
  <c r="U243"/>
  <c r="U238" s="1"/>
  <c r="Y203"/>
  <c r="Y220"/>
  <c r="Y213" s="1"/>
  <c r="Y225"/>
  <c r="Y221" s="1"/>
  <c r="Y231"/>
  <c r="Y226" s="1"/>
  <c r="Y237"/>
  <c r="Y232" s="1"/>
  <c r="Y243"/>
  <c r="Y238" s="1"/>
  <c r="AB212"/>
  <c r="AB220"/>
  <c r="AB213" s="1"/>
  <c r="AB225"/>
  <c r="AB221" s="1"/>
  <c r="AB231"/>
  <c r="AB226" s="1"/>
  <c r="AB237"/>
  <c r="AB232" s="1"/>
  <c r="AB243"/>
  <c r="AB238" s="1"/>
  <c r="AM203"/>
  <c r="AM212"/>
  <c r="AM220"/>
  <c r="AM213" s="1"/>
  <c r="AM231"/>
  <c r="AM226" s="1"/>
  <c r="AM243"/>
  <c r="AM238" s="1"/>
  <c r="AN212"/>
  <c r="L207"/>
  <c r="M207" s="1"/>
  <c r="AQ207" s="1"/>
  <c r="R207"/>
  <c r="S207"/>
  <c r="T207"/>
  <c r="U207"/>
  <c r="Y207"/>
  <c r="AB207"/>
  <c r="AM207"/>
  <c r="AN207" s="1"/>
  <c r="AS207" s="1"/>
  <c r="L208"/>
  <c r="M208" s="1"/>
  <c r="AQ208" s="1"/>
  <c r="R208"/>
  <c r="S208"/>
  <c r="T208"/>
  <c r="U208"/>
  <c r="Y208"/>
  <c r="AB208"/>
  <c r="AM208"/>
  <c r="AN208" s="1"/>
  <c r="AS208" s="1"/>
  <c r="L250"/>
  <c r="L254"/>
  <c r="L258"/>
  <c r="M250"/>
  <c r="M254"/>
  <c r="M258"/>
  <c r="R250"/>
  <c r="R254"/>
  <c r="R258"/>
  <c r="S250"/>
  <c r="S254"/>
  <c r="S258"/>
  <c r="T250"/>
  <c r="T254"/>
  <c r="T258"/>
  <c r="T245" s="1"/>
  <c r="U250"/>
  <c r="U254"/>
  <c r="U258"/>
  <c r="Y250"/>
  <c r="Y258"/>
  <c r="Z245"/>
  <c r="Z244"/>
  <c r="AA244"/>
  <c r="AB250"/>
  <c r="AB254"/>
  <c r="AB258"/>
  <c r="AC245"/>
  <c r="AD245"/>
  <c r="AJ245"/>
  <c r="AJ244" s="1"/>
  <c r="AK245"/>
  <c r="AL245"/>
  <c r="AL244" s="1"/>
  <c r="AM250"/>
  <c r="AM254"/>
  <c r="AM258"/>
  <c r="AN258"/>
  <c r="AV245"/>
  <c r="AV244" s="1"/>
  <c r="AX245"/>
  <c r="AX244" s="1"/>
  <c r="AY245"/>
  <c r="AY244" s="1"/>
  <c r="AZ245"/>
  <c r="AZ244" s="1"/>
  <c r="BA245"/>
  <c r="L263"/>
  <c r="M263"/>
  <c r="R263"/>
  <c r="S263"/>
  <c r="T263"/>
  <c r="U263"/>
  <c r="Y263"/>
  <c r="AB263"/>
  <c r="AE263"/>
  <c r="AM263"/>
  <c r="L268"/>
  <c r="L259" s="1"/>
  <c r="M268"/>
  <c r="M259" s="1"/>
  <c r="R268"/>
  <c r="S268"/>
  <c r="T268"/>
  <c r="U268"/>
  <c r="AB268"/>
  <c r="AM268"/>
  <c r="L273"/>
  <c r="M273"/>
  <c r="R273"/>
  <c r="S273"/>
  <c r="T273"/>
  <c r="U273"/>
  <c r="AB273"/>
  <c r="AM273"/>
  <c r="AN273"/>
  <c r="L276"/>
  <c r="M276"/>
  <c r="R276"/>
  <c r="S276"/>
  <c r="T276"/>
  <c r="U276"/>
  <c r="Y276"/>
  <c r="AB276"/>
  <c r="AE276"/>
  <c r="AF276"/>
  <c r="AM276"/>
  <c r="AN276"/>
  <c r="L283"/>
  <c r="L277" s="1"/>
  <c r="M283"/>
  <c r="M277" s="1"/>
  <c r="R283"/>
  <c r="R277" s="1"/>
  <c r="S283"/>
  <c r="S277" s="1"/>
  <c r="T283"/>
  <c r="T277" s="1"/>
  <c r="U283"/>
  <c r="U277" s="1"/>
  <c r="Y283"/>
  <c r="Y277" s="1"/>
  <c r="AB283"/>
  <c r="AB277" s="1"/>
  <c r="AM283"/>
  <c r="AM277" s="1"/>
  <c r="AN283"/>
  <c r="AN277" s="1"/>
  <c r="L289"/>
  <c r="L284" s="1"/>
  <c r="M289"/>
  <c r="M284" s="1"/>
  <c r="R289"/>
  <c r="R284" s="1"/>
  <c r="S289"/>
  <c r="S284" s="1"/>
  <c r="T289"/>
  <c r="T284" s="1"/>
  <c r="U289"/>
  <c r="U284" s="1"/>
  <c r="Y289"/>
  <c r="Y284" s="1"/>
  <c r="AB289"/>
  <c r="AB284" s="1"/>
  <c r="AM289"/>
  <c r="AM284" s="1"/>
  <c r="AN289"/>
  <c r="AN284" s="1"/>
  <c r="L11" i="15"/>
  <c r="L6" s="1"/>
  <c r="L15"/>
  <c r="L19"/>
  <c r="L16" s="1"/>
  <c r="L25"/>
  <c r="L29"/>
  <c r="L37"/>
  <c r="L39"/>
  <c r="L44"/>
  <c r="L40" s="1"/>
  <c r="L50"/>
  <c r="L56"/>
  <c r="L60"/>
  <c r="L77"/>
  <c r="L61" s="1"/>
  <c r="M15"/>
  <c r="M19"/>
  <c r="M16" s="1"/>
  <c r="R11"/>
  <c r="R15"/>
  <c r="R19"/>
  <c r="R16" s="1"/>
  <c r="R25"/>
  <c r="R29"/>
  <c r="R37"/>
  <c r="R39"/>
  <c r="R44"/>
  <c r="R40" s="1"/>
  <c r="R50"/>
  <c r="R56"/>
  <c r="R60"/>
  <c r="R69"/>
  <c r="R77" s="1"/>
  <c r="R61" s="1"/>
  <c r="S11"/>
  <c r="S15"/>
  <c r="S19"/>
  <c r="S16" s="1"/>
  <c r="S25"/>
  <c r="S29"/>
  <c r="S37"/>
  <c r="S39"/>
  <c r="S44"/>
  <c r="S40" s="1"/>
  <c r="S50"/>
  <c r="S56"/>
  <c r="S60"/>
  <c r="S69"/>
  <c r="S77" s="1"/>
  <c r="S61" s="1"/>
  <c r="T11"/>
  <c r="T15"/>
  <c r="T19"/>
  <c r="T16" s="1"/>
  <c r="T25"/>
  <c r="T29"/>
  <c r="T37"/>
  <c r="T39"/>
  <c r="T44"/>
  <c r="T40" s="1"/>
  <c r="T50"/>
  <c r="T56"/>
  <c r="T60"/>
  <c r="T69"/>
  <c r="T77" s="1"/>
  <c r="T61" s="1"/>
  <c r="U11"/>
  <c r="U15"/>
  <c r="U19"/>
  <c r="U16" s="1"/>
  <c r="U25"/>
  <c r="U29"/>
  <c r="U37"/>
  <c r="U39"/>
  <c r="U44"/>
  <c r="U40" s="1"/>
  <c r="U50"/>
  <c r="U56"/>
  <c r="U60"/>
  <c r="U69"/>
  <c r="U77" s="1"/>
  <c r="U61" s="1"/>
  <c r="Y11"/>
  <c r="Y15"/>
  <c r="Y19"/>
  <c r="Y16" s="1"/>
  <c r="Y25"/>
  <c r="Y29"/>
  <c r="Y37"/>
  <c r="Y39"/>
  <c r="Y44"/>
  <c r="Y40" s="1"/>
  <c r="Y50"/>
  <c r="Y56"/>
  <c r="Y60"/>
  <c r="Y69"/>
  <c r="Y77" s="1"/>
  <c r="Y61" s="1"/>
  <c r="AB11"/>
  <c r="AB15"/>
  <c r="AB19"/>
  <c r="AB16" s="1"/>
  <c r="AB25"/>
  <c r="AB29"/>
  <c r="AB37"/>
  <c r="AB39"/>
  <c r="AB44"/>
  <c r="AB40" s="1"/>
  <c r="AB50"/>
  <c r="AB56"/>
  <c r="AB60"/>
  <c r="AB69"/>
  <c r="AB77" s="1"/>
  <c r="AB61" s="1"/>
  <c r="AD6"/>
  <c r="AE29"/>
  <c r="AE39"/>
  <c r="AM11"/>
  <c r="AM15"/>
  <c r="AM19"/>
  <c r="AM16" s="1"/>
  <c r="AM25"/>
  <c r="AM29"/>
  <c r="AM37"/>
  <c r="AM39"/>
  <c r="AM44"/>
  <c r="AM40"/>
  <c r="AM50"/>
  <c r="AM56"/>
  <c r="AM60"/>
  <c r="AM45"/>
  <c r="AM77"/>
  <c r="AM61" s="1"/>
  <c r="AN39"/>
  <c r="Z6"/>
  <c r="Z5" s="1"/>
  <c r="AA6"/>
  <c r="AA5" s="1"/>
  <c r="AJ6"/>
  <c r="AJ5" s="1"/>
  <c r="AK6"/>
  <c r="AK5" s="1"/>
  <c r="AL6"/>
  <c r="AL5" s="1"/>
  <c r="AV6"/>
  <c r="AW6"/>
  <c r="AX6"/>
  <c r="AX5" s="1"/>
  <c r="AY6"/>
  <c r="AZ6"/>
  <c r="BA6"/>
  <c r="AR69"/>
  <c r="L88"/>
  <c r="L99"/>
  <c r="L93" s="1"/>
  <c r="L110"/>
  <c r="L106" s="1"/>
  <c r="L122"/>
  <c r="L118" s="1"/>
  <c r="L139"/>
  <c r="L134" s="1"/>
  <c r="R85"/>
  <c r="R88"/>
  <c r="R92"/>
  <c r="R99"/>
  <c r="R93" s="1"/>
  <c r="R110"/>
  <c r="R106" s="1"/>
  <c r="R117"/>
  <c r="R111" s="1"/>
  <c r="R122"/>
  <c r="R118" s="1"/>
  <c r="R133"/>
  <c r="R123" s="1"/>
  <c r="R139"/>
  <c r="R134" s="1"/>
  <c r="R149"/>
  <c r="R140" s="1"/>
  <c r="S88"/>
  <c r="S99"/>
  <c r="S93" s="1"/>
  <c r="S110"/>
  <c r="S106" s="1"/>
  <c r="S122"/>
  <c r="S118" s="1"/>
  <c r="S139"/>
  <c r="S134" s="1"/>
  <c r="T85"/>
  <c r="T88"/>
  <c r="T92"/>
  <c r="T99"/>
  <c r="T93" s="1"/>
  <c r="T110"/>
  <c r="T106" s="1"/>
  <c r="T117"/>
  <c r="T111" s="1"/>
  <c r="T122"/>
  <c r="T118" s="1"/>
  <c r="T133"/>
  <c r="T123" s="1"/>
  <c r="T139"/>
  <c r="T134" s="1"/>
  <c r="T149"/>
  <c r="T140" s="1"/>
  <c r="U85"/>
  <c r="U88"/>
  <c r="U110"/>
  <c r="U106" s="1"/>
  <c r="U117"/>
  <c r="U111" s="1"/>
  <c r="U122"/>
  <c r="U118" s="1"/>
  <c r="U133"/>
  <c r="U123" s="1"/>
  <c r="U149"/>
  <c r="U140" s="1"/>
  <c r="Y85"/>
  <c r="Y88"/>
  <c r="Y92"/>
  <c r="Y99"/>
  <c r="Y93" s="1"/>
  <c r="Y110"/>
  <c r="Y106" s="1"/>
  <c r="Y117"/>
  <c r="Y111" s="1"/>
  <c r="Y122"/>
  <c r="Y118" s="1"/>
  <c r="Y133"/>
  <c r="Y123" s="1"/>
  <c r="Y139"/>
  <c r="Y134" s="1"/>
  <c r="Y149"/>
  <c r="Y140" s="1"/>
  <c r="AB85"/>
  <c r="AB92"/>
  <c r="AB99"/>
  <c r="AB93" s="1"/>
  <c r="AB110"/>
  <c r="AB106" s="1"/>
  <c r="AB117"/>
  <c r="AB111" s="1"/>
  <c r="AB122"/>
  <c r="AB118" s="1"/>
  <c r="AB133"/>
  <c r="AB123" s="1"/>
  <c r="AB139"/>
  <c r="AB134" s="1"/>
  <c r="AB149"/>
  <c r="AB140" s="1"/>
  <c r="AM85"/>
  <c r="AM88"/>
  <c r="AM92"/>
  <c r="AM99"/>
  <c r="AM93" s="1"/>
  <c r="AM110"/>
  <c r="AM106" s="1"/>
  <c r="AM117"/>
  <c r="AM111" s="1"/>
  <c r="AM122"/>
  <c r="AM118" s="1"/>
  <c r="AM133"/>
  <c r="AM123" s="1"/>
  <c r="AM139"/>
  <c r="AM134" s="1"/>
  <c r="AM149"/>
  <c r="AM140" s="1"/>
  <c r="AN122"/>
  <c r="AN118" s="1"/>
  <c r="AN139"/>
  <c r="AN134" s="1"/>
  <c r="BL27" i="18"/>
  <c r="BL26" s="1"/>
  <c r="BM27"/>
  <c r="BM26" s="1"/>
  <c r="BM25" s="1"/>
  <c r="BN27"/>
  <c r="BN26" s="1"/>
  <c r="BN25" s="1"/>
  <c r="BO27"/>
  <c r="BO26" s="1"/>
  <c r="BO25" s="1"/>
  <c r="BP27"/>
  <c r="BP26" s="1"/>
  <c r="BP25" s="1"/>
  <c r="BQ27"/>
  <c r="BQ26" s="1"/>
  <c r="BQ25" s="1"/>
  <c r="BR27"/>
  <c r="BR26" s="1"/>
  <c r="BR25" s="1"/>
  <c r="L156" i="15"/>
  <c r="L159"/>
  <c r="L162"/>
  <c r="L168"/>
  <c r="L163" s="1"/>
  <c r="L178"/>
  <c r="L181"/>
  <c r="L190"/>
  <c r="L193"/>
  <c r="L196"/>
  <c r="M162"/>
  <c r="M168"/>
  <c r="M193"/>
  <c r="R156"/>
  <c r="R159"/>
  <c r="R162"/>
  <c r="R151" s="1"/>
  <c r="R168"/>
  <c r="R178"/>
  <c r="R181"/>
  <c r="R190"/>
  <c r="R193"/>
  <c r="R196"/>
  <c r="S156"/>
  <c r="S159"/>
  <c r="S162"/>
  <c r="S168"/>
  <c r="S178"/>
  <c r="S181"/>
  <c r="S190"/>
  <c r="S193"/>
  <c r="S196"/>
  <c r="T156"/>
  <c r="T159"/>
  <c r="T162"/>
  <c r="T168"/>
  <c r="T178"/>
  <c r="T181"/>
  <c r="T190"/>
  <c r="T193"/>
  <c r="T196"/>
  <c r="U156"/>
  <c r="U159"/>
  <c r="U162"/>
  <c r="U168"/>
  <c r="U178"/>
  <c r="U181"/>
  <c r="U190"/>
  <c r="U193"/>
  <c r="U196"/>
  <c r="AB156"/>
  <c r="AB159"/>
  <c r="AB162"/>
  <c r="AB168"/>
  <c r="AB178"/>
  <c r="AB181"/>
  <c r="AB190"/>
  <c r="AB193"/>
  <c r="AB196"/>
  <c r="AM156"/>
  <c r="AM159"/>
  <c r="AM162"/>
  <c r="AM168"/>
  <c r="AM178"/>
  <c r="AM181"/>
  <c r="AM190"/>
  <c r="AM193"/>
  <c r="AM196"/>
  <c r="AN162"/>
  <c r="AN181"/>
  <c r="AN193"/>
  <c r="AN196"/>
  <c r="Y156"/>
  <c r="Y159"/>
  <c r="Y162"/>
  <c r="Y168"/>
  <c r="Y178"/>
  <c r="Y181"/>
  <c r="Y190"/>
  <c r="Y193"/>
  <c r="Y196"/>
  <c r="BL56" i="18"/>
  <c r="BM56"/>
  <c r="BM55" s="1"/>
  <c r="BN56"/>
  <c r="BN55" s="1"/>
  <c r="BO56"/>
  <c r="BO55" s="1"/>
  <c r="BP56"/>
  <c r="BP55" s="1"/>
  <c r="BQ56"/>
  <c r="BQ55" s="1"/>
  <c r="BR56"/>
  <c r="BR55" s="1"/>
  <c r="L203" i="15"/>
  <c r="L212"/>
  <c r="L220"/>
  <c r="L213" s="1"/>
  <c r="L225"/>
  <c r="L221" s="1"/>
  <c r="L231"/>
  <c r="L226" s="1"/>
  <c r="L237"/>
  <c r="L232" s="1"/>
  <c r="L243"/>
  <c r="L238" s="1"/>
  <c r="M203"/>
  <c r="R203"/>
  <c r="R212"/>
  <c r="R220"/>
  <c r="R213" s="1"/>
  <c r="R225"/>
  <c r="R221" s="1"/>
  <c r="R231"/>
  <c r="R226" s="1"/>
  <c r="R237"/>
  <c r="R232" s="1"/>
  <c r="R243"/>
  <c r="R238" s="1"/>
  <c r="S203"/>
  <c r="S212"/>
  <c r="S220"/>
  <c r="S213" s="1"/>
  <c r="S225"/>
  <c r="S221"/>
  <c r="S231"/>
  <c r="S226" s="1"/>
  <c r="S237"/>
  <c r="S232" s="1"/>
  <c r="S243"/>
  <c r="S238" s="1"/>
  <c r="T203"/>
  <c r="T212"/>
  <c r="T220"/>
  <c r="T213" s="1"/>
  <c r="T225"/>
  <c r="T221" s="1"/>
  <c r="T231"/>
  <c r="T226" s="1"/>
  <c r="T237"/>
  <c r="T232" s="1"/>
  <c r="T243"/>
  <c r="T238" s="1"/>
  <c r="U203"/>
  <c r="U212"/>
  <c r="U220"/>
  <c r="U213" s="1"/>
  <c r="U225"/>
  <c r="U221"/>
  <c r="U231"/>
  <c r="U226" s="1"/>
  <c r="U237"/>
  <c r="U232" s="1"/>
  <c r="U243"/>
  <c r="U238" s="1"/>
  <c r="Y203"/>
  <c r="Y212"/>
  <c r="Y220"/>
  <c r="Y213" s="1"/>
  <c r="Y225"/>
  <c r="Y221" s="1"/>
  <c r="Y231"/>
  <c r="Y226"/>
  <c r="Y237"/>
  <c r="Y232" s="1"/>
  <c r="Y243"/>
  <c r="Y238"/>
  <c r="AB203"/>
  <c r="AB212"/>
  <c r="AB220"/>
  <c r="AB213" s="1"/>
  <c r="AB225"/>
  <c r="AB221" s="1"/>
  <c r="AB231"/>
  <c r="AB226" s="1"/>
  <c r="AB237"/>
  <c r="AB232" s="1"/>
  <c r="AB243"/>
  <c r="AB238" s="1"/>
  <c r="AM203"/>
  <c r="AM212"/>
  <c r="AM220"/>
  <c r="AM213" s="1"/>
  <c r="AM225"/>
  <c r="AM221" s="1"/>
  <c r="AM231"/>
  <c r="AM226" s="1"/>
  <c r="AM237"/>
  <c r="AM232" s="1"/>
  <c r="AM243"/>
  <c r="AM238" s="1"/>
  <c r="AN203"/>
  <c r="L207"/>
  <c r="M207" s="1"/>
  <c r="R207"/>
  <c r="S207"/>
  <c r="T207"/>
  <c r="U207"/>
  <c r="Y207"/>
  <c r="AB207"/>
  <c r="AM207"/>
  <c r="AN207" s="1"/>
  <c r="AS207" s="1"/>
  <c r="L208"/>
  <c r="M208" s="1"/>
  <c r="AQ208" s="1"/>
  <c r="R208"/>
  <c r="S208"/>
  <c r="T208"/>
  <c r="U208"/>
  <c r="Y208"/>
  <c r="AB208"/>
  <c r="AM208"/>
  <c r="AN208" s="1"/>
  <c r="AS208" s="1"/>
  <c r="L250"/>
  <c r="L254"/>
  <c r="L258"/>
  <c r="M250"/>
  <c r="M254"/>
  <c r="R250"/>
  <c r="R245" s="1"/>
  <c r="R254"/>
  <c r="R258"/>
  <c r="S250"/>
  <c r="S254"/>
  <c r="S258"/>
  <c r="T250"/>
  <c r="T254"/>
  <c r="T258"/>
  <c r="U250"/>
  <c r="U254"/>
  <c r="U258"/>
  <c r="Y250"/>
  <c r="Y254"/>
  <c r="Y258"/>
  <c r="Z245"/>
  <c r="Z244" s="1"/>
  <c r="AA244"/>
  <c r="AB250"/>
  <c r="AB254"/>
  <c r="AB258"/>
  <c r="AC245"/>
  <c r="AD245"/>
  <c r="AJ245"/>
  <c r="AK245"/>
  <c r="AK244"/>
  <c r="AL245"/>
  <c r="AM250"/>
  <c r="AM254"/>
  <c r="AM258"/>
  <c r="AV245"/>
  <c r="AV244" s="1"/>
  <c r="AX245"/>
  <c r="AX244" s="1"/>
  <c r="AY245"/>
  <c r="AY244" s="1"/>
  <c r="AZ245"/>
  <c r="AZ244" s="1"/>
  <c r="BA245"/>
  <c r="BA244" s="1"/>
  <c r="L263"/>
  <c r="R263"/>
  <c r="R259" s="1"/>
  <c r="S263"/>
  <c r="T263"/>
  <c r="U263"/>
  <c r="Y263"/>
  <c r="Y259" s="1"/>
  <c r="AB263"/>
  <c r="AE263"/>
  <c r="AM263"/>
  <c r="AN263"/>
  <c r="AN259" s="1"/>
  <c r="L268"/>
  <c r="L259" s="1"/>
  <c r="R268"/>
  <c r="S268"/>
  <c r="T268"/>
  <c r="U268"/>
  <c r="Y268"/>
  <c r="AB268"/>
  <c r="AM268"/>
  <c r="AN268"/>
  <c r="L273"/>
  <c r="M273"/>
  <c r="R273"/>
  <c r="S273"/>
  <c r="T273"/>
  <c r="U273"/>
  <c r="Y273"/>
  <c r="AB273"/>
  <c r="AE273"/>
  <c r="AF273"/>
  <c r="AM273"/>
  <c r="AM269" s="1"/>
  <c r="AN273"/>
  <c r="L276"/>
  <c r="M276"/>
  <c r="R276"/>
  <c r="S276"/>
  <c r="T276"/>
  <c r="U276"/>
  <c r="Y276"/>
  <c r="AB276"/>
  <c r="AM276"/>
  <c r="AN276"/>
  <c r="L283"/>
  <c r="L277" s="1"/>
  <c r="R283"/>
  <c r="R277" s="1"/>
  <c r="S283"/>
  <c r="S277" s="1"/>
  <c r="T283"/>
  <c r="T277" s="1"/>
  <c r="U283"/>
  <c r="U277" s="1"/>
  <c r="Y283"/>
  <c r="Y277" s="1"/>
  <c r="AB283"/>
  <c r="AB277" s="1"/>
  <c r="AM283"/>
  <c r="AM277" s="1"/>
  <c r="AN283"/>
  <c r="AN277" s="1"/>
  <c r="L289"/>
  <c r="L284" s="1"/>
  <c r="R289"/>
  <c r="R284" s="1"/>
  <c r="S289"/>
  <c r="S284" s="1"/>
  <c r="T289"/>
  <c r="T284" s="1"/>
  <c r="U289"/>
  <c r="U284" s="1"/>
  <c r="Y289"/>
  <c r="Y284" s="1"/>
  <c r="AB289"/>
  <c r="AB284" s="1"/>
  <c r="AM289"/>
  <c r="AM284" s="1"/>
  <c r="AN289"/>
  <c r="AN284" s="1"/>
  <c r="L11" i="14"/>
  <c r="L15"/>
  <c r="L6" s="1"/>
  <c r="L19"/>
  <c r="L16" s="1"/>
  <c r="L25"/>
  <c r="L29"/>
  <c r="L37"/>
  <c r="L20" s="1"/>
  <c r="L39"/>
  <c r="L44"/>
  <c r="L40" s="1"/>
  <c r="L50"/>
  <c r="L45" s="1"/>
  <c r="L56"/>
  <c r="L60"/>
  <c r="L77"/>
  <c r="L61" s="1"/>
  <c r="M15"/>
  <c r="M19"/>
  <c r="M16" s="1"/>
  <c r="M39"/>
  <c r="M44"/>
  <c r="M40" s="1"/>
  <c r="M50"/>
  <c r="R11"/>
  <c r="R15"/>
  <c r="R19"/>
  <c r="R16" s="1"/>
  <c r="R25"/>
  <c r="R29"/>
  <c r="R37"/>
  <c r="R39"/>
  <c r="R44"/>
  <c r="R40" s="1"/>
  <c r="R50"/>
  <c r="R56"/>
  <c r="R60"/>
  <c r="R69"/>
  <c r="R77" s="1"/>
  <c r="R61" s="1"/>
  <c r="S11"/>
  <c r="S15"/>
  <c r="S19"/>
  <c r="S16" s="1"/>
  <c r="S25"/>
  <c r="S29"/>
  <c r="S37"/>
  <c r="S39"/>
  <c r="S20"/>
  <c r="S44"/>
  <c r="S40" s="1"/>
  <c r="S50"/>
  <c r="S56"/>
  <c r="S60"/>
  <c r="S69"/>
  <c r="S77" s="1"/>
  <c r="S61" s="1"/>
  <c r="T11"/>
  <c r="T15"/>
  <c r="T19"/>
  <c r="T16" s="1"/>
  <c r="T25"/>
  <c r="T29"/>
  <c r="T37"/>
  <c r="T20" s="1"/>
  <c r="T39"/>
  <c r="T44"/>
  <c r="T40" s="1"/>
  <c r="T50"/>
  <c r="T45" s="1"/>
  <c r="T56"/>
  <c r="T60"/>
  <c r="T69"/>
  <c r="T77"/>
  <c r="T61" s="1"/>
  <c r="U11"/>
  <c r="U15"/>
  <c r="U19"/>
  <c r="U16" s="1"/>
  <c r="U25"/>
  <c r="U29"/>
  <c r="U37"/>
  <c r="U39"/>
  <c r="U20"/>
  <c r="U44"/>
  <c r="U40" s="1"/>
  <c r="U50"/>
  <c r="U56"/>
  <c r="U60"/>
  <c r="U69"/>
  <c r="U77" s="1"/>
  <c r="U61" s="1"/>
  <c r="Y11"/>
  <c r="Y15"/>
  <c r="Y19"/>
  <c r="Y16" s="1"/>
  <c r="Y25"/>
  <c r="Y29"/>
  <c r="Y37"/>
  <c r="Y20" s="1"/>
  <c r="Y39"/>
  <c r="Y44"/>
  <c r="Y40" s="1"/>
  <c r="Y50"/>
  <c r="Y45" s="1"/>
  <c r="Y56"/>
  <c r="Y60"/>
  <c r="Y69"/>
  <c r="Y77"/>
  <c r="Y61" s="1"/>
  <c r="AB11"/>
  <c r="AB15"/>
  <c r="AB19"/>
  <c r="AB16" s="1"/>
  <c r="AB25"/>
  <c r="AB29"/>
  <c r="AB37"/>
  <c r="AB39"/>
  <c r="AB20"/>
  <c r="AB44"/>
  <c r="AB40" s="1"/>
  <c r="AB50"/>
  <c r="AB56"/>
  <c r="AB60"/>
  <c r="AB69"/>
  <c r="AB77" s="1"/>
  <c r="AB61" s="1"/>
  <c r="AD6"/>
  <c r="AE29"/>
  <c r="AE39"/>
  <c r="AM11"/>
  <c r="AM15"/>
  <c r="AM19"/>
  <c r="AM16" s="1"/>
  <c r="AM25"/>
  <c r="AM29"/>
  <c r="AM37"/>
  <c r="AM39"/>
  <c r="AM44"/>
  <c r="AM40" s="1"/>
  <c r="AM50"/>
  <c r="AM56"/>
  <c r="AM60"/>
  <c r="AM77"/>
  <c r="AM61" s="1"/>
  <c r="AN29"/>
  <c r="AN39"/>
  <c r="Z6"/>
  <c r="Z5" s="1"/>
  <c r="AA6"/>
  <c r="AA5" s="1"/>
  <c r="AJ6"/>
  <c r="AJ5" s="1"/>
  <c r="AK6"/>
  <c r="AK5" s="1"/>
  <c r="AL6"/>
  <c r="AL5" s="1"/>
  <c r="AV6"/>
  <c r="AV5" s="1"/>
  <c r="AW6"/>
  <c r="AW5" s="1"/>
  <c r="AX6"/>
  <c r="AX5" s="1"/>
  <c r="AY6"/>
  <c r="AZ6"/>
  <c r="BA6"/>
  <c r="BA5" s="1"/>
  <c r="AR69"/>
  <c r="L85"/>
  <c r="L88"/>
  <c r="L92"/>
  <c r="L99"/>
  <c r="L93" s="1"/>
  <c r="L105"/>
  <c r="L100" s="1"/>
  <c r="L110"/>
  <c r="L106" s="1"/>
  <c r="L117"/>
  <c r="L111" s="1"/>
  <c r="L122"/>
  <c r="L118" s="1"/>
  <c r="L133"/>
  <c r="L123" s="1"/>
  <c r="L139"/>
  <c r="L134" s="1"/>
  <c r="L149"/>
  <c r="L140" s="1"/>
  <c r="M85"/>
  <c r="M92"/>
  <c r="R85"/>
  <c r="R79" s="1"/>
  <c r="R88"/>
  <c r="R92"/>
  <c r="R99"/>
  <c r="R93" s="1"/>
  <c r="R105"/>
  <c r="R100" s="1"/>
  <c r="R110"/>
  <c r="R106"/>
  <c r="R117"/>
  <c r="R111" s="1"/>
  <c r="R122"/>
  <c r="R118" s="1"/>
  <c r="R133"/>
  <c r="R123" s="1"/>
  <c r="R139"/>
  <c r="R134" s="1"/>
  <c r="R149"/>
  <c r="R140" s="1"/>
  <c r="S85"/>
  <c r="S88"/>
  <c r="S92"/>
  <c r="S99"/>
  <c r="S93" s="1"/>
  <c r="S105"/>
  <c r="S100" s="1"/>
  <c r="S110"/>
  <c r="S106" s="1"/>
  <c r="S117"/>
  <c r="S111" s="1"/>
  <c r="S122"/>
  <c r="S118" s="1"/>
  <c r="S133"/>
  <c r="S123" s="1"/>
  <c r="S139"/>
  <c r="S134" s="1"/>
  <c r="S149"/>
  <c r="S140" s="1"/>
  <c r="T85"/>
  <c r="T88"/>
  <c r="T79" s="1"/>
  <c r="T92"/>
  <c r="T99"/>
  <c r="T93" s="1"/>
  <c r="T105"/>
  <c r="T100" s="1"/>
  <c r="T110"/>
  <c r="T106" s="1"/>
  <c r="T117"/>
  <c r="T111"/>
  <c r="T122"/>
  <c r="T118" s="1"/>
  <c r="T133"/>
  <c r="T123" s="1"/>
  <c r="T139"/>
  <c r="T134" s="1"/>
  <c r="T149"/>
  <c r="T140" s="1"/>
  <c r="U85"/>
  <c r="U88"/>
  <c r="U92"/>
  <c r="U99"/>
  <c r="U93" s="1"/>
  <c r="U105"/>
  <c r="U100" s="1"/>
  <c r="U110"/>
  <c r="U106" s="1"/>
  <c r="U117"/>
  <c r="U111" s="1"/>
  <c r="U122"/>
  <c r="U118" s="1"/>
  <c r="U133"/>
  <c r="U123" s="1"/>
  <c r="U139"/>
  <c r="U134" s="1"/>
  <c r="U149"/>
  <c r="U140" s="1"/>
  <c r="Y85"/>
  <c r="Y88"/>
  <c r="Y92"/>
  <c r="Y99"/>
  <c r="Y93" s="1"/>
  <c r="Y105"/>
  <c r="Y100" s="1"/>
  <c r="Y110"/>
  <c r="Y106" s="1"/>
  <c r="Y117"/>
  <c r="Y111" s="1"/>
  <c r="Y122"/>
  <c r="Y118" s="1"/>
  <c r="Y133"/>
  <c r="Y123" s="1"/>
  <c r="Y139"/>
  <c r="Y134" s="1"/>
  <c r="Y149"/>
  <c r="Y140" s="1"/>
  <c r="AB85"/>
  <c r="AB88"/>
  <c r="AB92"/>
  <c r="AB99"/>
  <c r="AB93" s="1"/>
  <c r="AB105"/>
  <c r="AB100" s="1"/>
  <c r="AB110"/>
  <c r="AB106" s="1"/>
  <c r="AB117"/>
  <c r="AB111" s="1"/>
  <c r="AB122"/>
  <c r="AB118" s="1"/>
  <c r="AB133"/>
  <c r="AB123" s="1"/>
  <c r="AB139"/>
  <c r="AB134" s="1"/>
  <c r="AB149"/>
  <c r="AB140" s="1"/>
  <c r="AE85"/>
  <c r="AM85"/>
  <c r="AM88"/>
  <c r="AM92"/>
  <c r="AM99"/>
  <c r="AM93" s="1"/>
  <c r="AM105"/>
  <c r="AM100" s="1"/>
  <c r="AM110"/>
  <c r="AM106" s="1"/>
  <c r="AM117"/>
  <c r="AM111" s="1"/>
  <c r="AM122"/>
  <c r="AM118" s="1"/>
  <c r="AM133"/>
  <c r="AM123" s="1"/>
  <c r="AM139"/>
  <c r="AM134" s="1"/>
  <c r="AM149"/>
  <c r="AM140" s="1"/>
  <c r="AN88"/>
  <c r="AN105"/>
  <c r="AN100" s="1"/>
  <c r="AN122"/>
  <c r="AN118" s="1"/>
  <c r="AY27" i="18"/>
  <c r="AY26" s="1"/>
  <c r="AZ27"/>
  <c r="AZ26" s="1"/>
  <c r="BA27"/>
  <c r="BA26" s="1"/>
  <c r="BB27"/>
  <c r="BB26" s="1"/>
  <c r="BC27"/>
  <c r="BC26" s="1"/>
  <c r="BD27"/>
  <c r="BD26" s="1"/>
  <c r="BE27"/>
  <c r="BE26" s="1"/>
  <c r="L156" i="14"/>
  <c r="L159"/>
  <c r="L162"/>
  <c r="L168"/>
  <c r="L178"/>
  <c r="L181"/>
  <c r="L190"/>
  <c r="L193"/>
  <c r="L196"/>
  <c r="M162"/>
  <c r="M181"/>
  <c r="M196"/>
  <c r="R156"/>
  <c r="R159"/>
  <c r="R162"/>
  <c r="R168"/>
  <c r="R178"/>
  <c r="R181"/>
  <c r="R190"/>
  <c r="R193"/>
  <c r="R196"/>
  <c r="S156"/>
  <c r="S159"/>
  <c r="S162"/>
  <c r="S168"/>
  <c r="S178"/>
  <c r="S181"/>
  <c r="S190"/>
  <c r="S193"/>
  <c r="S196"/>
  <c r="T156"/>
  <c r="T159"/>
  <c r="T162"/>
  <c r="T168"/>
  <c r="T178"/>
  <c r="T181"/>
  <c r="T190"/>
  <c r="T193"/>
  <c r="T196"/>
  <c r="U156"/>
  <c r="U159"/>
  <c r="U162"/>
  <c r="U168"/>
  <c r="U178"/>
  <c r="U181"/>
  <c r="U190"/>
  <c r="U193"/>
  <c r="U196"/>
  <c r="AB156"/>
  <c r="AB159"/>
  <c r="AB162"/>
  <c r="AB168"/>
  <c r="AB178"/>
  <c r="AB181"/>
  <c r="AB190"/>
  <c r="AB193"/>
  <c r="AB196"/>
  <c r="AM156"/>
  <c r="AM159"/>
  <c r="AM162"/>
  <c r="AM168"/>
  <c r="AM178"/>
  <c r="AM181"/>
  <c r="AM190"/>
  <c r="AM193"/>
  <c r="AM196"/>
  <c r="Y156"/>
  <c r="Y159"/>
  <c r="Y162"/>
  <c r="Y168"/>
  <c r="Y178"/>
  <c r="Y181"/>
  <c r="Y190"/>
  <c r="Y193"/>
  <c r="Y196"/>
  <c r="AZ56" i="18"/>
  <c r="AZ55" s="1"/>
  <c r="BB56"/>
  <c r="BB55" s="1"/>
  <c r="BD56"/>
  <c r="BD55" s="1"/>
  <c r="L203" i="14"/>
  <c r="L212"/>
  <c r="L220"/>
  <c r="L213"/>
  <c r="L225"/>
  <c r="L221" s="1"/>
  <c r="L231"/>
  <c r="L226" s="1"/>
  <c r="L237"/>
  <c r="L232" s="1"/>
  <c r="L243"/>
  <c r="L238" s="1"/>
  <c r="R203"/>
  <c r="R212"/>
  <c r="R220"/>
  <c r="R213" s="1"/>
  <c r="R225"/>
  <c r="R221" s="1"/>
  <c r="R231"/>
  <c r="R226" s="1"/>
  <c r="R237"/>
  <c r="R232" s="1"/>
  <c r="R243"/>
  <c r="R238" s="1"/>
  <c r="S203"/>
  <c r="S212"/>
  <c r="S220"/>
  <c r="S213" s="1"/>
  <c r="S225"/>
  <c r="S221" s="1"/>
  <c r="S231"/>
  <c r="S226" s="1"/>
  <c r="S237"/>
  <c r="S232" s="1"/>
  <c r="S243"/>
  <c r="S238" s="1"/>
  <c r="T203"/>
  <c r="T212"/>
  <c r="T220"/>
  <c r="T213" s="1"/>
  <c r="T225"/>
  <c r="T221" s="1"/>
  <c r="T231"/>
  <c r="T226" s="1"/>
  <c r="T237"/>
  <c r="T232" s="1"/>
  <c r="T243"/>
  <c r="T238" s="1"/>
  <c r="U203"/>
  <c r="U212"/>
  <c r="U220"/>
  <c r="U213" s="1"/>
  <c r="U225"/>
  <c r="U221" s="1"/>
  <c r="U231"/>
  <c r="U226" s="1"/>
  <c r="U237"/>
  <c r="U232" s="1"/>
  <c r="U243"/>
  <c r="U238" s="1"/>
  <c r="Y203"/>
  <c r="Y212"/>
  <c r="Y220"/>
  <c r="Y213" s="1"/>
  <c r="Y225"/>
  <c r="Y221" s="1"/>
  <c r="Y231"/>
  <c r="Y226" s="1"/>
  <c r="Y237"/>
  <c r="Y232" s="1"/>
  <c r="Y243"/>
  <c r="Y238" s="1"/>
  <c r="AB203"/>
  <c r="AB212"/>
  <c r="AB220"/>
  <c r="AB213" s="1"/>
  <c r="AB225"/>
  <c r="AB221" s="1"/>
  <c r="AB231"/>
  <c r="AB226" s="1"/>
  <c r="AB237"/>
  <c r="AB232" s="1"/>
  <c r="AB243"/>
  <c r="AB238" s="1"/>
  <c r="AM203"/>
  <c r="AM212"/>
  <c r="AM220"/>
  <c r="AM213"/>
  <c r="AM225"/>
  <c r="AM221" s="1"/>
  <c r="AM231"/>
  <c r="AM226" s="1"/>
  <c r="AM237"/>
  <c r="AM232" s="1"/>
  <c r="AM243"/>
  <c r="AM238" s="1"/>
  <c r="AN203"/>
  <c r="AN225"/>
  <c r="AN221" s="1"/>
  <c r="AN237"/>
  <c r="AN232" s="1"/>
  <c r="L207"/>
  <c r="M207" s="1"/>
  <c r="R207"/>
  <c r="S207"/>
  <c r="T207"/>
  <c r="U207"/>
  <c r="Y207"/>
  <c r="AB207"/>
  <c r="AM207"/>
  <c r="AN207" s="1"/>
  <c r="AS207" s="1"/>
  <c r="L208"/>
  <c r="M208" s="1"/>
  <c r="AQ208" s="1"/>
  <c r="R208"/>
  <c r="S208"/>
  <c r="T208"/>
  <c r="U208"/>
  <c r="Y208"/>
  <c r="AB208"/>
  <c r="AM208"/>
  <c r="AN208" s="1"/>
  <c r="AS208" s="1"/>
  <c r="L250"/>
  <c r="L254"/>
  <c r="L258"/>
  <c r="M254"/>
  <c r="R250"/>
  <c r="R254"/>
  <c r="R258"/>
  <c r="S250"/>
  <c r="S254"/>
  <c r="S258"/>
  <c r="T250"/>
  <c r="T254"/>
  <c r="T258"/>
  <c r="U250"/>
  <c r="U254"/>
  <c r="U258"/>
  <c r="Y250"/>
  <c r="Y254"/>
  <c r="Y258"/>
  <c r="Z245"/>
  <c r="Z244" s="1"/>
  <c r="AA244"/>
  <c r="AB250"/>
  <c r="AB254"/>
  <c r="AB258"/>
  <c r="AC245"/>
  <c r="AD245"/>
  <c r="AE254"/>
  <c r="AF254"/>
  <c r="AJ245"/>
  <c r="AJ244" s="1"/>
  <c r="AK245"/>
  <c r="AL245"/>
  <c r="AL244" s="1"/>
  <c r="AM250"/>
  <c r="AM254"/>
  <c r="AM258"/>
  <c r="AN250"/>
  <c r="AN258"/>
  <c r="AV245"/>
  <c r="AV244" s="1"/>
  <c r="AX245"/>
  <c r="AX244"/>
  <c r="AY245"/>
  <c r="AY244" s="1"/>
  <c r="AZ245"/>
  <c r="AZ244"/>
  <c r="BA245"/>
  <c r="BA244" s="1"/>
  <c r="L263"/>
  <c r="R263"/>
  <c r="S263"/>
  <c r="T263"/>
  <c r="T259" s="1"/>
  <c r="U263"/>
  <c r="Y263"/>
  <c r="AB263"/>
  <c r="AE263"/>
  <c r="AM263"/>
  <c r="AN263"/>
  <c r="L268"/>
  <c r="R268"/>
  <c r="S268"/>
  <c r="T268"/>
  <c r="U268"/>
  <c r="Y268"/>
  <c r="AB268"/>
  <c r="AM268"/>
  <c r="AN268"/>
  <c r="L273"/>
  <c r="M273"/>
  <c r="R273"/>
  <c r="S273"/>
  <c r="T273"/>
  <c r="U273"/>
  <c r="Y273"/>
  <c r="AB273"/>
  <c r="AE273"/>
  <c r="AF273"/>
  <c r="AM273"/>
  <c r="L276"/>
  <c r="M276"/>
  <c r="R276"/>
  <c r="S276"/>
  <c r="T276"/>
  <c r="U276"/>
  <c r="Y276"/>
  <c r="AB276"/>
  <c r="AM276"/>
  <c r="AN276"/>
  <c r="L283"/>
  <c r="L277" s="1"/>
  <c r="R283"/>
  <c r="R277" s="1"/>
  <c r="S283"/>
  <c r="S277" s="1"/>
  <c r="T283"/>
  <c r="T277" s="1"/>
  <c r="U283"/>
  <c r="U277" s="1"/>
  <c r="Y283"/>
  <c r="Y277" s="1"/>
  <c r="AB283"/>
  <c r="AB277" s="1"/>
  <c r="AM283"/>
  <c r="AM277" s="1"/>
  <c r="AN283"/>
  <c r="AN277" s="1"/>
  <c r="L289"/>
  <c r="L284" s="1"/>
  <c r="R289"/>
  <c r="R284" s="1"/>
  <c r="S289"/>
  <c r="S284" s="1"/>
  <c r="T289"/>
  <c r="T284" s="1"/>
  <c r="U289"/>
  <c r="U284" s="1"/>
  <c r="Y289"/>
  <c r="Y284" s="1"/>
  <c r="AB289"/>
  <c r="AB284" s="1"/>
  <c r="AM289"/>
  <c r="AM284" s="1"/>
  <c r="AN289"/>
  <c r="AN284" s="1"/>
  <c r="L11" i="13"/>
  <c r="L15"/>
  <c r="L19"/>
  <c r="L16" s="1"/>
  <c r="L25"/>
  <c r="L29"/>
  <c r="L37"/>
  <c r="L39"/>
  <c r="L44"/>
  <c r="L40" s="1"/>
  <c r="L50"/>
  <c r="L56"/>
  <c r="L60"/>
  <c r="L45" s="1"/>
  <c r="L77"/>
  <c r="L61" s="1"/>
  <c r="M11"/>
  <c r="M15"/>
  <c r="M6" s="1"/>
  <c r="M19"/>
  <c r="M16" s="1"/>
  <c r="M25"/>
  <c r="M56"/>
  <c r="M77"/>
  <c r="M61" s="1"/>
  <c r="R11"/>
  <c r="R15"/>
  <c r="R19"/>
  <c r="R16" s="1"/>
  <c r="R25"/>
  <c r="R29"/>
  <c r="R37"/>
  <c r="R39"/>
  <c r="R44"/>
  <c r="R40" s="1"/>
  <c r="R50"/>
  <c r="R56"/>
  <c r="R60"/>
  <c r="R69"/>
  <c r="R77" s="1"/>
  <c r="R61" s="1"/>
  <c r="S11"/>
  <c r="S15"/>
  <c r="S19"/>
  <c r="S16" s="1"/>
  <c r="S25"/>
  <c r="S29"/>
  <c r="S37"/>
  <c r="S39"/>
  <c r="S44"/>
  <c r="S40" s="1"/>
  <c r="S50"/>
  <c r="S56"/>
  <c r="S60"/>
  <c r="S69"/>
  <c r="S77" s="1"/>
  <c r="S61" s="1"/>
  <c r="T11"/>
  <c r="T15"/>
  <c r="T19"/>
  <c r="T16" s="1"/>
  <c r="T25"/>
  <c r="T29"/>
  <c r="T37"/>
  <c r="T39"/>
  <c r="T44"/>
  <c r="T40" s="1"/>
  <c r="T50"/>
  <c r="T56"/>
  <c r="T60"/>
  <c r="T69"/>
  <c r="T77" s="1"/>
  <c r="T61" s="1"/>
  <c r="U11"/>
  <c r="U15"/>
  <c r="U19"/>
  <c r="U16" s="1"/>
  <c r="U25"/>
  <c r="U29"/>
  <c r="U37"/>
  <c r="U39"/>
  <c r="U20"/>
  <c r="U44"/>
  <c r="U40" s="1"/>
  <c r="U50"/>
  <c r="U56"/>
  <c r="U60"/>
  <c r="U69"/>
  <c r="U77" s="1"/>
  <c r="U61" s="1"/>
  <c r="Y11"/>
  <c r="Y15"/>
  <c r="Y19"/>
  <c r="Y16" s="1"/>
  <c r="Y25"/>
  <c r="Y29"/>
  <c r="Y37"/>
  <c r="Y39"/>
  <c r="Y44"/>
  <c r="Y40" s="1"/>
  <c r="Y50"/>
  <c r="Y56"/>
  <c r="Y60"/>
  <c r="Y69"/>
  <c r="Y77" s="1"/>
  <c r="Y61" s="1"/>
  <c r="AB11"/>
  <c r="AB15"/>
  <c r="AB19"/>
  <c r="AB16" s="1"/>
  <c r="AB25"/>
  <c r="AB29"/>
  <c r="AB37"/>
  <c r="AB20" s="1"/>
  <c r="AB39"/>
  <c r="AB44"/>
  <c r="AB40" s="1"/>
  <c r="AB50"/>
  <c r="AB45" s="1"/>
  <c r="AB56"/>
  <c r="AB60"/>
  <c r="AB69"/>
  <c r="AB77"/>
  <c r="AB61" s="1"/>
  <c r="AD6"/>
  <c r="AE39"/>
  <c r="AM11"/>
  <c r="AM15"/>
  <c r="AM6" s="1"/>
  <c r="AM19"/>
  <c r="AM16" s="1"/>
  <c r="AM25"/>
  <c r="AM29"/>
  <c r="AM37"/>
  <c r="AM39"/>
  <c r="AM44"/>
  <c r="AM40" s="1"/>
  <c r="AM50"/>
  <c r="AM56"/>
  <c r="AM60"/>
  <c r="AM77"/>
  <c r="AM61" s="1"/>
  <c r="AN11"/>
  <c r="AN15"/>
  <c r="AN19"/>
  <c r="AN16" s="1"/>
  <c r="AN60"/>
  <c r="Z6"/>
  <c r="Z5" s="1"/>
  <c r="AA6"/>
  <c r="AA5" s="1"/>
  <c r="AJ6"/>
  <c r="AJ5" s="1"/>
  <c r="AK6"/>
  <c r="AK5" s="1"/>
  <c r="AL6"/>
  <c r="AL5" s="1"/>
  <c r="AV6"/>
  <c r="AV5" s="1"/>
  <c r="AW6"/>
  <c r="AW5" s="1"/>
  <c r="AX6"/>
  <c r="AX5" s="1"/>
  <c r="AY6"/>
  <c r="AZ6"/>
  <c r="BA6"/>
  <c r="BA5" s="1"/>
  <c r="AR69"/>
  <c r="L85"/>
  <c r="L88"/>
  <c r="L92"/>
  <c r="L99"/>
  <c r="L93" s="1"/>
  <c r="L105"/>
  <c r="L100" s="1"/>
  <c r="L110"/>
  <c r="L106" s="1"/>
  <c r="L117"/>
  <c r="L111" s="1"/>
  <c r="L122"/>
  <c r="L118" s="1"/>
  <c r="L133"/>
  <c r="L123" s="1"/>
  <c r="L139"/>
  <c r="L134" s="1"/>
  <c r="L149"/>
  <c r="L140" s="1"/>
  <c r="M85"/>
  <c r="M88"/>
  <c r="M110"/>
  <c r="M106" s="1"/>
  <c r="M117"/>
  <c r="M111" s="1"/>
  <c r="M139"/>
  <c r="M134" s="1"/>
  <c r="M149"/>
  <c r="M140" s="1"/>
  <c r="R85"/>
  <c r="R88"/>
  <c r="R92"/>
  <c r="R99"/>
  <c r="R93" s="1"/>
  <c r="R105"/>
  <c r="R100" s="1"/>
  <c r="R110"/>
  <c r="R106" s="1"/>
  <c r="R117"/>
  <c r="R111" s="1"/>
  <c r="R122"/>
  <c r="R118" s="1"/>
  <c r="R133"/>
  <c r="R123" s="1"/>
  <c r="R139"/>
  <c r="R134" s="1"/>
  <c r="R149"/>
  <c r="R140" s="1"/>
  <c r="S85"/>
  <c r="S88"/>
  <c r="S92"/>
  <c r="S99"/>
  <c r="S93" s="1"/>
  <c r="S105"/>
  <c r="S100" s="1"/>
  <c r="S110"/>
  <c r="S106" s="1"/>
  <c r="S117"/>
  <c r="S111" s="1"/>
  <c r="S122"/>
  <c r="S118" s="1"/>
  <c r="S133"/>
  <c r="S123" s="1"/>
  <c r="S139"/>
  <c r="S134" s="1"/>
  <c r="S149"/>
  <c r="S140" s="1"/>
  <c r="T85"/>
  <c r="T88"/>
  <c r="T92"/>
  <c r="T99"/>
  <c r="T93" s="1"/>
  <c r="T105"/>
  <c r="T100" s="1"/>
  <c r="T110"/>
  <c r="T106" s="1"/>
  <c r="T117"/>
  <c r="T111" s="1"/>
  <c r="T122"/>
  <c r="T118" s="1"/>
  <c r="T133"/>
  <c r="T123" s="1"/>
  <c r="T139"/>
  <c r="T134" s="1"/>
  <c r="T149"/>
  <c r="T140" s="1"/>
  <c r="U85"/>
  <c r="U88"/>
  <c r="U92"/>
  <c r="U99"/>
  <c r="U93" s="1"/>
  <c r="U105"/>
  <c r="U100" s="1"/>
  <c r="U110"/>
  <c r="U106" s="1"/>
  <c r="U117"/>
  <c r="U111" s="1"/>
  <c r="U122"/>
  <c r="U118" s="1"/>
  <c r="U133"/>
  <c r="U123" s="1"/>
  <c r="U139"/>
  <c r="U134" s="1"/>
  <c r="U149"/>
  <c r="U140" s="1"/>
  <c r="Y85"/>
  <c r="Y88"/>
  <c r="Y92"/>
  <c r="Y99"/>
  <c r="Y93" s="1"/>
  <c r="Y105"/>
  <c r="Y100" s="1"/>
  <c r="Y110"/>
  <c r="Y106" s="1"/>
  <c r="Y117"/>
  <c r="Y111" s="1"/>
  <c r="Y122"/>
  <c r="Y118" s="1"/>
  <c r="Y133"/>
  <c r="Y123" s="1"/>
  <c r="Y139"/>
  <c r="Y134" s="1"/>
  <c r="Y149"/>
  <c r="Y140" s="1"/>
  <c r="AB85"/>
  <c r="AB88"/>
  <c r="AB92"/>
  <c r="AB99"/>
  <c r="AB93" s="1"/>
  <c r="AB105"/>
  <c r="AB100" s="1"/>
  <c r="AB110"/>
  <c r="AB106" s="1"/>
  <c r="AB117"/>
  <c r="AB111" s="1"/>
  <c r="AB122"/>
  <c r="AB118" s="1"/>
  <c r="AB133"/>
  <c r="AB123" s="1"/>
  <c r="AB139"/>
  <c r="AB134" s="1"/>
  <c r="AB149"/>
  <c r="AB140" s="1"/>
  <c r="AE85"/>
  <c r="AM85"/>
  <c r="AM88"/>
  <c r="AM92"/>
  <c r="AM99"/>
  <c r="AM93" s="1"/>
  <c r="AM105"/>
  <c r="AM100" s="1"/>
  <c r="AM110"/>
  <c r="AM106" s="1"/>
  <c r="AM117"/>
  <c r="AM111" s="1"/>
  <c r="AM122"/>
  <c r="AM118" s="1"/>
  <c r="AM133"/>
  <c r="AM123" s="1"/>
  <c r="AM139"/>
  <c r="AM134" s="1"/>
  <c r="AM149"/>
  <c r="AM140" s="1"/>
  <c r="AN88"/>
  <c r="AN117"/>
  <c r="AN111" s="1"/>
  <c r="AN122"/>
  <c r="AN118" s="1"/>
  <c r="AL27" i="18"/>
  <c r="AL26" s="1"/>
  <c r="AL25" s="1"/>
  <c r="AM27"/>
  <c r="AM26" s="1"/>
  <c r="AM25" s="1"/>
  <c r="AN27"/>
  <c r="AN26" s="1"/>
  <c r="AN25" s="1"/>
  <c r="AO27"/>
  <c r="AO26" s="1"/>
  <c r="AO25" s="1"/>
  <c r="AP27"/>
  <c r="AP26" s="1"/>
  <c r="AP25" s="1"/>
  <c r="AQ27"/>
  <c r="AQ26" s="1"/>
  <c r="AQ25" s="1"/>
  <c r="AR27"/>
  <c r="AR26" s="1"/>
  <c r="AR25" s="1"/>
  <c r="L156" i="13"/>
  <c r="L159"/>
  <c r="L162"/>
  <c r="L168"/>
  <c r="L178"/>
  <c r="L181"/>
  <c r="L190"/>
  <c r="L182" s="1"/>
  <c r="L193"/>
  <c r="L196"/>
  <c r="M159"/>
  <c r="M162"/>
  <c r="M168"/>
  <c r="M181"/>
  <c r="M193"/>
  <c r="M196"/>
  <c r="R156"/>
  <c r="R159"/>
  <c r="R162"/>
  <c r="R168"/>
  <c r="R178"/>
  <c r="R181"/>
  <c r="R190"/>
  <c r="R193"/>
  <c r="R196"/>
  <c r="S156"/>
  <c r="S159"/>
  <c r="S162"/>
  <c r="S168"/>
  <c r="S178"/>
  <c r="S181"/>
  <c r="S163" s="1"/>
  <c r="S190"/>
  <c r="S193"/>
  <c r="S196"/>
  <c r="T156"/>
  <c r="T159"/>
  <c r="T162"/>
  <c r="T168"/>
  <c r="T178"/>
  <c r="T181"/>
  <c r="T190"/>
  <c r="T193"/>
  <c r="T196"/>
  <c r="U156"/>
  <c r="U159"/>
  <c r="U162"/>
  <c r="U168"/>
  <c r="U178"/>
  <c r="U181"/>
  <c r="U190"/>
  <c r="U193"/>
  <c r="U196"/>
  <c r="AB156"/>
  <c r="AB159"/>
  <c r="AB162"/>
  <c r="AB168"/>
  <c r="AB178"/>
  <c r="AB181"/>
  <c r="AB190"/>
  <c r="AB193"/>
  <c r="AB196"/>
  <c r="AM156"/>
  <c r="AM159"/>
  <c r="AM162"/>
  <c r="AM168"/>
  <c r="AM178"/>
  <c r="AM181"/>
  <c r="AM190"/>
  <c r="AM193"/>
  <c r="AM196"/>
  <c r="AN156"/>
  <c r="AN162"/>
  <c r="AN181"/>
  <c r="AN193"/>
  <c r="AN196"/>
  <c r="Y156"/>
  <c r="Y159"/>
  <c r="Y162"/>
  <c r="Y168"/>
  <c r="Y178"/>
  <c r="Y193"/>
  <c r="AL56" i="18"/>
  <c r="AL55" s="1"/>
  <c r="AM56"/>
  <c r="AM55" s="1"/>
  <c r="AN56"/>
  <c r="AN55" s="1"/>
  <c r="AO56"/>
  <c r="AO55" s="1"/>
  <c r="AP56"/>
  <c r="AP55" s="1"/>
  <c r="AQ56"/>
  <c r="AQ55" s="1"/>
  <c r="AR56"/>
  <c r="AR55" s="1"/>
  <c r="L203" i="13"/>
  <c r="L212"/>
  <c r="L220"/>
  <c r="L213" s="1"/>
  <c r="L225"/>
  <c r="L221" s="1"/>
  <c r="L231"/>
  <c r="L226" s="1"/>
  <c r="L237"/>
  <c r="L232" s="1"/>
  <c r="L243"/>
  <c r="L238" s="1"/>
  <c r="M212"/>
  <c r="M225"/>
  <c r="M221" s="1"/>
  <c r="M243"/>
  <c r="M238" s="1"/>
  <c r="R203"/>
  <c r="R212"/>
  <c r="R220"/>
  <c r="R213" s="1"/>
  <c r="R225"/>
  <c r="R221" s="1"/>
  <c r="R231"/>
  <c r="R226" s="1"/>
  <c r="R237"/>
  <c r="R232" s="1"/>
  <c r="R243"/>
  <c r="R238" s="1"/>
  <c r="S203"/>
  <c r="S212"/>
  <c r="S220"/>
  <c r="S213" s="1"/>
  <c r="S225"/>
  <c r="S221" s="1"/>
  <c r="S231"/>
  <c r="S226" s="1"/>
  <c r="S237"/>
  <c r="S232" s="1"/>
  <c r="S243"/>
  <c r="S238" s="1"/>
  <c r="T203"/>
  <c r="T212"/>
  <c r="T220"/>
  <c r="T213" s="1"/>
  <c r="T225"/>
  <c r="T221" s="1"/>
  <c r="T231"/>
  <c r="T226" s="1"/>
  <c r="T237"/>
  <c r="T232" s="1"/>
  <c r="T243"/>
  <c r="T238" s="1"/>
  <c r="U203"/>
  <c r="U212"/>
  <c r="U220"/>
  <c r="U213" s="1"/>
  <c r="U225"/>
  <c r="U221" s="1"/>
  <c r="U231"/>
  <c r="U226" s="1"/>
  <c r="U237"/>
  <c r="U232" s="1"/>
  <c r="U243"/>
  <c r="U238" s="1"/>
  <c r="Y220"/>
  <c r="Y213" s="1"/>
  <c r="Y231"/>
  <c r="Y226" s="1"/>
  <c r="Y243"/>
  <c r="Y238" s="1"/>
  <c r="AB203"/>
  <c r="AB212"/>
  <c r="AB220"/>
  <c r="AB213" s="1"/>
  <c r="AB225"/>
  <c r="AB221" s="1"/>
  <c r="AB231"/>
  <c r="AB226" s="1"/>
  <c r="AB237"/>
  <c r="AB232" s="1"/>
  <c r="AB243"/>
  <c r="AB238" s="1"/>
  <c r="AM203"/>
  <c r="AM212"/>
  <c r="AM220"/>
  <c r="AM213" s="1"/>
  <c r="AM225"/>
  <c r="AM221" s="1"/>
  <c r="AM231"/>
  <c r="AM226" s="1"/>
  <c r="AM237"/>
  <c r="AM232" s="1"/>
  <c r="AM243"/>
  <c r="AM238" s="1"/>
  <c r="L207"/>
  <c r="M207" s="1"/>
  <c r="R207"/>
  <c r="S207"/>
  <c r="T207"/>
  <c r="U207"/>
  <c r="Y207"/>
  <c r="AB207"/>
  <c r="AM207"/>
  <c r="AN207" s="1"/>
  <c r="AS207" s="1"/>
  <c r="L208"/>
  <c r="M208" s="1"/>
  <c r="AQ208" s="1"/>
  <c r="R208"/>
  <c r="S208"/>
  <c r="T208"/>
  <c r="U208"/>
  <c r="Y208"/>
  <c r="AB208"/>
  <c r="AM208"/>
  <c r="AN208" s="1"/>
  <c r="AS208" s="1"/>
  <c r="Z245"/>
  <c r="Z244" s="1"/>
  <c r="AA244"/>
  <c r="AC245"/>
  <c r="AC244"/>
  <c r="AD245"/>
  <c r="AJ245"/>
  <c r="AK245"/>
  <c r="AL245"/>
  <c r="AV245"/>
  <c r="AV244"/>
  <c r="AW245"/>
  <c r="AX245"/>
  <c r="AY245"/>
  <c r="AY244"/>
  <c r="BA245"/>
  <c r="BA244" s="1"/>
  <c r="L11" i="12"/>
  <c r="L15"/>
  <c r="L6" s="1"/>
  <c r="L19"/>
  <c r="L16" s="1"/>
  <c r="L25"/>
  <c r="L29"/>
  <c r="L20" s="1"/>
  <c r="L37"/>
  <c r="L39"/>
  <c r="L44"/>
  <c r="L40" s="1"/>
  <c r="L50"/>
  <c r="L56"/>
  <c r="L60"/>
  <c r="L77"/>
  <c r="L61" s="1"/>
  <c r="R11"/>
  <c r="R15"/>
  <c r="R19"/>
  <c r="R16" s="1"/>
  <c r="R25"/>
  <c r="R29"/>
  <c r="R37"/>
  <c r="R39"/>
  <c r="R44"/>
  <c r="R40" s="1"/>
  <c r="R50"/>
  <c r="R56"/>
  <c r="R60"/>
  <c r="R77"/>
  <c r="R61" s="1"/>
  <c r="S11"/>
  <c r="S15"/>
  <c r="S19"/>
  <c r="S16" s="1"/>
  <c r="S25"/>
  <c r="S29"/>
  <c r="S37"/>
  <c r="S39"/>
  <c r="S44"/>
  <c r="S40" s="1"/>
  <c r="S50"/>
  <c r="S56"/>
  <c r="S60"/>
  <c r="S77"/>
  <c r="S61" s="1"/>
  <c r="T11"/>
  <c r="T15"/>
  <c r="T19"/>
  <c r="T16" s="1"/>
  <c r="T25"/>
  <c r="T29"/>
  <c r="T37"/>
  <c r="T39"/>
  <c r="T44"/>
  <c r="T40" s="1"/>
  <c r="T50"/>
  <c r="T56"/>
  <c r="T60"/>
  <c r="T77"/>
  <c r="T61" s="1"/>
  <c r="U11"/>
  <c r="U15"/>
  <c r="U19"/>
  <c r="U16" s="1"/>
  <c r="U25"/>
  <c r="U29"/>
  <c r="U37"/>
  <c r="U39"/>
  <c r="U44"/>
  <c r="U40" s="1"/>
  <c r="U50"/>
  <c r="U56"/>
  <c r="U60"/>
  <c r="U77"/>
  <c r="U61" s="1"/>
  <c r="Y11"/>
  <c r="Y15"/>
  <c r="Y19"/>
  <c r="Y16" s="1"/>
  <c r="Y25"/>
  <c r="Y29"/>
  <c r="Y37"/>
  <c r="Y39"/>
  <c r="Y44"/>
  <c r="Y40" s="1"/>
  <c r="Y50"/>
  <c r="Y56"/>
  <c r="Y60"/>
  <c r="Y77"/>
  <c r="Y61" s="1"/>
  <c r="AB11"/>
  <c r="AB15"/>
  <c r="AB19"/>
  <c r="AB16" s="1"/>
  <c r="AB25"/>
  <c r="AB29"/>
  <c r="AB37"/>
  <c r="AB39"/>
  <c r="AB44"/>
  <c r="AB40"/>
  <c r="AB50"/>
  <c r="AB56"/>
  <c r="AB60"/>
  <c r="AB45"/>
  <c r="AB77"/>
  <c r="AB61" s="1"/>
  <c r="AD6"/>
  <c r="AE39"/>
  <c r="AM11"/>
  <c r="AM15"/>
  <c r="AM19"/>
  <c r="AM16" s="1"/>
  <c r="AM25"/>
  <c r="AM29"/>
  <c r="AM20" s="1"/>
  <c r="AM37"/>
  <c r="AM39"/>
  <c r="AM44"/>
  <c r="AM40" s="1"/>
  <c r="AM50"/>
  <c r="AM45" s="1"/>
  <c r="AM56"/>
  <c r="AM60"/>
  <c r="AM77"/>
  <c r="AM61" s="1"/>
  <c r="AN39"/>
  <c r="Z6"/>
  <c r="Z5" s="1"/>
  <c r="AA6"/>
  <c r="AA5" s="1"/>
  <c r="AJ6"/>
  <c r="AJ5" s="1"/>
  <c r="AK6"/>
  <c r="AK5" s="1"/>
  <c r="AL6"/>
  <c r="AV6"/>
  <c r="AY6"/>
  <c r="BA6"/>
  <c r="L85"/>
  <c r="L88"/>
  <c r="L92"/>
  <c r="L99"/>
  <c r="L93" s="1"/>
  <c r="L105"/>
  <c r="L100" s="1"/>
  <c r="L110"/>
  <c r="L106" s="1"/>
  <c r="L117"/>
  <c r="L111" s="1"/>
  <c r="L122"/>
  <c r="L118" s="1"/>
  <c r="L133"/>
  <c r="L123" s="1"/>
  <c r="L139"/>
  <c r="L134" s="1"/>
  <c r="L149"/>
  <c r="L140" s="1"/>
  <c r="M110"/>
  <c r="M106" s="1"/>
  <c r="R85"/>
  <c r="R88"/>
  <c r="R92"/>
  <c r="R99"/>
  <c r="R93" s="1"/>
  <c r="R105"/>
  <c r="R100" s="1"/>
  <c r="R110"/>
  <c r="R106" s="1"/>
  <c r="R117"/>
  <c r="R111" s="1"/>
  <c r="R122"/>
  <c r="R118" s="1"/>
  <c r="R133"/>
  <c r="R123" s="1"/>
  <c r="R139"/>
  <c r="R134" s="1"/>
  <c r="R149"/>
  <c r="R140" s="1"/>
  <c r="S85"/>
  <c r="S88"/>
  <c r="S92"/>
  <c r="S99"/>
  <c r="S93" s="1"/>
  <c r="S105"/>
  <c r="S100" s="1"/>
  <c r="S110"/>
  <c r="S106" s="1"/>
  <c r="S117"/>
  <c r="S111" s="1"/>
  <c r="S122"/>
  <c r="S118" s="1"/>
  <c r="S133"/>
  <c r="S123" s="1"/>
  <c r="S139"/>
  <c r="S134" s="1"/>
  <c r="S149"/>
  <c r="S140" s="1"/>
  <c r="T85"/>
  <c r="T88"/>
  <c r="T92"/>
  <c r="T99"/>
  <c r="T93" s="1"/>
  <c r="T105"/>
  <c r="T100" s="1"/>
  <c r="T110"/>
  <c r="T106" s="1"/>
  <c r="T117"/>
  <c r="T111" s="1"/>
  <c r="T122"/>
  <c r="T118" s="1"/>
  <c r="T133"/>
  <c r="T123" s="1"/>
  <c r="T139"/>
  <c r="T134" s="1"/>
  <c r="T149"/>
  <c r="T140" s="1"/>
  <c r="U85"/>
  <c r="U88"/>
  <c r="U92"/>
  <c r="U99"/>
  <c r="U93" s="1"/>
  <c r="U105"/>
  <c r="U100" s="1"/>
  <c r="U110"/>
  <c r="U106" s="1"/>
  <c r="U117"/>
  <c r="U111" s="1"/>
  <c r="U122"/>
  <c r="U118" s="1"/>
  <c r="U133"/>
  <c r="U123" s="1"/>
  <c r="U139"/>
  <c r="U134" s="1"/>
  <c r="U149"/>
  <c r="U140" s="1"/>
  <c r="Y85"/>
  <c r="Y88"/>
  <c r="Y92"/>
  <c r="Y99"/>
  <c r="Y93" s="1"/>
  <c r="Y105"/>
  <c r="Y100" s="1"/>
  <c r="Y110"/>
  <c r="Y106" s="1"/>
  <c r="Y117"/>
  <c r="Y111" s="1"/>
  <c r="Y122"/>
  <c r="Y118" s="1"/>
  <c r="Y133"/>
  <c r="Y123" s="1"/>
  <c r="Y139"/>
  <c r="Y134" s="1"/>
  <c r="Y149"/>
  <c r="Y140" s="1"/>
  <c r="AB85"/>
  <c r="AB88"/>
  <c r="AB92"/>
  <c r="AB99"/>
  <c r="AB93" s="1"/>
  <c r="AB105"/>
  <c r="AB100" s="1"/>
  <c r="AB110"/>
  <c r="AB106" s="1"/>
  <c r="AB117"/>
  <c r="AB111" s="1"/>
  <c r="AB122"/>
  <c r="AB118" s="1"/>
  <c r="AB133"/>
  <c r="AB123" s="1"/>
  <c r="AB139"/>
  <c r="AB134" s="1"/>
  <c r="AB149"/>
  <c r="AB140" s="1"/>
  <c r="AM85"/>
  <c r="AM88"/>
  <c r="AM92"/>
  <c r="AM99"/>
  <c r="AM93" s="1"/>
  <c r="AM105"/>
  <c r="AM100" s="1"/>
  <c r="AM110"/>
  <c r="AM106" s="1"/>
  <c r="AM117"/>
  <c r="AM111" s="1"/>
  <c r="AM122"/>
  <c r="AM118" s="1"/>
  <c r="AM133"/>
  <c r="AM123" s="1"/>
  <c r="AM139"/>
  <c r="AM134" s="1"/>
  <c r="AM149"/>
  <c r="AM140" s="1"/>
  <c r="Y27" i="18"/>
  <c r="Z27"/>
  <c r="Z26" s="1"/>
  <c r="AA27"/>
  <c r="AB27"/>
  <c r="AB26" s="1"/>
  <c r="AC27"/>
  <c r="AD27"/>
  <c r="AD26" s="1"/>
  <c r="AE27"/>
  <c r="L156" i="12"/>
  <c r="L159"/>
  <c r="L162"/>
  <c r="L168"/>
  <c r="L178"/>
  <c r="L181"/>
  <c r="L190"/>
  <c r="L193"/>
  <c r="L196"/>
  <c r="M162"/>
  <c r="R156"/>
  <c r="R159"/>
  <c r="R162"/>
  <c r="R168"/>
  <c r="R178"/>
  <c r="R181"/>
  <c r="R190"/>
  <c r="R193"/>
  <c r="R196"/>
  <c r="S156"/>
  <c r="S159"/>
  <c r="S162"/>
  <c r="S168"/>
  <c r="S178"/>
  <c r="S181"/>
  <c r="S190"/>
  <c r="S193"/>
  <c r="S196"/>
  <c r="T156"/>
  <c r="T159"/>
  <c r="T162"/>
  <c r="T168"/>
  <c r="T178"/>
  <c r="T181"/>
  <c r="T190"/>
  <c r="T193"/>
  <c r="T196"/>
  <c r="U156"/>
  <c r="U159"/>
  <c r="U162"/>
  <c r="U168"/>
  <c r="U178"/>
  <c r="U181"/>
  <c r="U190"/>
  <c r="U193"/>
  <c r="U196"/>
  <c r="AB156"/>
  <c r="AB159"/>
  <c r="AB162"/>
  <c r="AB168"/>
  <c r="AB178"/>
  <c r="AB181"/>
  <c r="AB190"/>
  <c r="AB193"/>
  <c r="AB196"/>
  <c r="AM156"/>
  <c r="AM159"/>
  <c r="AM162"/>
  <c r="AM168"/>
  <c r="AM178"/>
  <c r="AM181"/>
  <c r="AM190"/>
  <c r="AM193"/>
  <c r="AM196"/>
  <c r="AN156"/>
  <c r="AN159"/>
  <c r="AN162"/>
  <c r="AN151"/>
  <c r="AN181"/>
  <c r="AN193"/>
  <c r="AN196"/>
  <c r="Y156"/>
  <c r="Y159"/>
  <c r="Y162"/>
  <c r="Y168"/>
  <c r="Y178"/>
  <c r="Y181"/>
  <c r="Y190"/>
  <c r="Y193"/>
  <c r="Y196"/>
  <c r="Y56" i="18"/>
  <c r="Z56"/>
  <c r="Z55" s="1"/>
  <c r="AA56"/>
  <c r="AA55" s="1"/>
  <c r="AB56"/>
  <c r="AB55" s="1"/>
  <c r="AC56"/>
  <c r="AC55" s="1"/>
  <c r="AD56"/>
  <c r="AD55" s="1"/>
  <c r="AE56"/>
  <c r="AE55" s="1"/>
  <c r="L203" i="12"/>
  <c r="L212"/>
  <c r="L220"/>
  <c r="L213" s="1"/>
  <c r="L225"/>
  <c r="L221" s="1"/>
  <c r="L231"/>
  <c r="L226" s="1"/>
  <c r="L237"/>
  <c r="L232" s="1"/>
  <c r="L243"/>
  <c r="L238" s="1"/>
  <c r="M225"/>
  <c r="M221"/>
  <c r="M231"/>
  <c r="M226" s="1"/>
  <c r="R203"/>
  <c r="R212"/>
  <c r="R220"/>
  <c r="R213" s="1"/>
  <c r="R225"/>
  <c r="R221" s="1"/>
  <c r="R231"/>
  <c r="R226" s="1"/>
  <c r="R237"/>
  <c r="R232" s="1"/>
  <c r="R243"/>
  <c r="R238" s="1"/>
  <c r="S203"/>
  <c r="S212"/>
  <c r="S220"/>
  <c r="S213" s="1"/>
  <c r="S225"/>
  <c r="S221" s="1"/>
  <c r="S231"/>
  <c r="S226" s="1"/>
  <c r="S237"/>
  <c r="S232" s="1"/>
  <c r="S243"/>
  <c r="S238" s="1"/>
  <c r="T203"/>
  <c r="T212"/>
  <c r="T220"/>
  <c r="T213" s="1"/>
  <c r="T225"/>
  <c r="T221" s="1"/>
  <c r="T231"/>
  <c r="T226" s="1"/>
  <c r="T237"/>
  <c r="T232" s="1"/>
  <c r="T243"/>
  <c r="T238" s="1"/>
  <c r="U203"/>
  <c r="U212"/>
  <c r="U220"/>
  <c r="U213" s="1"/>
  <c r="U225"/>
  <c r="U221" s="1"/>
  <c r="U231"/>
  <c r="U226" s="1"/>
  <c r="U237"/>
  <c r="U232" s="1"/>
  <c r="U243"/>
  <c r="U238" s="1"/>
  <c r="Y203"/>
  <c r="Y212"/>
  <c r="Y220"/>
  <c r="Y213" s="1"/>
  <c r="Y225"/>
  <c r="Y221" s="1"/>
  <c r="Y231"/>
  <c r="Y226" s="1"/>
  <c r="Y237"/>
  <c r="Y232" s="1"/>
  <c r="Y243"/>
  <c r="Y238" s="1"/>
  <c r="AB203"/>
  <c r="AB212"/>
  <c r="AB220"/>
  <c r="AB213" s="1"/>
  <c r="AB225"/>
  <c r="AB221" s="1"/>
  <c r="AB231"/>
  <c r="AB226" s="1"/>
  <c r="AB237"/>
  <c r="AB232" s="1"/>
  <c r="AB243"/>
  <c r="AB238" s="1"/>
  <c r="AM203"/>
  <c r="AM212"/>
  <c r="AM220"/>
  <c r="AM213" s="1"/>
  <c r="AM225"/>
  <c r="AM221" s="1"/>
  <c r="AM231"/>
  <c r="AM226" s="1"/>
  <c r="AM237"/>
  <c r="AM232" s="1"/>
  <c r="AM243"/>
  <c r="AM238" s="1"/>
  <c r="AN203"/>
  <c r="AN212"/>
  <c r="L207"/>
  <c r="M207" s="1"/>
  <c r="R207"/>
  <c r="S207"/>
  <c r="T207"/>
  <c r="U207"/>
  <c r="Y207"/>
  <c r="AB207"/>
  <c r="AM207"/>
  <c r="AN207" s="1"/>
  <c r="AS207" s="1"/>
  <c r="L208"/>
  <c r="M208" s="1"/>
  <c r="AQ208" s="1"/>
  <c r="R208"/>
  <c r="S208"/>
  <c r="T208"/>
  <c r="U208"/>
  <c r="Y208"/>
  <c r="AB208"/>
  <c r="AM208"/>
  <c r="AN208" s="1"/>
  <c r="AS208" s="1"/>
  <c r="L250"/>
  <c r="L245" s="1"/>
  <c r="L254"/>
  <c r="L258"/>
  <c r="R250"/>
  <c r="R254"/>
  <c r="R258"/>
  <c r="S250"/>
  <c r="S254"/>
  <c r="S258"/>
  <c r="T250"/>
  <c r="T254"/>
  <c r="T258"/>
  <c r="U250"/>
  <c r="U254"/>
  <c r="U258"/>
  <c r="Y250"/>
  <c r="Y254"/>
  <c r="Y258"/>
  <c r="AA244"/>
  <c r="AB250"/>
  <c r="AB254"/>
  <c r="AB258"/>
  <c r="AC250"/>
  <c r="AC254"/>
  <c r="AC258"/>
  <c r="AD250"/>
  <c r="AD254"/>
  <c r="AD258"/>
  <c r="AM250"/>
  <c r="AM254"/>
  <c r="AM258"/>
  <c r="Z245"/>
  <c r="Z244" s="1"/>
  <c r="AJ250"/>
  <c r="AK250"/>
  <c r="AL250"/>
  <c r="AU250"/>
  <c r="Y76" i="18" s="1"/>
  <c r="AV250" i="12"/>
  <c r="Z76" i="18" s="1"/>
  <c r="AW250" i="12"/>
  <c r="AX250"/>
  <c r="AB76" i="18" s="1"/>
  <c r="AY250" i="12"/>
  <c r="AC76" i="18" s="1"/>
  <c r="AZ250" i="12"/>
  <c r="AD76" i="18" s="1"/>
  <c r="BA250" i="12"/>
  <c r="AE76" i="18" s="1"/>
  <c r="AJ254" i="12"/>
  <c r="AK254"/>
  <c r="AL254"/>
  <c r="AJ258"/>
  <c r="AK258"/>
  <c r="AL258"/>
  <c r="AU258"/>
  <c r="Y78" i="18" s="1"/>
  <c r="AV258" i="12"/>
  <c r="Z78" i="18" s="1"/>
  <c r="AW258" i="12"/>
  <c r="AA78" i="18" s="1"/>
  <c r="AX258" i="12"/>
  <c r="AB78" i="18" s="1"/>
  <c r="AY258" i="12"/>
  <c r="AC78" i="18" s="1"/>
  <c r="AZ258" i="12"/>
  <c r="AD78" i="18" s="1"/>
  <c r="BA258" i="12"/>
  <c r="AE78" i="18" s="1"/>
  <c r="L263" i="12"/>
  <c r="R263"/>
  <c r="S263"/>
  <c r="T263"/>
  <c r="U263"/>
  <c r="Y263"/>
  <c r="AB263"/>
  <c r="AC263"/>
  <c r="AD263"/>
  <c r="AJ263"/>
  <c r="AK263"/>
  <c r="AL263"/>
  <c r="AL259" s="1"/>
  <c r="AM263"/>
  <c r="L268"/>
  <c r="R268"/>
  <c r="S268"/>
  <c r="T268"/>
  <c r="U268"/>
  <c r="Y268"/>
  <c r="AB268"/>
  <c r="AC268"/>
  <c r="AD268"/>
  <c r="AJ268"/>
  <c r="AK268"/>
  <c r="AL268"/>
  <c r="AM268"/>
  <c r="L273"/>
  <c r="R273"/>
  <c r="S273"/>
  <c r="T273"/>
  <c r="U273"/>
  <c r="Y273"/>
  <c r="AB273"/>
  <c r="AC273"/>
  <c r="AD273"/>
  <c r="AJ273"/>
  <c r="AJ269" s="1"/>
  <c r="AK273"/>
  <c r="AL273"/>
  <c r="AM273"/>
  <c r="AU273"/>
  <c r="AV273"/>
  <c r="AW273"/>
  <c r="AX273"/>
  <c r="AY273"/>
  <c r="AZ273"/>
  <c r="BA273"/>
  <c r="L276"/>
  <c r="M276"/>
  <c r="R276"/>
  <c r="S276"/>
  <c r="T276"/>
  <c r="U276"/>
  <c r="Y276"/>
  <c r="AB276"/>
  <c r="AC276"/>
  <c r="AD276"/>
  <c r="AE276"/>
  <c r="AJ276"/>
  <c r="AK276"/>
  <c r="AL276"/>
  <c r="AM276"/>
  <c r="AN276"/>
  <c r="L283"/>
  <c r="L277" s="1"/>
  <c r="R283"/>
  <c r="R277" s="1"/>
  <c r="S283"/>
  <c r="S277" s="1"/>
  <c r="T283"/>
  <c r="T277" s="1"/>
  <c r="U283"/>
  <c r="U277" s="1"/>
  <c r="Y283"/>
  <c r="Y277" s="1"/>
  <c r="AB283"/>
  <c r="AB277" s="1"/>
  <c r="AC283"/>
  <c r="AC277" s="1"/>
  <c r="AD283"/>
  <c r="AD277" s="1"/>
  <c r="AJ283"/>
  <c r="AJ277" s="1"/>
  <c r="AK283"/>
  <c r="AK277" s="1"/>
  <c r="AL283"/>
  <c r="AL277" s="1"/>
  <c r="AM283"/>
  <c r="AM277" s="1"/>
  <c r="AU283"/>
  <c r="AV283"/>
  <c r="AW283"/>
  <c r="AX283"/>
  <c r="AY283"/>
  <c r="AZ283"/>
  <c r="BA283"/>
  <c r="L289"/>
  <c r="L284" s="1"/>
  <c r="M289"/>
  <c r="M284" s="1"/>
  <c r="R289"/>
  <c r="R284" s="1"/>
  <c r="S289"/>
  <c r="S284" s="1"/>
  <c r="T289"/>
  <c r="T284" s="1"/>
  <c r="U289"/>
  <c r="U284" s="1"/>
  <c r="Y289"/>
  <c r="Y284" s="1"/>
  <c r="AB289"/>
  <c r="AB284" s="1"/>
  <c r="AC289"/>
  <c r="AC284" s="1"/>
  <c r="AD289"/>
  <c r="AD284" s="1"/>
  <c r="AJ289"/>
  <c r="AJ284" s="1"/>
  <c r="AK289"/>
  <c r="AK284" s="1"/>
  <c r="AL289"/>
  <c r="AL284" s="1"/>
  <c r="AM289"/>
  <c r="AM284" s="1"/>
  <c r="M19" i="1"/>
  <c r="M16" s="1"/>
  <c r="M39"/>
  <c r="R11"/>
  <c r="R15"/>
  <c r="R19"/>
  <c r="R16" s="1"/>
  <c r="R25"/>
  <c r="R29"/>
  <c r="R37"/>
  <c r="R39"/>
  <c r="R44"/>
  <c r="R40" s="1"/>
  <c r="R50"/>
  <c r="R56"/>
  <c r="R60"/>
  <c r="R69"/>
  <c r="R77" s="1"/>
  <c r="R61" s="1"/>
  <c r="S11"/>
  <c r="S15"/>
  <c r="S19"/>
  <c r="S16" s="1"/>
  <c r="S25"/>
  <c r="S29"/>
  <c r="S37"/>
  <c r="S39"/>
  <c r="S44"/>
  <c r="S40" s="1"/>
  <c r="S50"/>
  <c r="S56"/>
  <c r="S60"/>
  <c r="S69"/>
  <c r="S77" s="1"/>
  <c r="S61" s="1"/>
  <c r="T11"/>
  <c r="T15"/>
  <c r="T19"/>
  <c r="T16" s="1"/>
  <c r="T25"/>
  <c r="T29"/>
  <c r="T37"/>
  <c r="T39"/>
  <c r="T20"/>
  <c r="T44"/>
  <c r="T40" s="1"/>
  <c r="T50"/>
  <c r="T56"/>
  <c r="T60"/>
  <c r="T69"/>
  <c r="T77"/>
  <c r="T61" s="1"/>
  <c r="U11"/>
  <c r="U15"/>
  <c r="U19"/>
  <c r="U16" s="1"/>
  <c r="U25"/>
  <c r="U29"/>
  <c r="U37"/>
  <c r="U20" s="1"/>
  <c r="U39"/>
  <c r="U44"/>
  <c r="U40" s="1"/>
  <c r="U50"/>
  <c r="U45" s="1"/>
  <c r="U56"/>
  <c r="U60"/>
  <c r="U69"/>
  <c r="U77"/>
  <c r="U61" s="1"/>
  <c r="Y11"/>
  <c r="Y15"/>
  <c r="Y19"/>
  <c r="Y16" s="1"/>
  <c r="Y25"/>
  <c r="Y20" s="1"/>
  <c r="Y29"/>
  <c r="Y37"/>
  <c r="Y39"/>
  <c r="Y44"/>
  <c r="Y40" s="1"/>
  <c r="Y50"/>
  <c r="Y56"/>
  <c r="Y60"/>
  <c r="Y69"/>
  <c r="Y77" s="1"/>
  <c r="Y61" s="1"/>
  <c r="AB11"/>
  <c r="AB15"/>
  <c r="AB19"/>
  <c r="AB16" s="1"/>
  <c r="AB25"/>
  <c r="AB29"/>
  <c r="AB20" s="1"/>
  <c r="AB37"/>
  <c r="AB39"/>
  <c r="AB44"/>
  <c r="AB40" s="1"/>
  <c r="AB50"/>
  <c r="AB56"/>
  <c r="AB60"/>
  <c r="AB69"/>
  <c r="AB77" s="1"/>
  <c r="AB61" s="1"/>
  <c r="AC6"/>
  <c r="AD6"/>
  <c r="AJ5"/>
  <c r="AK5"/>
  <c r="AM11"/>
  <c r="AM15"/>
  <c r="AM19"/>
  <c r="AM16" s="1"/>
  <c r="AM25"/>
  <c r="AM29"/>
  <c r="AM37"/>
  <c r="AM39"/>
  <c r="AM44"/>
  <c r="AM40" s="1"/>
  <c r="AM50"/>
  <c r="AM56"/>
  <c r="AM60"/>
  <c r="AM77"/>
  <c r="AM61" s="1"/>
  <c r="AN15"/>
  <c r="AN19"/>
  <c r="AN16" s="1"/>
  <c r="AN44"/>
  <c r="AN40"/>
  <c r="Z6"/>
  <c r="Z5" s="1"/>
  <c r="AA6"/>
  <c r="AA5" s="1"/>
  <c r="AJ6"/>
  <c r="AK6"/>
  <c r="AL6"/>
  <c r="AL5" s="1"/>
  <c r="AV6"/>
  <c r="AW6"/>
  <c r="AY6"/>
  <c r="AZ6"/>
  <c r="BA6"/>
  <c r="AR69"/>
  <c r="R85"/>
  <c r="R79" s="1"/>
  <c r="R88"/>
  <c r="R92"/>
  <c r="R105"/>
  <c r="R100" s="1"/>
  <c r="R110"/>
  <c r="R106" s="1"/>
  <c r="R117"/>
  <c r="R111" s="1"/>
  <c r="R122"/>
  <c r="R118" s="1"/>
  <c r="R133"/>
  <c r="R123" s="1"/>
  <c r="R139"/>
  <c r="R134" s="1"/>
  <c r="R149"/>
  <c r="R140" s="1"/>
  <c r="S85"/>
  <c r="S88"/>
  <c r="S92"/>
  <c r="S105"/>
  <c r="S100" s="1"/>
  <c r="S110"/>
  <c r="S106" s="1"/>
  <c r="S117"/>
  <c r="S111"/>
  <c r="S122"/>
  <c r="S118" s="1"/>
  <c r="S133"/>
  <c r="S123" s="1"/>
  <c r="S139"/>
  <c r="S134" s="1"/>
  <c r="S149"/>
  <c r="S140" s="1"/>
  <c r="T85"/>
  <c r="T88"/>
  <c r="T92"/>
  <c r="T105"/>
  <c r="T100" s="1"/>
  <c r="T110"/>
  <c r="T106" s="1"/>
  <c r="T117"/>
  <c r="T111" s="1"/>
  <c r="T122"/>
  <c r="T118" s="1"/>
  <c r="T133"/>
  <c r="T123" s="1"/>
  <c r="T139"/>
  <c r="T134" s="1"/>
  <c r="T149"/>
  <c r="T140" s="1"/>
  <c r="U85"/>
  <c r="U88"/>
  <c r="U92"/>
  <c r="U79" s="1"/>
  <c r="U105"/>
  <c r="U100"/>
  <c r="U110"/>
  <c r="U106" s="1"/>
  <c r="U117"/>
  <c r="U111" s="1"/>
  <c r="U122"/>
  <c r="U118" s="1"/>
  <c r="U133"/>
  <c r="U123"/>
  <c r="U139"/>
  <c r="U134" s="1"/>
  <c r="U149"/>
  <c r="U140" s="1"/>
  <c r="Y85"/>
  <c r="Y88"/>
  <c r="Y92"/>
  <c r="Y105"/>
  <c r="Y100" s="1"/>
  <c r="Y110"/>
  <c r="Y106" s="1"/>
  <c r="Y117"/>
  <c r="Y111" s="1"/>
  <c r="Y122"/>
  <c r="Y118" s="1"/>
  <c r="Y133"/>
  <c r="Y123" s="1"/>
  <c r="Y139"/>
  <c r="Y134" s="1"/>
  <c r="Y149"/>
  <c r="Y140" s="1"/>
  <c r="AB85"/>
  <c r="AB88"/>
  <c r="AB92"/>
  <c r="AB105"/>
  <c r="AB100" s="1"/>
  <c r="AB110"/>
  <c r="AB106" s="1"/>
  <c r="AB117"/>
  <c r="AB111" s="1"/>
  <c r="AB122"/>
  <c r="AB118" s="1"/>
  <c r="AB133"/>
  <c r="AB123" s="1"/>
  <c r="AB139"/>
  <c r="AB134" s="1"/>
  <c r="AB149"/>
  <c r="AB140" s="1"/>
  <c r="AE85"/>
  <c r="AM85"/>
  <c r="AM88"/>
  <c r="AM92"/>
  <c r="AM105"/>
  <c r="AM100" s="1"/>
  <c r="AM110"/>
  <c r="AM106" s="1"/>
  <c r="AM117"/>
  <c r="AM111" s="1"/>
  <c r="AM122"/>
  <c r="AM118" s="1"/>
  <c r="AM133"/>
  <c r="AM123" s="1"/>
  <c r="AM139"/>
  <c r="AM134" s="1"/>
  <c r="AM149"/>
  <c r="AM140" s="1"/>
  <c r="AN85"/>
  <c r="AN88"/>
  <c r="AN92"/>
  <c r="AN105"/>
  <c r="AN100" s="1"/>
  <c r="AN110"/>
  <c r="AN106" s="1"/>
  <c r="AN117"/>
  <c r="AN111" s="1"/>
  <c r="AN122"/>
  <c r="AN118" s="1"/>
  <c r="AN149"/>
  <c r="AN140" s="1"/>
  <c r="L27" i="18"/>
  <c r="M27"/>
  <c r="N27"/>
  <c r="O27"/>
  <c r="P27"/>
  <c r="Q27"/>
  <c r="R27"/>
  <c r="R156" i="1"/>
  <c r="R159"/>
  <c r="R162"/>
  <c r="R168"/>
  <c r="R178"/>
  <c r="R181"/>
  <c r="R190"/>
  <c r="R193"/>
  <c r="R196"/>
  <c r="S156"/>
  <c r="S159"/>
  <c r="S162"/>
  <c r="S168"/>
  <c r="S178"/>
  <c r="S181"/>
  <c r="S190"/>
  <c r="S193"/>
  <c r="S196"/>
  <c r="T156"/>
  <c r="T159"/>
  <c r="T162"/>
  <c r="T168"/>
  <c r="T178"/>
  <c r="T181"/>
  <c r="T190"/>
  <c r="T182" s="1"/>
  <c r="T193"/>
  <c r="T196"/>
  <c r="U156"/>
  <c r="U159"/>
  <c r="U162"/>
  <c r="U168"/>
  <c r="U178"/>
  <c r="U181"/>
  <c r="U190"/>
  <c r="U193"/>
  <c r="U196"/>
  <c r="AB156"/>
  <c r="AB159"/>
  <c r="AB162"/>
  <c r="AB168"/>
  <c r="AB163" s="1"/>
  <c r="AB178"/>
  <c r="AB181"/>
  <c r="AB190"/>
  <c r="AB193"/>
  <c r="AB196"/>
  <c r="AM156"/>
  <c r="AM159"/>
  <c r="AM162"/>
  <c r="AM168"/>
  <c r="AM178"/>
  <c r="AM181"/>
  <c r="AM190"/>
  <c r="AM193"/>
  <c r="AM196"/>
  <c r="AN156"/>
  <c r="AN159"/>
  <c r="AN162"/>
  <c r="AN168"/>
  <c r="AN181"/>
  <c r="AN196"/>
  <c r="Y156"/>
  <c r="Y159"/>
  <c r="Y162"/>
  <c r="Y168"/>
  <c r="Y178"/>
  <c r="Y181"/>
  <c r="L53" i="18"/>
  <c r="M53"/>
  <c r="O53"/>
  <c r="Q53"/>
  <c r="R53"/>
  <c r="L54"/>
  <c r="M54"/>
  <c r="N54"/>
  <c r="O54"/>
  <c r="P54"/>
  <c r="Q54"/>
  <c r="EQ54" s="1"/>
  <c r="R54"/>
  <c r="Y190" i="1"/>
  <c r="Y193"/>
  <c r="Y196"/>
  <c r="L56" i="18"/>
  <c r="M56"/>
  <c r="N56"/>
  <c r="O56"/>
  <c r="O55" s="1"/>
  <c r="P56"/>
  <c r="Q56"/>
  <c r="R56"/>
  <c r="L57"/>
  <c r="M57"/>
  <c r="N57"/>
  <c r="O57"/>
  <c r="P57"/>
  <c r="Q57"/>
  <c r="R57"/>
  <c r="R203" i="1"/>
  <c r="R212"/>
  <c r="R220"/>
  <c r="R213" s="1"/>
  <c r="R225"/>
  <c r="R221" s="1"/>
  <c r="R231"/>
  <c r="R226" s="1"/>
  <c r="R237"/>
  <c r="R232" s="1"/>
  <c r="R243"/>
  <c r="R238" s="1"/>
  <c r="S203"/>
  <c r="S212"/>
  <c r="S220"/>
  <c r="S213" s="1"/>
  <c r="S225"/>
  <c r="S221" s="1"/>
  <c r="S231"/>
  <c r="S226" s="1"/>
  <c r="S237"/>
  <c r="S232" s="1"/>
  <c r="S243"/>
  <c r="S238" s="1"/>
  <c r="T203"/>
  <c r="T212"/>
  <c r="T220"/>
  <c r="T213" s="1"/>
  <c r="T225"/>
  <c r="T221" s="1"/>
  <c r="T231"/>
  <c r="T226" s="1"/>
  <c r="T237"/>
  <c r="T232" s="1"/>
  <c r="T243"/>
  <c r="T238" s="1"/>
  <c r="U203"/>
  <c r="U212"/>
  <c r="U220"/>
  <c r="U213" s="1"/>
  <c r="U225"/>
  <c r="U221" s="1"/>
  <c r="U231"/>
  <c r="U226" s="1"/>
  <c r="U237"/>
  <c r="U232" s="1"/>
  <c r="U243"/>
  <c r="U238" s="1"/>
  <c r="Y203"/>
  <c r="Y212"/>
  <c r="Y220"/>
  <c r="Y213" s="1"/>
  <c r="Y225"/>
  <c r="Y221" s="1"/>
  <c r="Y231"/>
  <c r="Y226" s="1"/>
  <c r="Y237"/>
  <c r="Y232" s="1"/>
  <c r="Y243"/>
  <c r="Y238" s="1"/>
  <c r="AB203"/>
  <c r="AB212"/>
  <c r="AB220"/>
  <c r="AB213" s="1"/>
  <c r="AB225"/>
  <c r="AB221" s="1"/>
  <c r="AB231"/>
  <c r="AB226" s="1"/>
  <c r="AB237"/>
  <c r="AB232" s="1"/>
  <c r="AB243"/>
  <c r="AB238" s="1"/>
  <c r="AB207"/>
  <c r="Y207"/>
  <c r="U207"/>
  <c r="T207"/>
  <c r="S207"/>
  <c r="R207"/>
  <c r="AB208"/>
  <c r="Y208"/>
  <c r="U208"/>
  <c r="T208"/>
  <c r="S208"/>
  <c r="R208"/>
  <c r="AM203"/>
  <c r="AM207"/>
  <c r="AM208"/>
  <c r="AM212"/>
  <c r="AM220"/>
  <c r="AM213" s="1"/>
  <c r="AM225"/>
  <c r="AM221" s="1"/>
  <c r="AM231"/>
  <c r="AM226" s="1"/>
  <c r="AM237"/>
  <c r="AM232" s="1"/>
  <c r="AM243"/>
  <c r="AM238" s="1"/>
  <c r="AN203"/>
  <c r="AN207"/>
  <c r="AS207" s="1"/>
  <c r="AN231"/>
  <c r="AN226" s="1"/>
  <c r="AN243"/>
  <c r="AN238" s="1"/>
  <c r="L207"/>
  <c r="M207" s="1"/>
  <c r="L208"/>
  <c r="M208" s="1"/>
  <c r="M268"/>
  <c r="R250"/>
  <c r="R254"/>
  <c r="R258"/>
  <c r="R263"/>
  <c r="R268"/>
  <c r="R273"/>
  <c r="R276"/>
  <c r="R283"/>
  <c r="R277" s="1"/>
  <c r="R289"/>
  <c r="R284" s="1"/>
  <c r="S250"/>
  <c r="S254"/>
  <c r="S258"/>
  <c r="S245"/>
  <c r="S263"/>
  <c r="S268"/>
  <c r="S273"/>
  <c r="S276"/>
  <c r="S269" s="1"/>
  <c r="S283"/>
  <c r="S277" s="1"/>
  <c r="S289"/>
  <c r="S284" s="1"/>
  <c r="T250"/>
  <c r="T254"/>
  <c r="T258"/>
  <c r="T263"/>
  <c r="T268"/>
  <c r="T273"/>
  <c r="T276"/>
  <c r="T283"/>
  <c r="T277" s="1"/>
  <c r="T289"/>
  <c r="T284" s="1"/>
  <c r="U250"/>
  <c r="U245" s="1"/>
  <c r="U254"/>
  <c r="U258"/>
  <c r="U263"/>
  <c r="U268"/>
  <c r="U273"/>
  <c r="U276"/>
  <c r="U283"/>
  <c r="U277" s="1"/>
  <c r="U289"/>
  <c r="U284" s="1"/>
  <c r="Y250"/>
  <c r="Y254"/>
  <c r="Y258"/>
  <c r="Y263"/>
  <c r="Y268"/>
  <c r="Y273"/>
  <c r="Y276"/>
  <c r="Y283"/>
  <c r="Y277" s="1"/>
  <c r="Y289"/>
  <c r="Y284" s="1"/>
  <c r="AA244"/>
  <c r="AB250"/>
  <c r="AB254"/>
  <c r="AB258"/>
  <c r="AB263"/>
  <c r="AB268"/>
  <c r="AB273"/>
  <c r="AB269" s="1"/>
  <c r="AB276"/>
  <c r="AB283"/>
  <c r="AB277" s="1"/>
  <c r="AB289"/>
  <c r="AB284" s="1"/>
  <c r="AC250"/>
  <c r="AC245" s="1"/>
  <c r="AC254"/>
  <c r="AC258"/>
  <c r="AC263"/>
  <c r="AC268"/>
  <c r="AC273"/>
  <c r="AC276"/>
  <c r="AC283"/>
  <c r="AC277" s="1"/>
  <c r="AC284"/>
  <c r="AD250"/>
  <c r="AD254"/>
  <c r="AD258"/>
  <c r="AD263"/>
  <c r="AD259" s="1"/>
  <c r="AD268"/>
  <c r="AD273"/>
  <c r="AD276"/>
  <c r="AD283"/>
  <c r="AD277" s="1"/>
  <c r="AM250"/>
  <c r="AM254"/>
  <c r="AM258"/>
  <c r="AM263"/>
  <c r="AM268"/>
  <c r="AM273"/>
  <c r="AM276"/>
  <c r="AM283"/>
  <c r="AM277" s="1"/>
  <c r="AM289"/>
  <c r="AM284" s="1"/>
  <c r="AN250"/>
  <c r="AN254"/>
  <c r="AN258"/>
  <c r="AN276"/>
  <c r="AN283"/>
  <c r="AN277" s="1"/>
  <c r="AN289"/>
  <c r="AN284" s="1"/>
  <c r="AU277"/>
  <c r="AV259"/>
  <c r="AV277"/>
  <c r="AW277"/>
  <c r="Z245"/>
  <c r="Z244" s="1"/>
  <c r="AJ250"/>
  <c r="AK250"/>
  <c r="AL250"/>
  <c r="AL245" s="1"/>
  <c r="AL244" s="1"/>
  <c r="AU250"/>
  <c r="L76" i="18" s="1"/>
  <c r="AV250" i="1"/>
  <c r="M76" i="18" s="1"/>
  <c r="AW250" i="1"/>
  <c r="N76" i="18" s="1"/>
  <c r="AX250" i="1"/>
  <c r="O76" i="18" s="1"/>
  <c r="AY250" i="1"/>
  <c r="P76" i="18" s="1"/>
  <c r="AZ250" i="1"/>
  <c r="Q76" i="18" s="1"/>
  <c r="BA250" i="1"/>
  <c r="R76" i="18" s="1"/>
  <c r="AJ254" i="1"/>
  <c r="AJ245" s="1"/>
  <c r="AJ244" s="1"/>
  <c r="AK254"/>
  <c r="AK245" s="1"/>
  <c r="AL254"/>
  <c r="AU254"/>
  <c r="L77" i="18" s="1"/>
  <c r="AV254" i="1"/>
  <c r="M77" i="18" s="1"/>
  <c r="AW254" i="1"/>
  <c r="N77" i="18" s="1"/>
  <c r="AX254" i="1"/>
  <c r="O77" i="18" s="1"/>
  <c r="AY254" i="1"/>
  <c r="P77" i="18" s="1"/>
  <c r="AZ254" i="1"/>
  <c r="AZ245" s="1"/>
  <c r="BA254"/>
  <c r="R77" i="18" s="1"/>
  <c r="AJ258" i="1"/>
  <c r="AK258"/>
  <c r="AL258"/>
  <c r="AU258"/>
  <c r="L78" i="18" s="1"/>
  <c r="AV258" i="1"/>
  <c r="M78" i="18" s="1"/>
  <c r="AW258" i="1"/>
  <c r="N78" i="18" s="1"/>
  <c r="AX258" i="1"/>
  <c r="O78" i="18" s="1"/>
  <c r="AY258" i="1"/>
  <c r="P78" i="18" s="1"/>
  <c r="AZ258" i="1"/>
  <c r="Q78" i="18" s="1"/>
  <c r="BA258" i="1"/>
  <c r="R78" i="18" s="1"/>
  <c r="AJ259" i="1"/>
  <c r="AY259"/>
  <c r="AZ259"/>
  <c r="AJ263"/>
  <c r="AK263"/>
  <c r="AK259" s="1"/>
  <c r="AL263"/>
  <c r="AL259" s="1"/>
  <c r="AU263"/>
  <c r="L80" i="18" s="1"/>
  <c r="L79" s="1"/>
  <c r="AV263" i="1"/>
  <c r="M80" i="18" s="1"/>
  <c r="M79" s="1"/>
  <c r="AW263" i="1"/>
  <c r="N80" i="18" s="1"/>
  <c r="AX263" i="1"/>
  <c r="O80" i="18" s="1"/>
  <c r="AY263" i="1"/>
  <c r="P80" i="18" s="1"/>
  <c r="AZ263" i="1"/>
  <c r="Q80" i="18" s="1"/>
  <c r="BA263" i="1"/>
  <c r="R80" i="18" s="1"/>
  <c r="R79" s="1"/>
  <c r="AJ268" i="1"/>
  <c r="AK268"/>
  <c r="AL268"/>
  <c r="AX268"/>
  <c r="O81" i="18" s="1"/>
  <c r="AY268" i="1"/>
  <c r="P81" i="18" s="1"/>
  <c r="AZ268" i="1"/>
  <c r="Q81" i="18" s="1"/>
  <c r="BA268" i="1"/>
  <c r="R81" i="18" s="1"/>
  <c r="AJ273" i="1"/>
  <c r="AK273"/>
  <c r="AL273"/>
  <c r="AL269" s="1"/>
  <c r="AU273"/>
  <c r="L83" i="18" s="1"/>
  <c r="AV273" i="1"/>
  <c r="M83" i="18" s="1"/>
  <c r="AW273" i="1"/>
  <c r="N83" i="18" s="1"/>
  <c r="AX273" i="1"/>
  <c r="O83" i="18" s="1"/>
  <c r="AY273" i="1"/>
  <c r="P83" i="18" s="1"/>
  <c r="AZ273" i="1"/>
  <c r="Q83" i="18" s="1"/>
  <c r="BA273" i="1"/>
  <c r="R83" i="18" s="1"/>
  <c r="AJ276" i="1"/>
  <c r="AJ269" s="1"/>
  <c r="AK276"/>
  <c r="AK269" s="1"/>
  <c r="AL276"/>
  <c r="AU276"/>
  <c r="L84" i="18" s="1"/>
  <c r="AV276" i="1"/>
  <c r="M84" i="18" s="1"/>
  <c r="AW276" i="1"/>
  <c r="N84" i="18" s="1"/>
  <c r="AX276" i="1"/>
  <c r="O84" i="18" s="1"/>
  <c r="AY276" i="1"/>
  <c r="P84" i="18" s="1"/>
  <c r="AZ276" i="1"/>
  <c r="Q84" i="18" s="1"/>
  <c r="BA276" i="1"/>
  <c r="R84" i="18" s="1"/>
  <c r="AL277" i="1"/>
  <c r="BA277"/>
  <c r="AJ283"/>
  <c r="AJ277" s="1"/>
  <c r="AK283"/>
  <c r="AK277" s="1"/>
  <c r="AL283"/>
  <c r="AX283"/>
  <c r="O86" i="18" s="1"/>
  <c r="O85" s="1"/>
  <c r="AY283" i="1"/>
  <c r="P86" i="18" s="1"/>
  <c r="P85" s="1"/>
  <c r="AZ283" i="1"/>
  <c r="Q86" i="18" s="1"/>
  <c r="Q85" s="1"/>
  <c r="BA283" i="1"/>
  <c r="R86" i="18" s="1"/>
  <c r="R85" s="1"/>
  <c r="AC289" i="1"/>
  <c r="AD289"/>
  <c r="AD284" s="1"/>
  <c r="AJ289"/>
  <c r="AJ284" s="1"/>
  <c r="AK289"/>
  <c r="AK284" s="1"/>
  <c r="AL289"/>
  <c r="AL284" s="1"/>
  <c r="AU289"/>
  <c r="L88" i="18" s="1"/>
  <c r="L87" s="1"/>
  <c r="AV289" i="1"/>
  <c r="AV284" s="1"/>
  <c r="AW289"/>
  <c r="AW284" s="1"/>
  <c r="AX289"/>
  <c r="O88" i="18" s="1"/>
  <c r="O87" s="1"/>
  <c r="AY289" i="1"/>
  <c r="P88" i="18" s="1"/>
  <c r="P87" s="1"/>
  <c r="AZ289" i="1"/>
  <c r="Q88" i="18" s="1"/>
  <c r="Q87" s="1"/>
  <c r="BA289" i="1"/>
  <c r="R88" i="18" s="1"/>
  <c r="DD79" l="1"/>
  <c r="BB20" i="21"/>
  <c r="AT245"/>
  <c r="AU20"/>
  <c r="AR292"/>
  <c r="AT150"/>
  <c r="AT244"/>
  <c r="BB68"/>
  <c r="BB77" s="1"/>
  <c r="BB61" s="1"/>
  <c r="BB5" s="1"/>
  <c r="AU77"/>
  <c r="AU61" s="1"/>
  <c r="BB256"/>
  <c r="BB258" s="1"/>
  <c r="AU258"/>
  <c r="AU245" s="1"/>
  <c r="AT5"/>
  <c r="AT292" s="1"/>
  <c r="AU283"/>
  <c r="AU277" s="1"/>
  <c r="BB278"/>
  <c r="BB283" s="1"/>
  <c r="BB277" s="1"/>
  <c r="DD55" i="18"/>
  <c r="BB150" i="21"/>
  <c r="CZ55" i="18"/>
  <c r="BB245" i="21"/>
  <c r="BB244" s="1"/>
  <c r="DE36" i="18"/>
  <c r="ER37"/>
  <c r="ER36" s="1"/>
  <c r="DE79"/>
  <c r="DA39"/>
  <c r="DA38" s="1"/>
  <c r="DA31"/>
  <c r="DA30" s="1"/>
  <c r="CY35"/>
  <c r="CY34" s="1"/>
  <c r="DB24"/>
  <c r="DB23" s="1"/>
  <c r="DB18"/>
  <c r="DB17" s="1"/>
  <c r="CZ11"/>
  <c r="CZ10" s="1"/>
  <c r="CY27"/>
  <c r="DA79"/>
  <c r="DD26"/>
  <c r="CZ26"/>
  <c r="DE82"/>
  <c r="DA82"/>
  <c r="DB71"/>
  <c r="DB70" s="1"/>
  <c r="CY48"/>
  <c r="DD39"/>
  <c r="DD38" s="1"/>
  <c r="DD31"/>
  <c r="DD30" s="1"/>
  <c r="DC41"/>
  <c r="DC40" s="1"/>
  <c r="DC33"/>
  <c r="DC32" s="1"/>
  <c r="DB45"/>
  <c r="DB44" s="1"/>
  <c r="DB25" s="1"/>
  <c r="DB37"/>
  <c r="DB36" s="1"/>
  <c r="DD11"/>
  <c r="DD10" s="1"/>
  <c r="DA20"/>
  <c r="DA8"/>
  <c r="CZ82"/>
  <c r="DA69"/>
  <c r="DA68" s="1"/>
  <c r="EO53"/>
  <c r="DE55"/>
  <c r="DA55"/>
  <c r="DB83"/>
  <c r="DB82" s="1"/>
  <c r="DC80"/>
  <c r="DC79" s="1"/>
  <c r="DE88"/>
  <c r="DE87" s="1"/>
  <c r="DA88"/>
  <c r="DA87" s="1"/>
  <c r="DE65"/>
  <c r="DE64" s="1"/>
  <c r="DC73"/>
  <c r="DC72" s="1"/>
  <c r="DB65"/>
  <c r="DB64" s="1"/>
  <c r="DA65"/>
  <c r="DA64" s="1"/>
  <c r="DE45"/>
  <c r="DE44" s="1"/>
  <c r="DD33"/>
  <c r="DD32" s="1"/>
  <c r="DC35"/>
  <c r="DC34" s="1"/>
  <c r="CZ39"/>
  <c r="CZ38" s="1"/>
  <c r="CZ31"/>
  <c r="CZ30" s="1"/>
  <c r="EQ15"/>
  <c r="AX20" i="17"/>
  <c r="AB212"/>
  <c r="AL269"/>
  <c r="Y269"/>
  <c r="R269"/>
  <c r="AK245"/>
  <c r="S163"/>
  <c r="AW5"/>
  <c r="AK79"/>
  <c r="AK78" s="1"/>
  <c r="AL182"/>
  <c r="AJ197"/>
  <c r="AK259"/>
  <c r="AK20"/>
  <c r="AJ151"/>
  <c r="AJ150" s="1"/>
  <c r="AC197"/>
  <c r="AL150"/>
  <c r="AJ5"/>
  <c r="AY78"/>
  <c r="AY182"/>
  <c r="AY197"/>
  <c r="AZ197"/>
  <c r="S259"/>
  <c r="AJ245"/>
  <c r="AX5"/>
  <c r="AK5"/>
  <c r="S225"/>
  <c r="S221" s="1"/>
  <c r="U122"/>
  <c r="U118" s="1"/>
  <c r="U110"/>
  <c r="U106" s="1"/>
  <c r="S88"/>
  <c r="AB88"/>
  <c r="S85"/>
  <c r="AC151"/>
  <c r="AW78"/>
  <c r="AX197"/>
  <c r="AV197"/>
  <c r="AL5"/>
  <c r="AD197"/>
  <c r="AK163"/>
  <c r="DC43" i="18"/>
  <c r="DC42" s="1"/>
  <c r="CY43"/>
  <c r="CY42" s="1"/>
  <c r="AS270" i="23"/>
  <c r="AN273"/>
  <c r="AN269" s="1"/>
  <c r="AQ271" i="12"/>
  <c r="M273"/>
  <c r="M269" s="1"/>
  <c r="AQ230" i="13"/>
  <c r="M231"/>
  <c r="M226" s="1"/>
  <c r="AS222" i="1"/>
  <c r="AN225"/>
  <c r="AN221" s="1"/>
  <c r="AQ153" i="15"/>
  <c r="M156"/>
  <c r="AQ255" i="14"/>
  <c r="AQ258" s="1"/>
  <c r="AU78" i="18" s="1"/>
  <c r="M258" i="14"/>
  <c r="AQ274" i="1"/>
  <c r="M276"/>
  <c r="AQ155" i="13"/>
  <c r="M156"/>
  <c r="AQ271" i="23"/>
  <c r="AQ273" s="1"/>
  <c r="M273"/>
  <c r="M269" s="1"/>
  <c r="AQ233" i="12"/>
  <c r="M237"/>
  <c r="M232" s="1"/>
  <c r="AS27" i="22"/>
  <c r="AN29"/>
  <c r="AQ248" i="23"/>
  <c r="M250"/>
  <c r="O82" i="18"/>
  <c r="AM259" i="1"/>
  <c r="AC269"/>
  <c r="AE207"/>
  <c r="AF207" s="1"/>
  <c r="AR207" s="1"/>
  <c r="AM182"/>
  <c r="T163"/>
  <c r="R163"/>
  <c r="AM20"/>
  <c r="AM6"/>
  <c r="AD5"/>
  <c r="Y45"/>
  <c r="AM269" i="12"/>
  <c r="AD269"/>
  <c r="AC259"/>
  <c r="T259"/>
  <c r="AC245"/>
  <c r="AB79"/>
  <c r="AD5"/>
  <c r="L45"/>
  <c r="S182" i="13"/>
  <c r="L163"/>
  <c r="U45"/>
  <c r="Y269" i="14"/>
  <c r="R269"/>
  <c r="Y163"/>
  <c r="S182"/>
  <c r="L163"/>
  <c r="S151" i="15"/>
  <c r="S269" i="16"/>
  <c r="CE25" i="18"/>
  <c r="T269" i="17"/>
  <c r="U259"/>
  <c r="S182"/>
  <c r="Y79"/>
  <c r="AM269" i="22"/>
  <c r="T259" i="23"/>
  <c r="AE242"/>
  <c r="AF242" s="1"/>
  <c r="AR242" s="1"/>
  <c r="BD60" i="18"/>
  <c r="R178" i="23"/>
  <c r="U168"/>
  <c r="T168"/>
  <c r="R162"/>
  <c r="AB162"/>
  <c r="T162"/>
  <c r="S159"/>
  <c r="R159"/>
  <c r="AB159"/>
  <c r="T156"/>
  <c r="S156"/>
  <c r="R196" i="17"/>
  <c r="Y196"/>
  <c r="T196"/>
  <c r="R181"/>
  <c r="Y181"/>
  <c r="R178"/>
  <c r="BC51" i="18"/>
  <c r="T85" i="17"/>
  <c r="L122" i="1"/>
  <c r="L118" s="1"/>
  <c r="ED19" i="18"/>
  <c r="AU44" i="22"/>
  <c r="AU40" s="1"/>
  <c r="AE42" i="16"/>
  <c r="AE18" i="12"/>
  <c r="AF18" s="1"/>
  <c r="AR18" s="1"/>
  <c r="AE52" i="1"/>
  <c r="AF52" s="1"/>
  <c r="AR52" s="1"/>
  <c r="L37"/>
  <c r="AD258" i="17"/>
  <c r="AD245" s="1"/>
  <c r="AD78" i="1"/>
  <c r="AC212" i="12"/>
  <c r="AC212" i="13"/>
  <c r="AD78" i="17"/>
  <c r="AD182"/>
  <c r="L82" i="18"/>
  <c r="AM245" i="1"/>
  <c r="AD269"/>
  <c r="AD245"/>
  <c r="AC259"/>
  <c r="AM163"/>
  <c r="Y79"/>
  <c r="Y269" i="12"/>
  <c r="R269"/>
  <c r="AM259"/>
  <c r="AD259"/>
  <c r="U259"/>
  <c r="L259"/>
  <c r="R245"/>
  <c r="Y79"/>
  <c r="Y79" i="13"/>
  <c r="L20"/>
  <c r="AB269" i="14"/>
  <c r="S269"/>
  <c r="AB259"/>
  <c r="S259"/>
  <c r="S163"/>
  <c r="AB259" i="15"/>
  <c r="S259"/>
  <c r="AM20"/>
  <c r="R259" i="16"/>
  <c r="L245"/>
  <c r="AE207"/>
  <c r="AF207" s="1"/>
  <c r="AR207" s="1"/>
  <c r="AB259" i="17"/>
  <c r="L245" i="22"/>
  <c r="AE256" i="12"/>
  <c r="AS209" i="23"/>
  <c r="R209" i="22"/>
  <c r="AB209"/>
  <c r="AB178" i="17"/>
  <c r="N47" i="18"/>
  <c r="T122" i="23"/>
  <c r="T118" s="1"/>
  <c r="S122"/>
  <c r="S118" s="1"/>
  <c r="U117"/>
  <c r="U111" s="1"/>
  <c r="T117"/>
  <c r="T111" s="1"/>
  <c r="S117"/>
  <c r="S111" s="1"/>
  <c r="T110"/>
  <c r="T106" s="1"/>
  <c r="S110"/>
  <c r="S106" s="1"/>
  <c r="R105"/>
  <c r="R100" s="1"/>
  <c r="AB105"/>
  <c r="AB100" s="1"/>
  <c r="U105"/>
  <c r="U100" s="1"/>
  <c r="U99"/>
  <c r="U93" s="1"/>
  <c r="T99"/>
  <c r="T93" s="1"/>
  <c r="S99"/>
  <c r="S93" s="1"/>
  <c r="U92"/>
  <c r="T92"/>
  <c r="AE127" i="1"/>
  <c r="AF127" s="1"/>
  <c r="AR127" s="1"/>
  <c r="ED12" i="18"/>
  <c r="U60" i="23"/>
  <c r="T60"/>
  <c r="U56"/>
  <c r="U45" s="1"/>
  <c r="U5" s="1"/>
  <c r="T56"/>
  <c r="S56"/>
  <c r="R56"/>
  <c r="AB56"/>
  <c r="DO19" i="18"/>
  <c r="AE18" i="17"/>
  <c r="AF18" s="1"/>
  <c r="AR18" s="1"/>
  <c r="AE7" i="16"/>
  <c r="AF7" s="1"/>
  <c r="AR7" s="1"/>
  <c r="AD150" i="13"/>
  <c r="AC182" i="17"/>
  <c r="AC20" i="22"/>
  <c r="AD78"/>
  <c r="AC163"/>
  <c r="AC150" s="1"/>
  <c r="AD20" i="23"/>
  <c r="AD5" s="1"/>
  <c r="AC244" i="1"/>
  <c r="AB45"/>
  <c r="T45"/>
  <c r="S79" i="12"/>
  <c r="AB79" i="14"/>
  <c r="L79"/>
  <c r="AB45"/>
  <c r="U45"/>
  <c r="S45"/>
  <c r="S182" i="15"/>
  <c r="AB79"/>
  <c r="U269" i="16"/>
  <c r="M269"/>
  <c r="L259" i="17"/>
  <c r="U269" i="23"/>
  <c r="R259"/>
  <c r="AB45"/>
  <c r="S45"/>
  <c r="AR276" i="22"/>
  <c r="DI84" i="18" s="1"/>
  <c r="Y289" i="17"/>
  <c r="Y284" s="1"/>
  <c r="Y268" i="16"/>
  <c r="Y254"/>
  <c r="S243" i="23"/>
  <c r="S238" s="1"/>
  <c r="R243"/>
  <c r="R238" s="1"/>
  <c r="AB243"/>
  <c r="AB238" s="1"/>
  <c r="U243"/>
  <c r="U238" s="1"/>
  <c r="T237"/>
  <c r="T232" s="1"/>
  <c r="R237"/>
  <c r="R232" s="1"/>
  <c r="AB237"/>
  <c r="AB232" s="1"/>
  <c r="U237"/>
  <c r="U232" s="1"/>
  <c r="T231"/>
  <c r="T226" s="1"/>
  <c r="S231"/>
  <c r="S226" s="1"/>
  <c r="R231"/>
  <c r="R226" s="1"/>
  <c r="AB231"/>
  <c r="AB226" s="1"/>
  <c r="U231"/>
  <c r="U226" s="1"/>
  <c r="T225"/>
  <c r="T221" s="1"/>
  <c r="S225"/>
  <c r="S221" s="1"/>
  <c r="AB225"/>
  <c r="AB221" s="1"/>
  <c r="S220"/>
  <c r="S213" s="1"/>
  <c r="R220"/>
  <c r="R213" s="1"/>
  <c r="AB220"/>
  <c r="AB213" s="1"/>
  <c r="S212"/>
  <c r="R212"/>
  <c r="S209"/>
  <c r="U203"/>
  <c r="AE200"/>
  <c r="AF200" s="1"/>
  <c r="AR200" s="1"/>
  <c r="R243" i="22"/>
  <c r="R238" s="1"/>
  <c r="AB243"/>
  <c r="AB238" s="1"/>
  <c r="U243"/>
  <c r="U238" s="1"/>
  <c r="T243"/>
  <c r="T238" s="1"/>
  <c r="AF218"/>
  <c r="AR218" s="1"/>
  <c r="U212" i="17"/>
  <c r="S203"/>
  <c r="AB203"/>
  <c r="EC51" i="18"/>
  <c r="AB196" i="22"/>
  <c r="T178" i="17"/>
  <c r="R92" i="23"/>
  <c r="R105" i="22"/>
  <c r="R100" s="1"/>
  <c r="AB105"/>
  <c r="AB100" s="1"/>
  <c r="S99"/>
  <c r="S93" s="1"/>
  <c r="R99"/>
  <c r="R93" s="1"/>
  <c r="T92"/>
  <c r="R92"/>
  <c r="AB92"/>
  <c r="U88"/>
  <c r="T88"/>
  <c r="S85"/>
  <c r="T85"/>
  <c r="AQ144" i="12"/>
  <c r="AE101" i="1"/>
  <c r="AF101" s="1"/>
  <c r="AR101" s="1"/>
  <c r="AE47" i="23"/>
  <c r="AF47" s="1"/>
  <c r="AR47" s="1"/>
  <c r="T37"/>
  <c r="S37"/>
  <c r="R37"/>
  <c r="AB37"/>
  <c r="U29"/>
  <c r="T29"/>
  <c r="S29"/>
  <c r="R25"/>
  <c r="AB25"/>
  <c r="U25"/>
  <c r="T25"/>
  <c r="S25"/>
  <c r="R19"/>
  <c r="R16" s="1"/>
  <c r="T15"/>
  <c r="S15"/>
  <c r="R15"/>
  <c r="R6" s="1"/>
  <c r="R5" s="1"/>
  <c r="AB15"/>
  <c r="U11"/>
  <c r="T11"/>
  <c r="S11"/>
  <c r="AB11"/>
  <c r="DR7" i="18"/>
  <c r="AE8" i="22"/>
  <c r="AF8" s="1"/>
  <c r="AR8" s="1"/>
  <c r="CP7" i="18"/>
  <c r="CB7"/>
  <c r="AE18" i="15"/>
  <c r="AF18" s="1"/>
  <c r="AR18" s="1"/>
  <c r="R7" i="18"/>
  <c r="AE51" i="1"/>
  <c r="AF51" s="1"/>
  <c r="AR51" s="1"/>
  <c r="AT51" s="1"/>
  <c r="BB51" s="1"/>
  <c r="AE31"/>
  <c r="AF31" s="1"/>
  <c r="AR31" s="1"/>
  <c r="L19"/>
  <c r="L16" s="1"/>
  <c r="U283" i="13"/>
  <c r="U277" s="1"/>
  <c r="AE252"/>
  <c r="AF252" s="1"/>
  <c r="AR252" s="1"/>
  <c r="AF251"/>
  <c r="AR251" s="1"/>
  <c r="AE248"/>
  <c r="AF248" s="1"/>
  <c r="AR248" s="1"/>
  <c r="AE246"/>
  <c r="AF246" s="1"/>
  <c r="AD78" i="15"/>
  <c r="AD182" i="16"/>
  <c r="AC150" i="17"/>
  <c r="AC182" i="22"/>
  <c r="AC163" i="23"/>
  <c r="L75" i="18"/>
  <c r="S79" i="1"/>
  <c r="AB20" i="12"/>
  <c r="AB6"/>
  <c r="Y6"/>
  <c r="S79" i="13"/>
  <c r="AD5"/>
  <c r="S163" i="15"/>
  <c r="AM79"/>
  <c r="AB269" i="16"/>
  <c r="T259" i="22"/>
  <c r="U79"/>
  <c r="T45" i="23"/>
  <c r="AQ273" i="12"/>
  <c r="AQ269" s="1"/>
  <c r="CD75" i="18"/>
  <c r="AR276" i="16"/>
  <c r="BV84" i="18" s="1"/>
  <c r="T237" i="22"/>
  <c r="T232" s="1"/>
  <c r="S237"/>
  <c r="S232" s="1"/>
  <c r="R237"/>
  <c r="R232" s="1"/>
  <c r="AB237"/>
  <c r="AB232" s="1"/>
  <c r="U231"/>
  <c r="U226" s="1"/>
  <c r="T231"/>
  <c r="T226" s="1"/>
  <c r="S231"/>
  <c r="S226" s="1"/>
  <c r="AB231"/>
  <c r="AB226" s="1"/>
  <c r="U225"/>
  <c r="U221" s="1"/>
  <c r="T225"/>
  <c r="T221" s="1"/>
  <c r="S225"/>
  <c r="S221" s="1"/>
  <c r="R220"/>
  <c r="R213" s="1"/>
  <c r="Y203" i="17"/>
  <c r="R212" i="16"/>
  <c r="Y212"/>
  <c r="T203"/>
  <c r="AZ60" i="18"/>
  <c r="AE229" i="1"/>
  <c r="AF229" s="1"/>
  <c r="AR229" s="1"/>
  <c r="T190" i="23"/>
  <c r="U190" i="22"/>
  <c r="T178" i="23"/>
  <c r="U156" i="22"/>
  <c r="S156"/>
  <c r="S151" s="1"/>
  <c r="CP47" i="18"/>
  <c r="T156" i="17"/>
  <c r="U60" i="22"/>
  <c r="T60"/>
  <c r="R56"/>
  <c r="S56"/>
  <c r="R50"/>
  <c r="AB50"/>
  <c r="U50"/>
  <c r="T50"/>
  <c r="S50"/>
  <c r="AB44"/>
  <c r="AB40" s="1"/>
  <c r="U44"/>
  <c r="U40" s="1"/>
  <c r="T44"/>
  <c r="T40" s="1"/>
  <c r="S37"/>
  <c r="R37"/>
  <c r="AB37"/>
  <c r="U37"/>
  <c r="T37"/>
  <c r="T20" s="1"/>
  <c r="T5" s="1"/>
  <c r="S29"/>
  <c r="AF27"/>
  <c r="AR27" s="1"/>
  <c r="AB29"/>
  <c r="AB20" s="1"/>
  <c r="AB5" s="1"/>
  <c r="U29"/>
  <c r="U20" s="1"/>
  <c r="U5" s="1"/>
  <c r="T19"/>
  <c r="T16" s="1"/>
  <c r="S19"/>
  <c r="S16" s="1"/>
  <c r="R11"/>
  <c r="AB11"/>
  <c r="AE10" i="17"/>
  <c r="AF10" s="1"/>
  <c r="AR10" s="1"/>
  <c r="AE73" i="16"/>
  <c r="AF73" s="1"/>
  <c r="AR73" s="1"/>
  <c r="AY73" s="1"/>
  <c r="Q12" i="18"/>
  <c r="AE12" i="1"/>
  <c r="AF12" s="1"/>
  <c r="AR12" s="1"/>
  <c r="T250" i="13"/>
  <c r="AC77" i="1"/>
  <c r="AC61" s="1"/>
  <c r="AC11" i="12"/>
  <c r="AC15"/>
  <c r="AC150" i="13"/>
  <c r="AD78" i="16"/>
  <c r="AC182"/>
  <c r="AC150" s="1"/>
  <c r="AD78" i="23"/>
  <c r="R87" i="18"/>
  <c r="ER88"/>
  <c r="ER87" s="1"/>
  <c r="O79"/>
  <c r="AK244" i="1"/>
  <c r="AD244"/>
  <c r="S150" i="15"/>
  <c r="AB83" i="18"/>
  <c r="AB82" s="1"/>
  <c r="AX269" i="12"/>
  <c r="Y86" i="18"/>
  <c r="Y85" s="1"/>
  <c r="AU277" i="12"/>
  <c r="AC83" i="18"/>
  <c r="AC82" s="1"/>
  <c r="AY269" i="12"/>
  <c r="AD86" i="18"/>
  <c r="AD85" s="1"/>
  <c r="AZ277" i="12"/>
  <c r="Z86" i="18"/>
  <c r="Z85" s="1"/>
  <c r="AV277" i="12"/>
  <c r="AD83" i="18"/>
  <c r="AD82" s="1"/>
  <c r="AZ269" i="12"/>
  <c r="Z83" i="18"/>
  <c r="Z82" s="1"/>
  <c r="AV269" i="12"/>
  <c r="AF270" i="23"/>
  <c r="AE273"/>
  <c r="AE269" s="1"/>
  <c r="AS272" i="22"/>
  <c r="AN273"/>
  <c r="AF272"/>
  <c r="AE273"/>
  <c r="AE269" s="1"/>
  <c r="AE272" i="16"/>
  <c r="Y273"/>
  <c r="Y269" s="1"/>
  <c r="BH83" i="18"/>
  <c r="AN262" i="17"/>
  <c r="AS262" s="1"/>
  <c r="AM263"/>
  <c r="AF261"/>
  <c r="Y263"/>
  <c r="Y259" s="1"/>
  <c r="AC80" i="18"/>
  <c r="AC79" s="1"/>
  <c r="AY259" i="12"/>
  <c r="AN279" i="23"/>
  <c r="AS279" s="1"/>
  <c r="AM283"/>
  <c r="AM277" s="1"/>
  <c r="AN264"/>
  <c r="AM268"/>
  <c r="AN253"/>
  <c r="AS253" s="1"/>
  <c r="AM254"/>
  <c r="M240"/>
  <c r="AQ240" s="1"/>
  <c r="L243"/>
  <c r="L238" s="1"/>
  <c r="M234"/>
  <c r="L237"/>
  <c r="L232" s="1"/>
  <c r="AB203" i="16"/>
  <c r="AE200"/>
  <c r="AF200" s="1"/>
  <c r="AR200" s="1"/>
  <c r="M235"/>
  <c r="AQ235" s="1"/>
  <c r="L237"/>
  <c r="L232" s="1"/>
  <c r="M223"/>
  <c r="L225"/>
  <c r="L221" s="1"/>
  <c r="O66" i="18"/>
  <c r="EO67"/>
  <c r="EO66" s="1"/>
  <c r="N66"/>
  <c r="EN67"/>
  <c r="EN66" s="1"/>
  <c r="M64"/>
  <c r="EM65"/>
  <c r="AE174" i="23"/>
  <c r="AF174" s="1"/>
  <c r="AR174" s="1"/>
  <c r="AB178"/>
  <c r="AQ180"/>
  <c r="M181"/>
  <c r="M171"/>
  <c r="AQ171" s="1"/>
  <c r="L178"/>
  <c r="M166"/>
  <c r="L168"/>
  <c r="M160"/>
  <c r="L162"/>
  <c r="M154"/>
  <c r="AQ154" s="1"/>
  <c r="L156"/>
  <c r="AQ153" i="22"/>
  <c r="M156"/>
  <c r="AS161" i="17"/>
  <c r="AN162"/>
  <c r="AN155"/>
  <c r="AM156"/>
  <c r="M169" i="1"/>
  <c r="AQ169" s="1"/>
  <c r="L178"/>
  <c r="M164"/>
  <c r="AQ164" s="1"/>
  <c r="L168"/>
  <c r="M157"/>
  <c r="AQ157" s="1"/>
  <c r="L159"/>
  <c r="AN115" i="17"/>
  <c r="AS115" s="1"/>
  <c r="AM117"/>
  <c r="AM111" s="1"/>
  <c r="AN103"/>
  <c r="AM105"/>
  <c r="AM100" s="1"/>
  <c r="AN97"/>
  <c r="AM99"/>
  <c r="AM93" s="1"/>
  <c r="AN91"/>
  <c r="AS91" s="1"/>
  <c r="AM92"/>
  <c r="AN80"/>
  <c r="AM85"/>
  <c r="M141"/>
  <c r="L149"/>
  <c r="L140" s="1"/>
  <c r="M125"/>
  <c r="L133"/>
  <c r="L123" s="1"/>
  <c r="M119"/>
  <c r="L122"/>
  <c r="L118" s="1"/>
  <c r="M113"/>
  <c r="L117"/>
  <c r="L111" s="1"/>
  <c r="M101"/>
  <c r="L105"/>
  <c r="L100" s="1"/>
  <c r="M95"/>
  <c r="L99"/>
  <c r="L93" s="1"/>
  <c r="M89"/>
  <c r="L92"/>
  <c r="M82"/>
  <c r="L85"/>
  <c r="AQ108" i="15"/>
  <c r="M110"/>
  <c r="M106" s="1"/>
  <c r="M90"/>
  <c r="L92"/>
  <c r="M80"/>
  <c r="L85"/>
  <c r="BC38" i="18"/>
  <c r="EP39"/>
  <c r="EP38" s="1"/>
  <c r="Q36"/>
  <c r="EQ37"/>
  <c r="EQ36" s="1"/>
  <c r="O36"/>
  <c r="EO37"/>
  <c r="EO36" s="1"/>
  <c r="AN94" i="1"/>
  <c r="AM99"/>
  <c r="AM93" s="1"/>
  <c r="AV269"/>
  <c r="AV245"/>
  <c r="AV244" s="1"/>
  <c r="P82" i="18"/>
  <c r="AW245" i="1"/>
  <c r="P55" i="18"/>
  <c r="R151" i="1"/>
  <c r="T79"/>
  <c r="AX284"/>
  <c r="AY277"/>
  <c r="Q82" i="18"/>
  <c r="M82"/>
  <c r="AX269" i="1"/>
  <c r="P79" i="18"/>
  <c r="BA259" i="1"/>
  <c r="AX245"/>
  <c r="S259"/>
  <c r="Q55" i="18"/>
  <c r="M55"/>
  <c r="AB151" i="1"/>
  <c r="T151"/>
  <c r="AM79"/>
  <c r="AB79"/>
  <c r="AM45"/>
  <c r="AB6"/>
  <c r="Y6"/>
  <c r="U6"/>
  <c r="T6"/>
  <c r="S6"/>
  <c r="AK269" i="12"/>
  <c r="AB269"/>
  <c r="S269"/>
  <c r="AJ259"/>
  <c r="Y259"/>
  <c r="R259"/>
  <c r="EP78" i="18"/>
  <c r="EM76"/>
  <c r="L5" i="12"/>
  <c r="AB6" i="13"/>
  <c r="U6"/>
  <c r="T6"/>
  <c r="S6"/>
  <c r="U269" i="14"/>
  <c r="M269"/>
  <c r="AM259"/>
  <c r="U259"/>
  <c r="L259"/>
  <c r="AM182"/>
  <c r="S151"/>
  <c r="AB6"/>
  <c r="Y6"/>
  <c r="U6"/>
  <c r="T6"/>
  <c r="S6"/>
  <c r="AN269" i="15"/>
  <c r="AB269"/>
  <c r="S269"/>
  <c r="T259"/>
  <c r="R182"/>
  <c r="L151"/>
  <c r="R79"/>
  <c r="AE289" i="16"/>
  <c r="AE284" s="1"/>
  <c r="AM283" i="17"/>
  <c r="AM277" s="1"/>
  <c r="AM263" i="22"/>
  <c r="AB245"/>
  <c r="BM82" i="18"/>
  <c r="BC79"/>
  <c r="BR75"/>
  <c r="Q77"/>
  <c r="N88"/>
  <c r="N87" s="1"/>
  <c r="EM73"/>
  <c r="DP60"/>
  <c r="R209" i="12"/>
  <c r="Y209"/>
  <c r="AQ237"/>
  <c r="EQ61" i="18"/>
  <c r="AE202" i="1"/>
  <c r="AF202" s="1"/>
  <c r="AR202" s="1"/>
  <c r="S178" i="23"/>
  <c r="S168"/>
  <c r="DL51" i="18"/>
  <c r="AE176" i="17"/>
  <c r="BR51" i="18"/>
  <c r="EN52"/>
  <c r="U149" i="17"/>
  <c r="U140" s="1"/>
  <c r="S149"/>
  <c r="S140" s="1"/>
  <c r="AB149"/>
  <c r="AB140" s="1"/>
  <c r="U139"/>
  <c r="U134" s="1"/>
  <c r="S139"/>
  <c r="S134" s="1"/>
  <c r="AB139"/>
  <c r="AB134" s="1"/>
  <c r="S133"/>
  <c r="S123" s="1"/>
  <c r="S122"/>
  <c r="S118" s="1"/>
  <c r="AB122"/>
  <c r="AB118" s="1"/>
  <c r="S117"/>
  <c r="S111" s="1"/>
  <c r="AB117"/>
  <c r="AB111" s="1"/>
  <c r="U117"/>
  <c r="U111" s="1"/>
  <c r="S110"/>
  <c r="S106" s="1"/>
  <c r="AB110"/>
  <c r="AB106" s="1"/>
  <c r="S105"/>
  <c r="S100" s="1"/>
  <c r="S99"/>
  <c r="S93" s="1"/>
  <c r="AB99"/>
  <c r="AB93" s="1"/>
  <c r="U99"/>
  <c r="U93" s="1"/>
  <c r="S92"/>
  <c r="S79" s="1"/>
  <c r="AB92"/>
  <c r="AB86" i="18"/>
  <c r="AB85" s="1"/>
  <c r="AX277" i="12"/>
  <c r="Y83" i="18"/>
  <c r="Y82" s="1"/>
  <c r="AU269" i="12"/>
  <c r="AE86" i="18"/>
  <c r="BA277" i="12"/>
  <c r="AA86" i="18"/>
  <c r="AA85" s="1"/>
  <c r="AW277" i="12"/>
  <c r="AE83" i="18"/>
  <c r="AE82" s="1"/>
  <c r="BA269" i="12"/>
  <c r="AA83" i="18"/>
  <c r="AA82" s="1"/>
  <c r="AW269" i="12"/>
  <c r="AN246" i="23"/>
  <c r="AM250"/>
  <c r="AF285"/>
  <c r="AE289"/>
  <c r="AE284" s="1"/>
  <c r="AF279"/>
  <c r="AE283"/>
  <c r="AE277" s="1"/>
  <c r="AR267"/>
  <c r="AF268"/>
  <c r="AR252"/>
  <c r="AF254"/>
  <c r="AR247"/>
  <c r="AF250"/>
  <c r="AS286" i="22"/>
  <c r="AN289"/>
  <c r="AN284" s="1"/>
  <c r="AN281"/>
  <c r="AM283"/>
  <c r="AM277" s="1"/>
  <c r="AS275"/>
  <c r="AN276"/>
  <c r="AN266"/>
  <c r="AM268"/>
  <c r="AN251"/>
  <c r="AM254"/>
  <c r="AN246"/>
  <c r="AS246" s="1"/>
  <c r="AM250"/>
  <c r="AF285"/>
  <c r="AE289"/>
  <c r="AE284" s="1"/>
  <c r="AF279"/>
  <c r="AE283"/>
  <c r="AE277" s="1"/>
  <c r="AR267"/>
  <c r="AF268"/>
  <c r="AR257"/>
  <c r="AF258"/>
  <c r="AR247"/>
  <c r="AF250"/>
  <c r="AF245" s="1"/>
  <c r="CU77" i="18"/>
  <c r="AN287" i="17"/>
  <c r="AM289"/>
  <c r="AM284" s="1"/>
  <c r="AX284" i="12"/>
  <c r="AB88" i="18"/>
  <c r="AB87" s="1"/>
  <c r="AN235" i="23"/>
  <c r="AS235" s="1"/>
  <c r="AM237"/>
  <c r="AM232" s="1"/>
  <c r="AN229"/>
  <c r="AS229" s="1"/>
  <c r="AM231"/>
  <c r="AM226" s="1"/>
  <c r="AN223"/>
  <c r="AS223" s="1"/>
  <c r="AM225"/>
  <c r="AM221" s="1"/>
  <c r="AN211"/>
  <c r="AS211" s="1"/>
  <c r="AM212"/>
  <c r="AN199"/>
  <c r="AM203"/>
  <c r="AF217" i="22"/>
  <c r="AR217" s="1"/>
  <c r="AB220"/>
  <c r="AB213" s="1"/>
  <c r="AN174" i="16"/>
  <c r="AM178"/>
  <c r="AN160"/>
  <c r="AM162"/>
  <c r="AN154"/>
  <c r="AM156"/>
  <c r="M179"/>
  <c r="AQ179" s="1"/>
  <c r="L181"/>
  <c r="M158"/>
  <c r="L159"/>
  <c r="AN143" i="23"/>
  <c r="AM149"/>
  <c r="AM140" s="1"/>
  <c r="AN137"/>
  <c r="AS137" s="1"/>
  <c r="AM139"/>
  <c r="AM134" s="1"/>
  <c r="AN127"/>
  <c r="AM133"/>
  <c r="AM123" s="1"/>
  <c r="AN112"/>
  <c r="AS112" s="1"/>
  <c r="AM117"/>
  <c r="AM111" s="1"/>
  <c r="AN104"/>
  <c r="AS104" s="1"/>
  <c r="AM105"/>
  <c r="AM100" s="1"/>
  <c r="AN90"/>
  <c r="AS90" s="1"/>
  <c r="AM92"/>
  <c r="AN84"/>
  <c r="AS84" s="1"/>
  <c r="AM85"/>
  <c r="AN138" i="16"/>
  <c r="AS138" s="1"/>
  <c r="AM139"/>
  <c r="AM134" s="1"/>
  <c r="AN94"/>
  <c r="AS94" s="1"/>
  <c r="AM99"/>
  <c r="AM93" s="1"/>
  <c r="AN87"/>
  <c r="AM88"/>
  <c r="M136"/>
  <c r="L139"/>
  <c r="L134" s="1"/>
  <c r="AQ120"/>
  <c r="M122"/>
  <c r="M118" s="1"/>
  <c r="AN101" i="15"/>
  <c r="AN105" s="1"/>
  <c r="AM105"/>
  <c r="AM100" s="1"/>
  <c r="AZ284" i="1"/>
  <c r="AW259"/>
  <c r="BA284"/>
  <c r="AX277"/>
  <c r="AW269"/>
  <c r="Y259"/>
  <c r="AB182"/>
  <c r="U269" i="12"/>
  <c r="AL245"/>
  <c r="AL244" s="1"/>
  <c r="AY284" i="1"/>
  <c r="AU284"/>
  <c r="AZ277"/>
  <c r="R82" i="18"/>
  <c r="N82"/>
  <c r="AY269" i="1"/>
  <c r="AU269"/>
  <c r="Q79" i="18"/>
  <c r="AX259" i="1"/>
  <c r="AY245"/>
  <c r="AY244" s="1"/>
  <c r="AU245"/>
  <c r="AU259"/>
  <c r="R55" i="18"/>
  <c r="N55"/>
  <c r="AE69" i="1"/>
  <c r="AL269" i="12"/>
  <c r="AC269"/>
  <c r="AC244" s="1"/>
  <c r="T269"/>
  <c r="L269"/>
  <c r="AK259"/>
  <c r="AB259"/>
  <c r="S259"/>
  <c r="EM78" i="18"/>
  <c r="AJ245" i="12"/>
  <c r="AJ244" s="1"/>
  <c r="AW245"/>
  <c r="AK245"/>
  <c r="AD245"/>
  <c r="AD244" s="1"/>
  <c r="R79"/>
  <c r="L79"/>
  <c r="S151" i="13"/>
  <c r="T79"/>
  <c r="R79"/>
  <c r="AM269" i="14"/>
  <c r="AN259"/>
  <c r="Y259"/>
  <c r="R259"/>
  <c r="L5"/>
  <c r="T269" i="15"/>
  <c r="L269"/>
  <c r="AM259"/>
  <c r="U259"/>
  <c r="AE283" i="16"/>
  <c r="AE277" s="1"/>
  <c r="T259"/>
  <c r="AM220" i="22"/>
  <c r="AM213" s="1"/>
  <c r="AM263" i="23"/>
  <c r="AM259" s="1"/>
  <c r="AF263"/>
  <c r="AB245"/>
  <c r="L231"/>
  <c r="L226" s="1"/>
  <c r="M88" i="18"/>
  <c r="M87" s="1"/>
  <c r="AE280" i="1"/>
  <c r="AF280" s="1"/>
  <c r="AR280" s="1"/>
  <c r="AE274"/>
  <c r="AF274" s="1"/>
  <c r="AR274" s="1"/>
  <c r="AE235" i="22"/>
  <c r="AF235" s="1"/>
  <c r="T220"/>
  <c r="T213" s="1"/>
  <c r="R198"/>
  <c r="S209" i="1"/>
  <c r="AB209"/>
  <c r="AF173" i="17"/>
  <c r="AR173" s="1"/>
  <c r="AE152"/>
  <c r="AF152" s="1"/>
  <c r="AR152" s="1"/>
  <c r="U178" i="16"/>
  <c r="S178"/>
  <c r="AB168"/>
  <c r="U156"/>
  <c r="S156"/>
  <c r="BR47" i="18"/>
  <c r="EL50"/>
  <c r="R149" i="23"/>
  <c r="R140" s="1"/>
  <c r="U149"/>
  <c r="U140" s="1"/>
  <c r="T149"/>
  <c r="T140" s="1"/>
  <c r="S149"/>
  <c r="S140" s="1"/>
  <c r="U133"/>
  <c r="U123" s="1"/>
  <c r="R133"/>
  <c r="R123" s="1"/>
  <c r="AB133"/>
  <c r="AB123" s="1"/>
  <c r="R117"/>
  <c r="R111" s="1"/>
  <c r="R99"/>
  <c r="R93" s="1"/>
  <c r="AB99"/>
  <c r="AB93" s="1"/>
  <c r="T79"/>
  <c r="T139" i="16"/>
  <c r="T134" s="1"/>
  <c r="R139"/>
  <c r="R134" s="1"/>
  <c r="Y139"/>
  <c r="Y134" s="1"/>
  <c r="R122"/>
  <c r="R118" s="1"/>
  <c r="Y122"/>
  <c r="Y118" s="1"/>
  <c r="R110"/>
  <c r="R106" s="1"/>
  <c r="R99"/>
  <c r="R93" s="1"/>
  <c r="T99"/>
  <c r="T93" s="1"/>
  <c r="S149" i="15"/>
  <c r="S140" s="1"/>
  <c r="U139"/>
  <c r="U134" s="1"/>
  <c r="S133"/>
  <c r="S123" s="1"/>
  <c r="S117"/>
  <c r="S111" s="1"/>
  <c r="U105"/>
  <c r="U100" s="1"/>
  <c r="U99"/>
  <c r="U93" s="1"/>
  <c r="U92"/>
  <c r="U79" s="1"/>
  <c r="S79"/>
  <c r="AE89" i="14"/>
  <c r="AF89" s="1"/>
  <c r="AR89" s="1"/>
  <c r="AE138" i="1"/>
  <c r="AF138" s="1"/>
  <c r="AR138" s="1"/>
  <c r="AB77" i="23"/>
  <c r="AB61" s="1"/>
  <c r="U77"/>
  <c r="U61" s="1"/>
  <c r="T77"/>
  <c r="T61" s="1"/>
  <c r="S77"/>
  <c r="S61" s="1"/>
  <c r="AS260" i="22"/>
  <c r="AN263"/>
  <c r="M260" i="1"/>
  <c r="L263"/>
  <c r="AN266" i="17"/>
  <c r="AM268"/>
  <c r="AR288" i="16"/>
  <c r="AR289" s="1"/>
  <c r="AF289"/>
  <c r="AF284" s="1"/>
  <c r="AR278"/>
  <c r="AF283"/>
  <c r="AF277" s="1"/>
  <c r="M224" i="23"/>
  <c r="AQ224" s="1"/>
  <c r="L225"/>
  <c r="L221" s="1"/>
  <c r="M214"/>
  <c r="AQ214" s="1"/>
  <c r="L220"/>
  <c r="L213" s="1"/>
  <c r="AQ200"/>
  <c r="AU200" s="1"/>
  <c r="M203"/>
  <c r="AN234" i="22"/>
  <c r="AS234" s="1"/>
  <c r="AM237"/>
  <c r="AM232" s="1"/>
  <c r="AN222"/>
  <c r="AS222" s="1"/>
  <c r="AM225"/>
  <c r="AM221" s="1"/>
  <c r="AN210"/>
  <c r="AM212"/>
  <c r="AN202"/>
  <c r="AS202" s="1"/>
  <c r="AM203"/>
  <c r="AB203"/>
  <c r="AE200"/>
  <c r="AF200" s="1"/>
  <c r="AR200" s="1"/>
  <c r="M241"/>
  <c r="AQ241" s="1"/>
  <c r="L243"/>
  <c r="L238" s="1"/>
  <c r="M227"/>
  <c r="L231"/>
  <c r="L226" s="1"/>
  <c r="M215"/>
  <c r="AQ215" s="1"/>
  <c r="L220"/>
  <c r="L213" s="1"/>
  <c r="M201"/>
  <c r="AQ201" s="1"/>
  <c r="L203"/>
  <c r="AN240" i="17"/>
  <c r="AS240" s="1"/>
  <c r="AM243"/>
  <c r="AM238" s="1"/>
  <c r="AN234"/>
  <c r="AM237"/>
  <c r="AM232" s="1"/>
  <c r="AS229"/>
  <c r="AN231"/>
  <c r="AN226" s="1"/>
  <c r="AN223"/>
  <c r="AM225"/>
  <c r="AM221" s="1"/>
  <c r="AN217"/>
  <c r="AM220"/>
  <c r="AM213" s="1"/>
  <c r="AN211"/>
  <c r="AM212"/>
  <c r="AQ201" i="16"/>
  <c r="M203"/>
  <c r="AN180" i="22"/>
  <c r="AS180" s="1"/>
  <c r="AM181"/>
  <c r="AN166"/>
  <c r="AS166" s="1"/>
  <c r="AM168"/>
  <c r="AM163" s="1"/>
  <c r="AN160"/>
  <c r="AM162"/>
  <c r="AM151" s="1"/>
  <c r="AS165" i="17"/>
  <c r="M142" i="23"/>
  <c r="AQ142" s="1"/>
  <c r="L149"/>
  <c r="L140" s="1"/>
  <c r="M136"/>
  <c r="L139"/>
  <c r="L134" s="1"/>
  <c r="M126"/>
  <c r="L133"/>
  <c r="L123" s="1"/>
  <c r="M120"/>
  <c r="AQ120" s="1"/>
  <c r="L122"/>
  <c r="L118" s="1"/>
  <c r="M114"/>
  <c r="AQ114" s="1"/>
  <c r="L117"/>
  <c r="L111" s="1"/>
  <c r="M108"/>
  <c r="AQ108" s="1"/>
  <c r="L110"/>
  <c r="L106" s="1"/>
  <c r="M96"/>
  <c r="AQ96" s="1"/>
  <c r="L99"/>
  <c r="L93" s="1"/>
  <c r="M90"/>
  <c r="L92"/>
  <c r="M86"/>
  <c r="L88"/>
  <c r="AN143" i="22"/>
  <c r="AS143" s="1"/>
  <c r="AM149"/>
  <c r="AM140" s="1"/>
  <c r="AN137"/>
  <c r="AS137" s="1"/>
  <c r="AM139"/>
  <c r="AM134" s="1"/>
  <c r="AN121"/>
  <c r="AM122"/>
  <c r="AM118" s="1"/>
  <c r="AN115"/>
  <c r="AS115" s="1"/>
  <c r="AM117"/>
  <c r="AM111" s="1"/>
  <c r="AN103"/>
  <c r="AS103" s="1"/>
  <c r="AM105"/>
  <c r="AM100" s="1"/>
  <c r="AN91"/>
  <c r="AS91" s="1"/>
  <c r="AM92"/>
  <c r="AN86"/>
  <c r="AM88"/>
  <c r="M142"/>
  <c r="AQ142" s="1"/>
  <c r="L149"/>
  <c r="L140" s="1"/>
  <c r="M126"/>
  <c r="AQ126" s="1"/>
  <c r="L133"/>
  <c r="L123" s="1"/>
  <c r="M102"/>
  <c r="AQ102" s="1"/>
  <c r="L105"/>
  <c r="L100" s="1"/>
  <c r="AZ269" i="1"/>
  <c r="AZ244" s="1"/>
  <c r="ER78" i="18"/>
  <c r="S150" i="14"/>
  <c r="U269" i="15"/>
  <c r="M269"/>
  <c r="AM79" i="22"/>
  <c r="AE264" i="1"/>
  <c r="AF264" s="1"/>
  <c r="AR264" s="1"/>
  <c r="U220" i="23"/>
  <c r="U213" s="1"/>
  <c r="T220"/>
  <c r="T213" s="1"/>
  <c r="S198"/>
  <c r="S243" i="17"/>
  <c r="S238" s="1"/>
  <c r="AB243"/>
  <c r="AB238" s="1"/>
  <c r="U237"/>
  <c r="U232" s="1"/>
  <c r="S237"/>
  <c r="S232" s="1"/>
  <c r="AB237"/>
  <c r="AB232" s="1"/>
  <c r="S231"/>
  <c r="S226" s="1"/>
  <c r="AB231"/>
  <c r="AB226" s="1"/>
  <c r="U225"/>
  <c r="U221" s="1"/>
  <c r="S220"/>
  <c r="S213" s="1"/>
  <c r="AB220"/>
  <c r="AB213" s="1"/>
  <c r="S209"/>
  <c r="S198" s="1"/>
  <c r="AB209"/>
  <c r="U203"/>
  <c r="AE199"/>
  <c r="AF199" s="1"/>
  <c r="AR199" s="1"/>
  <c r="AN209" i="15"/>
  <c r="S209"/>
  <c r="S198" s="1"/>
  <c r="AB209"/>
  <c r="AE235" i="14"/>
  <c r="AF235" s="1"/>
  <c r="AR235" s="1"/>
  <c r="R209"/>
  <c r="Y209"/>
  <c r="AF169" i="17"/>
  <c r="AR169" s="1"/>
  <c r="R168"/>
  <c r="Y168"/>
  <c r="Y163" s="1"/>
  <c r="S156"/>
  <c r="S151" s="1"/>
  <c r="AB156"/>
  <c r="AF171" i="14"/>
  <c r="AR171" s="1"/>
  <c r="AE89" i="23"/>
  <c r="AF89" s="1"/>
  <c r="AR89" s="1"/>
  <c r="AB85"/>
  <c r="T149" i="22"/>
  <c r="T140" s="1"/>
  <c r="R149"/>
  <c r="R140" s="1"/>
  <c r="AB149"/>
  <c r="AB140" s="1"/>
  <c r="T133"/>
  <c r="T123" s="1"/>
  <c r="R133"/>
  <c r="R123" s="1"/>
  <c r="AB133"/>
  <c r="AB123" s="1"/>
  <c r="U133"/>
  <c r="U123" s="1"/>
  <c r="U117"/>
  <c r="U111" s="1"/>
  <c r="S79"/>
  <c r="S78" s="1"/>
  <c r="R85"/>
  <c r="R79" s="1"/>
  <c r="AB85"/>
  <c r="AB79" s="1"/>
  <c r="AB78" s="1"/>
  <c r="AF81" i="15"/>
  <c r="AR81" s="1"/>
  <c r="AB20" i="23"/>
  <c r="U20"/>
  <c r="T20"/>
  <c r="S20"/>
  <c r="AC86" i="18"/>
  <c r="AY277" i="12"/>
  <c r="AS261" i="23"/>
  <c r="AN263"/>
  <c r="AS252"/>
  <c r="AN254"/>
  <c r="AM250" i="17"/>
  <c r="AN249"/>
  <c r="AS249" s="1"/>
  <c r="AE278"/>
  <c r="AF278" s="1"/>
  <c r="AR278" s="1"/>
  <c r="Y283"/>
  <c r="Y277" s="1"/>
  <c r="AE256"/>
  <c r="Y258"/>
  <c r="AE251"/>
  <c r="AF251" s="1"/>
  <c r="AR251" s="1"/>
  <c r="Y254"/>
  <c r="M285" i="1"/>
  <c r="L289"/>
  <c r="L284" s="1"/>
  <c r="M240" i="17"/>
  <c r="L243"/>
  <c r="L238" s="1"/>
  <c r="M234"/>
  <c r="AQ234" s="1"/>
  <c r="L237"/>
  <c r="L232" s="1"/>
  <c r="M228"/>
  <c r="L231"/>
  <c r="L226" s="1"/>
  <c r="M222"/>
  <c r="AQ222" s="1"/>
  <c r="L225"/>
  <c r="L221" s="1"/>
  <c r="M216"/>
  <c r="L220"/>
  <c r="L213" s="1"/>
  <c r="M210"/>
  <c r="L212"/>
  <c r="M199"/>
  <c r="L203"/>
  <c r="AN236" i="16"/>
  <c r="AS236" s="1"/>
  <c r="AM237"/>
  <c r="AM232" s="1"/>
  <c r="AN224"/>
  <c r="AS224" s="1"/>
  <c r="AM225"/>
  <c r="AM221" s="1"/>
  <c r="AS214"/>
  <c r="AN220"/>
  <c r="AN213" s="1"/>
  <c r="AS200"/>
  <c r="AN203"/>
  <c r="AF192" i="22"/>
  <c r="AE193"/>
  <c r="M192"/>
  <c r="AQ192" s="1"/>
  <c r="L193"/>
  <c r="AS192" i="16"/>
  <c r="AN193"/>
  <c r="AQ191"/>
  <c r="M193"/>
  <c r="M183" i="23"/>
  <c r="AQ183" s="1"/>
  <c r="L190"/>
  <c r="AN185" i="22"/>
  <c r="AS185" s="1"/>
  <c r="AM190"/>
  <c r="AM182" s="1"/>
  <c r="M183" i="17"/>
  <c r="AQ183" s="1"/>
  <c r="L190"/>
  <c r="AN185" i="16"/>
  <c r="AS185" s="1"/>
  <c r="AM190"/>
  <c r="AN180" i="23"/>
  <c r="AS180" s="1"/>
  <c r="AM181"/>
  <c r="AN171"/>
  <c r="AS171" s="1"/>
  <c r="AM178"/>
  <c r="AN166"/>
  <c r="AS166" s="1"/>
  <c r="AM168"/>
  <c r="AN154"/>
  <c r="AM156"/>
  <c r="S181" i="22"/>
  <c r="AE179"/>
  <c r="AF179" s="1"/>
  <c r="AR179" s="1"/>
  <c r="M157"/>
  <c r="AQ157" s="1"/>
  <c r="L159"/>
  <c r="AN180" i="17"/>
  <c r="AS180" s="1"/>
  <c r="AM181"/>
  <c r="AN171"/>
  <c r="AS171" s="1"/>
  <c r="AM178"/>
  <c r="AN166"/>
  <c r="AS166" s="1"/>
  <c r="AM168"/>
  <c r="M195"/>
  <c r="L196"/>
  <c r="M169"/>
  <c r="L178"/>
  <c r="M157"/>
  <c r="L159"/>
  <c r="M152"/>
  <c r="L156"/>
  <c r="AN142"/>
  <c r="AM149"/>
  <c r="AM140" s="1"/>
  <c r="AN126"/>
  <c r="AM133"/>
  <c r="AM123" s="1"/>
  <c r="AN120"/>
  <c r="AM122"/>
  <c r="AM118" s="1"/>
  <c r="M94" i="16"/>
  <c r="AQ94" s="1"/>
  <c r="L99"/>
  <c r="L93" s="1"/>
  <c r="M87"/>
  <c r="M88" s="1"/>
  <c r="L88"/>
  <c r="M141" i="15"/>
  <c r="L149"/>
  <c r="L140" s="1"/>
  <c r="M125"/>
  <c r="L133"/>
  <c r="L123" s="1"/>
  <c r="M113"/>
  <c r="AQ113" s="1"/>
  <c r="L117"/>
  <c r="L111" s="1"/>
  <c r="Y36" i="18"/>
  <c r="EL37"/>
  <c r="EL36" s="1"/>
  <c r="R244" i="12"/>
  <c r="BA269" i="1"/>
  <c r="BA245"/>
  <c r="L55" i="18"/>
  <c r="Y163" i="1"/>
  <c r="L244" i="12"/>
  <c r="M151" i="13"/>
  <c r="L6"/>
  <c r="T269" i="14"/>
  <c r="L269"/>
  <c r="L182"/>
  <c r="Y269" i="15"/>
  <c r="R269"/>
  <c r="R244" s="1"/>
  <c r="AE208"/>
  <c r="AF208" s="1"/>
  <c r="AR208" s="1"/>
  <c r="AM269" i="16"/>
  <c r="Y259"/>
  <c r="AM79"/>
  <c r="AE272" i="1"/>
  <c r="AF272" s="1"/>
  <c r="AR272" s="1"/>
  <c r="EP88" i="18"/>
  <c r="EP87" s="1"/>
  <c r="AE249" i="1"/>
  <c r="AF249" s="1"/>
  <c r="AR249" s="1"/>
  <c r="AE247"/>
  <c r="AF247" s="1"/>
  <c r="AR247" s="1"/>
  <c r="R203" i="23"/>
  <c r="AB203"/>
  <c r="T243" i="16"/>
  <c r="T238" s="1"/>
  <c r="R243"/>
  <c r="R238" s="1"/>
  <c r="T231"/>
  <c r="T226" s="1"/>
  <c r="T220"/>
  <c r="T213" s="1"/>
  <c r="R209"/>
  <c r="R198" s="1"/>
  <c r="Y209"/>
  <c r="Y198" s="1"/>
  <c r="AE205" i="13"/>
  <c r="AF205" s="1"/>
  <c r="AR205" s="1"/>
  <c r="T209"/>
  <c r="EO63" i="18"/>
  <c r="AN209" i="12"/>
  <c r="AN198" s="1"/>
  <c r="T190" i="22"/>
  <c r="Y190" i="17"/>
  <c r="T190"/>
  <c r="S178" i="22"/>
  <c r="S163" s="1"/>
  <c r="AB178"/>
  <c r="T168"/>
  <c r="AE176" i="13"/>
  <c r="AE174"/>
  <c r="AE194" i="1"/>
  <c r="AF194" s="1"/>
  <c r="AR194" s="1"/>
  <c r="AE176"/>
  <c r="AE178" s="1"/>
  <c r="AF80" i="15"/>
  <c r="AR80" s="1"/>
  <c r="AB45" i="22"/>
  <c r="U45"/>
  <c r="T45"/>
  <c r="M80" i="1"/>
  <c r="AQ80" s="1"/>
  <c r="L85"/>
  <c r="T99"/>
  <c r="T93" s="1"/>
  <c r="CU83" i="18"/>
  <c r="BW83"/>
  <c r="AD80"/>
  <c r="AD79" s="1"/>
  <c r="AZ259" i="12"/>
  <c r="Z80" i="18"/>
  <c r="Z79" s="1"/>
  <c r="AV259" i="12"/>
  <c r="DU86" i="18"/>
  <c r="DU85" s="1"/>
  <c r="AQ277" i="23"/>
  <c r="BU86" i="18"/>
  <c r="BU85" s="1"/>
  <c r="AQ277" i="16"/>
  <c r="BJ86" i="18"/>
  <c r="BJ85" s="1"/>
  <c r="AS277" i="15"/>
  <c r="M255" i="1"/>
  <c r="L258"/>
  <c r="M246"/>
  <c r="L250"/>
  <c r="M214"/>
  <c r="L220"/>
  <c r="L213" s="1"/>
  <c r="M179"/>
  <c r="L181"/>
  <c r="M141"/>
  <c r="AQ141" s="1"/>
  <c r="L149"/>
  <c r="L140" s="1"/>
  <c r="M86"/>
  <c r="AQ86" s="1"/>
  <c r="L88"/>
  <c r="U6" i="15"/>
  <c r="T6"/>
  <c r="S6"/>
  <c r="T269" i="16"/>
  <c r="T244" s="1"/>
  <c r="L269"/>
  <c r="AB259"/>
  <c r="S259"/>
  <c r="CB26" i="18"/>
  <c r="CB25" s="1"/>
  <c r="AM45" i="16"/>
  <c r="AM20"/>
  <c r="AB6"/>
  <c r="Y6"/>
  <c r="U6"/>
  <c r="T6"/>
  <c r="S6"/>
  <c r="L6"/>
  <c r="AM269" i="17"/>
  <c r="AB269"/>
  <c r="S269"/>
  <c r="AL259"/>
  <c r="T259"/>
  <c r="CO26" i="18"/>
  <c r="DC55"/>
  <c r="AJ269" i="22"/>
  <c r="U269"/>
  <c r="M269"/>
  <c r="AJ259"/>
  <c r="U259"/>
  <c r="AJ245"/>
  <c r="AJ244" s="1"/>
  <c r="DQ26" i="18"/>
  <c r="DQ25" s="1"/>
  <c r="DM26"/>
  <c r="DM25" s="1"/>
  <c r="AM56" i="22"/>
  <c r="AM37"/>
  <c r="AM15"/>
  <c r="R29"/>
  <c r="L44"/>
  <c r="L40" s="1"/>
  <c r="L29"/>
  <c r="L20" s="1"/>
  <c r="AK269" i="23"/>
  <c r="AB269"/>
  <c r="R269"/>
  <c r="AJ259"/>
  <c r="U259"/>
  <c r="AJ245"/>
  <c r="ED26" i="18"/>
  <c r="ED25" s="1"/>
  <c r="DZ26"/>
  <c r="DZ25" s="1"/>
  <c r="AN11" i="23"/>
  <c r="AM50"/>
  <c r="AM29"/>
  <c r="AM11"/>
  <c r="R77"/>
  <c r="R61" s="1"/>
  <c r="L37"/>
  <c r="L15"/>
  <c r="L6" s="1"/>
  <c r="CC82" i="18"/>
  <c r="AQ82"/>
  <c r="CZ79"/>
  <c r="CQ79"/>
  <c r="CE79"/>
  <c r="CA79"/>
  <c r="BO79"/>
  <c r="AZ79"/>
  <c r="CQ75"/>
  <c r="CO75"/>
  <c r="AE285" i="1"/>
  <c r="AF285" s="1"/>
  <c r="AR285" s="1"/>
  <c r="AE281"/>
  <c r="AF281" s="1"/>
  <c r="AR281" s="1"/>
  <c r="AE252"/>
  <c r="AF252" s="1"/>
  <c r="AR252" s="1"/>
  <c r="L268"/>
  <c r="EC60" i="18"/>
  <c r="AE204" i="23"/>
  <c r="AF204" s="1"/>
  <c r="AB209"/>
  <c r="AE239" i="22"/>
  <c r="U209"/>
  <c r="AE227" i="17"/>
  <c r="AF227" s="1"/>
  <c r="AR227" s="1"/>
  <c r="R209"/>
  <c r="Y209"/>
  <c r="Y198" s="1"/>
  <c r="AE201"/>
  <c r="AF201" s="1"/>
  <c r="AR201" s="1"/>
  <c r="U209" i="16"/>
  <c r="U198" s="1"/>
  <c r="R209" i="15"/>
  <c r="Y209"/>
  <c r="Y198" s="1"/>
  <c r="AE201"/>
  <c r="AF201" s="1"/>
  <c r="AR201" s="1"/>
  <c r="U209" i="14"/>
  <c r="AN209" i="13"/>
  <c r="S209"/>
  <c r="S198" s="1"/>
  <c r="AB209"/>
  <c r="AU212"/>
  <c r="AL63" i="18" s="1"/>
  <c r="U209" i="12"/>
  <c r="AE216" i="1"/>
  <c r="AF216" s="1"/>
  <c r="AR216" s="1"/>
  <c r="R209"/>
  <c r="Y209"/>
  <c r="AF191" i="13"/>
  <c r="AR191" s="1"/>
  <c r="AF171" i="17"/>
  <c r="AR171" s="1"/>
  <c r="AE176" i="14"/>
  <c r="AF169" i="13"/>
  <c r="AR169" s="1"/>
  <c r="T105" i="15"/>
  <c r="T100" s="1"/>
  <c r="AF135" i="14"/>
  <c r="AR135" s="1"/>
  <c r="AE108" i="1"/>
  <c r="AF108" s="1"/>
  <c r="AR108" s="1"/>
  <c r="S99"/>
  <c r="S93" s="1"/>
  <c r="AB99"/>
  <c r="AB93" s="1"/>
  <c r="M119"/>
  <c r="AQ119" s="1"/>
  <c r="ED7" i="18"/>
  <c r="DP7"/>
  <c r="AJ78" i="1"/>
  <c r="AD78" i="12"/>
  <c r="AX150" i="13"/>
  <c r="AY197"/>
  <c r="AC78" i="16"/>
  <c r="AK197"/>
  <c r="BA150"/>
  <c r="AK150" i="17"/>
  <c r="AL197"/>
  <c r="AX197" i="22"/>
  <c r="AC150" i="23"/>
  <c r="AD197"/>
  <c r="AJ197"/>
  <c r="AW78"/>
  <c r="BA78"/>
  <c r="AE80" i="18"/>
  <c r="AE79" s="1"/>
  <c r="BA259" i="12"/>
  <c r="DU88" i="18"/>
  <c r="DU87" s="1"/>
  <c r="AQ284" i="23"/>
  <c r="CU88" i="18"/>
  <c r="CU87" s="1"/>
  <c r="BU88"/>
  <c r="BU87" s="1"/>
  <c r="AQ284" i="16"/>
  <c r="M278" i="1"/>
  <c r="L283"/>
  <c r="L277" s="1"/>
  <c r="M251"/>
  <c r="AQ251" s="1"/>
  <c r="L254"/>
  <c r="M239"/>
  <c r="L243"/>
  <c r="L238" s="1"/>
  <c r="M233"/>
  <c r="L237"/>
  <c r="L232" s="1"/>
  <c r="M227"/>
  <c r="L231"/>
  <c r="L226" s="1"/>
  <c r="M199"/>
  <c r="L203"/>
  <c r="M191"/>
  <c r="L193"/>
  <c r="M160"/>
  <c r="L162"/>
  <c r="M112"/>
  <c r="AQ112" s="1"/>
  <c r="L117"/>
  <c r="L111" s="1"/>
  <c r="M94"/>
  <c r="L99"/>
  <c r="L93" s="1"/>
  <c r="L269" i="17"/>
  <c r="AL245"/>
  <c r="AL244" s="1"/>
  <c r="T245"/>
  <c r="T244" s="1"/>
  <c r="L245"/>
  <c r="AE207"/>
  <c r="AF207" s="1"/>
  <c r="AR207" s="1"/>
  <c r="CL26" i="18"/>
  <c r="AK269" i="22"/>
  <c r="AB269"/>
  <c r="R269"/>
  <c r="L259"/>
  <c r="AK259"/>
  <c r="AB259"/>
  <c r="R259"/>
  <c r="AK245"/>
  <c r="AK244" s="1"/>
  <c r="DR55" i="18"/>
  <c r="DN55"/>
  <c r="DR25"/>
  <c r="DN25"/>
  <c r="AM60" i="22"/>
  <c r="AB6"/>
  <c r="T6"/>
  <c r="S6"/>
  <c r="AL269" i="23"/>
  <c r="S269"/>
  <c r="L259"/>
  <c r="AK245"/>
  <c r="AK244" s="1"/>
  <c r="AE207"/>
  <c r="AF207" s="1"/>
  <c r="AR207" s="1"/>
  <c r="ED55" i="18"/>
  <c r="DZ55"/>
  <c r="AM56" i="23"/>
  <c r="AM37"/>
  <c r="AM15"/>
  <c r="L77"/>
  <c r="L61" s="1"/>
  <c r="L50"/>
  <c r="EC82" i="18"/>
  <c r="CD82"/>
  <c r="BD82"/>
  <c r="AR263" i="23"/>
  <c r="DV80" i="18" s="1"/>
  <c r="CB79"/>
  <c r="AE261" i="12"/>
  <c r="AR258" i="23"/>
  <c r="DV78" i="18" s="1"/>
  <c r="AR250" i="23"/>
  <c r="DV76" i="18" s="1"/>
  <c r="AR250" i="22"/>
  <c r="DI76" i="18" s="1"/>
  <c r="AE280" i="12"/>
  <c r="AF280" s="1"/>
  <c r="AR280" s="1"/>
  <c r="AF278" i="1"/>
  <c r="AE257"/>
  <c r="AF257" s="1"/>
  <c r="AR257" s="1"/>
  <c r="U209" i="23"/>
  <c r="U198" s="1"/>
  <c r="T209" i="22"/>
  <c r="T198" s="1"/>
  <c r="M209"/>
  <c r="U209" i="17"/>
  <c r="U198" s="1"/>
  <c r="T209" i="16"/>
  <c r="M209"/>
  <c r="U209" i="15"/>
  <c r="U198" s="1"/>
  <c r="U197" s="1"/>
  <c r="AE224" i="14"/>
  <c r="AF224" s="1"/>
  <c r="AR224" s="1"/>
  <c r="T209"/>
  <c r="AE235" i="13"/>
  <c r="AF235" s="1"/>
  <c r="AR235" s="1"/>
  <c r="Y212"/>
  <c r="R209"/>
  <c r="Y209"/>
  <c r="T209" i="12"/>
  <c r="U209" i="1"/>
  <c r="AE185" i="23"/>
  <c r="AF185" s="1"/>
  <c r="AR185" s="1"/>
  <c r="AE176" i="22"/>
  <c r="AE176" i="16"/>
  <c r="AE176" i="15"/>
  <c r="AF167" i="13"/>
  <c r="AR167" s="1"/>
  <c r="AE176" i="12"/>
  <c r="AE174"/>
  <c r="AE90" i="23"/>
  <c r="AF90" s="1"/>
  <c r="AR90" s="1"/>
  <c r="AF81"/>
  <c r="AR81" s="1"/>
  <c r="S105" i="15"/>
  <c r="S100" s="1"/>
  <c r="AB105"/>
  <c r="AB100" s="1"/>
  <c r="AS105" i="14"/>
  <c r="AE115" i="1"/>
  <c r="AF115" s="1"/>
  <c r="AR115" s="1"/>
  <c r="R99"/>
  <c r="R93" s="1"/>
  <c r="Y99"/>
  <c r="Y93" s="1"/>
  <c r="AE91"/>
  <c r="AF91" s="1"/>
  <c r="AR91" s="1"/>
  <c r="AW150"/>
  <c r="BA150"/>
  <c r="AC78" i="12"/>
  <c r="AD150" i="16"/>
  <c r="AX78" i="22"/>
  <c r="AL150" i="23"/>
  <c r="AK197"/>
  <c r="DU83" i="18"/>
  <c r="DU82" s="1"/>
  <c r="AQ269" i="23"/>
  <c r="M270" i="1"/>
  <c r="L273"/>
  <c r="AB80" i="18"/>
  <c r="AB79" s="1"/>
  <c r="AX259" i="12"/>
  <c r="AN204" i="1"/>
  <c r="AM209"/>
  <c r="M222"/>
  <c r="L225"/>
  <c r="L221" s="1"/>
  <c r="M210"/>
  <c r="L212"/>
  <c r="M204"/>
  <c r="L209"/>
  <c r="M194"/>
  <c r="L196"/>
  <c r="M152"/>
  <c r="L156"/>
  <c r="L151" s="1"/>
  <c r="M101" i="15"/>
  <c r="L105"/>
  <c r="L100" s="1"/>
  <c r="M107" i="1"/>
  <c r="L110"/>
  <c r="L106" s="1"/>
  <c r="M101"/>
  <c r="AQ101" s="1"/>
  <c r="L105"/>
  <c r="L100" s="1"/>
  <c r="M89"/>
  <c r="AQ89" s="1"/>
  <c r="L92"/>
  <c r="AN269" i="16"/>
  <c r="R269"/>
  <c r="AM259"/>
  <c r="U259"/>
  <c r="U197"/>
  <c r="CC55" i="18"/>
  <c r="CD26"/>
  <c r="CD25" s="1"/>
  <c r="BZ26"/>
  <c r="BZ25" s="1"/>
  <c r="AK269" i="17"/>
  <c r="AK244" s="1"/>
  <c r="U269"/>
  <c r="AJ259"/>
  <c r="AJ244" s="1"/>
  <c r="R259"/>
  <c r="CQ55" i="18"/>
  <c r="CM55"/>
  <c r="CQ26"/>
  <c r="CM26"/>
  <c r="L6" i="17"/>
  <c r="AL269" i="22"/>
  <c r="S269"/>
  <c r="AL259"/>
  <c r="S259"/>
  <c r="AL245"/>
  <c r="AL244" s="1"/>
  <c r="AE207"/>
  <c r="AF207" s="1"/>
  <c r="AR207" s="1"/>
  <c r="DO26" i="18"/>
  <c r="DO25" s="1"/>
  <c r="AM77" i="22"/>
  <c r="AM61" s="1"/>
  <c r="AM44"/>
  <c r="AM40" s="1"/>
  <c r="AM25"/>
  <c r="L50"/>
  <c r="AM273" i="23"/>
  <c r="AM269" s="1"/>
  <c r="T269"/>
  <c r="L269"/>
  <c r="AL259"/>
  <c r="S259"/>
  <c r="AL245"/>
  <c r="AL244" s="1"/>
  <c r="L245"/>
  <c r="EB26" i="18"/>
  <c r="EB25" s="1"/>
  <c r="AM60" i="23"/>
  <c r="U6"/>
  <c r="M60"/>
  <c r="L56"/>
  <c r="L25"/>
  <c r="L20" s="1"/>
  <c r="ED82" i="18"/>
  <c r="DZ82"/>
  <c r="DO82"/>
  <c r="BP82"/>
  <c r="EE79"/>
  <c r="DR79"/>
  <c r="DN79"/>
  <c r="BJ88"/>
  <c r="BJ87" s="1"/>
  <c r="AD88"/>
  <c r="AD87" s="1"/>
  <c r="AS276" i="1"/>
  <c r="J84" i="18" s="1"/>
  <c r="AE265" i="1"/>
  <c r="L276"/>
  <c r="AE206" i="23"/>
  <c r="AF206" s="1"/>
  <c r="AR206" s="1"/>
  <c r="T209"/>
  <c r="S209" i="22"/>
  <c r="AE228" i="17"/>
  <c r="AF228" s="1"/>
  <c r="AR228" s="1"/>
  <c r="T209"/>
  <c r="AE200"/>
  <c r="AF200" s="1"/>
  <c r="AR200" s="1"/>
  <c r="S209" i="16"/>
  <c r="S198" s="1"/>
  <c r="AB209"/>
  <c r="T209" i="15"/>
  <c r="AS209" i="14"/>
  <c r="S209"/>
  <c r="AB209"/>
  <c r="AE199"/>
  <c r="AF199" s="1"/>
  <c r="M209"/>
  <c r="U209" i="13"/>
  <c r="S209" i="12"/>
  <c r="AB209"/>
  <c r="AE240" i="1"/>
  <c r="AF240" s="1"/>
  <c r="AR240" s="1"/>
  <c r="T209"/>
  <c r="AE183" i="23"/>
  <c r="AF183" s="1"/>
  <c r="AR183" s="1"/>
  <c r="AE176"/>
  <c r="AE165" i="22"/>
  <c r="AF165" s="1"/>
  <c r="AR165" s="1"/>
  <c r="AE172" i="17"/>
  <c r="AF172" s="1"/>
  <c r="AR172" s="1"/>
  <c r="AE155" i="15"/>
  <c r="AF155" s="1"/>
  <c r="AR155" s="1"/>
  <c r="AS181" i="13"/>
  <c r="AJ54" i="18" s="1"/>
  <c r="AF167" i="12"/>
  <c r="AR167" s="1"/>
  <c r="AE89" i="16"/>
  <c r="AE115" i="15"/>
  <c r="AF115" s="1"/>
  <c r="AR115" s="1"/>
  <c r="R105"/>
  <c r="R100" s="1"/>
  <c r="Y105"/>
  <c r="Y100" s="1"/>
  <c r="AE91"/>
  <c r="AF91" s="1"/>
  <c r="AR91" s="1"/>
  <c r="AQ110" i="12"/>
  <c r="AT115" i="1"/>
  <c r="BB115" s="1"/>
  <c r="AE146"/>
  <c r="AF146" s="1"/>
  <c r="AR146" s="1"/>
  <c r="U99"/>
  <c r="U93" s="1"/>
  <c r="U78" s="1"/>
  <c r="EO11" i="18"/>
  <c r="EO10" s="1"/>
  <c r="EE7"/>
  <c r="AT69" i="1"/>
  <c r="BB69" s="1"/>
  <c r="AD150"/>
  <c r="AC78" i="13"/>
  <c r="AC78" i="14"/>
  <c r="AK150" i="16"/>
  <c r="AD150" i="17"/>
  <c r="AK78" i="22"/>
  <c r="AJ78" i="23"/>
  <c r="AK78"/>
  <c r="AL78"/>
  <c r="AK150"/>
  <c r="AL197"/>
  <c r="AF27" i="17"/>
  <c r="AR27" s="1"/>
  <c r="AE59" i="16"/>
  <c r="AF59" s="1"/>
  <c r="AR59" s="1"/>
  <c r="AF27" i="15"/>
  <c r="AR27" s="1"/>
  <c r="AS11" i="13"/>
  <c r="AJ8" i="18" s="1"/>
  <c r="AE26" i="12"/>
  <c r="AF26" s="1"/>
  <c r="AR26" s="1"/>
  <c r="AE72" i="1"/>
  <c r="AF72" s="1"/>
  <c r="AR72" s="1"/>
  <c r="AE264" i="15"/>
  <c r="AE268" s="1"/>
  <c r="AE259" s="1"/>
  <c r="AK259" i="13"/>
  <c r="AK244" s="1"/>
  <c r="AD244"/>
  <c r="AW244"/>
  <c r="AC269" i="14"/>
  <c r="AC244" s="1"/>
  <c r="AJ259" i="15"/>
  <c r="AJ244" s="1"/>
  <c r="AL269"/>
  <c r="AK269" i="16"/>
  <c r="AC259" i="17"/>
  <c r="AC244" s="1"/>
  <c r="AC259" i="22"/>
  <c r="AC244" s="1"/>
  <c r="AW259"/>
  <c r="BA259"/>
  <c r="BA244" s="1"/>
  <c r="BA292" s="1"/>
  <c r="AW269"/>
  <c r="BA269"/>
  <c r="AX259" i="23"/>
  <c r="AX244" s="1"/>
  <c r="AX292" s="1"/>
  <c r="AX269"/>
  <c r="AE83" i="22"/>
  <c r="AZ197" i="1"/>
  <c r="AC50" i="12"/>
  <c r="AJ197"/>
  <c r="AV78"/>
  <c r="AU163"/>
  <c r="AU150" s="1"/>
  <c r="AK78" i="13"/>
  <c r="BA78" i="15"/>
  <c r="AV151"/>
  <c r="AZ151"/>
  <c r="BA182"/>
  <c r="AV78" i="16"/>
  <c r="AZ78"/>
  <c r="AX151"/>
  <c r="AV78" i="17"/>
  <c r="AZ78"/>
  <c r="AV150" i="22"/>
  <c r="AZ182"/>
  <c r="L29" i="1"/>
  <c r="L44"/>
  <c r="L40" s="1"/>
  <c r="AU7" i="14"/>
  <c r="AU62" i="12"/>
  <c r="AU51"/>
  <c r="AU46"/>
  <c r="AU50" s="1"/>
  <c r="M23"/>
  <c r="AQ23"/>
  <c r="AU7"/>
  <c r="AU11" s="1"/>
  <c r="Y8" i="18" s="1"/>
  <c r="AE17" i="17"/>
  <c r="AE31" i="16"/>
  <c r="AF31" s="1"/>
  <c r="AR31" s="1"/>
  <c r="AE17" i="15"/>
  <c r="AE7" i="12"/>
  <c r="AF7" s="1"/>
  <c r="AR7" s="1"/>
  <c r="AQ258" i="17"/>
  <c r="CH78" i="18" s="1"/>
  <c r="AQ263" i="23"/>
  <c r="DU80" i="18" s="1"/>
  <c r="AL259" i="13"/>
  <c r="AL244" s="1"/>
  <c r="AF266"/>
  <c r="AR266" s="1"/>
  <c r="AF260"/>
  <c r="AR260" s="1"/>
  <c r="AE83" i="23"/>
  <c r="AC25" i="1"/>
  <c r="AC20" s="1"/>
  <c r="AC5" s="1"/>
  <c r="AC178"/>
  <c r="AC163" s="1"/>
  <c r="AJ163"/>
  <c r="AJ150" s="1"/>
  <c r="AY20"/>
  <c r="BA45"/>
  <c r="AV45"/>
  <c r="AV5" s="1"/>
  <c r="AZ45"/>
  <c r="AZ5" s="1"/>
  <c r="AZ292" s="1"/>
  <c r="AX150"/>
  <c r="AX163"/>
  <c r="AU163"/>
  <c r="AX197"/>
  <c r="AC220" i="12"/>
  <c r="AC213" s="1"/>
  <c r="AK78"/>
  <c r="AV45"/>
  <c r="BA78"/>
  <c r="AC11" i="13"/>
  <c r="AC6" s="1"/>
  <c r="AC5" s="1"/>
  <c r="AC15"/>
  <c r="AJ163"/>
  <c r="AY150" i="16"/>
  <c r="AC77" i="17"/>
  <c r="AC61" s="1"/>
  <c r="AW151"/>
  <c r="BA151"/>
  <c r="AW163"/>
  <c r="BA163"/>
  <c r="AC77" i="23"/>
  <c r="AC61" s="1"/>
  <c r="AY78"/>
  <c r="AX78"/>
  <c r="AV150"/>
  <c r="L15" i="1"/>
  <c r="L25"/>
  <c r="L60"/>
  <c r="M67" i="12"/>
  <c r="AQ67" s="1"/>
  <c r="M24"/>
  <c r="AQ24" s="1"/>
  <c r="AQ25" s="1"/>
  <c r="AU12"/>
  <c r="AN264" i="13"/>
  <c r="AS264" s="1"/>
  <c r="AN261"/>
  <c r="AS261" s="1"/>
  <c r="BZ7" i="18"/>
  <c r="AE42" i="14"/>
  <c r="AE63" i="1"/>
  <c r="AF63" s="1"/>
  <c r="AR63" s="1"/>
  <c r="AQ289" i="12"/>
  <c r="AQ284" s="1"/>
  <c r="AM276" i="13"/>
  <c r="AJ269"/>
  <c r="AJ244" s="1"/>
  <c r="AC269" i="15"/>
  <c r="AC244" s="1"/>
  <c r="AL259"/>
  <c r="AL244" s="1"/>
  <c r="AJ269"/>
  <c r="AC259" i="16"/>
  <c r="AC244" s="1"/>
  <c r="AK259"/>
  <c r="AK244" s="1"/>
  <c r="AX269" i="17"/>
  <c r="AX244" s="1"/>
  <c r="AX292" s="1"/>
  <c r="AL150" i="1"/>
  <c r="AY150"/>
  <c r="AV197"/>
  <c r="AL197" i="12"/>
  <c r="AY78"/>
  <c r="AZ78"/>
  <c r="AW163"/>
  <c r="AW150" s="1"/>
  <c r="AZ197"/>
  <c r="AD197" i="13"/>
  <c r="AL197"/>
  <c r="AC15" i="14"/>
  <c r="AJ163"/>
  <c r="AW150"/>
  <c r="AU150"/>
  <c r="AC15" i="15"/>
  <c r="AW78"/>
  <c r="AV78"/>
  <c r="AX151"/>
  <c r="AC77" i="16"/>
  <c r="AC61" s="1"/>
  <c r="AY20"/>
  <c r="AZ150" i="22"/>
  <c r="AX182"/>
  <c r="AL45" i="23"/>
  <c r="AL5" s="1"/>
  <c r="AU151"/>
  <c r="AY151"/>
  <c r="AU163"/>
  <c r="AY163"/>
  <c r="AY182"/>
  <c r="L11" i="1"/>
  <c r="L6" s="1"/>
  <c r="L39"/>
  <c r="L56"/>
  <c r="L77"/>
  <c r="L61" s="1"/>
  <c r="M262" i="14"/>
  <c r="AQ262" s="1"/>
  <c r="AE24" i="13"/>
  <c r="AF24" s="1"/>
  <c r="AR24" s="1"/>
  <c r="AX244"/>
  <c r="AD269" i="16"/>
  <c r="AW259"/>
  <c r="BA259"/>
  <c r="BA244" s="1"/>
  <c r="AW269"/>
  <c r="BA269"/>
  <c r="AW259" i="17"/>
  <c r="BA259"/>
  <c r="BA244" s="1"/>
  <c r="AW269"/>
  <c r="BA269"/>
  <c r="AX259" i="22"/>
  <c r="AX244" s="1"/>
  <c r="AX292" s="1"/>
  <c r="AX269"/>
  <c r="AC269" i="23"/>
  <c r="AC244" s="1"/>
  <c r="AY259"/>
  <c r="AY244" s="1"/>
  <c r="AY269"/>
  <c r="AE83" i="15"/>
  <c r="AE85" s="1"/>
  <c r="AE83" i="16"/>
  <c r="AE83" i="17"/>
  <c r="AC78" i="1"/>
  <c r="AC197"/>
  <c r="AW20"/>
  <c r="BA20"/>
  <c r="BA5" s="1"/>
  <c r="AZ163"/>
  <c r="AJ163" i="12"/>
  <c r="AZ45"/>
  <c r="AX78"/>
  <c r="AC220" i="13"/>
  <c r="AC213" s="1"/>
  <c r="AK150"/>
  <c r="AW150"/>
  <c r="AV150"/>
  <c r="AC20" i="14"/>
  <c r="AL150"/>
  <c r="AY150" i="15"/>
  <c r="AZ197"/>
  <c r="AY78" i="16"/>
  <c r="AX182"/>
  <c r="BA45" i="17"/>
  <c r="AU151"/>
  <c r="AY151"/>
  <c r="AU163"/>
  <c r="AY163"/>
  <c r="AC197" i="22"/>
  <c r="AX150"/>
  <c r="AW150"/>
  <c r="BA150"/>
  <c r="AC197" i="23"/>
  <c r="AV78"/>
  <c r="AZ78"/>
  <c r="AZ150"/>
  <c r="L50" i="1"/>
  <c r="L45" s="1"/>
  <c r="AF259" i="23"/>
  <c r="AD259"/>
  <c r="AD244" s="1"/>
  <c r="AQ264"/>
  <c r="AQ268" s="1"/>
  <c r="M268"/>
  <c r="M259" s="1"/>
  <c r="L244"/>
  <c r="AF259" i="22"/>
  <c r="AD259"/>
  <c r="AD244" s="1"/>
  <c r="L244"/>
  <c r="AD259" i="17"/>
  <c r="AD244" s="1"/>
  <c r="L244"/>
  <c r="AD259" i="16"/>
  <c r="AD244" s="1"/>
  <c r="L244"/>
  <c r="AD259" i="15"/>
  <c r="AD244" s="1"/>
  <c r="AK244" i="14"/>
  <c r="AD244"/>
  <c r="AW259" i="12"/>
  <c r="AW244" s="1"/>
  <c r="Y79" i="18"/>
  <c r="AK244" i="12"/>
  <c r="AU259"/>
  <c r="AU163" i="22"/>
  <c r="AR276" i="23"/>
  <c r="DV84" i="18" s="1"/>
  <c r="DL26"/>
  <c r="AJ150" i="14"/>
  <c r="AU150" i="13"/>
  <c r="AL163" i="12"/>
  <c r="AL150"/>
  <c r="AJ150"/>
  <c r="AZ150"/>
  <c r="AU78"/>
  <c r="AW78"/>
  <c r="N79" i="18"/>
  <c r="L139" i="1"/>
  <c r="L134" s="1"/>
  <c r="AM151"/>
  <c r="AZ151"/>
  <c r="AZ150" s="1"/>
  <c r="L190"/>
  <c r="L182" s="1"/>
  <c r="AV163"/>
  <c r="AV150" s="1"/>
  <c r="AC150"/>
  <c r="L133"/>
  <c r="L123" s="1"/>
  <c r="AW5"/>
  <c r="Y55" i="18"/>
  <c r="DL42"/>
  <c r="BL32"/>
  <c r="BD25"/>
  <c r="BB25"/>
  <c r="AZ25"/>
  <c r="EM33"/>
  <c r="L30"/>
  <c r="S78" i="1"/>
  <c r="CQ74" i="18"/>
  <c r="ED74"/>
  <c r="DQ75"/>
  <c r="DQ74" s="1"/>
  <c r="CO74"/>
  <c r="BE75"/>
  <c r="BE74" s="1"/>
  <c r="DL47"/>
  <c r="AR51"/>
  <c r="AA47"/>
  <c r="N7"/>
  <c r="Y75"/>
  <c r="Y74" s="1"/>
  <c r="CD74"/>
  <c r="BR74"/>
  <c r="AN74"/>
  <c r="AM74"/>
  <c r="P75"/>
  <c r="P74" s="1"/>
  <c r="L74"/>
  <c r="DZ60"/>
  <c r="DZ59" s="1"/>
  <c r="Q60"/>
  <c r="AR47"/>
  <c r="AA51"/>
  <c r="R47"/>
  <c r="DO12"/>
  <c r="AR7"/>
  <c r="AS57" i="23"/>
  <c r="AN60"/>
  <c r="AU44"/>
  <c r="AU40" s="1"/>
  <c r="T245"/>
  <c r="T244" s="1"/>
  <c r="R163"/>
  <c r="AM6"/>
  <c r="AF218"/>
  <c r="AR218" s="1"/>
  <c r="AE215"/>
  <c r="AF215" s="1"/>
  <c r="AR215" s="1"/>
  <c r="AE147"/>
  <c r="AF147" s="1"/>
  <c r="AR147" s="1"/>
  <c r="AE138"/>
  <c r="AF138" s="1"/>
  <c r="AR138" s="1"/>
  <c r="AE130"/>
  <c r="AF130" s="1"/>
  <c r="AR130" s="1"/>
  <c r="AE126"/>
  <c r="AF126" s="1"/>
  <c r="AR126" s="1"/>
  <c r="AE113"/>
  <c r="AF113" s="1"/>
  <c r="AR113" s="1"/>
  <c r="AE102"/>
  <c r="AF102" s="1"/>
  <c r="AR102" s="1"/>
  <c r="AE97"/>
  <c r="AF97" s="1"/>
  <c r="AR97" s="1"/>
  <c r="EC7" i="18"/>
  <c r="EA7"/>
  <c r="AC6" i="23"/>
  <c r="AC78"/>
  <c r="AU204"/>
  <c r="M209"/>
  <c r="AM209"/>
  <c r="R79"/>
  <c r="AE59"/>
  <c r="AF59" s="1"/>
  <c r="AR59" s="1"/>
  <c r="AE14"/>
  <c r="AF14" s="1"/>
  <c r="AR14" s="1"/>
  <c r="AC45"/>
  <c r="BA292"/>
  <c r="L209"/>
  <c r="R209"/>
  <c r="AN209"/>
  <c r="AS249" i="22"/>
  <c r="AN250"/>
  <c r="AS179"/>
  <c r="AS181" s="1"/>
  <c r="DJ54" i="18" s="1"/>
  <c r="AN181" i="22"/>
  <c r="AQ278"/>
  <c r="AQ283" s="1"/>
  <c r="M283"/>
  <c r="M277" s="1"/>
  <c r="AQ285"/>
  <c r="AQ289" s="1"/>
  <c r="M289"/>
  <c r="M284" s="1"/>
  <c r="AU11"/>
  <c r="AS195"/>
  <c r="AN196"/>
  <c r="AS84"/>
  <c r="AN85"/>
  <c r="AU15"/>
  <c r="T245"/>
  <c r="T244" s="1"/>
  <c r="U78"/>
  <c r="AM6"/>
  <c r="AE74"/>
  <c r="AF74" s="1"/>
  <c r="AR74" s="1"/>
  <c r="AE63"/>
  <c r="AF63" s="1"/>
  <c r="AR63" s="1"/>
  <c r="AE34"/>
  <c r="AF34" s="1"/>
  <c r="AR34" s="1"/>
  <c r="AC78"/>
  <c r="AL150"/>
  <c r="AU204"/>
  <c r="L209"/>
  <c r="AN209"/>
  <c r="S182"/>
  <c r="AE185"/>
  <c r="AF185" s="1"/>
  <c r="AR185" s="1"/>
  <c r="AE90"/>
  <c r="AF90" s="1"/>
  <c r="AR90" s="1"/>
  <c r="AF82"/>
  <c r="AR82" s="1"/>
  <c r="DO7" i="18"/>
  <c r="AQ263" i="22"/>
  <c r="DH80" i="18" s="1"/>
  <c r="AC6" i="22"/>
  <c r="AC45"/>
  <c r="AM209"/>
  <c r="AM198" s="1"/>
  <c r="AM197" s="1"/>
  <c r="CY63" i="18"/>
  <c r="DA51"/>
  <c r="DD12"/>
  <c r="DC75"/>
  <c r="DC74" s="1"/>
  <c r="DA47"/>
  <c r="DD19"/>
  <c r="AF17" i="17"/>
  <c r="AE19"/>
  <c r="AE16" s="1"/>
  <c r="AU15"/>
  <c r="AU11"/>
  <c r="AU44"/>
  <c r="AU40" s="1"/>
  <c r="AM245"/>
  <c r="U79"/>
  <c r="AE235"/>
  <c r="AF235" s="1"/>
  <c r="AR235" s="1"/>
  <c r="AF191"/>
  <c r="AE187"/>
  <c r="AF187" s="1"/>
  <c r="AR187" s="1"/>
  <c r="AE53"/>
  <c r="AF53" s="1"/>
  <c r="AR53" s="1"/>
  <c r="AE34"/>
  <c r="AF34" s="1"/>
  <c r="AR34" s="1"/>
  <c r="AC78"/>
  <c r="L209"/>
  <c r="L198" s="1"/>
  <c r="AN209"/>
  <c r="AB245"/>
  <c r="AB244" s="1"/>
  <c r="Y182"/>
  <c r="BA5"/>
  <c r="AM6"/>
  <c r="AE223"/>
  <c r="AF223" s="1"/>
  <c r="AR223" s="1"/>
  <c r="AE214"/>
  <c r="AF214" s="1"/>
  <c r="AR214" s="1"/>
  <c r="AE205"/>
  <c r="AF205" s="1"/>
  <c r="AR205" s="1"/>
  <c r="CP51" i="18"/>
  <c r="AE179" i="17"/>
  <c r="AF179" s="1"/>
  <c r="AR179" s="1"/>
  <c r="AC6"/>
  <c r="AC45"/>
  <c r="AU204"/>
  <c r="M209"/>
  <c r="AM209"/>
  <c r="AS95" i="16"/>
  <c r="AN99"/>
  <c r="AN93" s="1"/>
  <c r="AS264"/>
  <c r="AS268" s="1"/>
  <c r="BW81" i="18" s="1"/>
  <c r="AN268" i="16"/>
  <c r="AS90"/>
  <c r="AN92"/>
  <c r="AU212"/>
  <c r="AB245"/>
  <c r="AB244" s="1"/>
  <c r="BZ75" i="18"/>
  <c r="BZ74" s="1"/>
  <c r="AE236" i="16"/>
  <c r="AF236" s="1"/>
  <c r="AR236" s="1"/>
  <c r="AE228"/>
  <c r="AF228" s="1"/>
  <c r="AR228" s="1"/>
  <c r="AE211"/>
  <c r="AF211" s="1"/>
  <c r="AR211" s="1"/>
  <c r="AS159"/>
  <c r="BW49" i="18" s="1"/>
  <c r="AW45" i="16"/>
  <c r="BA45"/>
  <c r="AM209"/>
  <c r="AM6"/>
  <c r="CC75" i="18"/>
  <c r="CC74" s="1"/>
  <c r="BZ60"/>
  <c r="M133" i="16"/>
  <c r="M123" s="1"/>
  <c r="M99"/>
  <c r="M93" s="1"/>
  <c r="AE51"/>
  <c r="AF51" s="1"/>
  <c r="AR51" s="1"/>
  <c r="AY51" s="1"/>
  <c r="AY56" s="1"/>
  <c r="AY45" s="1"/>
  <c r="AQ268"/>
  <c r="AC45"/>
  <c r="AC5" s="1"/>
  <c r="AU204"/>
  <c r="L209"/>
  <c r="AN209"/>
  <c r="AS223" i="15"/>
  <c r="AN225"/>
  <c r="AN221" s="1"/>
  <c r="AQ261"/>
  <c r="AQ263" s="1"/>
  <c r="BH80" i="18" s="1"/>
  <c r="M263" i="15"/>
  <c r="AD197"/>
  <c r="AF17"/>
  <c r="AE19"/>
  <c r="AE16" s="1"/>
  <c r="AU16"/>
  <c r="BL11" i="18"/>
  <c r="AQ266" i="15"/>
  <c r="AQ268" s="1"/>
  <c r="M268"/>
  <c r="M259" s="1"/>
  <c r="AQ278"/>
  <c r="M283"/>
  <c r="M277" s="1"/>
  <c r="AQ287"/>
  <c r="M289"/>
  <c r="M284" s="1"/>
  <c r="AU15"/>
  <c r="BL9" i="18" s="1"/>
  <c r="S78" i="15"/>
  <c r="AE235"/>
  <c r="AF235" s="1"/>
  <c r="AR235" s="1"/>
  <c r="AF217"/>
  <c r="AR217" s="1"/>
  <c r="AS181"/>
  <c r="BJ54" i="18" s="1"/>
  <c r="AF167" i="15"/>
  <c r="AR167" s="1"/>
  <c r="AE164"/>
  <c r="AF164" s="1"/>
  <c r="AR164" s="1"/>
  <c r="AE154"/>
  <c r="AF154" s="1"/>
  <c r="AR154" s="1"/>
  <c r="AE143"/>
  <c r="AF143" s="1"/>
  <c r="AR143" s="1"/>
  <c r="AF135"/>
  <c r="AR135" s="1"/>
  <c r="AE126"/>
  <c r="AF126" s="1"/>
  <c r="AR126" s="1"/>
  <c r="AE120"/>
  <c r="AF120" s="1"/>
  <c r="AR120" s="1"/>
  <c r="AT69"/>
  <c r="BB69" s="1"/>
  <c r="AS253"/>
  <c r="AS263"/>
  <c r="AC45"/>
  <c r="AW150"/>
  <c r="BA150"/>
  <c r="AU204"/>
  <c r="L209"/>
  <c r="Y245"/>
  <c r="Y244" s="1"/>
  <c r="AW5"/>
  <c r="AE69"/>
  <c r="AD5"/>
  <c r="AS239"/>
  <c r="AS224"/>
  <c r="AS222"/>
  <c r="AT201"/>
  <c r="BB201" s="1"/>
  <c r="AF177"/>
  <c r="AR177" s="1"/>
  <c r="AE107"/>
  <c r="AF107" s="1"/>
  <c r="AR107" s="1"/>
  <c r="AE101"/>
  <c r="AE86"/>
  <c r="AF86" s="1"/>
  <c r="AR86" s="1"/>
  <c r="AE53"/>
  <c r="AF53" s="1"/>
  <c r="AR53" s="1"/>
  <c r="AE34"/>
  <c r="AF34" s="1"/>
  <c r="AR34" s="1"/>
  <c r="AC6"/>
  <c r="AC5" s="1"/>
  <c r="AC78"/>
  <c r="AW45"/>
  <c r="BA45"/>
  <c r="BA5" s="1"/>
  <c r="BA292" s="1"/>
  <c r="AV182"/>
  <c r="AV150" s="1"/>
  <c r="AX182"/>
  <c r="AX150" s="1"/>
  <c r="AX292" s="1"/>
  <c r="AZ182"/>
  <c r="AZ150" s="1"/>
  <c r="M209"/>
  <c r="AM209"/>
  <c r="AQ157" i="14"/>
  <c r="M159"/>
  <c r="AS136"/>
  <c r="AN139"/>
  <c r="AN134" s="1"/>
  <c r="AS108"/>
  <c r="AN110"/>
  <c r="AN106" s="1"/>
  <c r="AU44"/>
  <c r="AU40" s="1"/>
  <c r="AU15"/>
  <c r="AS57"/>
  <c r="AN60"/>
  <c r="AF42"/>
  <c r="AR42" s="1"/>
  <c r="AE44"/>
  <c r="AE40" s="1"/>
  <c r="AQ8"/>
  <c r="AU8" s="1"/>
  <c r="M11"/>
  <c r="U245"/>
  <c r="U244" s="1"/>
  <c r="U79"/>
  <c r="S79"/>
  <c r="M6"/>
  <c r="AE223"/>
  <c r="AF223" s="1"/>
  <c r="AR223" s="1"/>
  <c r="AE214"/>
  <c r="AF214" s="1"/>
  <c r="AE179"/>
  <c r="AF179" s="1"/>
  <c r="AR179" s="1"/>
  <c r="AE126"/>
  <c r="AF126" s="1"/>
  <c r="AR126" s="1"/>
  <c r="AE120"/>
  <c r="AF120" s="1"/>
  <c r="AR120" s="1"/>
  <c r="AE112"/>
  <c r="AF112" s="1"/>
  <c r="AR112" s="1"/>
  <c r="AE104"/>
  <c r="AF104" s="1"/>
  <c r="AR104" s="1"/>
  <c r="AE98"/>
  <c r="AF98" s="1"/>
  <c r="AR98" s="1"/>
  <c r="AE74"/>
  <c r="AF74" s="1"/>
  <c r="AR74" s="1"/>
  <c r="AE67"/>
  <c r="AF67" s="1"/>
  <c r="AR67" s="1"/>
  <c r="AC45"/>
  <c r="BA292"/>
  <c r="AM209"/>
  <c r="AM198" s="1"/>
  <c r="L151"/>
  <c r="AD5"/>
  <c r="R45"/>
  <c r="R20"/>
  <c r="BD7" i="18"/>
  <c r="BB7"/>
  <c r="AE24" i="14"/>
  <c r="AF24" s="1"/>
  <c r="AR24" s="1"/>
  <c r="AE17"/>
  <c r="AF17" s="1"/>
  <c r="AR17" s="1"/>
  <c r="AS249"/>
  <c r="AX292"/>
  <c r="L209"/>
  <c r="L198" s="1"/>
  <c r="AN209"/>
  <c r="AQ233" i="13"/>
  <c r="M237"/>
  <c r="M232" s="1"/>
  <c r="AQ202"/>
  <c r="AQ203" s="1"/>
  <c r="M203"/>
  <c r="AQ28"/>
  <c r="M29"/>
  <c r="AQ215"/>
  <c r="M220"/>
  <c r="M213" s="1"/>
  <c r="AS28"/>
  <c r="AN29"/>
  <c r="L151"/>
  <c r="R6"/>
  <c r="Y237"/>
  <c r="Y232" s="1"/>
  <c r="AE223"/>
  <c r="AF223" s="1"/>
  <c r="AR223" s="1"/>
  <c r="Y225"/>
  <c r="Y221" s="1"/>
  <c r="AE195"/>
  <c r="AF195" s="1"/>
  <c r="AR195" s="1"/>
  <c r="AT195" s="1"/>
  <c r="BB195" s="1"/>
  <c r="Y196"/>
  <c r="Y181"/>
  <c r="AF177"/>
  <c r="AR177" s="1"/>
  <c r="AE124"/>
  <c r="AF124" s="1"/>
  <c r="AR124" s="1"/>
  <c r="AE114"/>
  <c r="AF114" s="1"/>
  <c r="AR114" s="1"/>
  <c r="AE104"/>
  <c r="AF104" s="1"/>
  <c r="AR104" s="1"/>
  <c r="AE95"/>
  <c r="AF95" s="1"/>
  <c r="AR95" s="1"/>
  <c r="AT69"/>
  <c r="BB69" s="1"/>
  <c r="AE62"/>
  <c r="AF62" s="1"/>
  <c r="AR62" s="1"/>
  <c r="AY62" s="1"/>
  <c r="AE32"/>
  <c r="AF32" s="1"/>
  <c r="AR32" s="1"/>
  <c r="AE261"/>
  <c r="AF261" s="1"/>
  <c r="AR261" s="1"/>
  <c r="AM258"/>
  <c r="AE257"/>
  <c r="AF257" s="1"/>
  <c r="AR257" s="1"/>
  <c r="AE255"/>
  <c r="AF255" s="1"/>
  <c r="AL151"/>
  <c r="AL150" s="1"/>
  <c r="AW292"/>
  <c r="BA292"/>
  <c r="L209"/>
  <c r="L198" s="1"/>
  <c r="AM79"/>
  <c r="Y45"/>
  <c r="Y20"/>
  <c r="L5"/>
  <c r="AO75" i="18"/>
  <c r="AO74" s="1"/>
  <c r="EO77"/>
  <c r="Y203" i="13"/>
  <c r="Y198" s="1"/>
  <c r="AE185"/>
  <c r="AF185" s="1"/>
  <c r="AR185" s="1"/>
  <c r="Y190"/>
  <c r="Y182" s="1"/>
  <c r="AO7" i="18"/>
  <c r="AE286" i="13"/>
  <c r="AF286" s="1"/>
  <c r="AR286" s="1"/>
  <c r="AT286" s="1"/>
  <c r="BB286" s="1"/>
  <c r="AE281"/>
  <c r="AF281" s="1"/>
  <c r="AR281" s="1"/>
  <c r="AE275"/>
  <c r="AF275" s="1"/>
  <c r="AR275" s="1"/>
  <c r="AE267"/>
  <c r="AF267" s="1"/>
  <c r="AR267" s="1"/>
  <c r="AJ150"/>
  <c r="AV292"/>
  <c r="AX292"/>
  <c r="M209"/>
  <c r="AM209"/>
  <c r="AE85" i="18"/>
  <c r="ER86"/>
  <c r="ER85" s="1"/>
  <c r="AC85"/>
  <c r="EP86"/>
  <c r="EP85" s="1"/>
  <c r="AE75"/>
  <c r="AE74" s="1"/>
  <c r="ER76"/>
  <c r="AC75"/>
  <c r="AC74" s="1"/>
  <c r="EP76"/>
  <c r="EN78"/>
  <c r="ER84"/>
  <c r="EQ81"/>
  <c r="EP84"/>
  <c r="AS267" i="12"/>
  <c r="AN268"/>
  <c r="AD75" i="18"/>
  <c r="AD74" s="1"/>
  <c r="AB75"/>
  <c r="AB74" s="1"/>
  <c r="AD197" i="12"/>
  <c r="ER81" i="18"/>
  <c r="EN81"/>
  <c r="U198" i="12"/>
  <c r="S198"/>
  <c r="U79"/>
  <c r="S78"/>
  <c r="AL5"/>
  <c r="AA76" i="18"/>
  <c r="EN76" s="1"/>
  <c r="AE278" i="12"/>
  <c r="AE264"/>
  <c r="AE255"/>
  <c r="AF255" s="1"/>
  <c r="AE249"/>
  <c r="AF249" s="1"/>
  <c r="AR249" s="1"/>
  <c r="AE195"/>
  <c r="AF195" s="1"/>
  <c r="AR195" s="1"/>
  <c r="AE180"/>
  <c r="AF180" s="1"/>
  <c r="AR180" s="1"/>
  <c r="AF174"/>
  <c r="AR174" s="1"/>
  <c r="AE172"/>
  <c r="AF172" s="1"/>
  <c r="AR172" s="1"/>
  <c r="AF82"/>
  <c r="AR82" s="1"/>
  <c r="AE51"/>
  <c r="AF51" s="1"/>
  <c r="AR51" s="1"/>
  <c r="AY51" s="1"/>
  <c r="AY56" s="1"/>
  <c r="AY45" s="1"/>
  <c r="AE48"/>
  <c r="AF48" s="1"/>
  <c r="AR48" s="1"/>
  <c r="AE32"/>
  <c r="AF32" s="1"/>
  <c r="AR32" s="1"/>
  <c r="AL78"/>
  <c r="AW6"/>
  <c r="AW45"/>
  <c r="BA45"/>
  <c r="M209"/>
  <c r="AM209"/>
  <c r="AM198" s="1"/>
  <c r="BA245"/>
  <c r="BA244" s="1"/>
  <c r="AZ245"/>
  <c r="AZ244" s="1"/>
  <c r="AY245"/>
  <c r="AY244" s="1"/>
  <c r="AX245"/>
  <c r="AX244" s="1"/>
  <c r="AV245"/>
  <c r="AV244" s="1"/>
  <c r="AU245"/>
  <c r="AU244" s="1"/>
  <c r="Y245"/>
  <c r="Y244" s="1"/>
  <c r="T79"/>
  <c r="AM6"/>
  <c r="U45"/>
  <c r="U20"/>
  <c r="S45"/>
  <c r="S20"/>
  <c r="AE262"/>
  <c r="AF262" s="1"/>
  <c r="AR262" s="1"/>
  <c r="AF286"/>
  <c r="AR286" s="1"/>
  <c r="AE185"/>
  <c r="AF185" s="1"/>
  <c r="AR185" s="1"/>
  <c r="AE47" i="18"/>
  <c r="Z7"/>
  <c r="AD7"/>
  <c r="BA292" i="12"/>
  <c r="L209"/>
  <c r="DO60" i="18"/>
  <c r="AK197" i="22"/>
  <c r="AK197" i="17"/>
  <c r="CD60" i="18"/>
  <c r="AJ197" i="14"/>
  <c r="AV197"/>
  <c r="AV292" s="1"/>
  <c r="AD197"/>
  <c r="AJ197" i="13"/>
  <c r="AL197" i="1"/>
  <c r="AV61" i="23"/>
  <c r="AV5" s="1"/>
  <c r="AV292" s="1"/>
  <c r="DZ24" i="18"/>
  <c r="DZ23" s="1"/>
  <c r="DY51"/>
  <c r="DY47"/>
  <c r="AS160" i="23"/>
  <c r="AS162" s="1"/>
  <c r="DW50" i="18" s="1"/>
  <c r="AN162" i="23"/>
  <c r="AS47"/>
  <c r="AN50"/>
  <c r="AS165"/>
  <c r="AN168"/>
  <c r="AS120"/>
  <c r="AN122"/>
  <c r="AN118" s="1"/>
  <c r="AS42"/>
  <c r="AN44"/>
  <c r="AN40" s="1"/>
  <c r="AS27"/>
  <c r="AN29"/>
  <c r="AN190"/>
  <c r="AE67"/>
  <c r="AF67" s="1"/>
  <c r="AR67" s="1"/>
  <c r="AE229"/>
  <c r="AF229" s="1"/>
  <c r="AR229" s="1"/>
  <c r="AF217"/>
  <c r="AR217" s="1"/>
  <c r="AE148"/>
  <c r="AF148" s="1"/>
  <c r="AR148" s="1"/>
  <c r="AE33"/>
  <c r="AF33" s="1"/>
  <c r="AR33" s="1"/>
  <c r="AE13"/>
  <c r="AF13" s="1"/>
  <c r="AR13" s="1"/>
  <c r="U163"/>
  <c r="AE235"/>
  <c r="AF235" s="1"/>
  <c r="AR235" s="1"/>
  <c r="AE223"/>
  <c r="AF223" s="1"/>
  <c r="AR223" s="1"/>
  <c r="AE179"/>
  <c r="AF179" s="1"/>
  <c r="AR179" s="1"/>
  <c r="AE157"/>
  <c r="AF157" s="1"/>
  <c r="AR157" s="1"/>
  <c r="AE131"/>
  <c r="AF131" s="1"/>
  <c r="AR131" s="1"/>
  <c r="AE120"/>
  <c r="AF120" s="1"/>
  <c r="AR120" s="1"/>
  <c r="AE98"/>
  <c r="AF98" s="1"/>
  <c r="AR98" s="1"/>
  <c r="AF64"/>
  <c r="AR64" s="1"/>
  <c r="AE55"/>
  <c r="AF55" s="1"/>
  <c r="AR55" s="1"/>
  <c r="AF38"/>
  <c r="AE188"/>
  <c r="AF188" s="1"/>
  <c r="AR188" s="1"/>
  <c r="U182"/>
  <c r="U151"/>
  <c r="AE228"/>
  <c r="AF228" s="1"/>
  <c r="AR228" s="1"/>
  <c r="AE211"/>
  <c r="AF211" s="1"/>
  <c r="AR211" s="1"/>
  <c r="AE192"/>
  <c r="AE189"/>
  <c r="AF189" s="1"/>
  <c r="AR189" s="1"/>
  <c r="AE165"/>
  <c r="AF165" s="1"/>
  <c r="AR165" s="1"/>
  <c r="AE143"/>
  <c r="AF143" s="1"/>
  <c r="AR143" s="1"/>
  <c r="AE127"/>
  <c r="AF127" s="1"/>
  <c r="AR127" s="1"/>
  <c r="AE103"/>
  <c r="AF103" s="1"/>
  <c r="AR103" s="1"/>
  <c r="AE94"/>
  <c r="AF94" s="1"/>
  <c r="AR94" s="1"/>
  <c r="AE74"/>
  <c r="AF74" s="1"/>
  <c r="AR74" s="1"/>
  <c r="AE63"/>
  <c r="AF63" s="1"/>
  <c r="AR63" s="1"/>
  <c r="AE42"/>
  <c r="AE8"/>
  <c r="AF8" s="1"/>
  <c r="AR8" s="1"/>
  <c r="AQ158"/>
  <c r="M159"/>
  <c r="AQ102"/>
  <c r="M105"/>
  <c r="M100" s="1"/>
  <c r="AQ109"/>
  <c r="M110"/>
  <c r="M106" s="1"/>
  <c r="AQ97"/>
  <c r="M99"/>
  <c r="M93" s="1"/>
  <c r="AQ38"/>
  <c r="M39"/>
  <c r="M190"/>
  <c r="M182" s="1"/>
  <c r="DP47" i="18"/>
  <c r="EL48"/>
  <c r="DL8"/>
  <c r="EP8"/>
  <c r="EN8"/>
  <c r="EM61"/>
  <c r="DP51"/>
  <c r="EP52"/>
  <c r="EQ29"/>
  <c r="EO29"/>
  <c r="AS154" i="22"/>
  <c r="AN156"/>
  <c r="AS42"/>
  <c r="AN44"/>
  <c r="AN40" s="1"/>
  <c r="AN188"/>
  <c r="AN190" s="1"/>
  <c r="AC5"/>
  <c r="AB182"/>
  <c r="AB151"/>
  <c r="AE215"/>
  <c r="AF215" s="1"/>
  <c r="AR215" s="1"/>
  <c r="AE144"/>
  <c r="AF144" s="1"/>
  <c r="AR144" s="1"/>
  <c r="AE132"/>
  <c r="AF132" s="1"/>
  <c r="AR132" s="1"/>
  <c r="AE124"/>
  <c r="AF124" s="1"/>
  <c r="AR124" s="1"/>
  <c r="AE114"/>
  <c r="AF114" s="1"/>
  <c r="AR114" s="1"/>
  <c r="AE104"/>
  <c r="AF104" s="1"/>
  <c r="AR104" s="1"/>
  <c r="AB163"/>
  <c r="AE157"/>
  <c r="AF157" s="1"/>
  <c r="AR157" s="1"/>
  <c r="AT157" s="1"/>
  <c r="BB157" s="1"/>
  <c r="AF64"/>
  <c r="AR64" s="1"/>
  <c r="U163"/>
  <c r="AE242"/>
  <c r="AF242" s="1"/>
  <c r="AR242" s="1"/>
  <c r="AE223"/>
  <c r="AF223" s="1"/>
  <c r="AR223" s="1"/>
  <c r="AE216"/>
  <c r="AF216" s="1"/>
  <c r="AR216" s="1"/>
  <c r="AE189"/>
  <c r="AF189" s="1"/>
  <c r="AR189" s="1"/>
  <c r="AT189" s="1"/>
  <c r="BB189" s="1"/>
  <c r="AE174"/>
  <c r="AF174" s="1"/>
  <c r="AR174" s="1"/>
  <c r="AE152"/>
  <c r="AF152" s="1"/>
  <c r="AR152" s="1"/>
  <c r="AT152" s="1"/>
  <c r="BB152" s="1"/>
  <c r="AE137"/>
  <c r="AF137" s="1"/>
  <c r="AR137" s="1"/>
  <c r="AE119"/>
  <c r="AF119" s="1"/>
  <c r="AR119" s="1"/>
  <c r="AT119" s="1"/>
  <c r="BB119" s="1"/>
  <c r="AE97"/>
  <c r="AF97" s="1"/>
  <c r="AR97" s="1"/>
  <c r="AF80"/>
  <c r="AR80" s="1"/>
  <c r="AT80" s="1"/>
  <c r="BB80" s="1"/>
  <c r="AE67"/>
  <c r="AF67" s="1"/>
  <c r="AR67" s="1"/>
  <c r="AE47"/>
  <c r="AF47" s="1"/>
  <c r="AR47" s="1"/>
  <c r="AT47" s="1"/>
  <c r="BB47" s="1"/>
  <c r="AE30"/>
  <c r="AF30" s="1"/>
  <c r="AR30" s="1"/>
  <c r="AE13"/>
  <c r="AF13" s="1"/>
  <c r="AR13" s="1"/>
  <c r="AT13" s="1"/>
  <c r="BB13" s="1"/>
  <c r="AE188"/>
  <c r="AF188" s="1"/>
  <c r="AR188" s="1"/>
  <c r="AE229"/>
  <c r="AF229" s="1"/>
  <c r="AR229" s="1"/>
  <c r="AT229" s="1"/>
  <c r="BB229" s="1"/>
  <c r="AE205"/>
  <c r="AF205" s="1"/>
  <c r="AR205" s="1"/>
  <c r="AE183"/>
  <c r="AF183" s="1"/>
  <c r="AF171"/>
  <c r="AR171" s="1"/>
  <c r="AE128"/>
  <c r="AF128" s="1"/>
  <c r="AR128" s="1"/>
  <c r="AT128" s="1"/>
  <c r="BB128" s="1"/>
  <c r="AE109"/>
  <c r="AF109" s="1"/>
  <c r="AR109" s="1"/>
  <c r="AE84"/>
  <c r="AE85" s="1"/>
  <c r="AE55"/>
  <c r="AF55" s="1"/>
  <c r="AR55" s="1"/>
  <c r="AF38"/>
  <c r="AF39" s="1"/>
  <c r="AE35"/>
  <c r="AF35" s="1"/>
  <c r="AR35" s="1"/>
  <c r="AE14"/>
  <c r="AF14" s="1"/>
  <c r="AR14" s="1"/>
  <c r="AT14" s="1"/>
  <c r="BB14" s="1"/>
  <c r="L198"/>
  <c r="M52"/>
  <c r="AQ52" s="1"/>
  <c r="L56"/>
  <c r="M196"/>
  <c r="M162"/>
  <c r="L196"/>
  <c r="L190"/>
  <c r="L181"/>
  <c r="L168"/>
  <c r="L162"/>
  <c r="L156"/>
  <c r="L139"/>
  <c r="L134" s="1"/>
  <c r="L122"/>
  <c r="L118" s="1"/>
  <c r="L110"/>
  <c r="L106" s="1"/>
  <c r="L99"/>
  <c r="L93" s="1"/>
  <c r="L92"/>
  <c r="L85"/>
  <c r="L77"/>
  <c r="L61" s="1"/>
  <c r="L60"/>
  <c r="AQ188"/>
  <c r="CZ24" i="18"/>
  <c r="CZ23" s="1"/>
  <c r="EO57"/>
  <c r="EP54"/>
  <c r="EN54"/>
  <c r="EQ53"/>
  <c r="DE26"/>
  <c r="DC26"/>
  <c r="DA26"/>
  <c r="CY26"/>
  <c r="EQ69"/>
  <c r="EQ68" s="1"/>
  <c r="EL58"/>
  <c r="EO50"/>
  <c r="DE47"/>
  <c r="EQ45"/>
  <c r="EQ44" s="1"/>
  <c r="EO45"/>
  <c r="EO44" s="1"/>
  <c r="EM41"/>
  <c r="DE7"/>
  <c r="DD7"/>
  <c r="DC7"/>
  <c r="DA7"/>
  <c r="CZ7"/>
  <c r="CZ60"/>
  <c r="DE51"/>
  <c r="CL51"/>
  <c r="CQ12"/>
  <c r="CP60"/>
  <c r="CL47"/>
  <c r="CQ19"/>
  <c r="CN7"/>
  <c r="AS206" i="17"/>
  <c r="AS209" s="1"/>
  <c r="CJ62" i="18" s="1"/>
  <c r="AC5" i="17"/>
  <c r="AB79"/>
  <c r="AE141"/>
  <c r="AF141" s="1"/>
  <c r="AR141" s="1"/>
  <c r="AE103"/>
  <c r="AF103" s="1"/>
  <c r="AR103" s="1"/>
  <c r="AE101"/>
  <c r="AF101" s="1"/>
  <c r="AR101" s="1"/>
  <c r="AE91"/>
  <c r="AF91" s="1"/>
  <c r="AR91" s="1"/>
  <c r="AB45"/>
  <c r="AB20"/>
  <c r="AE70"/>
  <c r="AF70" s="1"/>
  <c r="AR70" s="1"/>
  <c r="AY70" s="1"/>
  <c r="AE49"/>
  <c r="AF49" s="1"/>
  <c r="AR49" s="1"/>
  <c r="Y45"/>
  <c r="Y20"/>
  <c r="AR191"/>
  <c r="T79"/>
  <c r="U45"/>
  <c r="U20"/>
  <c r="T45"/>
  <c r="T20"/>
  <c r="S45"/>
  <c r="S20"/>
  <c r="R45"/>
  <c r="R20"/>
  <c r="AE229"/>
  <c r="AF217"/>
  <c r="AR217" s="1"/>
  <c r="AE211"/>
  <c r="AF211" s="1"/>
  <c r="AR211" s="1"/>
  <c r="AE206"/>
  <c r="AF206" s="1"/>
  <c r="AR206" s="1"/>
  <c r="AE186"/>
  <c r="AF186" s="1"/>
  <c r="AR186" s="1"/>
  <c r="AE194"/>
  <c r="AF194" s="1"/>
  <c r="AR194" s="1"/>
  <c r="AE157"/>
  <c r="AF157" s="1"/>
  <c r="AR157" s="1"/>
  <c r="AE138"/>
  <c r="AF138" s="1"/>
  <c r="AR138" s="1"/>
  <c r="AE131"/>
  <c r="AF131" s="1"/>
  <c r="AR131" s="1"/>
  <c r="AE127"/>
  <c r="AF127" s="1"/>
  <c r="AR127" s="1"/>
  <c r="AE113"/>
  <c r="AF113" s="1"/>
  <c r="AR113" s="1"/>
  <c r="AE86"/>
  <c r="AF86" s="1"/>
  <c r="AR86" s="1"/>
  <c r="AT34"/>
  <c r="AF66"/>
  <c r="AR66" s="1"/>
  <c r="AF43"/>
  <c r="AR43" s="1"/>
  <c r="AE30"/>
  <c r="AF30" s="1"/>
  <c r="AR30" s="1"/>
  <c r="AT30" s="1"/>
  <c r="AE22"/>
  <c r="AF22" s="1"/>
  <c r="AR22" s="1"/>
  <c r="S78"/>
  <c r="R79"/>
  <c r="AE242"/>
  <c r="AF242" s="1"/>
  <c r="AR242" s="1"/>
  <c r="AF218"/>
  <c r="AR218" s="1"/>
  <c r="AE215"/>
  <c r="AE204"/>
  <c r="AE192"/>
  <c r="AE165"/>
  <c r="AF165" s="1"/>
  <c r="AR165" s="1"/>
  <c r="AE145"/>
  <c r="AF145" s="1"/>
  <c r="AR145" s="1"/>
  <c r="AE94"/>
  <c r="AF94" s="1"/>
  <c r="AR94" s="1"/>
  <c r="AF81"/>
  <c r="AR81" s="1"/>
  <c r="AT49"/>
  <c r="BB49" s="1"/>
  <c r="AE76"/>
  <c r="AF76" s="1"/>
  <c r="AR76" s="1"/>
  <c r="AE58"/>
  <c r="AF58" s="1"/>
  <c r="AR58" s="1"/>
  <c r="AF41"/>
  <c r="AR41" s="1"/>
  <c r="AE23"/>
  <c r="AF23" s="1"/>
  <c r="AR23" s="1"/>
  <c r="AE188"/>
  <c r="AF188" s="1"/>
  <c r="AR188" s="1"/>
  <c r="AQ179"/>
  <c r="M181"/>
  <c r="AQ87"/>
  <c r="M88"/>
  <c r="AQ180"/>
  <c r="BA5" i="16"/>
  <c r="AW5"/>
  <c r="AV150"/>
  <c r="AX150"/>
  <c r="AZ150"/>
  <c r="AV197"/>
  <c r="AX197"/>
  <c r="AX292" s="1"/>
  <c r="AZ197"/>
  <c r="CD59" i="18"/>
  <c r="BZ59"/>
  <c r="CC47"/>
  <c r="AS235" i="16"/>
  <c r="AN237"/>
  <c r="AN232" s="1"/>
  <c r="AS223"/>
  <c r="AN225"/>
  <c r="AN221" s="1"/>
  <c r="AS195"/>
  <c r="AN196"/>
  <c r="AS114"/>
  <c r="AN117"/>
  <c r="AN111" s="1"/>
  <c r="AS104"/>
  <c r="AN105"/>
  <c r="AN100" s="1"/>
  <c r="AS240"/>
  <c r="AN243"/>
  <c r="AN238" s="1"/>
  <c r="AS228"/>
  <c r="AN231"/>
  <c r="AN226" s="1"/>
  <c r="AS179"/>
  <c r="AS181" s="1"/>
  <c r="BW54" i="18" s="1"/>
  <c r="AN181" i="16"/>
  <c r="AS154"/>
  <c r="AN156"/>
  <c r="AS121"/>
  <c r="AN122"/>
  <c r="AN118" s="1"/>
  <c r="AS107"/>
  <c r="AN110"/>
  <c r="AN106" s="1"/>
  <c r="AC197"/>
  <c r="AE195"/>
  <c r="AF195" s="1"/>
  <c r="AR195" s="1"/>
  <c r="AE160"/>
  <c r="AE223"/>
  <c r="AF223" s="1"/>
  <c r="AR223" s="1"/>
  <c r="AE137"/>
  <c r="AF137" s="1"/>
  <c r="AR137" s="1"/>
  <c r="AE129"/>
  <c r="AF129" s="1"/>
  <c r="AR129" s="1"/>
  <c r="AE120"/>
  <c r="AF120" s="1"/>
  <c r="AR120" s="1"/>
  <c r="AE108"/>
  <c r="AF108" s="1"/>
  <c r="AR108" s="1"/>
  <c r="AE96"/>
  <c r="AF96" s="1"/>
  <c r="AR96" s="1"/>
  <c r="AE86"/>
  <c r="AF86" s="1"/>
  <c r="AR86" s="1"/>
  <c r="AE54"/>
  <c r="AF54" s="1"/>
  <c r="AR54" s="1"/>
  <c r="AF160"/>
  <c r="AR160" s="1"/>
  <c r="AE162"/>
  <c r="U182"/>
  <c r="U151"/>
  <c r="AE240"/>
  <c r="AF240" s="1"/>
  <c r="AR240" s="1"/>
  <c r="AF218"/>
  <c r="AR218" s="1"/>
  <c r="AE215"/>
  <c r="AF215" s="1"/>
  <c r="AR215" s="1"/>
  <c r="AE192"/>
  <c r="AE154"/>
  <c r="AF154" s="1"/>
  <c r="AR154" s="1"/>
  <c r="AE132"/>
  <c r="AF132" s="1"/>
  <c r="AR132" s="1"/>
  <c r="AE115"/>
  <c r="AF115" s="1"/>
  <c r="AR115" s="1"/>
  <c r="AE91"/>
  <c r="AF91" s="1"/>
  <c r="AR91" s="1"/>
  <c r="AE48"/>
  <c r="AF48" s="1"/>
  <c r="AR48" s="1"/>
  <c r="AE33"/>
  <c r="AF33" s="1"/>
  <c r="AR33" s="1"/>
  <c r="AE12"/>
  <c r="AF12" s="1"/>
  <c r="AR12" s="1"/>
  <c r="U163"/>
  <c r="AE235"/>
  <c r="AF235" s="1"/>
  <c r="AR235" s="1"/>
  <c r="AE229"/>
  <c r="AF229" s="1"/>
  <c r="AR229" s="1"/>
  <c r="AF217"/>
  <c r="AR217" s="1"/>
  <c r="AE205"/>
  <c r="AF205" s="1"/>
  <c r="AR205" s="1"/>
  <c r="AE186"/>
  <c r="AF186" s="1"/>
  <c r="AR186" s="1"/>
  <c r="AF177"/>
  <c r="AR177" s="1"/>
  <c r="AE174"/>
  <c r="AF174" s="1"/>
  <c r="AR174" s="1"/>
  <c r="AE166"/>
  <c r="AF166" s="1"/>
  <c r="AR166" s="1"/>
  <c r="AE144"/>
  <c r="AF144" s="1"/>
  <c r="AR144" s="1"/>
  <c r="AE125"/>
  <c r="AF125" s="1"/>
  <c r="AR125" s="1"/>
  <c r="AE101"/>
  <c r="AF101" s="1"/>
  <c r="AR101" s="1"/>
  <c r="AE57"/>
  <c r="AF57" s="1"/>
  <c r="AR57" s="1"/>
  <c r="AE24"/>
  <c r="AF24" s="1"/>
  <c r="AR24" s="1"/>
  <c r="AE188"/>
  <c r="AF188" s="1"/>
  <c r="AR188" s="1"/>
  <c r="AQ233"/>
  <c r="M237"/>
  <c r="M232" s="1"/>
  <c r="AQ195"/>
  <c r="M196"/>
  <c r="AQ153"/>
  <c r="M156"/>
  <c r="BY11" i="18"/>
  <c r="BY10" s="1"/>
  <c r="AQ176" i="16"/>
  <c r="M178"/>
  <c r="L198"/>
  <c r="M243"/>
  <c r="M238" s="1"/>
  <c r="M212"/>
  <c r="M181"/>
  <c r="M162"/>
  <c r="L196"/>
  <c r="L190"/>
  <c r="L178"/>
  <c r="L162"/>
  <c r="L156"/>
  <c r="M117"/>
  <c r="M111" s="1"/>
  <c r="L149"/>
  <c r="L140" s="1"/>
  <c r="L133"/>
  <c r="L123" s="1"/>
  <c r="L117"/>
  <c r="L111" s="1"/>
  <c r="L105"/>
  <c r="L100" s="1"/>
  <c r="L92"/>
  <c r="L85"/>
  <c r="L77"/>
  <c r="L61" s="1"/>
  <c r="L60"/>
  <c r="L50"/>
  <c r="L44"/>
  <c r="L40" s="1"/>
  <c r="L39"/>
  <c r="L20" s="1"/>
  <c r="AT69"/>
  <c r="BB69" s="1"/>
  <c r="M190"/>
  <c r="M182" s="1"/>
  <c r="AV61" i="15"/>
  <c r="BM24" i="18"/>
  <c r="AV5" i="15"/>
  <c r="AV292" s="1"/>
  <c r="BN51" i="18"/>
  <c r="BR19"/>
  <c r="BR12"/>
  <c r="BQ7"/>
  <c r="BQ60"/>
  <c r="BO60"/>
  <c r="BM60"/>
  <c r="BN47"/>
  <c r="BP12"/>
  <c r="BN19"/>
  <c r="BN12"/>
  <c r="AS240" i="15"/>
  <c r="AN243"/>
  <c r="AN238" s="1"/>
  <c r="AS167"/>
  <c r="AN168"/>
  <c r="AS108"/>
  <c r="AN110"/>
  <c r="AN106" s="1"/>
  <c r="AS157"/>
  <c r="AN159"/>
  <c r="AS113"/>
  <c r="AN117"/>
  <c r="AN111" s="1"/>
  <c r="AS101"/>
  <c r="AS105" s="1"/>
  <c r="AN100"/>
  <c r="AS86"/>
  <c r="AN88"/>
  <c r="AS58"/>
  <c r="AN60"/>
  <c r="AS241"/>
  <c r="AC198"/>
  <c r="AC197" s="1"/>
  <c r="AB78"/>
  <c r="AB45"/>
  <c r="AB20"/>
  <c r="AE49"/>
  <c r="AF49" s="1"/>
  <c r="AR49" s="1"/>
  <c r="AE222"/>
  <c r="AF222" s="1"/>
  <c r="AR222" s="1"/>
  <c r="AE216"/>
  <c r="AF216" s="1"/>
  <c r="AR216" s="1"/>
  <c r="AF169"/>
  <c r="AR169" s="1"/>
  <c r="Y45"/>
  <c r="Y20"/>
  <c r="AT70"/>
  <c r="BB70" s="1"/>
  <c r="Y163"/>
  <c r="AT154"/>
  <c r="BB154" s="1"/>
  <c r="AE230"/>
  <c r="AF230" s="1"/>
  <c r="AR230" s="1"/>
  <c r="AE206"/>
  <c r="AF206" s="1"/>
  <c r="AR206" s="1"/>
  <c r="AE186"/>
  <c r="AF186" s="1"/>
  <c r="AR186" s="1"/>
  <c r="AF173"/>
  <c r="AR173" s="1"/>
  <c r="AE165"/>
  <c r="AE147"/>
  <c r="AF147" s="1"/>
  <c r="AR147" s="1"/>
  <c r="AE130"/>
  <c r="AF130" s="1"/>
  <c r="AR130" s="1"/>
  <c r="AE116"/>
  <c r="AF116" s="1"/>
  <c r="AR116" s="1"/>
  <c r="AE102"/>
  <c r="AF102" s="1"/>
  <c r="AR102" s="1"/>
  <c r="AE90"/>
  <c r="AF90" s="1"/>
  <c r="AR90" s="1"/>
  <c r="AT49"/>
  <c r="BB49" s="1"/>
  <c r="AF75"/>
  <c r="AR75" s="1"/>
  <c r="AE58"/>
  <c r="AF58" s="1"/>
  <c r="AR58" s="1"/>
  <c r="AF41"/>
  <c r="AR41" s="1"/>
  <c r="AE23"/>
  <c r="AF23" s="1"/>
  <c r="AR23" s="1"/>
  <c r="AE242"/>
  <c r="AF242" s="1"/>
  <c r="AR242" s="1"/>
  <c r="AT242" s="1"/>
  <c r="AE227"/>
  <c r="AF227" s="1"/>
  <c r="AR227" s="1"/>
  <c r="AE195"/>
  <c r="AF195" s="1"/>
  <c r="AR195" s="1"/>
  <c r="AE172"/>
  <c r="AF172" s="1"/>
  <c r="AR172" s="1"/>
  <c r="AE160"/>
  <c r="AE148"/>
  <c r="AF148" s="1"/>
  <c r="AR148" s="1"/>
  <c r="AE138"/>
  <c r="AF138" s="1"/>
  <c r="AR138" s="1"/>
  <c r="AE121"/>
  <c r="AF121" s="1"/>
  <c r="AR121" s="1"/>
  <c r="AE112"/>
  <c r="AF112" s="1"/>
  <c r="AR112" s="1"/>
  <c r="AE95"/>
  <c r="AF95" s="1"/>
  <c r="AR95" s="1"/>
  <c r="AF84"/>
  <c r="AR84" s="1"/>
  <c r="AT53"/>
  <c r="BB53" s="1"/>
  <c r="AT34"/>
  <c r="AT23"/>
  <c r="AF66"/>
  <c r="AR66" s="1"/>
  <c r="AF43"/>
  <c r="AR43" s="1"/>
  <c r="AE30"/>
  <c r="AF30" s="1"/>
  <c r="AR30" s="1"/>
  <c r="AE22"/>
  <c r="AF22" s="1"/>
  <c r="AR22" s="1"/>
  <c r="AE188"/>
  <c r="AF188" s="1"/>
  <c r="AR188" s="1"/>
  <c r="AQ87"/>
  <c r="M88"/>
  <c r="AQ24"/>
  <c r="M25"/>
  <c r="M190"/>
  <c r="L79"/>
  <c r="AY51" i="18"/>
  <c r="AZ7"/>
  <c r="AY20"/>
  <c r="AY47"/>
  <c r="AS113" i="14"/>
  <c r="AN117"/>
  <c r="AN111" s="1"/>
  <c r="AS47"/>
  <c r="AN50"/>
  <c r="AS82"/>
  <c r="AN85"/>
  <c r="AS42"/>
  <c r="AN44"/>
  <c r="AN40" s="1"/>
  <c r="AS9"/>
  <c r="AS11" s="1"/>
  <c r="AW8" i="18" s="1"/>
  <c r="AN11" i="14"/>
  <c r="AM45"/>
  <c r="AM20"/>
  <c r="AS88"/>
  <c r="AW28" i="18" s="1"/>
  <c r="AC6" i="14"/>
  <c r="AC5" s="1"/>
  <c r="AC198"/>
  <c r="AC197" s="1"/>
  <c r="AB163"/>
  <c r="AE68"/>
  <c r="AF68" s="1"/>
  <c r="AR68" s="1"/>
  <c r="AE55"/>
  <c r="AF55" s="1"/>
  <c r="AR55" s="1"/>
  <c r="AF38"/>
  <c r="AR38" s="1"/>
  <c r="AB182"/>
  <c r="AE239"/>
  <c r="AF239" s="1"/>
  <c r="AR239" s="1"/>
  <c r="AE236"/>
  <c r="AF236" s="1"/>
  <c r="AR236" s="1"/>
  <c r="AE228"/>
  <c r="AF228" s="1"/>
  <c r="AR228" s="1"/>
  <c r="AE157"/>
  <c r="AF157" s="1"/>
  <c r="AR157" s="1"/>
  <c r="AE146"/>
  <c r="AF146" s="1"/>
  <c r="AR146" s="1"/>
  <c r="AF39"/>
  <c r="Y79"/>
  <c r="S78"/>
  <c r="AE234"/>
  <c r="AF234" s="1"/>
  <c r="AR234" s="1"/>
  <c r="AF218"/>
  <c r="AR218" s="1"/>
  <c r="AE215"/>
  <c r="AF215" s="1"/>
  <c r="AR215" s="1"/>
  <c r="AE210"/>
  <c r="AE187"/>
  <c r="AF187" s="1"/>
  <c r="AR187" s="1"/>
  <c r="AE152"/>
  <c r="AF152" s="1"/>
  <c r="AR152" s="1"/>
  <c r="AE130"/>
  <c r="AF130" s="1"/>
  <c r="AR130" s="1"/>
  <c r="AE116"/>
  <c r="AF116" s="1"/>
  <c r="AR116" s="1"/>
  <c r="AE102"/>
  <c r="AF102" s="1"/>
  <c r="AR102" s="1"/>
  <c r="AF84"/>
  <c r="AR84" s="1"/>
  <c r="AT42"/>
  <c r="BB42" s="1"/>
  <c r="AT24"/>
  <c r="AE63"/>
  <c r="AF63" s="1"/>
  <c r="AR63" s="1"/>
  <c r="AE51"/>
  <c r="AE33"/>
  <c r="AF33" s="1"/>
  <c r="AR33" s="1"/>
  <c r="AE188"/>
  <c r="AF188" s="1"/>
  <c r="AR188" s="1"/>
  <c r="T78"/>
  <c r="R78"/>
  <c r="AE69"/>
  <c r="R6"/>
  <c r="AE242"/>
  <c r="AF242" s="1"/>
  <c r="AR242" s="1"/>
  <c r="AE229"/>
  <c r="AF229" s="1"/>
  <c r="AR229" s="1"/>
  <c r="AF217"/>
  <c r="AR217" s="1"/>
  <c r="AE211"/>
  <c r="AF211" s="1"/>
  <c r="AR211" s="1"/>
  <c r="AE202"/>
  <c r="AF202" s="1"/>
  <c r="AR202" s="1"/>
  <c r="AE164"/>
  <c r="AF164" s="1"/>
  <c r="AR164" s="1"/>
  <c r="AE142"/>
  <c r="AF142" s="1"/>
  <c r="AR142" s="1"/>
  <c r="AE121"/>
  <c r="AF121" s="1"/>
  <c r="AR121" s="1"/>
  <c r="AE108"/>
  <c r="AF108" s="1"/>
  <c r="AR108" s="1"/>
  <c r="AE94"/>
  <c r="AF94" s="1"/>
  <c r="AR94" s="1"/>
  <c r="AF64"/>
  <c r="AR64" s="1"/>
  <c r="AE54"/>
  <c r="AF54" s="1"/>
  <c r="AR54" s="1"/>
  <c r="AE48"/>
  <c r="AF48" s="1"/>
  <c r="AR48" s="1"/>
  <c r="AQ87"/>
  <c r="M88"/>
  <c r="M79" s="1"/>
  <c r="AQ28"/>
  <c r="M29"/>
  <c r="AQ176"/>
  <c r="M178"/>
  <c r="AQ58"/>
  <c r="M60"/>
  <c r="AN47" i="18"/>
  <c r="ER29"/>
  <c r="EN21"/>
  <c r="ER22"/>
  <c r="EN14"/>
  <c r="AN51"/>
  <c r="EQ52"/>
  <c r="EM29"/>
  <c r="EL29"/>
  <c r="EN15"/>
  <c r="EN16"/>
  <c r="AS228" i="13"/>
  <c r="AN231"/>
  <c r="AN226" s="1"/>
  <c r="AS157"/>
  <c r="AN159"/>
  <c r="AN151" s="1"/>
  <c r="AS91"/>
  <c r="AN92"/>
  <c r="AS41"/>
  <c r="AS44" s="1"/>
  <c r="AN44"/>
  <c r="AN40" s="1"/>
  <c r="AS235"/>
  <c r="AN237"/>
  <c r="AN232" s="1"/>
  <c r="AS223"/>
  <c r="AS225" s="1"/>
  <c r="AN225"/>
  <c r="AN221" s="1"/>
  <c r="AS204"/>
  <c r="AS209" s="1"/>
  <c r="AJ62" i="18" s="1"/>
  <c r="AS167" i="13"/>
  <c r="AN168"/>
  <c r="AS128"/>
  <c r="AN133"/>
  <c r="AN123" s="1"/>
  <c r="AS48"/>
  <c r="AN50"/>
  <c r="AS38"/>
  <c r="AS39" s="1"/>
  <c r="AJ16" i="18" s="1"/>
  <c r="AN39" i="13"/>
  <c r="AS236"/>
  <c r="AS107"/>
  <c r="AS162"/>
  <c r="AJ50" i="18" s="1"/>
  <c r="AC198" i="13"/>
  <c r="AC197" s="1"/>
  <c r="AB198"/>
  <c r="AE157"/>
  <c r="AF157" s="1"/>
  <c r="AR157" s="1"/>
  <c r="AT157" s="1"/>
  <c r="BB157" s="1"/>
  <c r="AE58"/>
  <c r="AF58" s="1"/>
  <c r="AR58" s="1"/>
  <c r="Y6"/>
  <c r="U182"/>
  <c r="U151"/>
  <c r="S78"/>
  <c r="AF218"/>
  <c r="AR218" s="1"/>
  <c r="AT218" s="1"/>
  <c r="AE199"/>
  <c r="AF199" s="1"/>
  <c r="AR199" s="1"/>
  <c r="AE172"/>
  <c r="AE153"/>
  <c r="AF153" s="1"/>
  <c r="AR153" s="1"/>
  <c r="AE144"/>
  <c r="AF144" s="1"/>
  <c r="AR144" s="1"/>
  <c r="AE116"/>
  <c r="AF116" s="1"/>
  <c r="AR116" s="1"/>
  <c r="AE97"/>
  <c r="AF97" s="1"/>
  <c r="AR97" s="1"/>
  <c r="AE46"/>
  <c r="AF46" s="1"/>
  <c r="AR46" s="1"/>
  <c r="AF41"/>
  <c r="AR41" s="1"/>
  <c r="U163"/>
  <c r="AE242"/>
  <c r="AF242" s="1"/>
  <c r="AR242" s="1"/>
  <c r="AE200"/>
  <c r="AF200" s="1"/>
  <c r="AR200" s="1"/>
  <c r="AE194"/>
  <c r="AF194" s="1"/>
  <c r="AF176"/>
  <c r="AR176" s="1"/>
  <c r="AE164"/>
  <c r="AF164" s="1"/>
  <c r="AE132"/>
  <c r="AF132" s="1"/>
  <c r="AR132" s="1"/>
  <c r="AE126"/>
  <c r="AF126" s="1"/>
  <c r="AR126" s="1"/>
  <c r="AE107"/>
  <c r="AF107" s="1"/>
  <c r="AR107" s="1"/>
  <c r="AE90"/>
  <c r="AF90" s="1"/>
  <c r="AR90" s="1"/>
  <c r="AF75"/>
  <c r="AR75" s="1"/>
  <c r="AF43"/>
  <c r="AR43" s="1"/>
  <c r="AE30"/>
  <c r="AF30" s="1"/>
  <c r="AR30" s="1"/>
  <c r="AE188"/>
  <c r="AF188" s="1"/>
  <c r="AR188" s="1"/>
  <c r="AQ58"/>
  <c r="M60"/>
  <c r="M190"/>
  <c r="M182" s="1"/>
  <c r="AW198" i="12"/>
  <c r="AW197" s="1"/>
  <c r="AA62" i="18"/>
  <c r="ER15"/>
  <c r="EO15"/>
  <c r="AE26"/>
  <c r="AE25" s="1"/>
  <c r="AC26"/>
  <c r="AC25" s="1"/>
  <c r="AA26"/>
  <c r="AA25" s="1"/>
  <c r="Y26"/>
  <c r="Y25" s="1"/>
  <c r="AZ6" i="12"/>
  <c r="AZ292" s="1"/>
  <c r="EM69" i="18"/>
  <c r="AE60"/>
  <c r="AC60"/>
  <c r="AA60"/>
  <c r="AE51"/>
  <c r="EQ41"/>
  <c r="EQ40" s="1"/>
  <c r="EQ33"/>
  <c r="EQ32" s="1"/>
  <c r="EO41"/>
  <c r="EO40" s="1"/>
  <c r="EO33"/>
  <c r="EO32" s="1"/>
  <c r="EN37"/>
  <c r="EN36" s="1"/>
  <c r="EM45"/>
  <c r="EM37"/>
  <c r="AD35"/>
  <c r="AD34" s="1"/>
  <c r="AD31"/>
  <c r="AD30" s="1"/>
  <c r="AB35"/>
  <c r="AB34" s="1"/>
  <c r="AB31"/>
  <c r="AB30" s="1"/>
  <c r="Z35"/>
  <c r="Z34" s="1"/>
  <c r="Z31"/>
  <c r="Z30" s="1"/>
  <c r="AE11"/>
  <c r="AE10" s="1"/>
  <c r="AC11"/>
  <c r="AC10" s="1"/>
  <c r="AA11"/>
  <c r="AA10" s="1"/>
  <c r="Y20"/>
  <c r="EP9"/>
  <c r="EP14"/>
  <c r="ER20"/>
  <c r="ER21"/>
  <c r="EP22"/>
  <c r="AJ78" i="12"/>
  <c r="AS186"/>
  <c r="AS183"/>
  <c r="AC45"/>
  <c r="AC198"/>
  <c r="AC197" s="1"/>
  <c r="AB78"/>
  <c r="AE166"/>
  <c r="AF166" s="1"/>
  <c r="AR166" s="1"/>
  <c r="AF155"/>
  <c r="AR155" s="1"/>
  <c r="AE141"/>
  <c r="AF141" s="1"/>
  <c r="AR141" s="1"/>
  <c r="AE129"/>
  <c r="AF129" s="1"/>
  <c r="AR129" s="1"/>
  <c r="AE115"/>
  <c r="AF115" s="1"/>
  <c r="AR115" s="1"/>
  <c r="AE101"/>
  <c r="AF101" s="1"/>
  <c r="AR101" s="1"/>
  <c r="AE91"/>
  <c r="AF91" s="1"/>
  <c r="AR91" s="1"/>
  <c r="AE76"/>
  <c r="AF76" s="1"/>
  <c r="AR76" s="1"/>
  <c r="AE52"/>
  <c r="AF52" s="1"/>
  <c r="AR52" s="1"/>
  <c r="AE49"/>
  <c r="AF49" s="1"/>
  <c r="AR49" s="1"/>
  <c r="AE241"/>
  <c r="AF241" s="1"/>
  <c r="AR241" s="1"/>
  <c r="AF219"/>
  <c r="AR219" s="1"/>
  <c r="AE205"/>
  <c r="AF205" s="1"/>
  <c r="AR205" s="1"/>
  <c r="AF177"/>
  <c r="AR177" s="1"/>
  <c r="AE160"/>
  <c r="AE136"/>
  <c r="AF136" s="1"/>
  <c r="AR136" s="1"/>
  <c r="AE108"/>
  <c r="AF108" s="1"/>
  <c r="AR108" s="1"/>
  <c r="AE86"/>
  <c r="AF86" s="1"/>
  <c r="AR86" s="1"/>
  <c r="AE70"/>
  <c r="AF70" s="1"/>
  <c r="AR70" s="1"/>
  <c r="AY70" s="1"/>
  <c r="AE57"/>
  <c r="AF57" s="1"/>
  <c r="AR57" s="1"/>
  <c r="AF28"/>
  <c r="AR28" s="1"/>
  <c r="AE22"/>
  <c r="AF22" s="1"/>
  <c r="AR22" s="1"/>
  <c r="S163"/>
  <c r="U78"/>
  <c r="S182"/>
  <c r="S151"/>
  <c r="U6"/>
  <c r="T6"/>
  <c r="S6"/>
  <c r="R6"/>
  <c r="AE194"/>
  <c r="AF170"/>
  <c r="AR170" s="1"/>
  <c r="AE152"/>
  <c r="AF152" s="1"/>
  <c r="AR152" s="1"/>
  <c r="AE145"/>
  <c r="AF145" s="1"/>
  <c r="AR145" s="1"/>
  <c r="AE125"/>
  <c r="AF125" s="1"/>
  <c r="AR125" s="1"/>
  <c r="AE96"/>
  <c r="AF96" s="1"/>
  <c r="AR96" s="1"/>
  <c r="AF80"/>
  <c r="AR80" s="1"/>
  <c r="AE69"/>
  <c r="AF69" s="1"/>
  <c r="AR69" s="1"/>
  <c r="AE36"/>
  <c r="AF36" s="1"/>
  <c r="AR36" s="1"/>
  <c r="AE23"/>
  <c r="AF23" s="1"/>
  <c r="AR23" s="1"/>
  <c r="AE188"/>
  <c r="AF188" s="1"/>
  <c r="AR188" s="1"/>
  <c r="AQ211"/>
  <c r="AU211" s="1"/>
  <c r="M212"/>
  <c r="AU40" i="1"/>
  <c r="L18" i="18"/>
  <c r="AY61" i="1"/>
  <c r="AY5" s="1"/>
  <c r="AY292" s="1"/>
  <c r="P24" i="18"/>
  <c r="AU151" i="1"/>
  <c r="AU150" s="1"/>
  <c r="L49" i="18"/>
  <c r="EQ49"/>
  <c r="Q7"/>
  <c r="R11"/>
  <c r="R10" s="1"/>
  <c r="P11"/>
  <c r="P10" s="1"/>
  <c r="N13"/>
  <c r="EN13" s="1"/>
  <c r="N11"/>
  <c r="N10" s="1"/>
  <c r="M21"/>
  <c r="L22"/>
  <c r="AT73" i="1"/>
  <c r="BB73" s="1"/>
  <c r="AE71"/>
  <c r="AF71" s="1"/>
  <c r="AR71" s="1"/>
  <c r="AF41"/>
  <c r="AR41" s="1"/>
  <c r="AE160"/>
  <c r="AF160" s="1"/>
  <c r="AR160" s="1"/>
  <c r="AE236"/>
  <c r="AF236" s="1"/>
  <c r="AR236" s="1"/>
  <c r="AE223"/>
  <c r="AF223" s="1"/>
  <c r="AR223" s="1"/>
  <c r="AE210"/>
  <c r="AE167"/>
  <c r="AF167" s="1"/>
  <c r="AR167" s="1"/>
  <c r="AT91"/>
  <c r="BB91" s="1"/>
  <c r="AE147"/>
  <c r="AF147" s="1"/>
  <c r="AR147" s="1"/>
  <c r="AE131"/>
  <c r="AF131" s="1"/>
  <c r="AR131" s="1"/>
  <c r="AE112"/>
  <c r="AE96"/>
  <c r="AF96" s="1"/>
  <c r="AR96" s="1"/>
  <c r="AF80"/>
  <c r="AR80" s="1"/>
  <c r="AT71"/>
  <c r="BB71" s="1"/>
  <c r="AF57"/>
  <c r="AR57" s="1"/>
  <c r="AE35"/>
  <c r="AF35" s="1"/>
  <c r="AR35" s="1"/>
  <c r="AE7"/>
  <c r="AF7" s="1"/>
  <c r="AR7" s="1"/>
  <c r="R182"/>
  <c r="AE241"/>
  <c r="AF241" s="1"/>
  <c r="AR241" s="1"/>
  <c r="AE195"/>
  <c r="AF169"/>
  <c r="AR169" s="1"/>
  <c r="AE154"/>
  <c r="AF154" s="1"/>
  <c r="AR154" s="1"/>
  <c r="AT108"/>
  <c r="BB108" s="1"/>
  <c r="AE143"/>
  <c r="AF143" s="1"/>
  <c r="AR143" s="1"/>
  <c r="AE120"/>
  <c r="AF120" s="1"/>
  <c r="AR120" s="1"/>
  <c r="AE107"/>
  <c r="AE86"/>
  <c r="AF86" s="1"/>
  <c r="AR86" s="1"/>
  <c r="AT63"/>
  <c r="BB63" s="1"/>
  <c r="AE47"/>
  <c r="AF47" s="1"/>
  <c r="AR47" s="1"/>
  <c r="AE26"/>
  <c r="AF26" s="1"/>
  <c r="AR26" s="1"/>
  <c r="AE188"/>
  <c r="AF188" s="1"/>
  <c r="AR188" s="1"/>
  <c r="AS281" i="23"/>
  <c r="AN283"/>
  <c r="AN277" s="1"/>
  <c r="AQ205"/>
  <c r="AQ209" s="1"/>
  <c r="M198"/>
  <c r="AF192"/>
  <c r="AR192" s="1"/>
  <c r="AT192" s="1"/>
  <c r="AE193"/>
  <c r="AS195"/>
  <c r="AN196"/>
  <c r="AS170"/>
  <c r="AS178" s="1"/>
  <c r="DW53" i="18" s="1"/>
  <c r="AN178" i="23"/>
  <c r="AQ126"/>
  <c r="M133"/>
  <c r="M123" s="1"/>
  <c r="AQ116"/>
  <c r="AQ117" s="1"/>
  <c r="M117"/>
  <c r="M111" s="1"/>
  <c r="AS68"/>
  <c r="AS77" s="1"/>
  <c r="AN77"/>
  <c r="AN61" s="1"/>
  <c r="AF42"/>
  <c r="AR42" s="1"/>
  <c r="AE44"/>
  <c r="AE40" s="1"/>
  <c r="AQ12"/>
  <c r="AU12" s="1"/>
  <c r="AU15" s="1"/>
  <c r="M15"/>
  <c r="AN182"/>
  <c r="AS286"/>
  <c r="AN289"/>
  <c r="AN284" s="1"/>
  <c r="AS179"/>
  <c r="AS181" s="1"/>
  <c r="DW54" i="18" s="1"/>
  <c r="AN181" i="23"/>
  <c r="AS154"/>
  <c r="AN156"/>
  <c r="AN151" s="1"/>
  <c r="AQ172"/>
  <c r="M178"/>
  <c r="AS86"/>
  <c r="AN88"/>
  <c r="AQ144"/>
  <c r="M149"/>
  <c r="M140" s="1"/>
  <c r="AQ119"/>
  <c r="M122"/>
  <c r="M118" s="1"/>
  <c r="AR38"/>
  <c r="AR39" s="1"/>
  <c r="DV16" i="18" s="1"/>
  <c r="AF39" i="23"/>
  <c r="AQ251"/>
  <c r="AQ254" s="1"/>
  <c r="DU77" i="18" s="1"/>
  <c r="M254" i="23"/>
  <c r="AQ256"/>
  <c r="AQ258" s="1"/>
  <c r="DU78" i="18" s="1"/>
  <c r="M258" i="23"/>
  <c r="AM245"/>
  <c r="AM244" s="1"/>
  <c r="R245"/>
  <c r="R244" s="1"/>
  <c r="AB182"/>
  <c r="AB151"/>
  <c r="S163"/>
  <c r="DZ75" i="18"/>
  <c r="DZ74" s="1"/>
  <c r="ER67"/>
  <c r="ER66" s="1"/>
  <c r="EE60"/>
  <c r="EE59" s="1"/>
  <c r="ED60"/>
  <c r="AE240" i="23"/>
  <c r="AF240" s="1"/>
  <c r="AR240" s="1"/>
  <c r="AE239"/>
  <c r="AF239" s="1"/>
  <c r="AR239" s="1"/>
  <c r="AE236"/>
  <c r="AE214"/>
  <c r="AE186"/>
  <c r="AF186" s="1"/>
  <c r="AR186" s="1"/>
  <c r="EE47" i="18"/>
  <c r="EA51"/>
  <c r="AF177" i="23"/>
  <c r="AR177" s="1"/>
  <c r="AE172"/>
  <c r="AF172" s="1"/>
  <c r="AR172" s="1"/>
  <c r="AF161"/>
  <c r="AR161" s="1"/>
  <c r="AE154"/>
  <c r="AF154" s="1"/>
  <c r="AR154" s="1"/>
  <c r="ER49" i="18"/>
  <c r="EQ50"/>
  <c r="EQ48"/>
  <c r="AE145" i="23"/>
  <c r="AF145" s="1"/>
  <c r="AR145" s="1"/>
  <c r="AT145" s="1"/>
  <c r="BB145" s="1"/>
  <c r="AE144"/>
  <c r="AF144" s="1"/>
  <c r="AR144" s="1"/>
  <c r="AE136"/>
  <c r="AF136" s="1"/>
  <c r="AR136" s="1"/>
  <c r="AE132"/>
  <c r="AF132" s="1"/>
  <c r="AR132" s="1"/>
  <c r="AE129"/>
  <c r="AF129" s="1"/>
  <c r="AR129" s="1"/>
  <c r="AT129" s="1"/>
  <c r="BB129" s="1"/>
  <c r="AE128"/>
  <c r="AF128" s="1"/>
  <c r="AR128" s="1"/>
  <c r="AE125"/>
  <c r="AF125" s="1"/>
  <c r="AE124"/>
  <c r="AE108"/>
  <c r="AF108" s="1"/>
  <c r="AR108" s="1"/>
  <c r="AE107"/>
  <c r="AE104"/>
  <c r="AF104" s="1"/>
  <c r="AR104" s="1"/>
  <c r="AE101"/>
  <c r="AE96"/>
  <c r="AF96" s="1"/>
  <c r="AR96" s="1"/>
  <c r="AE95"/>
  <c r="AE86"/>
  <c r="AF86" s="1"/>
  <c r="AR86" s="1"/>
  <c r="EB19" i="18"/>
  <c r="EB12"/>
  <c r="DZ19"/>
  <c r="DZ12"/>
  <c r="AS19" i="23"/>
  <c r="AE76"/>
  <c r="AF76" s="1"/>
  <c r="AR76" s="1"/>
  <c r="AF75"/>
  <c r="AR75" s="1"/>
  <c r="AF66"/>
  <c r="AR66" s="1"/>
  <c r="AE58"/>
  <c r="AE57"/>
  <c r="AF57" s="1"/>
  <c r="AR57" s="1"/>
  <c r="AE53"/>
  <c r="AF53" s="1"/>
  <c r="AR53" s="1"/>
  <c r="AE52"/>
  <c r="AF52" s="1"/>
  <c r="AR52" s="1"/>
  <c r="AT52" s="1"/>
  <c r="AE46"/>
  <c r="AE31"/>
  <c r="AF31" s="1"/>
  <c r="AR31" s="1"/>
  <c r="AE24"/>
  <c r="AF24" s="1"/>
  <c r="AR24" s="1"/>
  <c r="AE10"/>
  <c r="AF10" s="1"/>
  <c r="AR10" s="1"/>
  <c r="AF184"/>
  <c r="AR184" s="1"/>
  <c r="AQ188"/>
  <c r="AT188" s="1"/>
  <c r="BB188" s="1"/>
  <c r="AS188"/>
  <c r="AE208"/>
  <c r="AF208" s="1"/>
  <c r="AR208" s="1"/>
  <c r="AN163"/>
  <c r="AB163"/>
  <c r="S182"/>
  <c r="S151"/>
  <c r="EE25" i="18"/>
  <c r="EC25"/>
  <c r="EA25"/>
  <c r="R45" i="23"/>
  <c r="EE75" i="18"/>
  <c r="EE74" s="1"/>
  <c r="EB75"/>
  <c r="EB74" s="1"/>
  <c r="ED59"/>
  <c r="EC59"/>
  <c r="AF234" i="23"/>
  <c r="AR234" s="1"/>
  <c r="AE233"/>
  <c r="AF233" s="1"/>
  <c r="AR233" s="1"/>
  <c r="AE230"/>
  <c r="AF230" s="1"/>
  <c r="AR230" s="1"/>
  <c r="AF219"/>
  <c r="AR219" s="1"/>
  <c r="AT219" s="1"/>
  <c r="AE216"/>
  <c r="AF216" s="1"/>
  <c r="AR216" s="1"/>
  <c r="AE210"/>
  <c r="AE205"/>
  <c r="AE209" s="1"/>
  <c r="AE202"/>
  <c r="AF202" s="1"/>
  <c r="AR202" s="1"/>
  <c r="AE201"/>
  <c r="AF201" s="1"/>
  <c r="AR201" s="1"/>
  <c r="AE199"/>
  <c r="DY63" i="18"/>
  <c r="AF191" i="23"/>
  <c r="ER48" i="18"/>
  <c r="EE51"/>
  <c r="EA47"/>
  <c r="AE195" i="23"/>
  <c r="AF195" s="1"/>
  <c r="AR195" s="1"/>
  <c r="AT195" s="1"/>
  <c r="BB195" s="1"/>
  <c r="AF173"/>
  <c r="AR173" s="1"/>
  <c r="AF169"/>
  <c r="AR169" s="1"/>
  <c r="AT169" s="1"/>
  <c r="BB169" s="1"/>
  <c r="AE160"/>
  <c r="EO49" i="18"/>
  <c r="EM52"/>
  <c r="AE141" i="23"/>
  <c r="AF141" s="1"/>
  <c r="AE115"/>
  <c r="AF115" s="1"/>
  <c r="AR115" s="1"/>
  <c r="AE91"/>
  <c r="AF91" s="1"/>
  <c r="AE70"/>
  <c r="AF70" s="1"/>
  <c r="AR70" s="1"/>
  <c r="AY70" s="1"/>
  <c r="AE49"/>
  <c r="AF49" s="1"/>
  <c r="AR49" s="1"/>
  <c r="AE48"/>
  <c r="AF48" s="1"/>
  <c r="AR48" s="1"/>
  <c r="AE35"/>
  <c r="AF35" s="1"/>
  <c r="AR35" s="1"/>
  <c r="AT35" s="1"/>
  <c r="AE17"/>
  <c r="AQ250"/>
  <c r="AS255" i="22"/>
  <c r="AN258"/>
  <c r="AS165"/>
  <c r="AS168" s="1"/>
  <c r="AN168"/>
  <c r="AQ167"/>
  <c r="M168"/>
  <c r="AQ158"/>
  <c r="M159"/>
  <c r="M151" s="1"/>
  <c r="AS144"/>
  <c r="AN149"/>
  <c r="AN140" s="1"/>
  <c r="AS121"/>
  <c r="AS122" s="1"/>
  <c r="AN122"/>
  <c r="AN118" s="1"/>
  <c r="AS107"/>
  <c r="AN110"/>
  <c r="AN106" s="1"/>
  <c r="AS95"/>
  <c r="AN99"/>
  <c r="AN93" s="1"/>
  <c r="AQ38"/>
  <c r="M39"/>
  <c r="AQ255"/>
  <c r="AQ258" s="1"/>
  <c r="DH78" i="18" s="1"/>
  <c r="M258" i="22"/>
  <c r="AQ187"/>
  <c r="M190"/>
  <c r="AS174"/>
  <c r="AT174" s="1"/>
  <c r="BB174" s="1"/>
  <c r="AN178"/>
  <c r="AS160"/>
  <c r="AS162" s="1"/>
  <c r="DJ50" i="18" s="1"/>
  <c r="AN162" i="22"/>
  <c r="AQ176"/>
  <c r="M178"/>
  <c r="AS135"/>
  <c r="AN139"/>
  <c r="AN134" s="1"/>
  <c r="AS124"/>
  <c r="AS133" s="1"/>
  <c r="AN133"/>
  <c r="AN123" s="1"/>
  <c r="AS114"/>
  <c r="AT114" s="1"/>
  <c r="BB114" s="1"/>
  <c r="AN117"/>
  <c r="AN111" s="1"/>
  <c r="AS104"/>
  <c r="AS105" s="1"/>
  <c r="AN105"/>
  <c r="AN100" s="1"/>
  <c r="AS90"/>
  <c r="AS92" s="1"/>
  <c r="DJ29" i="18" s="1"/>
  <c r="AN92" i="22"/>
  <c r="AF84"/>
  <c r="AR84" s="1"/>
  <c r="AQ108"/>
  <c r="AQ110" s="1"/>
  <c r="M110"/>
  <c r="M106" s="1"/>
  <c r="AS17"/>
  <c r="AS19" s="1"/>
  <c r="AN19"/>
  <c r="AN16" s="1"/>
  <c r="AQ58"/>
  <c r="M60"/>
  <c r="AQ253"/>
  <c r="AQ254" s="1"/>
  <c r="DH77" i="18" s="1"/>
  <c r="M254" i="22"/>
  <c r="AE208"/>
  <c r="AF208" s="1"/>
  <c r="AR208" s="1"/>
  <c r="AB198"/>
  <c r="AB197" s="1"/>
  <c r="U182"/>
  <c r="R6"/>
  <c r="DP75" i="18"/>
  <c r="DP74" s="1"/>
  <c r="DM75"/>
  <c r="DM74" s="1"/>
  <c r="DM60"/>
  <c r="AE240" i="22"/>
  <c r="AF240" s="1"/>
  <c r="AR240" s="1"/>
  <c r="AT240" s="1"/>
  <c r="AF219"/>
  <c r="AR219" s="1"/>
  <c r="AE202"/>
  <c r="AF202" s="1"/>
  <c r="AR202" s="1"/>
  <c r="AE199"/>
  <c r="AF199" s="1"/>
  <c r="AR199" s="1"/>
  <c r="EM63" i="18"/>
  <c r="AF191" i="22"/>
  <c r="AR191" s="1"/>
  <c r="EQ58" i="18"/>
  <c r="DR47"/>
  <c r="DN51"/>
  <c r="AF177" i="22"/>
  <c r="AR177" s="1"/>
  <c r="AE172"/>
  <c r="AF172" s="1"/>
  <c r="AR172" s="1"/>
  <c r="AT172" s="1"/>
  <c r="BB172" s="1"/>
  <c r="AF161"/>
  <c r="AR161" s="1"/>
  <c r="AE154"/>
  <c r="AF154" s="1"/>
  <c r="AR154" s="1"/>
  <c r="AT154" s="1"/>
  <c r="BB154" s="1"/>
  <c r="AE142"/>
  <c r="AF142" s="1"/>
  <c r="AR142" s="1"/>
  <c r="AE130"/>
  <c r="AF130" s="1"/>
  <c r="AR130" s="1"/>
  <c r="AT130" s="1"/>
  <c r="BB130" s="1"/>
  <c r="AE121"/>
  <c r="AF121" s="1"/>
  <c r="AR121" s="1"/>
  <c r="AT121" s="1"/>
  <c r="BB121" s="1"/>
  <c r="AE112"/>
  <c r="AF112" s="1"/>
  <c r="AR112" s="1"/>
  <c r="AT112" s="1"/>
  <c r="BB112" s="1"/>
  <c r="AE102"/>
  <c r="AF102" s="1"/>
  <c r="AR102" s="1"/>
  <c r="AE87"/>
  <c r="AF87" s="1"/>
  <c r="AR87" s="1"/>
  <c r="AT87" s="1"/>
  <c r="BB87" s="1"/>
  <c r="DQ12" i="18"/>
  <c r="AE76" i="22"/>
  <c r="AF76" s="1"/>
  <c r="AR76" s="1"/>
  <c r="AT76" s="1"/>
  <c r="BB76" s="1"/>
  <c r="AF66"/>
  <c r="AR66" s="1"/>
  <c r="AE53"/>
  <c r="AF53" s="1"/>
  <c r="AR53" s="1"/>
  <c r="AF43"/>
  <c r="AR43" s="1"/>
  <c r="AE42"/>
  <c r="AF42" s="1"/>
  <c r="AR42" s="1"/>
  <c r="AT42" s="1"/>
  <c r="BB42" s="1"/>
  <c r="AE36"/>
  <c r="AF36" s="1"/>
  <c r="AR36" s="1"/>
  <c r="AF28"/>
  <c r="AR28" s="1"/>
  <c r="AE24"/>
  <c r="AF24" s="1"/>
  <c r="AR24" s="1"/>
  <c r="AE10"/>
  <c r="AF10" s="1"/>
  <c r="AR10" s="1"/>
  <c r="AQ250"/>
  <c r="AM245"/>
  <c r="R245"/>
  <c r="R244" s="1"/>
  <c r="AM150"/>
  <c r="U151"/>
  <c r="DR75" i="18"/>
  <c r="DR74" s="1"/>
  <c r="AR258" i="22"/>
  <c r="DI78" i="18" s="1"/>
  <c r="DQ60"/>
  <c r="AF234" i="22"/>
  <c r="AR234" s="1"/>
  <c r="AE233"/>
  <c r="AF233" s="1"/>
  <c r="AR233" s="1"/>
  <c r="AE230"/>
  <c r="AF230" s="1"/>
  <c r="AR230" s="1"/>
  <c r="AE210"/>
  <c r="AF210" s="1"/>
  <c r="AR210" s="1"/>
  <c r="AE187"/>
  <c r="AF187" s="1"/>
  <c r="AR187" s="1"/>
  <c r="AE186"/>
  <c r="AF186" s="1"/>
  <c r="AR186" s="1"/>
  <c r="AT186" s="1"/>
  <c r="BB186" s="1"/>
  <c r="DR51" i="18"/>
  <c r="DN47"/>
  <c r="AE195" i="22"/>
  <c r="AF195" s="1"/>
  <c r="AR195" s="1"/>
  <c r="AF173"/>
  <c r="AR173" s="1"/>
  <c r="AT173" s="1"/>
  <c r="BB173" s="1"/>
  <c r="AF169"/>
  <c r="AR169" s="1"/>
  <c r="AE160"/>
  <c r="AE146"/>
  <c r="AF146" s="1"/>
  <c r="AR146" s="1"/>
  <c r="AF135"/>
  <c r="AR135" s="1"/>
  <c r="AT135" s="1"/>
  <c r="BB135" s="1"/>
  <c r="AE126"/>
  <c r="AF126" s="1"/>
  <c r="AR126" s="1"/>
  <c r="AE116"/>
  <c r="AF116" s="1"/>
  <c r="AR116" s="1"/>
  <c r="AT116" s="1"/>
  <c r="BB116" s="1"/>
  <c r="AE107"/>
  <c r="AF107" s="1"/>
  <c r="AR107" s="1"/>
  <c r="AE95"/>
  <c r="AF95" s="1"/>
  <c r="AR95" s="1"/>
  <c r="DQ19" i="18"/>
  <c r="DN7"/>
  <c r="AE70" i="22"/>
  <c r="AF70" s="1"/>
  <c r="AR70" s="1"/>
  <c r="AY70" s="1"/>
  <c r="AE58"/>
  <c r="AF58" s="1"/>
  <c r="AR58" s="1"/>
  <c r="AT58" s="1"/>
  <c r="BB58" s="1"/>
  <c r="AE49"/>
  <c r="AF49" s="1"/>
  <c r="AR49" s="1"/>
  <c r="AF41"/>
  <c r="AE32"/>
  <c r="AF32" s="1"/>
  <c r="AR32" s="1"/>
  <c r="AE31"/>
  <c r="AE17"/>
  <c r="AF184"/>
  <c r="AR184" s="1"/>
  <c r="CU84" i="18"/>
  <c r="CU82" s="1"/>
  <c r="CU62"/>
  <c r="CU80"/>
  <c r="EN83"/>
  <c r="DE75"/>
  <c r="DE74" s="1"/>
  <c r="EQ73"/>
  <c r="EQ72" s="1"/>
  <c r="EQ65"/>
  <c r="EQ64" s="1"/>
  <c r="EO73"/>
  <c r="EO72" s="1"/>
  <c r="EO69"/>
  <c r="EO68" s="1"/>
  <c r="EO65"/>
  <c r="EO64" s="1"/>
  <c r="EM71"/>
  <c r="EM67"/>
  <c r="DD60"/>
  <c r="DB60"/>
  <c r="DB59" s="1"/>
  <c r="DC47"/>
  <c r="CY51"/>
  <c r="CY8"/>
  <c r="DC51"/>
  <c r="DC46" s="1"/>
  <c r="CY47"/>
  <c r="DB19"/>
  <c r="DB12"/>
  <c r="CZ19"/>
  <c r="CW9"/>
  <c r="AS275" i="17"/>
  <c r="AN276"/>
  <c r="AS252"/>
  <c r="AN254"/>
  <c r="AS242"/>
  <c r="AN243"/>
  <c r="AN238" s="1"/>
  <c r="AF215"/>
  <c r="AF204"/>
  <c r="AQ235"/>
  <c r="M237"/>
  <c r="M232" s="1"/>
  <c r="AQ223"/>
  <c r="M225"/>
  <c r="M221" s="1"/>
  <c r="AS187"/>
  <c r="AN190"/>
  <c r="AQ185"/>
  <c r="M190"/>
  <c r="AS179"/>
  <c r="AS181" s="1"/>
  <c r="CJ54" i="18" s="1"/>
  <c r="AN181" i="17"/>
  <c r="AQ160"/>
  <c r="M162"/>
  <c r="AS136"/>
  <c r="AN139"/>
  <c r="AN134" s="1"/>
  <c r="AS108"/>
  <c r="AN110"/>
  <c r="AN106" s="1"/>
  <c r="AQ58"/>
  <c r="M60"/>
  <c r="AQ252"/>
  <c r="M254"/>
  <c r="AQ267"/>
  <c r="M268"/>
  <c r="M259" s="1"/>
  <c r="T78"/>
  <c r="CP59" i="18"/>
  <c r="AS287" i="17"/>
  <c r="AN289"/>
  <c r="AN284" s="1"/>
  <c r="AS278"/>
  <c r="AN283"/>
  <c r="AN277" s="1"/>
  <c r="AS266"/>
  <c r="AN268"/>
  <c r="AS247"/>
  <c r="AN250"/>
  <c r="AS201"/>
  <c r="AN203"/>
  <c r="AF229"/>
  <c r="AQ240"/>
  <c r="M243"/>
  <c r="M238" s="1"/>
  <c r="AQ228"/>
  <c r="M231"/>
  <c r="M226" s="1"/>
  <c r="AQ205"/>
  <c r="AQ209" s="1"/>
  <c r="CH62" i="18" s="1"/>
  <c r="AS195" i="17"/>
  <c r="AN196"/>
  <c r="AQ165"/>
  <c r="M168"/>
  <c r="AS141"/>
  <c r="AN149"/>
  <c r="AN140" s="1"/>
  <c r="AQ38"/>
  <c r="M39"/>
  <c r="AQ248"/>
  <c r="M250"/>
  <c r="AQ274"/>
  <c r="AQ276" s="1"/>
  <c r="CH84" i="18" s="1"/>
  <c r="M276" i="17"/>
  <c r="M269" s="1"/>
  <c r="AQ288"/>
  <c r="M289"/>
  <c r="M284" s="1"/>
  <c r="R78"/>
  <c r="AT66"/>
  <c r="R245"/>
  <c r="R244" s="1"/>
  <c r="L197"/>
  <c r="U182"/>
  <c r="U151"/>
  <c r="AM79"/>
  <c r="EP81" i="18"/>
  <c r="EN86"/>
  <c r="EN85" s="1"/>
  <c r="CR75"/>
  <c r="CR74" s="1"/>
  <c r="CP75"/>
  <c r="CP74" s="1"/>
  <c r="AF234" i="17"/>
  <c r="AR234" s="1"/>
  <c r="AE230"/>
  <c r="AF230" s="1"/>
  <c r="AR230" s="1"/>
  <c r="AF219"/>
  <c r="AR219" s="1"/>
  <c r="AE216"/>
  <c r="AF216" s="1"/>
  <c r="AR216" s="1"/>
  <c r="CR47" i="18"/>
  <c r="CN51"/>
  <c r="AE180" i="17"/>
  <c r="AE174"/>
  <c r="AF174" s="1"/>
  <c r="AR174" s="1"/>
  <c r="AE160"/>
  <c r="AE148"/>
  <c r="AF148" s="1"/>
  <c r="AR148" s="1"/>
  <c r="AE143"/>
  <c r="AF143" s="1"/>
  <c r="AR143" s="1"/>
  <c r="AE136"/>
  <c r="AF136" s="1"/>
  <c r="AR136" s="1"/>
  <c r="AE125"/>
  <c r="AF125" s="1"/>
  <c r="AR125" s="1"/>
  <c r="AE120"/>
  <c r="AF120" s="1"/>
  <c r="AR120" s="1"/>
  <c r="AE115"/>
  <c r="AF115" s="1"/>
  <c r="AR115" s="1"/>
  <c r="CL8" i="18"/>
  <c r="AT69" i="17"/>
  <c r="BB69" s="1"/>
  <c r="AE74"/>
  <c r="AF74" s="1"/>
  <c r="AR74" s="1"/>
  <c r="AT74" s="1"/>
  <c r="BB74" s="1"/>
  <c r="AF64"/>
  <c r="AR64" s="1"/>
  <c r="AE55"/>
  <c r="AF55" s="1"/>
  <c r="AR55" s="1"/>
  <c r="AE36"/>
  <c r="AF36" s="1"/>
  <c r="AR36" s="1"/>
  <c r="AT36" s="1"/>
  <c r="AF28"/>
  <c r="AR28" s="1"/>
  <c r="AF21"/>
  <c r="AE13"/>
  <c r="AF13" s="1"/>
  <c r="AR13" s="1"/>
  <c r="AQ250"/>
  <c r="AQ273"/>
  <c r="AQ289"/>
  <c r="AQ188"/>
  <c r="AT188" s="1"/>
  <c r="BB188" s="1"/>
  <c r="AS188"/>
  <c r="Y245"/>
  <c r="Y244" s="1"/>
  <c r="R198"/>
  <c r="U163"/>
  <c r="CP25" i="18"/>
  <c r="CN25"/>
  <c r="AB6" i="17"/>
  <c r="Y6"/>
  <c r="U6"/>
  <c r="T6"/>
  <c r="S6"/>
  <c r="R6"/>
  <c r="M6"/>
  <c r="L5"/>
  <c r="CR60" i="18"/>
  <c r="CQ60"/>
  <c r="CM60"/>
  <c r="AE240" i="17"/>
  <c r="AF240" s="1"/>
  <c r="AR240" s="1"/>
  <c r="AE210"/>
  <c r="AF210" s="1"/>
  <c r="AR210" s="1"/>
  <c r="AE202"/>
  <c r="AF202" s="1"/>
  <c r="AR202" s="1"/>
  <c r="AE189"/>
  <c r="AF189" s="1"/>
  <c r="AR189" s="1"/>
  <c r="AE185"/>
  <c r="AF185" s="1"/>
  <c r="AR185" s="1"/>
  <c r="CR51" i="18"/>
  <c r="CN47"/>
  <c r="AE195" i="17"/>
  <c r="AF195" s="1"/>
  <c r="AR195" s="1"/>
  <c r="AF161"/>
  <c r="AR161" s="1"/>
  <c r="AE154"/>
  <c r="AF154" s="1"/>
  <c r="AR154" s="1"/>
  <c r="AS148"/>
  <c r="AS146"/>
  <c r="AS144"/>
  <c r="AS142"/>
  <c r="AS137"/>
  <c r="AS135"/>
  <c r="AS109"/>
  <c r="AS107"/>
  <c r="AE147"/>
  <c r="AF147" s="1"/>
  <c r="AR147" s="1"/>
  <c r="AE129"/>
  <c r="AF129" s="1"/>
  <c r="AR129" s="1"/>
  <c r="AE108"/>
  <c r="AF108" s="1"/>
  <c r="AR108" s="1"/>
  <c r="AE98"/>
  <c r="AF98" s="1"/>
  <c r="AR98" s="1"/>
  <c r="AE96"/>
  <c r="AF96" s="1"/>
  <c r="AR96" s="1"/>
  <c r="AE89"/>
  <c r="AF89" s="1"/>
  <c r="AR89" s="1"/>
  <c r="CR7" i="18"/>
  <c r="CO19"/>
  <c r="CO12"/>
  <c r="CM19"/>
  <c r="CM12"/>
  <c r="AT76" i="17"/>
  <c r="BB76" s="1"/>
  <c r="AE67"/>
  <c r="AF67" s="1"/>
  <c r="AR67" s="1"/>
  <c r="AE63"/>
  <c r="AF63" s="1"/>
  <c r="AR63" s="1"/>
  <c r="AE47"/>
  <c r="AF47" s="1"/>
  <c r="AR47" s="1"/>
  <c r="AE32"/>
  <c r="AF32" s="1"/>
  <c r="AR32" s="1"/>
  <c r="AF26"/>
  <c r="AE14"/>
  <c r="AF14" s="1"/>
  <c r="AR14" s="1"/>
  <c r="AE8"/>
  <c r="AF8" s="1"/>
  <c r="AR8" s="1"/>
  <c r="AQ254"/>
  <c r="CH77" i="18" s="1"/>
  <c r="AQ268" i="17"/>
  <c r="AF184"/>
  <c r="AR184" s="1"/>
  <c r="AQ228" i="16"/>
  <c r="M231"/>
  <c r="M226" s="1"/>
  <c r="AQ218"/>
  <c r="M220"/>
  <c r="M213" s="1"/>
  <c r="AF192"/>
  <c r="AE193"/>
  <c r="AS186"/>
  <c r="AN190"/>
  <c r="AN182" s="1"/>
  <c r="AS174"/>
  <c r="AN178"/>
  <c r="AS160"/>
  <c r="AN162"/>
  <c r="AN151" s="1"/>
  <c r="AQ167"/>
  <c r="M168"/>
  <c r="M163" s="1"/>
  <c r="AQ158"/>
  <c r="M159"/>
  <c r="M151" s="1"/>
  <c r="AS143"/>
  <c r="AN149"/>
  <c r="AN140" s="1"/>
  <c r="AS131"/>
  <c r="AN133"/>
  <c r="AN123" s="1"/>
  <c r="AQ136"/>
  <c r="M139"/>
  <c r="M134" s="1"/>
  <c r="AQ108"/>
  <c r="M110"/>
  <c r="M106" s="1"/>
  <c r="AS252"/>
  <c r="AS254" s="1"/>
  <c r="BW77" i="18" s="1"/>
  <c r="AN254" i="16"/>
  <c r="AS206"/>
  <c r="AS209" s="1"/>
  <c r="BW62" i="18" s="1"/>
  <c r="AN198" i="16"/>
  <c r="AN197" s="1"/>
  <c r="AQ223"/>
  <c r="M225"/>
  <c r="M221" s="1"/>
  <c r="AQ204"/>
  <c r="AQ209" s="1"/>
  <c r="AS165"/>
  <c r="AN168"/>
  <c r="AN163" s="1"/>
  <c r="AN150" s="1"/>
  <c r="AS136"/>
  <c r="AN139"/>
  <c r="AN134" s="1"/>
  <c r="AS84"/>
  <c r="AN85"/>
  <c r="AQ141"/>
  <c r="M149"/>
  <c r="M140" s="1"/>
  <c r="AQ103"/>
  <c r="M105"/>
  <c r="M100" s="1"/>
  <c r="AQ89"/>
  <c r="M92"/>
  <c r="AS13"/>
  <c r="AN15"/>
  <c r="AS247"/>
  <c r="AN250"/>
  <c r="AS260"/>
  <c r="AS263" s="1"/>
  <c r="AN263"/>
  <c r="AN259" s="1"/>
  <c r="R245"/>
  <c r="R244" s="1"/>
  <c r="S197"/>
  <c r="L197"/>
  <c r="S163"/>
  <c r="L163"/>
  <c r="R78"/>
  <c r="CE60" i="18"/>
  <c r="CE59" s="1"/>
  <c r="CC60"/>
  <c r="AE242" i="16"/>
  <c r="AF242" s="1"/>
  <c r="AR242" s="1"/>
  <c r="AE241"/>
  <c r="AF241" s="1"/>
  <c r="AR241" s="1"/>
  <c r="AE202"/>
  <c r="AF202" s="1"/>
  <c r="AR202" s="1"/>
  <c r="AE199"/>
  <c r="AF199" s="1"/>
  <c r="AR199" s="1"/>
  <c r="AE189"/>
  <c r="AF189" s="1"/>
  <c r="AR189" s="1"/>
  <c r="CE51" i="18"/>
  <c r="CA47"/>
  <c r="AF176" i="16"/>
  <c r="AR176" s="1"/>
  <c r="AE164"/>
  <c r="AF164" s="1"/>
  <c r="AR164" s="1"/>
  <c r="AE152"/>
  <c r="AF152" s="1"/>
  <c r="AR152" s="1"/>
  <c r="AE146"/>
  <c r="AF146" s="1"/>
  <c r="AR146" s="1"/>
  <c r="AF135"/>
  <c r="AR135" s="1"/>
  <c r="AE127"/>
  <c r="AF127" s="1"/>
  <c r="AR127" s="1"/>
  <c r="AE103"/>
  <c r="AF103" s="1"/>
  <c r="AR103" s="1"/>
  <c r="AE94"/>
  <c r="AF94" s="1"/>
  <c r="AR94" s="1"/>
  <c r="AQ148"/>
  <c r="AQ146"/>
  <c r="AQ144"/>
  <c r="AT144" s="1"/>
  <c r="BB144" s="1"/>
  <c r="AQ142"/>
  <c r="AQ137"/>
  <c r="AT137" s="1"/>
  <c r="BB137" s="1"/>
  <c r="AQ135"/>
  <c r="AQ90"/>
  <c r="CE19" i="18"/>
  <c r="CE12"/>
  <c r="CD7"/>
  <c r="AS14" i="16"/>
  <c r="AS12"/>
  <c r="AE71"/>
  <c r="AF71" s="1"/>
  <c r="AR71" s="1"/>
  <c r="AT71" s="1"/>
  <c r="BB71" s="1"/>
  <c r="AE68"/>
  <c r="AF68" s="1"/>
  <c r="AR68" s="1"/>
  <c r="AE52"/>
  <c r="AF52" s="1"/>
  <c r="AR52" s="1"/>
  <c r="AT31"/>
  <c r="AE9"/>
  <c r="AF9" s="1"/>
  <c r="AR9" s="1"/>
  <c r="AS250"/>
  <c r="AQ273"/>
  <c r="AQ188"/>
  <c r="AS188"/>
  <c r="Y245"/>
  <c r="Y244" s="1"/>
  <c r="T198"/>
  <c r="M198"/>
  <c r="Y163"/>
  <c r="S182"/>
  <c r="S151"/>
  <c r="L182"/>
  <c r="L151"/>
  <c r="AB79"/>
  <c r="U79"/>
  <c r="S79"/>
  <c r="R6"/>
  <c r="EM77" i="18"/>
  <c r="AE239" i="16"/>
  <c r="AE234"/>
  <c r="AF234" s="1"/>
  <c r="AR234" s="1"/>
  <c r="AE233"/>
  <c r="AE230"/>
  <c r="AF230" s="1"/>
  <c r="AR230" s="1"/>
  <c r="AF219"/>
  <c r="AR219" s="1"/>
  <c r="AE216"/>
  <c r="AF216" s="1"/>
  <c r="AR216" s="1"/>
  <c r="AE210"/>
  <c r="AE183"/>
  <c r="AF183" s="1"/>
  <c r="AR183" s="1"/>
  <c r="CE47" i="18"/>
  <c r="CA51"/>
  <c r="AE179" i="16"/>
  <c r="AF179" s="1"/>
  <c r="AR179" s="1"/>
  <c r="AF173"/>
  <c r="AR173" s="1"/>
  <c r="AE172"/>
  <c r="AF172" s="1"/>
  <c r="AR172" s="1"/>
  <c r="AE157"/>
  <c r="AF157" s="1"/>
  <c r="AR157" s="1"/>
  <c r="AE142"/>
  <c r="AF142" s="1"/>
  <c r="AR142" s="1"/>
  <c r="AT142" s="1"/>
  <c r="BB142" s="1"/>
  <c r="AE130"/>
  <c r="AF130" s="1"/>
  <c r="AR130" s="1"/>
  <c r="AE113"/>
  <c r="AF113" s="1"/>
  <c r="AR113" s="1"/>
  <c r="AE98"/>
  <c r="AF98" s="1"/>
  <c r="AR98" s="1"/>
  <c r="AF89"/>
  <c r="AR89" s="1"/>
  <c r="CC12" i="18"/>
  <c r="CA19"/>
  <c r="CA12"/>
  <c r="AE75" i="16"/>
  <c r="AF75" s="1"/>
  <c r="AR75" s="1"/>
  <c r="AT75" s="1"/>
  <c r="AE72"/>
  <c r="AF72" s="1"/>
  <c r="AR72" s="1"/>
  <c r="AF65"/>
  <c r="AR65" s="1"/>
  <c r="AE62"/>
  <c r="AF62" s="1"/>
  <c r="AR62" s="1"/>
  <c r="AY62" s="1"/>
  <c r="AE46"/>
  <c r="AF46" s="1"/>
  <c r="AR46" s="1"/>
  <c r="AF38"/>
  <c r="AE35"/>
  <c r="AF35" s="1"/>
  <c r="AR35" s="1"/>
  <c r="AT35" s="1"/>
  <c r="AF184"/>
  <c r="AR184" s="1"/>
  <c r="AQ241" i="15"/>
  <c r="M243"/>
  <c r="M238" s="1"/>
  <c r="AQ224"/>
  <c r="M225"/>
  <c r="M221" s="1"/>
  <c r="AQ210"/>
  <c r="M212"/>
  <c r="M198" s="1"/>
  <c r="AS186"/>
  <c r="AN190"/>
  <c r="AN182" s="1"/>
  <c r="AF160"/>
  <c r="AE162"/>
  <c r="AQ179"/>
  <c r="AQ181" s="1"/>
  <c r="BH54" i="18" s="1"/>
  <c r="M181" i="15"/>
  <c r="AS147"/>
  <c r="AN149"/>
  <c r="AN140" s="1"/>
  <c r="AS94"/>
  <c r="AN99"/>
  <c r="AN93" s="1"/>
  <c r="AS80"/>
  <c r="AN85"/>
  <c r="AQ58"/>
  <c r="M60"/>
  <c r="AS251"/>
  <c r="AN254"/>
  <c r="AS256"/>
  <c r="AS258" s="1"/>
  <c r="BJ78" i="18" s="1"/>
  <c r="AN258" i="15"/>
  <c r="AS230"/>
  <c r="AN231"/>
  <c r="AN226" s="1"/>
  <c r="AS204"/>
  <c r="AQ227"/>
  <c r="M231"/>
  <c r="M226" s="1"/>
  <c r="AS152"/>
  <c r="AN156"/>
  <c r="AN151" s="1"/>
  <c r="AF165"/>
  <c r="AQ195"/>
  <c r="M196"/>
  <c r="M182" s="1"/>
  <c r="AQ158"/>
  <c r="M159"/>
  <c r="AS127"/>
  <c r="AN133"/>
  <c r="AN123" s="1"/>
  <c r="AS91"/>
  <c r="AN92"/>
  <c r="AQ38"/>
  <c r="AQ39" s="1"/>
  <c r="BH16" i="18" s="1"/>
  <c r="M39" i="15"/>
  <c r="AS247"/>
  <c r="AN250"/>
  <c r="AQ255"/>
  <c r="AU255" s="1"/>
  <c r="AU258" s="1"/>
  <c r="BL78" i="18" s="1"/>
  <c r="M258" i="15"/>
  <c r="AT206"/>
  <c r="AB245"/>
  <c r="AB244" s="1"/>
  <c r="U245"/>
  <c r="U244" s="1"/>
  <c r="L245"/>
  <c r="L244" s="1"/>
  <c r="AE207"/>
  <c r="AF207" s="1"/>
  <c r="AR207" s="1"/>
  <c r="Y197"/>
  <c r="S197"/>
  <c r="U163"/>
  <c r="R6"/>
  <c r="BP75" i="18"/>
  <c r="BP74" s="1"/>
  <c r="AS205" i="15"/>
  <c r="AE233"/>
  <c r="AF233" s="1"/>
  <c r="AR233" s="1"/>
  <c r="AE214"/>
  <c r="AF214" s="1"/>
  <c r="AR214" s="1"/>
  <c r="AE211"/>
  <c r="AF211" s="1"/>
  <c r="AR211" s="1"/>
  <c r="EP62" i="18"/>
  <c r="EM62"/>
  <c r="EM60" s="1"/>
  <c r="AE183" i="15"/>
  <c r="AF183" s="1"/>
  <c r="AR183" s="1"/>
  <c r="BP47" i="18"/>
  <c r="BL51"/>
  <c r="AE174" i="15"/>
  <c r="AF174" s="1"/>
  <c r="AR174" s="1"/>
  <c r="AE166"/>
  <c r="AF166" s="1"/>
  <c r="AR166" s="1"/>
  <c r="AF161"/>
  <c r="AR161" s="1"/>
  <c r="AE152"/>
  <c r="AF152" s="1"/>
  <c r="AR152" s="1"/>
  <c r="AS92"/>
  <c r="BJ29" i="18" s="1"/>
  <c r="AE145" i="15"/>
  <c r="AF145" s="1"/>
  <c r="AR145" s="1"/>
  <c r="AE136"/>
  <c r="AE128"/>
  <c r="AF128" s="1"/>
  <c r="AR128" s="1"/>
  <c r="AE109"/>
  <c r="AF109" s="1"/>
  <c r="AR109" s="1"/>
  <c r="AE108"/>
  <c r="AE94"/>
  <c r="AE89"/>
  <c r="AE87"/>
  <c r="BR7" i="18"/>
  <c r="BP7"/>
  <c r="BO7"/>
  <c r="BN7"/>
  <c r="BM7"/>
  <c r="AT58" i="15"/>
  <c r="BB58" s="1"/>
  <c r="AE73"/>
  <c r="AF73" s="1"/>
  <c r="AR73" s="1"/>
  <c r="AY73" s="1"/>
  <c r="AF64"/>
  <c r="AR64" s="1"/>
  <c r="AE55"/>
  <c r="AF55" s="1"/>
  <c r="AR55" s="1"/>
  <c r="AE36"/>
  <c r="AF36" s="1"/>
  <c r="AR36" s="1"/>
  <c r="AF28"/>
  <c r="AR28" s="1"/>
  <c r="AF21"/>
  <c r="AE10"/>
  <c r="AF10" s="1"/>
  <c r="AR10" s="1"/>
  <c r="AQ188"/>
  <c r="AS188"/>
  <c r="AM245"/>
  <c r="AM244" s="1"/>
  <c r="T245"/>
  <c r="T244" s="1"/>
  <c r="M245"/>
  <c r="M244" s="1"/>
  <c r="T198"/>
  <c r="R198"/>
  <c r="U182"/>
  <c r="U151"/>
  <c r="M151"/>
  <c r="Y79"/>
  <c r="T79"/>
  <c r="AM6"/>
  <c r="AB6"/>
  <c r="Y6"/>
  <c r="ER80" i="18"/>
  <c r="AE240" i="15"/>
  <c r="AF240" s="1"/>
  <c r="AR240" s="1"/>
  <c r="AT240" s="1"/>
  <c r="AE228"/>
  <c r="AF228" s="1"/>
  <c r="AR228" s="1"/>
  <c r="AE224"/>
  <c r="AF224" s="1"/>
  <c r="AR224" s="1"/>
  <c r="AE210"/>
  <c r="AF210" s="1"/>
  <c r="AR210" s="1"/>
  <c r="AE204"/>
  <c r="AE189"/>
  <c r="AF189" s="1"/>
  <c r="AR189" s="1"/>
  <c r="BP51" i="18"/>
  <c r="BL47"/>
  <c r="AE179" i="15"/>
  <c r="AF179" s="1"/>
  <c r="AR179" s="1"/>
  <c r="AF171"/>
  <c r="AR171" s="1"/>
  <c r="AE157"/>
  <c r="AF157" s="1"/>
  <c r="AR157" s="1"/>
  <c r="AE141"/>
  <c r="AE132"/>
  <c r="AF132" s="1"/>
  <c r="AR132" s="1"/>
  <c r="AE124"/>
  <c r="AE119"/>
  <c r="AE114"/>
  <c r="AF114" s="1"/>
  <c r="AR114" s="1"/>
  <c r="AE113"/>
  <c r="AE104"/>
  <c r="AE103"/>
  <c r="AF103" s="1"/>
  <c r="AR103" s="1"/>
  <c r="AE97"/>
  <c r="AF97" s="1"/>
  <c r="AR97" s="1"/>
  <c r="AE96"/>
  <c r="AF96" s="1"/>
  <c r="AR96" s="1"/>
  <c r="AF82"/>
  <c r="AT66"/>
  <c r="AT55"/>
  <c r="BB55" s="1"/>
  <c r="AT22"/>
  <c r="AE67"/>
  <c r="AF67" s="1"/>
  <c r="AR67" s="1"/>
  <c r="AE63"/>
  <c r="AF63" s="1"/>
  <c r="AR63" s="1"/>
  <c r="AE47"/>
  <c r="AF47" s="1"/>
  <c r="AR47" s="1"/>
  <c r="AE32"/>
  <c r="AF32" s="1"/>
  <c r="AR32" s="1"/>
  <c r="AF26"/>
  <c r="AE12"/>
  <c r="AQ248"/>
  <c r="AQ289"/>
  <c r="AF184"/>
  <c r="AR184" s="1"/>
  <c r="AS165" i="14"/>
  <c r="AN168"/>
  <c r="AS147"/>
  <c r="AN149"/>
  <c r="AN140" s="1"/>
  <c r="AS96"/>
  <c r="AS99" s="1"/>
  <c r="AN99"/>
  <c r="AN93" s="1"/>
  <c r="AQ144"/>
  <c r="M149"/>
  <c r="M140" s="1"/>
  <c r="AQ121"/>
  <c r="M122"/>
  <c r="M118" s="1"/>
  <c r="AQ107"/>
  <c r="M110"/>
  <c r="M106" s="1"/>
  <c r="AQ95"/>
  <c r="AQ99" s="1"/>
  <c r="M99"/>
  <c r="M93" s="1"/>
  <c r="AS52"/>
  <c r="AN56"/>
  <c r="AN45" s="1"/>
  <c r="AS22"/>
  <c r="AN25"/>
  <c r="AS14"/>
  <c r="AN15"/>
  <c r="AN6" s="1"/>
  <c r="AF51"/>
  <c r="AQ67"/>
  <c r="M77"/>
  <c r="M61" s="1"/>
  <c r="AQ33"/>
  <c r="M37"/>
  <c r="AQ246"/>
  <c r="AQ250" s="1"/>
  <c r="AU76" i="18" s="1"/>
  <c r="M250" i="14"/>
  <c r="M245" s="1"/>
  <c r="AQ261"/>
  <c r="M263"/>
  <c r="AQ280"/>
  <c r="AQ283" s="1"/>
  <c r="M283"/>
  <c r="M277" s="1"/>
  <c r="Y78"/>
  <c r="AS211"/>
  <c r="AN212"/>
  <c r="AF210"/>
  <c r="AE212"/>
  <c r="AS157"/>
  <c r="AN159"/>
  <c r="AS152"/>
  <c r="AN156"/>
  <c r="AQ167"/>
  <c r="M168"/>
  <c r="M163" s="1"/>
  <c r="AQ152"/>
  <c r="AT152" s="1"/>
  <c r="BB152" s="1"/>
  <c r="M156"/>
  <c r="AS127"/>
  <c r="AN133"/>
  <c r="AN123" s="1"/>
  <c r="AS89"/>
  <c r="AN92"/>
  <c r="AN79" s="1"/>
  <c r="AQ135"/>
  <c r="M139"/>
  <c r="M134" s="1"/>
  <c r="AQ124"/>
  <c r="M133"/>
  <c r="M123" s="1"/>
  <c r="AQ114"/>
  <c r="M117"/>
  <c r="M111" s="1"/>
  <c r="AQ104"/>
  <c r="AQ105" s="1"/>
  <c r="M105"/>
  <c r="M100" s="1"/>
  <c r="AS68"/>
  <c r="AT68" s="1"/>
  <c r="BB68" s="1"/>
  <c r="AN77"/>
  <c r="AN61" s="1"/>
  <c r="AS32"/>
  <c r="AN37"/>
  <c r="AS17"/>
  <c r="AN19"/>
  <c r="AN16" s="1"/>
  <c r="AQ53"/>
  <c r="AU53" s="1"/>
  <c r="M56"/>
  <c r="M45" s="1"/>
  <c r="AQ23"/>
  <c r="M25"/>
  <c r="M20" s="1"/>
  <c r="AS251"/>
  <c r="AS254" s="1"/>
  <c r="AW77" i="18" s="1"/>
  <c r="AN254" i="14"/>
  <c r="AQ265"/>
  <c r="M268"/>
  <c r="AS270"/>
  <c r="AS273" s="1"/>
  <c r="AN273"/>
  <c r="AN269" s="1"/>
  <c r="AQ286"/>
  <c r="AQ289" s="1"/>
  <c r="M289"/>
  <c r="M284" s="1"/>
  <c r="AM245"/>
  <c r="AM244" s="1"/>
  <c r="AE208"/>
  <c r="AF208" s="1"/>
  <c r="AR208" s="1"/>
  <c r="U182"/>
  <c r="U151"/>
  <c r="M151"/>
  <c r="AM6"/>
  <c r="EN80" i="18"/>
  <c r="BD59"/>
  <c r="AZ59"/>
  <c r="AE240" i="14"/>
  <c r="BE51" i="18"/>
  <c r="AS155" i="14"/>
  <c r="AS153"/>
  <c r="AE95"/>
  <c r="AF95" s="1"/>
  <c r="AR95" s="1"/>
  <c r="BE19" i="18"/>
  <c r="BE12"/>
  <c r="AT64" i="14"/>
  <c r="AT63"/>
  <c r="BB63" s="1"/>
  <c r="AE76"/>
  <c r="AF76" s="1"/>
  <c r="AR76" s="1"/>
  <c r="AE58"/>
  <c r="AF58" s="1"/>
  <c r="AR58" s="1"/>
  <c r="AE57"/>
  <c r="AF57" s="1"/>
  <c r="AR57" s="1"/>
  <c r="AE53"/>
  <c r="AF53" s="1"/>
  <c r="AR53" s="1"/>
  <c r="AE52"/>
  <c r="AF52" s="1"/>
  <c r="AR52" s="1"/>
  <c r="AE46"/>
  <c r="AF46" s="1"/>
  <c r="AR46" s="1"/>
  <c r="AE31"/>
  <c r="AF31" s="1"/>
  <c r="AR31" s="1"/>
  <c r="AE10"/>
  <c r="AF10" s="1"/>
  <c r="AR10" s="1"/>
  <c r="AQ252"/>
  <c r="AS275"/>
  <c r="AS279"/>
  <c r="AS285"/>
  <c r="AQ188"/>
  <c r="AS188"/>
  <c r="S245"/>
  <c r="S244" s="1"/>
  <c r="Y198"/>
  <c r="U198"/>
  <c r="S198"/>
  <c r="S197" s="1"/>
  <c r="L197"/>
  <c r="AM163"/>
  <c r="U163"/>
  <c r="EO84" i="18"/>
  <c r="EN88"/>
  <c r="EN87" s="1"/>
  <c r="EN84"/>
  <c r="EM86"/>
  <c r="BC75"/>
  <c r="BC74" s="1"/>
  <c r="AZ75"/>
  <c r="AZ74" s="1"/>
  <c r="AT252" i="14"/>
  <c r="BE60" i="18"/>
  <c r="BC60"/>
  <c r="BA60"/>
  <c r="AE233" i="14"/>
  <c r="AE230"/>
  <c r="AF230" s="1"/>
  <c r="AR230" s="1"/>
  <c r="AF219"/>
  <c r="AR219" s="1"/>
  <c r="AE216"/>
  <c r="AE205"/>
  <c r="AF205" s="1"/>
  <c r="AR205" s="1"/>
  <c r="AE204"/>
  <c r="AE200"/>
  <c r="AE185"/>
  <c r="AF185" s="1"/>
  <c r="AR185" s="1"/>
  <c r="BE47" i="18"/>
  <c r="BA51"/>
  <c r="BC12"/>
  <c r="BA19"/>
  <c r="BA12"/>
  <c r="AT67" i="14"/>
  <c r="AT54"/>
  <c r="BB54" s="1"/>
  <c r="AF66"/>
  <c r="AR66" s="1"/>
  <c r="AT66" s="1"/>
  <c r="BB66" s="1"/>
  <c r="AE49"/>
  <c r="AF49" s="1"/>
  <c r="AR49" s="1"/>
  <c r="AT49" s="1"/>
  <c r="BB49" s="1"/>
  <c r="AE35"/>
  <c r="AF35" s="1"/>
  <c r="AR35" s="1"/>
  <c r="AE12"/>
  <c r="AF12" s="1"/>
  <c r="AR12" s="1"/>
  <c r="AE9"/>
  <c r="AF9" s="1"/>
  <c r="AR9" s="1"/>
  <c r="AF184"/>
  <c r="AR184" s="1"/>
  <c r="AS242" i="13"/>
  <c r="AN243"/>
  <c r="AN238" s="1"/>
  <c r="AS211"/>
  <c r="AN212"/>
  <c r="AS185"/>
  <c r="AN190"/>
  <c r="AN182" s="1"/>
  <c r="AE196"/>
  <c r="AQ173"/>
  <c r="AQ178" s="1"/>
  <c r="AH53" i="18" s="1"/>
  <c r="M178" i="13"/>
  <c r="M163" s="1"/>
  <c r="AS144"/>
  <c r="AN149"/>
  <c r="AN140" s="1"/>
  <c r="AS108"/>
  <c r="AN110"/>
  <c r="AN106" s="1"/>
  <c r="AS101"/>
  <c r="AN105"/>
  <c r="AN100" s="1"/>
  <c r="AS94"/>
  <c r="AN99"/>
  <c r="AN93" s="1"/>
  <c r="AQ96"/>
  <c r="M99"/>
  <c r="M93" s="1"/>
  <c r="AS67"/>
  <c r="AN77"/>
  <c r="AN61" s="1"/>
  <c r="AS33"/>
  <c r="AN37"/>
  <c r="AQ43"/>
  <c r="AT43" s="1"/>
  <c r="BB43" s="1"/>
  <c r="M44"/>
  <c r="M40" s="1"/>
  <c r="AS214"/>
  <c r="AN220"/>
  <c r="AN213" s="1"/>
  <c r="AS199"/>
  <c r="AT199" s="1"/>
  <c r="AN203"/>
  <c r="AS172"/>
  <c r="AN178"/>
  <c r="AF172"/>
  <c r="AR172" s="1"/>
  <c r="AT172" s="1"/>
  <c r="BB172" s="1"/>
  <c r="AS135"/>
  <c r="AN139"/>
  <c r="AN134" s="1"/>
  <c r="AQ131"/>
  <c r="M133"/>
  <c r="M123" s="1"/>
  <c r="AQ120"/>
  <c r="M122"/>
  <c r="M118" s="1"/>
  <c r="AQ103"/>
  <c r="M105"/>
  <c r="M100" s="1"/>
  <c r="AQ89"/>
  <c r="M92"/>
  <c r="M79" s="1"/>
  <c r="AS53"/>
  <c r="AN56"/>
  <c r="AS23"/>
  <c r="AN25"/>
  <c r="AQ46"/>
  <c r="M50"/>
  <c r="M45" s="1"/>
  <c r="AQ38"/>
  <c r="AQ39" s="1"/>
  <c r="AH16" i="18" s="1"/>
  <c r="M39" i="13"/>
  <c r="AQ31"/>
  <c r="M37"/>
  <c r="M20" s="1"/>
  <c r="M5" s="1"/>
  <c r="AE208"/>
  <c r="AF208" s="1"/>
  <c r="AR208" s="1"/>
  <c r="AT208" s="1"/>
  <c r="AM198"/>
  <c r="U198"/>
  <c r="T198"/>
  <c r="R198"/>
  <c r="R197" s="1"/>
  <c r="AB79"/>
  <c r="AB78" s="1"/>
  <c r="U79"/>
  <c r="M78"/>
  <c r="AN20"/>
  <c r="AR60" i="18"/>
  <c r="AP60"/>
  <c r="AN60"/>
  <c r="AF219" i="13"/>
  <c r="AR219" s="1"/>
  <c r="AT219" s="1"/>
  <c r="AE202"/>
  <c r="AF202" s="1"/>
  <c r="AR202" s="1"/>
  <c r="AT235"/>
  <c r="BB235" s="1"/>
  <c r="AP51" i="18"/>
  <c r="AL47"/>
  <c r="AE179" i="13"/>
  <c r="AF179" s="1"/>
  <c r="AR179" s="1"/>
  <c r="AE175"/>
  <c r="AF175" s="1"/>
  <c r="AR175" s="1"/>
  <c r="AT175" s="1"/>
  <c r="BB175" s="1"/>
  <c r="AE166"/>
  <c r="AF166" s="1"/>
  <c r="AR166" s="1"/>
  <c r="AE165"/>
  <c r="AF165" s="1"/>
  <c r="AR165" s="1"/>
  <c r="AT165" s="1"/>
  <c r="BB165" s="1"/>
  <c r="AE155"/>
  <c r="AF155" s="1"/>
  <c r="AR155" s="1"/>
  <c r="AE154"/>
  <c r="AF154" s="1"/>
  <c r="AR154" s="1"/>
  <c r="AT154" s="1"/>
  <c r="BB154" s="1"/>
  <c r="AS109"/>
  <c r="AE142"/>
  <c r="AF142" s="1"/>
  <c r="AR142" s="1"/>
  <c r="AE137"/>
  <c r="AF137" s="1"/>
  <c r="AR137" s="1"/>
  <c r="AE130"/>
  <c r="AF130" s="1"/>
  <c r="AR130" s="1"/>
  <c r="AE128"/>
  <c r="AF128" s="1"/>
  <c r="AR128" s="1"/>
  <c r="AE121"/>
  <c r="AF121" s="1"/>
  <c r="AR121" s="1"/>
  <c r="AE119"/>
  <c r="AF119" s="1"/>
  <c r="AR119" s="1"/>
  <c r="AE112"/>
  <c r="AF112" s="1"/>
  <c r="AR112" s="1"/>
  <c r="AE109"/>
  <c r="AF109" s="1"/>
  <c r="AR109" s="1"/>
  <c r="AE102"/>
  <c r="AF102" s="1"/>
  <c r="AR102" s="1"/>
  <c r="AF80"/>
  <c r="AR80" s="1"/>
  <c r="AQ121"/>
  <c r="AQ119"/>
  <c r="AP12" i="18"/>
  <c r="AN19"/>
  <c r="AN12"/>
  <c r="AE73" i="13"/>
  <c r="AF73" s="1"/>
  <c r="AR73" s="1"/>
  <c r="AY73" s="1"/>
  <c r="AE71"/>
  <c r="AF71" s="1"/>
  <c r="AR71" s="1"/>
  <c r="AE68"/>
  <c r="AF68" s="1"/>
  <c r="AR68" s="1"/>
  <c r="AF65"/>
  <c r="AR65" s="1"/>
  <c r="AE36"/>
  <c r="AF36" s="1"/>
  <c r="AR36" s="1"/>
  <c r="AE34"/>
  <c r="AF34" s="1"/>
  <c r="AR34" s="1"/>
  <c r="AF28"/>
  <c r="AR28" s="1"/>
  <c r="AE17"/>
  <c r="AF17" s="1"/>
  <c r="AR17" s="1"/>
  <c r="AE13"/>
  <c r="AF13" s="1"/>
  <c r="AR13" s="1"/>
  <c r="AT13" s="1"/>
  <c r="BB13" s="1"/>
  <c r="AE8"/>
  <c r="AF8" s="1"/>
  <c r="AR8" s="1"/>
  <c r="AF288"/>
  <c r="AR288" s="1"/>
  <c r="AZ288" s="1"/>
  <c r="S289"/>
  <c r="S284" s="1"/>
  <c r="AB289"/>
  <c r="AB284" s="1"/>
  <c r="AB283"/>
  <c r="AB277" s="1"/>
  <c r="AE256"/>
  <c r="AF256" s="1"/>
  <c r="AR256" s="1"/>
  <c r="AE253"/>
  <c r="Y250"/>
  <c r="R250"/>
  <c r="AE247"/>
  <c r="U250"/>
  <c r="S250"/>
  <c r="S245" s="1"/>
  <c r="AF184"/>
  <c r="AR184" s="1"/>
  <c r="AQ188"/>
  <c r="AS188"/>
  <c r="T197"/>
  <c r="S197"/>
  <c r="R78"/>
  <c r="AE240"/>
  <c r="AF240" s="1"/>
  <c r="AR240" s="1"/>
  <c r="AE215"/>
  <c r="AF215" s="1"/>
  <c r="AR215" s="1"/>
  <c r="AT242"/>
  <c r="AE192"/>
  <c r="AE187"/>
  <c r="AF187" s="1"/>
  <c r="AR187" s="1"/>
  <c r="AP47" i="18"/>
  <c r="AL51"/>
  <c r="AF171" i="13"/>
  <c r="AR171" s="1"/>
  <c r="AE160"/>
  <c r="AE158"/>
  <c r="AE152"/>
  <c r="AE148"/>
  <c r="AF148" s="1"/>
  <c r="AR148" s="1"/>
  <c r="AE146"/>
  <c r="AF146" s="1"/>
  <c r="AR146" s="1"/>
  <c r="AT82"/>
  <c r="BB82" s="1"/>
  <c r="AS29"/>
  <c r="AJ14" i="18" s="1"/>
  <c r="AT8" i="13"/>
  <c r="BB8" s="1"/>
  <c r="AE72"/>
  <c r="AF72" s="1"/>
  <c r="AR72" s="1"/>
  <c r="AE70"/>
  <c r="AF70" s="1"/>
  <c r="AR70" s="1"/>
  <c r="AY70" s="1"/>
  <c r="AE67"/>
  <c r="AF67" s="1"/>
  <c r="AR67" s="1"/>
  <c r="AE55"/>
  <c r="AF55" s="1"/>
  <c r="AR55" s="1"/>
  <c r="AE53"/>
  <c r="AF53" s="1"/>
  <c r="AR53" s="1"/>
  <c r="AE48"/>
  <c r="AF48" s="1"/>
  <c r="AR48" s="1"/>
  <c r="AE7"/>
  <c r="AF7" s="1"/>
  <c r="AR7" s="1"/>
  <c r="AQ36"/>
  <c r="AQ34"/>
  <c r="AT34" s="1"/>
  <c r="AQ32"/>
  <c r="AQ30"/>
  <c r="AT281"/>
  <c r="BB281" s="1"/>
  <c r="AE279"/>
  <c r="AF279" s="1"/>
  <c r="AR279" s="1"/>
  <c r="S283"/>
  <c r="S277" s="1"/>
  <c r="R276"/>
  <c r="R269" s="1"/>
  <c r="T276"/>
  <c r="T273"/>
  <c r="T269" s="1"/>
  <c r="AE271"/>
  <c r="AF271" s="1"/>
  <c r="AR271" s="1"/>
  <c r="AT271" s="1"/>
  <c r="AT267"/>
  <c r="BB267" s="1"/>
  <c r="U268"/>
  <c r="U258"/>
  <c r="AS286" i="12"/>
  <c r="AN289"/>
  <c r="AN284" s="1"/>
  <c r="AF278"/>
  <c r="AF264"/>
  <c r="AQ280"/>
  <c r="AQ283" s="1"/>
  <c r="M283"/>
  <c r="M277" s="1"/>
  <c r="AS222"/>
  <c r="AN225"/>
  <c r="AN221" s="1"/>
  <c r="AQ242"/>
  <c r="M243"/>
  <c r="M238" s="1"/>
  <c r="AQ201"/>
  <c r="M203"/>
  <c r="M198" s="1"/>
  <c r="AS176"/>
  <c r="AN178"/>
  <c r="AF194"/>
  <c r="AE196"/>
  <c r="AQ18"/>
  <c r="AQ19" s="1"/>
  <c r="M19"/>
  <c r="M16" s="1"/>
  <c r="AS281"/>
  <c r="AN283"/>
  <c r="AN277" s="1"/>
  <c r="AS215"/>
  <c r="AN220"/>
  <c r="AN213" s="1"/>
  <c r="AQ218"/>
  <c r="M220"/>
  <c r="M213" s="1"/>
  <c r="AS167"/>
  <c r="AN168"/>
  <c r="AN163" s="1"/>
  <c r="AF160"/>
  <c r="AR160" s="1"/>
  <c r="AE162"/>
  <c r="AQ158"/>
  <c r="AQ159" s="1"/>
  <c r="U49" i="18" s="1"/>
  <c r="M159" i="12"/>
  <c r="AS87"/>
  <c r="AN88"/>
  <c r="AQ86"/>
  <c r="M88"/>
  <c r="AQ13"/>
  <c r="AU13" s="1"/>
  <c r="AU15" s="1"/>
  <c r="Y9" i="18" s="1"/>
  <c r="M15" i="12"/>
  <c r="Y78"/>
  <c r="AE208"/>
  <c r="AF208" s="1"/>
  <c r="AR208" s="1"/>
  <c r="U197"/>
  <c r="U182"/>
  <c r="U151"/>
  <c r="L163"/>
  <c r="AM5"/>
  <c r="AE271"/>
  <c r="AF271" s="1"/>
  <c r="AR271" s="1"/>
  <c r="AE287"/>
  <c r="AF287" s="1"/>
  <c r="AR287" s="1"/>
  <c r="AE285"/>
  <c r="AE279"/>
  <c r="AF279" s="1"/>
  <c r="AR279" s="1"/>
  <c r="AE257"/>
  <c r="AF257" s="1"/>
  <c r="AR257" s="1"/>
  <c r="AE247"/>
  <c r="AF247" s="1"/>
  <c r="AR247" s="1"/>
  <c r="AS228"/>
  <c r="AS223"/>
  <c r="AS218"/>
  <c r="AS216"/>
  <c r="AS214"/>
  <c r="AE229"/>
  <c r="AF229" s="1"/>
  <c r="AR229" s="1"/>
  <c r="AF218"/>
  <c r="AR218" s="1"/>
  <c r="AT218" s="1"/>
  <c r="AE215"/>
  <c r="AF215" s="1"/>
  <c r="AR215" s="1"/>
  <c r="AE199"/>
  <c r="AF199" s="1"/>
  <c r="AR199" s="1"/>
  <c r="AE187"/>
  <c r="AF187" s="1"/>
  <c r="AR187" s="1"/>
  <c r="AT187" s="1"/>
  <c r="BB187" s="1"/>
  <c r="AC51" i="18"/>
  <c r="Y47"/>
  <c r="AS181" i="12"/>
  <c r="W54" i="18" s="1"/>
  <c r="AE179" i="12"/>
  <c r="AF171"/>
  <c r="AR171" s="1"/>
  <c r="AE164"/>
  <c r="AF164" s="1"/>
  <c r="AR164" s="1"/>
  <c r="AF154"/>
  <c r="AR154" s="1"/>
  <c r="AE143"/>
  <c r="AF143" s="1"/>
  <c r="AR143" s="1"/>
  <c r="AE131"/>
  <c r="AF131" s="1"/>
  <c r="AR131" s="1"/>
  <c r="AE120"/>
  <c r="AF120" s="1"/>
  <c r="AR120" s="1"/>
  <c r="AE103"/>
  <c r="AF103" s="1"/>
  <c r="AR103" s="1"/>
  <c r="AE94"/>
  <c r="AF84"/>
  <c r="AR84" s="1"/>
  <c r="AE74"/>
  <c r="AF74" s="1"/>
  <c r="AR74" s="1"/>
  <c r="AF64"/>
  <c r="AR64" s="1"/>
  <c r="AE59"/>
  <c r="AF59" s="1"/>
  <c r="AR59" s="1"/>
  <c r="AE46"/>
  <c r="AF41"/>
  <c r="AE30"/>
  <c r="AE8"/>
  <c r="AQ188"/>
  <c r="AS188"/>
  <c r="T245"/>
  <c r="T244" s="1"/>
  <c r="Y198"/>
  <c r="U163"/>
  <c r="U150" s="1"/>
  <c r="L182"/>
  <c r="L151"/>
  <c r="T78"/>
  <c r="AE260"/>
  <c r="AF260" s="1"/>
  <c r="AR260" s="1"/>
  <c r="AE282"/>
  <c r="AF282" s="1"/>
  <c r="AR282" s="1"/>
  <c r="AE281"/>
  <c r="AF281" s="1"/>
  <c r="AR281" s="1"/>
  <c r="AE267"/>
  <c r="AF267" s="1"/>
  <c r="AR267" s="1"/>
  <c r="AE265"/>
  <c r="AF265" s="1"/>
  <c r="AR265" s="1"/>
  <c r="AE252"/>
  <c r="AF252" s="1"/>
  <c r="AR252" s="1"/>
  <c r="AE239"/>
  <c r="AF239" s="1"/>
  <c r="AR239" s="1"/>
  <c r="AE236"/>
  <c r="AF236" s="1"/>
  <c r="AR236" s="1"/>
  <c r="AT236" s="1"/>
  <c r="BB236" s="1"/>
  <c r="AE223"/>
  <c r="AF223" s="1"/>
  <c r="AR223" s="1"/>
  <c r="AT223" s="1"/>
  <c r="AE202"/>
  <c r="AF202" s="1"/>
  <c r="AR202" s="1"/>
  <c r="AE200"/>
  <c r="AF200" s="1"/>
  <c r="AR200" s="1"/>
  <c r="AC47" i="18"/>
  <c r="Y51"/>
  <c r="AE175" i="12"/>
  <c r="AF169"/>
  <c r="AR169" s="1"/>
  <c r="AE157"/>
  <c r="AF157" s="1"/>
  <c r="AR157" s="1"/>
  <c r="AE147"/>
  <c r="AF147" s="1"/>
  <c r="AR147" s="1"/>
  <c r="AE138"/>
  <c r="AF138" s="1"/>
  <c r="AR138" s="1"/>
  <c r="AE127"/>
  <c r="AF127" s="1"/>
  <c r="AR127" s="1"/>
  <c r="AE113"/>
  <c r="AF113" s="1"/>
  <c r="AR113" s="1"/>
  <c r="AE98"/>
  <c r="AF98" s="1"/>
  <c r="AR98" s="1"/>
  <c r="AE89"/>
  <c r="AF81"/>
  <c r="AE19" i="18"/>
  <c r="AE12"/>
  <c r="AC12"/>
  <c r="AA19"/>
  <c r="AA12"/>
  <c r="AE67" i="12"/>
  <c r="AF67" s="1"/>
  <c r="AR67" s="1"/>
  <c r="AE63"/>
  <c r="AF63" s="1"/>
  <c r="AR63" s="1"/>
  <c r="AE54"/>
  <c r="AF54" s="1"/>
  <c r="AR54" s="1"/>
  <c r="AF43"/>
  <c r="AR43" s="1"/>
  <c r="AE34"/>
  <c r="AF34" s="1"/>
  <c r="AR34" s="1"/>
  <c r="AF21"/>
  <c r="AR21" s="1"/>
  <c r="AE9"/>
  <c r="AF9" s="1"/>
  <c r="AR9" s="1"/>
  <c r="M190"/>
  <c r="AE184"/>
  <c r="AF184" s="1"/>
  <c r="AR184" s="1"/>
  <c r="AN184"/>
  <c r="AN190" s="1"/>
  <c r="AN182" s="1"/>
  <c r="AS265" i="1"/>
  <c r="AN268"/>
  <c r="AR278"/>
  <c r="AS215"/>
  <c r="AN220"/>
  <c r="AN213" s="1"/>
  <c r="AQ167"/>
  <c r="M168"/>
  <c r="AQ158"/>
  <c r="M159"/>
  <c r="AS137"/>
  <c r="AN139"/>
  <c r="AN134" s="1"/>
  <c r="AF112"/>
  <c r="AQ137"/>
  <c r="M139"/>
  <c r="M134" s="1"/>
  <c r="AQ87"/>
  <c r="M88"/>
  <c r="AS261"/>
  <c r="AN263"/>
  <c r="AF265"/>
  <c r="AQ252"/>
  <c r="M254"/>
  <c r="AS234"/>
  <c r="AN237"/>
  <c r="AN232" s="1"/>
  <c r="AS210"/>
  <c r="AS212" s="1"/>
  <c r="J63" i="18" s="1"/>
  <c r="AN212" i="1"/>
  <c r="AF210"/>
  <c r="AF195"/>
  <c r="AE196"/>
  <c r="AQ174"/>
  <c r="M178"/>
  <c r="AS130"/>
  <c r="AN133"/>
  <c r="AN123" s="1"/>
  <c r="AF107"/>
  <c r="AQ142"/>
  <c r="M149"/>
  <c r="M140" s="1"/>
  <c r="AQ130"/>
  <c r="M133"/>
  <c r="M123" s="1"/>
  <c r="L9" i="18"/>
  <c r="AU6" i="1"/>
  <c r="AQ59"/>
  <c r="M60"/>
  <c r="AB245"/>
  <c r="U269"/>
  <c r="U259"/>
  <c r="T269"/>
  <c r="AE271"/>
  <c r="AE261"/>
  <c r="AF261" s="1"/>
  <c r="AR261" s="1"/>
  <c r="AT261" s="1"/>
  <c r="BB261" s="1"/>
  <c r="R75" i="18"/>
  <c r="R74" s="1"/>
  <c r="AE287" i="1"/>
  <c r="AF287" s="1"/>
  <c r="AR287" s="1"/>
  <c r="AE286"/>
  <c r="AF286" s="1"/>
  <c r="AR286" s="1"/>
  <c r="AF279"/>
  <c r="AR279" s="1"/>
  <c r="AE267"/>
  <c r="AF267" s="1"/>
  <c r="AR267" s="1"/>
  <c r="AE266"/>
  <c r="AF266" s="1"/>
  <c r="AR266" s="1"/>
  <c r="AE248"/>
  <c r="AF248" s="1"/>
  <c r="AR248" s="1"/>
  <c r="R60" i="18"/>
  <c r="P60"/>
  <c r="M60"/>
  <c r="AE234" i="1"/>
  <c r="AF234" s="1"/>
  <c r="AR234" s="1"/>
  <c r="AE205"/>
  <c r="AF205" s="1"/>
  <c r="AR205" s="1"/>
  <c r="AE199"/>
  <c r="AF199" s="1"/>
  <c r="AR199" s="1"/>
  <c r="AE157"/>
  <c r="AF157" s="1"/>
  <c r="AR157" s="1"/>
  <c r="AT96"/>
  <c r="BB96" s="1"/>
  <c r="AE141"/>
  <c r="AF141" s="1"/>
  <c r="AR141" s="1"/>
  <c r="AE129"/>
  <c r="AF129" s="1"/>
  <c r="AR129" s="1"/>
  <c r="AE116"/>
  <c r="AF116" s="1"/>
  <c r="AR116" s="1"/>
  <c r="AT116" s="1"/>
  <c r="BB116" s="1"/>
  <c r="AE109"/>
  <c r="AF109" s="1"/>
  <c r="AR109" s="1"/>
  <c r="AE103"/>
  <c r="AF103" s="1"/>
  <c r="AR103" s="1"/>
  <c r="AE94"/>
  <c r="AF84"/>
  <c r="AR84" s="1"/>
  <c r="P7" i="18"/>
  <c r="O12"/>
  <c r="AE68" i="1"/>
  <c r="AF68" s="1"/>
  <c r="AR68" s="1"/>
  <c r="AE67"/>
  <c r="AF67" s="1"/>
  <c r="AR67" s="1"/>
  <c r="AE58"/>
  <c r="AF49"/>
  <c r="AR49" s="1"/>
  <c r="AE38"/>
  <c r="AE28"/>
  <c r="AF28" s="1"/>
  <c r="AR28" s="1"/>
  <c r="AE22"/>
  <c r="AF22" s="1"/>
  <c r="AR22" s="1"/>
  <c r="AE9"/>
  <c r="AF9" s="1"/>
  <c r="AR9" s="1"/>
  <c r="AQ188"/>
  <c r="AS188"/>
  <c r="R269"/>
  <c r="U198"/>
  <c r="S198"/>
  <c r="R6"/>
  <c r="Q75" i="18"/>
  <c r="Q74" s="1"/>
  <c r="N75"/>
  <c r="N74" s="1"/>
  <c r="AE282" i="1"/>
  <c r="AE275"/>
  <c r="AE256"/>
  <c r="AF256" s="1"/>
  <c r="AR256" s="1"/>
  <c r="AE255"/>
  <c r="AE251"/>
  <c r="AE246"/>
  <c r="Q59" i="18"/>
  <c r="AE242" i="1"/>
  <c r="AF242" s="1"/>
  <c r="AR242" s="1"/>
  <c r="AE239"/>
  <c r="AF219"/>
  <c r="AR219" s="1"/>
  <c r="AF217"/>
  <c r="AR217" s="1"/>
  <c r="AE215"/>
  <c r="AF215" s="1"/>
  <c r="AR215" s="1"/>
  <c r="AE214"/>
  <c r="AE211"/>
  <c r="AF211" s="1"/>
  <c r="AR211" s="1"/>
  <c r="AE200"/>
  <c r="AF200" s="1"/>
  <c r="AR200" s="1"/>
  <c r="P47" i="18"/>
  <c r="L47"/>
  <c r="AS181" i="1"/>
  <c r="J54" i="18" s="1"/>
  <c r="AE165" i="1"/>
  <c r="AF165" s="1"/>
  <c r="AR165" s="1"/>
  <c r="AE152"/>
  <c r="AF152" s="1"/>
  <c r="AR152" s="1"/>
  <c r="AE148"/>
  <c r="AF148" s="1"/>
  <c r="AR148" s="1"/>
  <c r="AE145"/>
  <c r="AF145" s="1"/>
  <c r="AR145" s="1"/>
  <c r="AE144"/>
  <c r="AF144" s="1"/>
  <c r="AR144" s="1"/>
  <c r="AE136"/>
  <c r="AF136" s="1"/>
  <c r="AR136" s="1"/>
  <c r="AF125"/>
  <c r="AR125" s="1"/>
  <c r="AE113"/>
  <c r="AF113" s="1"/>
  <c r="AR113" s="1"/>
  <c r="AE98"/>
  <c r="AF98" s="1"/>
  <c r="AR98" s="1"/>
  <c r="AE89"/>
  <c r="AF89" s="1"/>
  <c r="AR89" s="1"/>
  <c r="AF81"/>
  <c r="AR81" s="1"/>
  <c r="AT81" s="1"/>
  <c r="BB81" s="1"/>
  <c r="M19" i="18"/>
  <c r="M12"/>
  <c r="AF75" i="1"/>
  <c r="AR75" s="1"/>
  <c r="AE65"/>
  <c r="AF65" s="1"/>
  <c r="AR65" s="1"/>
  <c r="AT65" s="1"/>
  <c r="AE54"/>
  <c r="AF54" s="1"/>
  <c r="AR54" s="1"/>
  <c r="AE42"/>
  <c r="AE33"/>
  <c r="AF33" s="1"/>
  <c r="AR33" s="1"/>
  <c r="AE23"/>
  <c r="AF23" s="1"/>
  <c r="AR23" s="1"/>
  <c r="AE18"/>
  <c r="AF18" s="1"/>
  <c r="AR18" s="1"/>
  <c r="AE192"/>
  <c r="AE193" s="1"/>
  <c r="AE187"/>
  <c r="AF187" s="1"/>
  <c r="AR187" s="1"/>
  <c r="AE179"/>
  <c r="AF179" s="1"/>
  <c r="AF172"/>
  <c r="AR172" s="1"/>
  <c r="AF192"/>
  <c r="AR192" s="1"/>
  <c r="AQ179"/>
  <c r="M181"/>
  <c r="R51" i="18"/>
  <c r="AS191" i="1"/>
  <c r="AS193" s="1"/>
  <c r="J57" i="18" s="1"/>
  <c r="AN193" i="1"/>
  <c r="AQ185"/>
  <c r="M190"/>
  <c r="AS172"/>
  <c r="AN178"/>
  <c r="AE185"/>
  <c r="AF185" s="1"/>
  <c r="AR185" s="1"/>
  <c r="ER54" i="18"/>
  <c r="P53"/>
  <c r="N53"/>
  <c r="L51"/>
  <c r="AE180" i="1"/>
  <c r="AF180" s="1"/>
  <c r="AR180" s="1"/>
  <c r="AF175"/>
  <c r="AR175" s="1"/>
  <c r="AM150"/>
  <c r="AF191"/>
  <c r="P51" i="18"/>
  <c r="AF177" i="1"/>
  <c r="AR177" s="1"/>
  <c r="AF171"/>
  <c r="AR171" s="1"/>
  <c r="AF184"/>
  <c r="AR184" s="1"/>
  <c r="AN184"/>
  <c r="AN190" s="1"/>
  <c r="AQ155" i="23"/>
  <c r="AQ156" s="1"/>
  <c r="M156"/>
  <c r="AS136"/>
  <c r="AS139" s="1"/>
  <c r="AN139"/>
  <c r="AN134" s="1"/>
  <c r="AS127"/>
  <c r="AS133" s="1"/>
  <c r="AN133"/>
  <c r="AN123" s="1"/>
  <c r="AS108"/>
  <c r="AS110" s="1"/>
  <c r="AN110"/>
  <c r="AN106" s="1"/>
  <c r="AS96"/>
  <c r="AN99"/>
  <c r="AN93" s="1"/>
  <c r="AS82"/>
  <c r="AN85"/>
  <c r="AR141"/>
  <c r="AT141" s="1"/>
  <c r="BB141" s="1"/>
  <c r="AE92"/>
  <c r="AS30"/>
  <c r="AN37"/>
  <c r="AS14"/>
  <c r="AN15"/>
  <c r="AN6" s="1"/>
  <c r="AF17"/>
  <c r="AQ65"/>
  <c r="M77"/>
  <c r="M61" s="1"/>
  <c r="AQ51"/>
  <c r="AU51" s="1"/>
  <c r="M56"/>
  <c r="AQ43"/>
  <c r="AQ44" s="1"/>
  <c r="M44"/>
  <c r="M40" s="1"/>
  <c r="AQ31"/>
  <c r="AQ37" s="1"/>
  <c r="DU15" i="18" s="1"/>
  <c r="M37" i="23"/>
  <c r="AQ21"/>
  <c r="AQ25" s="1"/>
  <c r="M25"/>
  <c r="AQ9"/>
  <c r="M11"/>
  <c r="AE245"/>
  <c r="AE244" s="1"/>
  <c r="S245"/>
  <c r="S244" s="1"/>
  <c r="AT207"/>
  <c r="U150"/>
  <c r="T182"/>
  <c r="T151"/>
  <c r="L182"/>
  <c r="L151"/>
  <c r="AM79"/>
  <c r="U79"/>
  <c r="U78" s="1"/>
  <c r="S79"/>
  <c r="S78" s="1"/>
  <c r="L79"/>
  <c r="AS143"/>
  <c r="AT143" s="1"/>
  <c r="BB143" s="1"/>
  <c r="AN149"/>
  <c r="AN140" s="1"/>
  <c r="AS113"/>
  <c r="AT113" s="1"/>
  <c r="BB113" s="1"/>
  <c r="AN117"/>
  <c r="AN111" s="1"/>
  <c r="AS103"/>
  <c r="AS105" s="1"/>
  <c r="AN105"/>
  <c r="AN100" s="1"/>
  <c r="AS89"/>
  <c r="AS92" s="1"/>
  <c r="DW29" i="18" s="1"/>
  <c r="AN92" i="23"/>
  <c r="AR125"/>
  <c r="AT125" s="1"/>
  <c r="BB125" s="1"/>
  <c r="AF107"/>
  <c r="AF101"/>
  <c r="AE105"/>
  <c r="AE100" s="1"/>
  <c r="AF95"/>
  <c r="AE99"/>
  <c r="AE93" s="1"/>
  <c r="AS54"/>
  <c r="AN56"/>
  <c r="AN45" s="1"/>
  <c r="AS24"/>
  <c r="AN25"/>
  <c r="AN20" s="1"/>
  <c r="AF58"/>
  <c r="AE60"/>
  <c r="AF46"/>
  <c r="AE50"/>
  <c r="AQ46"/>
  <c r="M50"/>
  <c r="M45" s="1"/>
  <c r="AQ26"/>
  <c r="M29"/>
  <c r="AQ18"/>
  <c r="AU18" s="1"/>
  <c r="AU19" s="1"/>
  <c r="AU16" s="1"/>
  <c r="M19"/>
  <c r="M16" s="1"/>
  <c r="U245"/>
  <c r="U244" s="1"/>
  <c r="M245"/>
  <c r="M244" s="1"/>
  <c r="T163"/>
  <c r="R182"/>
  <c r="R151"/>
  <c r="L163"/>
  <c r="AB79"/>
  <c r="AB78" s="1"/>
  <c r="T78"/>
  <c r="R78"/>
  <c r="EE46" i="18"/>
  <c r="R20" i="23"/>
  <c r="AS273"/>
  <c r="EC75" i="18"/>
  <c r="EC74" s="1"/>
  <c r="AR268" i="23"/>
  <c r="DV81" i="18" s="1"/>
  <c r="AR254" i="23"/>
  <c r="EB60" i="18"/>
  <c r="AE241" i="23"/>
  <c r="AE222"/>
  <c r="EQ63" i="18"/>
  <c r="ED51"/>
  <c r="EC46"/>
  <c r="EB47"/>
  <c r="DZ51"/>
  <c r="AE194" i="23"/>
  <c r="AE180"/>
  <c r="AE175"/>
  <c r="AF170"/>
  <c r="AE166"/>
  <c r="AF166" s="1"/>
  <c r="AR166" s="1"/>
  <c r="AE158"/>
  <c r="AE153"/>
  <c r="EP53" i="18"/>
  <c r="EP51" s="1"/>
  <c r="EP49"/>
  <c r="AE146" i="23"/>
  <c r="AF146" s="1"/>
  <c r="AR146" s="1"/>
  <c r="AE142"/>
  <c r="AE137"/>
  <c r="AF137" s="1"/>
  <c r="AR137" s="1"/>
  <c r="AE119"/>
  <c r="AE116"/>
  <c r="AF116" s="1"/>
  <c r="AR116" s="1"/>
  <c r="AE112"/>
  <c r="AE109"/>
  <c r="AF109" s="1"/>
  <c r="AR109" s="1"/>
  <c r="AE87"/>
  <c r="AF80"/>
  <c r="EC12" i="18"/>
  <c r="EA19"/>
  <c r="EA6" s="1"/>
  <c r="EA12"/>
  <c r="AS60" i="23"/>
  <c r="DW22" i="18" s="1"/>
  <c r="AS15" i="23"/>
  <c r="DW9" i="18" s="1"/>
  <c r="AE72" i="23"/>
  <c r="AF72" s="1"/>
  <c r="AR72" s="1"/>
  <c r="AE68"/>
  <c r="AF68" s="1"/>
  <c r="AR68" s="1"/>
  <c r="AF43"/>
  <c r="AR43" s="1"/>
  <c r="AF41"/>
  <c r="AE34"/>
  <c r="AF34" s="1"/>
  <c r="AR34" s="1"/>
  <c r="AE30"/>
  <c r="AF28"/>
  <c r="AR28" s="1"/>
  <c r="AT28" s="1"/>
  <c r="AF27"/>
  <c r="AR27" s="1"/>
  <c r="AF26"/>
  <c r="AE22"/>
  <c r="AF21"/>
  <c r="AE18"/>
  <c r="AF18" s="1"/>
  <c r="AR18" s="1"/>
  <c r="AE12"/>
  <c r="AE7"/>
  <c r="AF83"/>
  <c r="AR83" s="1"/>
  <c r="AQ184"/>
  <c r="AS184"/>
  <c r="AS190" s="1"/>
  <c r="AM45"/>
  <c r="AM20"/>
  <c r="AM5" s="1"/>
  <c r="M6"/>
  <c r="AE227"/>
  <c r="AE231" s="1"/>
  <c r="AE226" s="1"/>
  <c r="AE224"/>
  <c r="AF224" s="1"/>
  <c r="AR224" s="1"/>
  <c r="ER62" i="18"/>
  <c r="EO61"/>
  <c r="AS193" i="23"/>
  <c r="DW57" i="18" s="1"/>
  <c r="AE187" i="23"/>
  <c r="EO48" i="18"/>
  <c r="EN48"/>
  <c r="ED47"/>
  <c r="EB51"/>
  <c r="DZ47"/>
  <c r="DZ46" s="1"/>
  <c r="AF176" i="23"/>
  <c r="AR176" s="1"/>
  <c r="AF167"/>
  <c r="AR167" s="1"/>
  <c r="AT167" s="1"/>
  <c r="BB167" s="1"/>
  <c r="AE164"/>
  <c r="AE155"/>
  <c r="AF155" s="1"/>
  <c r="AR155" s="1"/>
  <c r="EN50" i="18"/>
  <c r="EM54"/>
  <c r="EM49"/>
  <c r="EL53"/>
  <c r="EL49"/>
  <c r="AE121" i="23"/>
  <c r="AF121" s="1"/>
  <c r="AR121" s="1"/>
  <c r="AE114"/>
  <c r="AF114" s="1"/>
  <c r="AR114" s="1"/>
  <c r="AE84"/>
  <c r="AF82"/>
  <c r="AR82" s="1"/>
  <c r="AT82" s="1"/>
  <c r="BB82" s="1"/>
  <c r="EE19" i="18"/>
  <c r="EE12"/>
  <c r="EB7"/>
  <c r="DZ7"/>
  <c r="AE73" i="23"/>
  <c r="AF73" s="1"/>
  <c r="AR73" s="1"/>
  <c r="AY73" s="1"/>
  <c r="AE71"/>
  <c r="AF71" s="1"/>
  <c r="AR71" s="1"/>
  <c r="AF65"/>
  <c r="AR65" s="1"/>
  <c r="AE62"/>
  <c r="AE51"/>
  <c r="AE36"/>
  <c r="AF36" s="1"/>
  <c r="AR36" s="1"/>
  <c r="AE32"/>
  <c r="AF32" s="1"/>
  <c r="AR32" s="1"/>
  <c r="AE23"/>
  <c r="AF23" s="1"/>
  <c r="AR23" s="1"/>
  <c r="AE9"/>
  <c r="AF9" s="1"/>
  <c r="AR9" s="1"/>
  <c r="AQ138" i="22"/>
  <c r="AQ139" s="1"/>
  <c r="M139"/>
  <c r="M134" s="1"/>
  <c r="AQ125"/>
  <c r="M133"/>
  <c r="M123" s="1"/>
  <c r="AQ115"/>
  <c r="AQ117" s="1"/>
  <c r="M117"/>
  <c r="M111" s="1"/>
  <c r="AQ91"/>
  <c r="AQ92" s="1"/>
  <c r="DH29" i="18" s="1"/>
  <c r="M92" i="22"/>
  <c r="AS59"/>
  <c r="AS60" s="1"/>
  <c r="DJ22" i="18" s="1"/>
  <c r="AN60" i="22"/>
  <c r="AS49"/>
  <c r="AS50" s="1"/>
  <c r="AN50"/>
  <c r="AS30"/>
  <c r="AS37" s="1"/>
  <c r="DJ15" i="18" s="1"/>
  <c r="AN37" i="22"/>
  <c r="AS12"/>
  <c r="AN15"/>
  <c r="AE44"/>
  <c r="AE40" s="1"/>
  <c r="AQ46"/>
  <c r="AU46" s="1"/>
  <c r="AU50" s="1"/>
  <c r="M50"/>
  <c r="AQ35"/>
  <c r="AQ37" s="1"/>
  <c r="DH15" i="18" s="1"/>
  <c r="M37" i="22"/>
  <c r="AQ28"/>
  <c r="AQ29" s="1"/>
  <c r="DH14" i="18" s="1"/>
  <c r="M29" i="22"/>
  <c r="AQ18"/>
  <c r="AU18" s="1"/>
  <c r="AU19" s="1"/>
  <c r="AU16" s="1"/>
  <c r="M19"/>
  <c r="M16" s="1"/>
  <c r="AE245"/>
  <c r="AE244" s="1"/>
  <c r="S245"/>
  <c r="S244" s="1"/>
  <c r="U198"/>
  <c r="S198"/>
  <c r="S197" s="1"/>
  <c r="T182"/>
  <c r="T151"/>
  <c r="R163"/>
  <c r="R78"/>
  <c r="DM59" i="18"/>
  <c r="DN46"/>
  <c r="AQ268" i="22"/>
  <c r="AQ141"/>
  <c r="AQ149" s="1"/>
  <c r="M149"/>
  <c r="M140" s="1"/>
  <c r="AQ120"/>
  <c r="M122"/>
  <c r="M118" s="1"/>
  <c r="AQ101"/>
  <c r="M105"/>
  <c r="M100" s="1"/>
  <c r="AQ94"/>
  <c r="AQ99" s="1"/>
  <c r="M99"/>
  <c r="M93" s="1"/>
  <c r="AQ86"/>
  <c r="M88"/>
  <c r="AQ82"/>
  <c r="M85"/>
  <c r="M79" s="1"/>
  <c r="M78" s="1"/>
  <c r="AS62"/>
  <c r="AN77"/>
  <c r="AN61" s="1"/>
  <c r="AS54"/>
  <c r="AN56"/>
  <c r="AS24"/>
  <c r="AN25"/>
  <c r="AN20" s="1"/>
  <c r="AS7"/>
  <c r="AS11" s="1"/>
  <c r="AN11"/>
  <c r="AF31"/>
  <c r="AF17"/>
  <c r="AQ65"/>
  <c r="M77"/>
  <c r="M61" s="1"/>
  <c r="AQ51"/>
  <c r="AU51" s="1"/>
  <c r="AQ43"/>
  <c r="AT43" s="1"/>
  <c r="BB43" s="1"/>
  <c r="M44"/>
  <c r="M40" s="1"/>
  <c r="AQ21"/>
  <c r="M25"/>
  <c r="M20" s="1"/>
  <c r="AQ10"/>
  <c r="AU10" s="1"/>
  <c r="M11"/>
  <c r="U245"/>
  <c r="U244" s="1"/>
  <c r="M245"/>
  <c r="M244" s="1"/>
  <c r="T197"/>
  <c r="R197"/>
  <c r="L197"/>
  <c r="AN163"/>
  <c r="T163"/>
  <c r="S150"/>
  <c r="R182"/>
  <c r="R151"/>
  <c r="AQ273"/>
  <c r="S45"/>
  <c r="S20"/>
  <c r="R45"/>
  <c r="R20"/>
  <c r="AS263"/>
  <c r="AR263"/>
  <c r="DR59" i="18"/>
  <c r="DQ59"/>
  <c r="AE241" i="22"/>
  <c r="AF241" s="1"/>
  <c r="AR241" s="1"/>
  <c r="AE228"/>
  <c r="AF228" s="1"/>
  <c r="AR228" s="1"/>
  <c r="AE222"/>
  <c r="AE214"/>
  <c r="AF214" s="1"/>
  <c r="AE211"/>
  <c r="AE204"/>
  <c r="EQ57" i="18"/>
  <c r="EM57"/>
  <c r="ER58"/>
  <c r="ER52"/>
  <c r="EO58"/>
  <c r="EN58"/>
  <c r="DQ47"/>
  <c r="DO51"/>
  <c r="DM47"/>
  <c r="AF176" i="22"/>
  <c r="AR176" s="1"/>
  <c r="AF167"/>
  <c r="AR167" s="1"/>
  <c r="AE164"/>
  <c r="AE155"/>
  <c r="AF155" s="1"/>
  <c r="AR155" s="1"/>
  <c r="EP50" i="18"/>
  <c r="EO54"/>
  <c r="EN49"/>
  <c r="EM53"/>
  <c r="EM50"/>
  <c r="EL54"/>
  <c r="AE147" i="22"/>
  <c r="AF147" s="1"/>
  <c r="AR147" s="1"/>
  <c r="AT147" s="1"/>
  <c r="AE143"/>
  <c r="AF143" s="1"/>
  <c r="AR143" s="1"/>
  <c r="AE136"/>
  <c r="AE131"/>
  <c r="AF131" s="1"/>
  <c r="AR131" s="1"/>
  <c r="AE127"/>
  <c r="AF127" s="1"/>
  <c r="AR127" s="1"/>
  <c r="AT127" s="1"/>
  <c r="BB127" s="1"/>
  <c r="AE113"/>
  <c r="AE108"/>
  <c r="AE103"/>
  <c r="AF103" s="1"/>
  <c r="AR103" s="1"/>
  <c r="AE96"/>
  <c r="AF96" s="1"/>
  <c r="AR96" s="1"/>
  <c r="AT96" s="1"/>
  <c r="BB96" s="1"/>
  <c r="AE89"/>
  <c r="AF81"/>
  <c r="DR19" i="18"/>
  <c r="DR12"/>
  <c r="DR6" s="1"/>
  <c r="DM19"/>
  <c r="DM12"/>
  <c r="AF75" i="22"/>
  <c r="AR75" s="1"/>
  <c r="AT75" s="1"/>
  <c r="AE72"/>
  <c r="AF72" s="1"/>
  <c r="AR72" s="1"/>
  <c r="AE68"/>
  <c r="AF68" s="1"/>
  <c r="AR68" s="1"/>
  <c r="AT68" s="1"/>
  <c r="AE57"/>
  <c r="AE52"/>
  <c r="AF52" s="1"/>
  <c r="AR52" s="1"/>
  <c r="AE48"/>
  <c r="AF48" s="1"/>
  <c r="AR48" s="1"/>
  <c r="AF26"/>
  <c r="AE22"/>
  <c r="AF21"/>
  <c r="AE18"/>
  <c r="AF18" s="1"/>
  <c r="AR18" s="1"/>
  <c r="AE12"/>
  <c r="AE7"/>
  <c r="ER13" i="18"/>
  <c r="AQ184" i="22"/>
  <c r="AS184"/>
  <c r="AM45"/>
  <c r="AM20"/>
  <c r="AM5" s="1"/>
  <c r="M6"/>
  <c r="AS273"/>
  <c r="DO75" i="18"/>
  <c r="DO74" s="1"/>
  <c r="AR268" i="22"/>
  <c r="DI81" i="18" s="1"/>
  <c r="AR254" i="22"/>
  <c r="EQ71" i="18"/>
  <c r="EQ70" s="1"/>
  <c r="EQ67"/>
  <c r="EQ66" s="1"/>
  <c r="EP67"/>
  <c r="EP66" s="1"/>
  <c r="AE236" i="22"/>
  <c r="AE227"/>
  <c r="AE231" s="1"/>
  <c r="AE226" s="1"/>
  <c r="AE224"/>
  <c r="AF224" s="1"/>
  <c r="AR224" s="1"/>
  <c r="AT224" s="1"/>
  <c r="BB224" s="1"/>
  <c r="AE206"/>
  <c r="AF206" s="1"/>
  <c r="AR206" s="1"/>
  <c r="AT206" s="1"/>
  <c r="AE201"/>
  <c r="AF201" s="1"/>
  <c r="AR201" s="1"/>
  <c r="AT201" s="1"/>
  <c r="BB201" s="1"/>
  <c r="DQ51" i="18"/>
  <c r="DP46"/>
  <c r="DO47"/>
  <c r="DM51"/>
  <c r="AE194" i="22"/>
  <c r="AE180"/>
  <c r="AE175"/>
  <c r="AF170"/>
  <c r="AE166"/>
  <c r="AF166" s="1"/>
  <c r="AR166" s="1"/>
  <c r="AT166" s="1"/>
  <c r="BB166" s="1"/>
  <c r="AE158"/>
  <c r="AE153"/>
  <c r="AT161"/>
  <c r="BB161" s="1"/>
  <c r="ER53" i="18"/>
  <c r="AS110" i="22"/>
  <c r="AE148"/>
  <c r="AF148" s="1"/>
  <c r="AR148" s="1"/>
  <c r="AE145"/>
  <c r="AF145" s="1"/>
  <c r="AR145" s="1"/>
  <c r="AT145" s="1"/>
  <c r="BB145" s="1"/>
  <c r="AE141"/>
  <c r="AE138"/>
  <c r="AF138" s="1"/>
  <c r="AR138" s="1"/>
  <c r="AE129"/>
  <c r="AF129" s="1"/>
  <c r="AR129" s="1"/>
  <c r="AE125"/>
  <c r="AE120"/>
  <c r="AE115"/>
  <c r="AF115" s="1"/>
  <c r="AR115" s="1"/>
  <c r="AT115" s="1"/>
  <c r="BB115" s="1"/>
  <c r="AE101"/>
  <c r="AE98"/>
  <c r="AF98" s="1"/>
  <c r="AR98" s="1"/>
  <c r="AT98" s="1"/>
  <c r="BB98" s="1"/>
  <c r="AE94"/>
  <c r="AE91"/>
  <c r="AF91" s="1"/>
  <c r="AR91" s="1"/>
  <c r="AT91" s="1"/>
  <c r="BB91" s="1"/>
  <c r="AE86"/>
  <c r="EQ28" i="18"/>
  <c r="EM28"/>
  <c r="DQ7"/>
  <c r="DP12"/>
  <c r="DN19"/>
  <c r="DN12"/>
  <c r="AE73" i="22"/>
  <c r="AF73" s="1"/>
  <c r="AR73" s="1"/>
  <c r="AY73" s="1"/>
  <c r="AE71"/>
  <c r="AF71" s="1"/>
  <c r="AR71" s="1"/>
  <c r="AF65"/>
  <c r="AR65" s="1"/>
  <c r="AE62"/>
  <c r="AE59"/>
  <c r="AF59" s="1"/>
  <c r="AR59" s="1"/>
  <c r="AT59" s="1"/>
  <c r="BB59" s="1"/>
  <c r="AE54"/>
  <c r="AF54" s="1"/>
  <c r="AR54" s="1"/>
  <c r="AE51"/>
  <c r="AE46"/>
  <c r="AE33"/>
  <c r="AF33" s="1"/>
  <c r="AR33" s="1"/>
  <c r="AT33" s="1"/>
  <c r="BB33" s="1"/>
  <c r="AE23"/>
  <c r="AF23" s="1"/>
  <c r="AR23" s="1"/>
  <c r="AE9"/>
  <c r="AF9" s="1"/>
  <c r="AR9" s="1"/>
  <c r="AT9" s="1"/>
  <c r="BB9" s="1"/>
  <c r="AF83"/>
  <c r="AR83" s="1"/>
  <c r="CU75" i="18"/>
  <c r="DD59"/>
  <c r="DD75"/>
  <c r="DD74" s="1"/>
  <c r="CZ75"/>
  <c r="CZ74" s="1"/>
  <c r="DE60"/>
  <c r="DC60"/>
  <c r="DC59" s="1"/>
  <c r="CZ59"/>
  <c r="DB75"/>
  <c r="DD47"/>
  <c r="DB51"/>
  <c r="CZ47"/>
  <c r="DC12"/>
  <c r="DA19"/>
  <c r="DA12"/>
  <c r="DA6" s="1"/>
  <c r="EP58"/>
  <c r="EP48"/>
  <c r="EP47" s="1"/>
  <c r="EO52"/>
  <c r="EM58"/>
  <c r="EM48"/>
  <c r="EL52"/>
  <c r="DD51"/>
  <c r="DB47"/>
  <c r="DB46" s="1"/>
  <c r="CZ51"/>
  <c r="ER45"/>
  <c r="ER44" s="1"/>
  <c r="EP31"/>
  <c r="EP30" s="1"/>
  <c r="EN45"/>
  <c r="EN44" s="1"/>
  <c r="EM18"/>
  <c r="EM17" s="1"/>
  <c r="EM9"/>
  <c r="DE19"/>
  <c r="DE12"/>
  <c r="DE6" s="1"/>
  <c r="DB7"/>
  <c r="U150" i="17"/>
  <c r="AS127"/>
  <c r="AN133"/>
  <c r="AN123" s="1"/>
  <c r="AS120"/>
  <c r="AN122"/>
  <c r="AN118" s="1"/>
  <c r="AS113"/>
  <c r="AN117"/>
  <c r="AN111" s="1"/>
  <c r="AS96"/>
  <c r="AN99"/>
  <c r="AN93" s="1"/>
  <c r="AS80"/>
  <c r="AN85"/>
  <c r="AQ144"/>
  <c r="M149"/>
  <c r="M140" s="1"/>
  <c r="AQ135"/>
  <c r="M139"/>
  <c r="M134" s="1"/>
  <c r="AQ119"/>
  <c r="M122"/>
  <c r="M118" s="1"/>
  <c r="AQ107"/>
  <c r="M110"/>
  <c r="M106" s="1"/>
  <c r="AQ90"/>
  <c r="M92"/>
  <c r="CM24" i="18"/>
  <c r="CM23" s="1"/>
  <c r="AV5" i="17"/>
  <c r="AV292" s="1"/>
  <c r="AS64"/>
  <c r="AT64" s="1"/>
  <c r="AN77"/>
  <c r="AN61" s="1"/>
  <c r="AS52"/>
  <c r="AN56"/>
  <c r="AS42"/>
  <c r="AN44"/>
  <c r="AN40" s="1"/>
  <c r="AS32"/>
  <c r="AN37"/>
  <c r="AS22"/>
  <c r="AN25"/>
  <c r="AS14"/>
  <c r="AN15"/>
  <c r="AR21"/>
  <c r="AQ46"/>
  <c r="M50"/>
  <c r="AQ26"/>
  <c r="M29"/>
  <c r="AQ18"/>
  <c r="AU18" s="1"/>
  <c r="AU19" s="1"/>
  <c r="AU16" s="1"/>
  <c r="M19"/>
  <c r="M16" s="1"/>
  <c r="S245"/>
  <c r="S244" s="1"/>
  <c r="AM198"/>
  <c r="AM197" s="1"/>
  <c r="U197"/>
  <c r="S197"/>
  <c r="AM163"/>
  <c r="AB182"/>
  <c r="AB151"/>
  <c r="T163"/>
  <c r="S150"/>
  <c r="R182"/>
  <c r="R151"/>
  <c r="AB78"/>
  <c r="CR59" i="18"/>
  <c r="CM59"/>
  <c r="CN46"/>
  <c r="AS103" i="17"/>
  <c r="AN105"/>
  <c r="AN100" s="1"/>
  <c r="AS89"/>
  <c r="AN92"/>
  <c r="AS86"/>
  <c r="AN88"/>
  <c r="AQ124"/>
  <c r="M133"/>
  <c r="M123" s="1"/>
  <c r="AQ112"/>
  <c r="M117"/>
  <c r="M111" s="1"/>
  <c r="AQ102"/>
  <c r="M105"/>
  <c r="M100" s="1"/>
  <c r="AQ95"/>
  <c r="M99"/>
  <c r="M93" s="1"/>
  <c r="AQ84"/>
  <c r="M85"/>
  <c r="M79" s="1"/>
  <c r="AS57"/>
  <c r="AS60" s="1"/>
  <c r="CJ22" i="18" s="1"/>
  <c r="AN60" i="17"/>
  <c r="AS47"/>
  <c r="AT47" s="1"/>
  <c r="BB47" s="1"/>
  <c r="AN50"/>
  <c r="AS27"/>
  <c r="AT27" s="1"/>
  <c r="AN29"/>
  <c r="AS17"/>
  <c r="AS19" s="1"/>
  <c r="AN19"/>
  <c r="AN16" s="1"/>
  <c r="AS9"/>
  <c r="AN11"/>
  <c r="AR26"/>
  <c r="AF29"/>
  <c r="AQ65"/>
  <c r="M77"/>
  <c r="M61" s="1"/>
  <c r="AQ51"/>
  <c r="AU51" s="1"/>
  <c r="M56"/>
  <c r="AQ43"/>
  <c r="AT43" s="1"/>
  <c r="BB43" s="1"/>
  <c r="M44"/>
  <c r="M40" s="1"/>
  <c r="AQ31"/>
  <c r="M37"/>
  <c r="AQ21"/>
  <c r="M25"/>
  <c r="AN258"/>
  <c r="AN245" s="1"/>
  <c r="U245"/>
  <c r="U244" s="1"/>
  <c r="M245"/>
  <c r="AE208"/>
  <c r="AF208" s="1"/>
  <c r="AR208" s="1"/>
  <c r="AF212"/>
  <c r="AF203"/>
  <c r="AE212"/>
  <c r="AE203"/>
  <c r="AB198"/>
  <c r="T198"/>
  <c r="AN178"/>
  <c r="AM182"/>
  <c r="AM151"/>
  <c r="AF196"/>
  <c r="AE196"/>
  <c r="AB163"/>
  <c r="T182"/>
  <c r="T151"/>
  <c r="R163"/>
  <c r="M178"/>
  <c r="M163" s="1"/>
  <c r="L182"/>
  <c r="L151"/>
  <c r="CQ59" i="18"/>
  <c r="CR46"/>
  <c r="AT32" i="17"/>
  <c r="AQ283"/>
  <c r="AM45"/>
  <c r="AM20"/>
  <c r="R5"/>
  <c r="AE239"/>
  <c r="AE236"/>
  <c r="AF236" s="1"/>
  <c r="AR236" s="1"/>
  <c r="AE233"/>
  <c r="AE224"/>
  <c r="AF224" s="1"/>
  <c r="AR224" s="1"/>
  <c r="AT240"/>
  <c r="AT228"/>
  <c r="AE183"/>
  <c r="CQ51" i="18"/>
  <c r="CP46"/>
  <c r="CO47"/>
  <c r="CM51"/>
  <c r="AF177" i="17"/>
  <c r="AR177" s="1"/>
  <c r="AQ155"/>
  <c r="AQ153"/>
  <c r="AS139"/>
  <c r="AT91"/>
  <c r="BB91" s="1"/>
  <c r="CO7" i="18"/>
  <c r="CM7"/>
  <c r="AF75" i="17"/>
  <c r="AR75" s="1"/>
  <c r="AE72"/>
  <c r="AF72" s="1"/>
  <c r="AR72" s="1"/>
  <c r="AT72" s="1"/>
  <c r="BB72" s="1"/>
  <c r="AE68"/>
  <c r="AF68" s="1"/>
  <c r="AR68" s="1"/>
  <c r="AT68" s="1"/>
  <c r="AE57"/>
  <c r="AE52"/>
  <c r="AF52" s="1"/>
  <c r="AR52" s="1"/>
  <c r="AT52" s="1"/>
  <c r="AE48"/>
  <c r="AF48" s="1"/>
  <c r="AR48" s="1"/>
  <c r="AE42"/>
  <c r="AF38"/>
  <c r="AE33"/>
  <c r="AF33" s="1"/>
  <c r="AR33" s="1"/>
  <c r="AE9"/>
  <c r="AF9" s="1"/>
  <c r="AR9" s="1"/>
  <c r="AT58"/>
  <c r="BB58" s="1"/>
  <c r="AT23"/>
  <c r="AQ184"/>
  <c r="AS184"/>
  <c r="L163"/>
  <c r="CO60" i="18"/>
  <c r="AE241" i="17"/>
  <c r="AF241" s="1"/>
  <c r="AR241" s="1"/>
  <c r="AE222"/>
  <c r="CQ47" i="18"/>
  <c r="CO51"/>
  <c r="CM47"/>
  <c r="AQ161" i="17"/>
  <c r="AT161" s="1"/>
  <c r="BB161" s="1"/>
  <c r="AS121"/>
  <c r="AS119"/>
  <c r="AS87"/>
  <c r="AS88" s="1"/>
  <c r="CJ28" i="18" s="1"/>
  <c r="AQ138" i="17"/>
  <c r="AQ136"/>
  <c r="AQ131"/>
  <c r="AQ129"/>
  <c r="AQ127"/>
  <c r="AQ125"/>
  <c r="AQ120"/>
  <c r="AQ115"/>
  <c r="AQ113"/>
  <c r="AQ108"/>
  <c r="AQ103"/>
  <c r="AQ101"/>
  <c r="AQ89"/>
  <c r="AE73"/>
  <c r="AF73" s="1"/>
  <c r="AR73" s="1"/>
  <c r="AY73" s="1"/>
  <c r="AE71"/>
  <c r="AF71" s="1"/>
  <c r="AR71" s="1"/>
  <c r="AF65"/>
  <c r="AR65" s="1"/>
  <c r="AE62"/>
  <c r="AE59"/>
  <c r="AF59" s="1"/>
  <c r="AR59" s="1"/>
  <c r="AT59" s="1"/>
  <c r="BB59" s="1"/>
  <c r="AE54"/>
  <c r="AF54" s="1"/>
  <c r="AR54" s="1"/>
  <c r="AT54" s="1"/>
  <c r="BB54" s="1"/>
  <c r="AE51"/>
  <c r="AE46"/>
  <c r="AE35"/>
  <c r="AF35" s="1"/>
  <c r="AR35" s="1"/>
  <c r="AT35" s="1"/>
  <c r="AE31"/>
  <c r="AE24"/>
  <c r="AE12"/>
  <c r="AE7"/>
  <c r="AF83"/>
  <c r="AR83" s="1"/>
  <c r="S150" i="16"/>
  <c r="M197"/>
  <c r="L150"/>
  <c r="AB78"/>
  <c r="U78"/>
  <c r="S78"/>
  <c r="AS65"/>
  <c r="AN77"/>
  <c r="AN61" s="1"/>
  <c r="AS58"/>
  <c r="AN60"/>
  <c r="AS41"/>
  <c r="AN44"/>
  <c r="AN40" s="1"/>
  <c r="AS33"/>
  <c r="AN37"/>
  <c r="AS21"/>
  <c r="AN25"/>
  <c r="AS8"/>
  <c r="AN11"/>
  <c r="AR38"/>
  <c r="AF39"/>
  <c r="BZ24" i="18"/>
  <c r="BZ23" s="1"/>
  <c r="AV5" i="16"/>
  <c r="AQ57"/>
  <c r="M60"/>
  <c r="AQ47"/>
  <c r="M50"/>
  <c r="AQ27"/>
  <c r="M29"/>
  <c r="AQ17"/>
  <c r="M19"/>
  <c r="M16" s="1"/>
  <c r="AQ7"/>
  <c r="M11"/>
  <c r="S245"/>
  <c r="S244" s="1"/>
  <c r="AM198"/>
  <c r="T197"/>
  <c r="AM182"/>
  <c r="AM151"/>
  <c r="AB163"/>
  <c r="U150"/>
  <c r="T182"/>
  <c r="T151"/>
  <c r="R163"/>
  <c r="M150"/>
  <c r="CC59" i="18"/>
  <c r="CE46"/>
  <c r="AT65" i="16"/>
  <c r="AQ250"/>
  <c r="AS283"/>
  <c r="AS289"/>
  <c r="AS51"/>
  <c r="AT51" s="1"/>
  <c r="BB51" s="1"/>
  <c r="AN56"/>
  <c r="AS46"/>
  <c r="AN50"/>
  <c r="AS38"/>
  <c r="AS39" s="1"/>
  <c r="BW16" i="18" s="1"/>
  <c r="AN39" i="16"/>
  <c r="AS26"/>
  <c r="AN29"/>
  <c r="AS18"/>
  <c r="AN19"/>
  <c r="AN16" s="1"/>
  <c r="AQ64"/>
  <c r="M77"/>
  <c r="M61" s="1"/>
  <c r="AQ52"/>
  <c r="M56"/>
  <c r="AQ42"/>
  <c r="AU42" s="1"/>
  <c r="AU44" s="1"/>
  <c r="AU40" s="1"/>
  <c r="M44"/>
  <c r="M40" s="1"/>
  <c r="AQ32"/>
  <c r="M37"/>
  <c r="AQ22"/>
  <c r="M25"/>
  <c r="AQ12"/>
  <c r="AU12" s="1"/>
  <c r="AU15" s="1"/>
  <c r="M15"/>
  <c r="M6" s="1"/>
  <c r="AM245"/>
  <c r="AM244" s="1"/>
  <c r="U245"/>
  <c r="U244" s="1"/>
  <c r="M245"/>
  <c r="M244" s="1"/>
  <c r="AE208"/>
  <c r="AF208" s="1"/>
  <c r="AR208" s="1"/>
  <c r="AB198"/>
  <c r="Y197"/>
  <c r="R197"/>
  <c r="AM163"/>
  <c r="AB182"/>
  <c r="AB151"/>
  <c r="T163"/>
  <c r="R182"/>
  <c r="R151"/>
  <c r="Y78"/>
  <c r="CA46" i="18"/>
  <c r="AT48" i="16"/>
  <c r="BB48" s="1"/>
  <c r="AQ254"/>
  <c r="BU77" i="18" s="1"/>
  <c r="AQ258" i="16"/>
  <c r="BU78" i="18" s="1"/>
  <c r="AQ263" i="16"/>
  <c r="BU80" i="18" s="1"/>
  <c r="AS276" i="16"/>
  <c r="BW84" i="18" s="1"/>
  <c r="BW82" s="1"/>
  <c r="CE75"/>
  <c r="CE74" s="1"/>
  <c r="CB75"/>
  <c r="CB74" s="1"/>
  <c r="AR283" i="16"/>
  <c r="AE222"/>
  <c r="AE214"/>
  <c r="AE204"/>
  <c r="AE187"/>
  <c r="AF187" s="1"/>
  <c r="AR187" s="1"/>
  <c r="CD51" i="18"/>
  <c r="CC46"/>
  <c r="CB47"/>
  <c r="BZ51"/>
  <c r="AE175" i="16"/>
  <c r="AF171"/>
  <c r="AR171" s="1"/>
  <c r="AF170"/>
  <c r="AR170" s="1"/>
  <c r="AF169"/>
  <c r="AF167"/>
  <c r="AR167" s="1"/>
  <c r="AF161"/>
  <c r="AE155"/>
  <c r="AF155" s="1"/>
  <c r="AR155" s="1"/>
  <c r="AT120"/>
  <c r="BB120" s="1"/>
  <c r="AS110"/>
  <c r="AE148"/>
  <c r="AF148" s="1"/>
  <c r="AR148" s="1"/>
  <c r="AT148" s="1"/>
  <c r="BB148" s="1"/>
  <c r="AE145"/>
  <c r="AF145" s="1"/>
  <c r="AR145" s="1"/>
  <c r="AT145" s="1"/>
  <c r="BB145" s="1"/>
  <c r="AE141"/>
  <c r="AE138"/>
  <c r="AF138" s="1"/>
  <c r="AR138" s="1"/>
  <c r="AQ126"/>
  <c r="AQ124"/>
  <c r="AQ116"/>
  <c r="AQ114"/>
  <c r="AQ112"/>
  <c r="AQ97"/>
  <c r="AQ95"/>
  <c r="AQ92"/>
  <c r="BU29" i="18" s="1"/>
  <c r="AT33" i="16"/>
  <c r="BB33" s="1"/>
  <c r="AE8"/>
  <c r="AQ184"/>
  <c r="AS184"/>
  <c r="L79"/>
  <c r="AN6"/>
  <c r="AM5"/>
  <c r="AB45"/>
  <c r="AB20"/>
  <c r="Y45"/>
  <c r="Y20"/>
  <c r="U45"/>
  <c r="U20"/>
  <c r="T45"/>
  <c r="T20"/>
  <c r="S45"/>
  <c r="S20"/>
  <c r="R45"/>
  <c r="R20"/>
  <c r="ER83" i="18"/>
  <c r="ER82" s="1"/>
  <c r="CB60"/>
  <c r="AE227" i="16"/>
  <c r="AE224"/>
  <c r="AF224" s="1"/>
  <c r="AR224" s="1"/>
  <c r="AE206"/>
  <c r="AF206" s="1"/>
  <c r="AR206" s="1"/>
  <c r="AE201"/>
  <c r="AE185"/>
  <c r="CD47" i="18"/>
  <c r="CB51"/>
  <c r="BZ47"/>
  <c r="AE194" i="16"/>
  <c r="AE180"/>
  <c r="AE165"/>
  <c r="AE158"/>
  <c r="AE153"/>
  <c r="AT115"/>
  <c r="BB115" s="1"/>
  <c r="AE147"/>
  <c r="AF147" s="1"/>
  <c r="AR147" s="1"/>
  <c r="AT147" s="1"/>
  <c r="AE143"/>
  <c r="AF143" s="1"/>
  <c r="AR143" s="1"/>
  <c r="AT143" s="1"/>
  <c r="BB143" s="1"/>
  <c r="AE136"/>
  <c r="AE131"/>
  <c r="AF131" s="1"/>
  <c r="AR131" s="1"/>
  <c r="AQ139"/>
  <c r="CC7" i="18"/>
  <c r="AS59" i="16"/>
  <c r="AS57"/>
  <c r="AS49"/>
  <c r="AS47"/>
  <c r="AS42"/>
  <c r="AS27"/>
  <c r="AE10"/>
  <c r="AF10" s="1"/>
  <c r="AR10" s="1"/>
  <c r="AT10" s="1"/>
  <c r="BB10" s="1"/>
  <c r="AF83"/>
  <c r="AR83" s="1"/>
  <c r="R197" i="15"/>
  <c r="U150"/>
  <c r="AF141"/>
  <c r="AF124"/>
  <c r="AF119"/>
  <c r="AE122"/>
  <c r="AE118" s="1"/>
  <c r="AE117"/>
  <c r="AE111" s="1"/>
  <c r="AF113"/>
  <c r="AF104"/>
  <c r="AR104" s="1"/>
  <c r="AR82"/>
  <c r="AQ138"/>
  <c r="M139"/>
  <c r="M134" s="1"/>
  <c r="AQ125"/>
  <c r="M133"/>
  <c r="M123" s="1"/>
  <c r="AQ115"/>
  <c r="M117"/>
  <c r="M111" s="1"/>
  <c r="AQ95"/>
  <c r="M99"/>
  <c r="M93" s="1"/>
  <c r="BL18" i="18"/>
  <c r="BL17" s="1"/>
  <c r="AS65" i="15"/>
  <c r="AN77"/>
  <c r="AN61" s="1"/>
  <c r="AS51"/>
  <c r="AN56"/>
  <c r="AS43"/>
  <c r="AN44"/>
  <c r="AN40" s="1"/>
  <c r="AS31"/>
  <c r="AN37"/>
  <c r="AS21"/>
  <c r="AN25"/>
  <c r="AS13"/>
  <c r="AN15"/>
  <c r="AR21"/>
  <c r="AQ46"/>
  <c r="M50"/>
  <c r="AQ27"/>
  <c r="M29"/>
  <c r="S245"/>
  <c r="S244" s="1"/>
  <c r="AN237"/>
  <c r="AN232" s="1"/>
  <c r="AN220"/>
  <c r="AN213" s="1"/>
  <c r="AN212"/>
  <c r="AN198" s="1"/>
  <c r="AM198"/>
  <c r="AF212"/>
  <c r="AE212"/>
  <c r="AB198"/>
  <c r="M237"/>
  <c r="M232" s="1"/>
  <c r="M220"/>
  <c r="M213" s="1"/>
  <c r="L198"/>
  <c r="AN178"/>
  <c r="AN163" s="1"/>
  <c r="AN150" s="1"/>
  <c r="AM182"/>
  <c r="AM151"/>
  <c r="AB163"/>
  <c r="T182"/>
  <c r="T151"/>
  <c r="R163"/>
  <c r="M178"/>
  <c r="M163" s="1"/>
  <c r="L182"/>
  <c r="Y78"/>
  <c r="T78"/>
  <c r="R78"/>
  <c r="AT228"/>
  <c r="AR212"/>
  <c r="BI63" i="18" s="1"/>
  <c r="BP46"/>
  <c r="AS268" i="15"/>
  <c r="BJ81" i="18" s="1"/>
  <c r="AQ283" i="15"/>
  <c r="AF136"/>
  <c r="AE110"/>
  <c r="AE106" s="1"/>
  <c r="AF108"/>
  <c r="AF94"/>
  <c r="AE99"/>
  <c r="AE93" s="1"/>
  <c r="AF89"/>
  <c r="AE92"/>
  <c r="AF87"/>
  <c r="AE88"/>
  <c r="AQ141"/>
  <c r="M149"/>
  <c r="M140" s="1"/>
  <c r="AQ120"/>
  <c r="M122"/>
  <c r="M118" s="1"/>
  <c r="AQ102"/>
  <c r="AQ90"/>
  <c r="M92"/>
  <c r="AS46"/>
  <c r="AN50"/>
  <c r="AN45" s="1"/>
  <c r="AS26"/>
  <c r="AN29"/>
  <c r="AN20" s="1"/>
  <c r="AS18"/>
  <c r="AT18" s="1"/>
  <c r="BB18" s="1"/>
  <c r="AN19"/>
  <c r="AN16" s="1"/>
  <c r="AS8"/>
  <c r="AT8" s="1"/>
  <c r="BB8" s="1"/>
  <c r="AN11"/>
  <c r="AN6" s="1"/>
  <c r="AR26"/>
  <c r="AF29"/>
  <c r="AF12"/>
  <c r="AQ65"/>
  <c r="M77"/>
  <c r="M61" s="1"/>
  <c r="AQ51"/>
  <c r="AU51" s="1"/>
  <c r="M56"/>
  <c r="AQ43"/>
  <c r="M44"/>
  <c r="M40" s="1"/>
  <c r="AQ33"/>
  <c r="M37"/>
  <c r="AQ9"/>
  <c r="AU9" s="1"/>
  <c r="AU11" s="1"/>
  <c r="M11"/>
  <c r="T197"/>
  <c r="Y182"/>
  <c r="AM163"/>
  <c r="AB182"/>
  <c r="AB151"/>
  <c r="T163"/>
  <c r="AT211"/>
  <c r="BB211" s="1"/>
  <c r="AS273"/>
  <c r="AQ276"/>
  <c r="BH84" i="18" s="1"/>
  <c r="BH82" s="1"/>
  <c r="M6" i="15"/>
  <c r="AS243"/>
  <c r="AT235"/>
  <c r="AT230"/>
  <c r="BB230" s="1"/>
  <c r="AT216"/>
  <c r="BB216" s="1"/>
  <c r="AE202"/>
  <c r="AF202" s="1"/>
  <c r="AR202" s="1"/>
  <c r="AE199"/>
  <c r="AE187"/>
  <c r="AF187" s="1"/>
  <c r="AR187" s="1"/>
  <c r="BQ51" i="18"/>
  <c r="BO47"/>
  <c r="BM51"/>
  <c r="AE194" i="15"/>
  <c r="AE180"/>
  <c r="AF180" s="1"/>
  <c r="AE175"/>
  <c r="AF170"/>
  <c r="AE158"/>
  <c r="AE153"/>
  <c r="AE144"/>
  <c r="AF144" s="1"/>
  <c r="AR144" s="1"/>
  <c r="AE131"/>
  <c r="AF131" s="1"/>
  <c r="AR131" s="1"/>
  <c r="AE127"/>
  <c r="AF127" s="1"/>
  <c r="AR127" s="1"/>
  <c r="EL28" i="18"/>
  <c r="BR6"/>
  <c r="BQ12"/>
  <c r="BN6"/>
  <c r="AT67" i="15"/>
  <c r="AT63"/>
  <c r="BB63" s="1"/>
  <c r="AT47"/>
  <c r="BB47" s="1"/>
  <c r="AT36"/>
  <c r="AT32"/>
  <c r="AT28"/>
  <c r="AT27"/>
  <c r="AT10"/>
  <c r="BB10" s="1"/>
  <c r="AE76"/>
  <c r="AF76" s="1"/>
  <c r="AR76" s="1"/>
  <c r="AE71"/>
  <c r="AF71" s="1"/>
  <c r="AR71" s="1"/>
  <c r="AT71" s="1"/>
  <c r="BB71" s="1"/>
  <c r="AF65"/>
  <c r="AR65" s="1"/>
  <c r="AE62"/>
  <c r="AF62" s="1"/>
  <c r="AR62" s="1"/>
  <c r="AY62" s="1"/>
  <c r="AY77" s="1"/>
  <c r="AY61" s="1"/>
  <c r="AE59"/>
  <c r="AF59" s="1"/>
  <c r="AR59" s="1"/>
  <c r="AE54"/>
  <c r="AF54" s="1"/>
  <c r="AR54" s="1"/>
  <c r="AE51"/>
  <c r="AE46"/>
  <c r="AE35"/>
  <c r="AF35" s="1"/>
  <c r="AR35" s="1"/>
  <c r="AT35" s="1"/>
  <c r="AE31"/>
  <c r="AE24"/>
  <c r="AE14"/>
  <c r="AF14" s="1"/>
  <c r="AR14" s="1"/>
  <c r="AT14" s="1"/>
  <c r="BB14" s="1"/>
  <c r="AE9"/>
  <c r="AF9" s="1"/>
  <c r="AR9" s="1"/>
  <c r="AT9" s="1"/>
  <c r="BB9" s="1"/>
  <c r="ER16" i="18"/>
  <c r="ER8"/>
  <c r="AF83" i="15"/>
  <c r="AR83" s="1"/>
  <c r="AR85" s="1"/>
  <c r="BI27" i="18" s="1"/>
  <c r="AQ184" i="15"/>
  <c r="AS184"/>
  <c r="AS200"/>
  <c r="AE205"/>
  <c r="AE200"/>
  <c r="AF200" s="1"/>
  <c r="AR200" s="1"/>
  <c r="AE192"/>
  <c r="AF191"/>
  <c r="AE185"/>
  <c r="BR46" i="18"/>
  <c r="BQ47"/>
  <c r="BO51"/>
  <c r="BN46"/>
  <c r="BM47"/>
  <c r="AT161" i="15"/>
  <c r="BB161" s="1"/>
  <c r="AT155"/>
  <c r="BB155" s="1"/>
  <c r="AF176"/>
  <c r="AR176" s="1"/>
  <c r="AE146"/>
  <c r="AF146" s="1"/>
  <c r="AR146" s="1"/>
  <c r="AE142"/>
  <c r="AF142" s="1"/>
  <c r="AR142" s="1"/>
  <c r="AE137"/>
  <c r="AF137" s="1"/>
  <c r="AR137" s="1"/>
  <c r="AE129"/>
  <c r="AF129" s="1"/>
  <c r="AR129" s="1"/>
  <c r="AE125"/>
  <c r="AF125" s="1"/>
  <c r="AR125" s="1"/>
  <c r="AF98"/>
  <c r="AR98" s="1"/>
  <c r="BQ19" i="18"/>
  <c r="BO19"/>
  <c r="BO12"/>
  <c r="BM19"/>
  <c r="BM12"/>
  <c r="AT64" i="15"/>
  <c r="AT59"/>
  <c r="BB59" s="1"/>
  <c r="AT54"/>
  <c r="BB54" s="1"/>
  <c r="AE74"/>
  <c r="AF74" s="1"/>
  <c r="AR74" s="1"/>
  <c r="AE68"/>
  <c r="AF68" s="1"/>
  <c r="AR68" s="1"/>
  <c r="AT68" s="1"/>
  <c r="AE57"/>
  <c r="AE52"/>
  <c r="AF52" s="1"/>
  <c r="AR52" s="1"/>
  <c r="AT52" s="1"/>
  <c r="AE48"/>
  <c r="AF48" s="1"/>
  <c r="AR48" s="1"/>
  <c r="AT48" s="1"/>
  <c r="BB48" s="1"/>
  <c r="AE42"/>
  <c r="AF38"/>
  <c r="AE33"/>
  <c r="AF33" s="1"/>
  <c r="AR33" s="1"/>
  <c r="AT33" s="1"/>
  <c r="BB33" s="1"/>
  <c r="AE13"/>
  <c r="AF13" s="1"/>
  <c r="AR13" s="1"/>
  <c r="AE7"/>
  <c r="AQ19"/>
  <c r="EN22" i="18"/>
  <c r="AS248" i="15"/>
  <c r="AS228" i="14"/>
  <c r="AN231"/>
  <c r="AN226" s="1"/>
  <c r="AF240"/>
  <c r="AR214"/>
  <c r="AR199"/>
  <c r="U197"/>
  <c r="BA59" i="18"/>
  <c r="AS240" i="14"/>
  <c r="AN243"/>
  <c r="AN238" s="1"/>
  <c r="AS219"/>
  <c r="AN220"/>
  <c r="AN213" s="1"/>
  <c r="AF233"/>
  <c r="AE237"/>
  <c r="AE232" s="1"/>
  <c r="AF216"/>
  <c r="AR216" s="1"/>
  <c r="AE220"/>
  <c r="AE213" s="1"/>
  <c r="AR210"/>
  <c r="AF212"/>
  <c r="AF200"/>
  <c r="AR200" s="1"/>
  <c r="AE203"/>
  <c r="Y197"/>
  <c r="BE59" i="18"/>
  <c r="BC59"/>
  <c r="AQ159" i="14"/>
  <c r="AU49" i="18" s="1"/>
  <c r="AT157" i="14"/>
  <c r="BB157" s="1"/>
  <c r="BC42" i="18"/>
  <c r="EP43"/>
  <c r="EP42" s="1"/>
  <c r="BC34"/>
  <c r="EP35"/>
  <c r="EP34" s="1"/>
  <c r="AB245" i="14"/>
  <c r="AB244" s="1"/>
  <c r="Y245"/>
  <c r="Y244" s="1"/>
  <c r="R245"/>
  <c r="R244" s="1"/>
  <c r="AE207"/>
  <c r="AF207" s="1"/>
  <c r="AR207" s="1"/>
  <c r="AM197"/>
  <c r="AB198"/>
  <c r="T198"/>
  <c r="R198"/>
  <c r="T182"/>
  <c r="T151"/>
  <c r="R163"/>
  <c r="L150"/>
  <c r="BC25" i="18"/>
  <c r="AN78" i="14"/>
  <c r="AM79"/>
  <c r="M5"/>
  <c r="AR273"/>
  <c r="BD75" i="18"/>
  <c r="BD74" s="1"/>
  <c r="BB60"/>
  <c r="BE56"/>
  <c r="BC56"/>
  <c r="BA56"/>
  <c r="AY56"/>
  <c r="AE189" i="14"/>
  <c r="AF189" s="1"/>
  <c r="AR189" s="1"/>
  <c r="AE183"/>
  <c r="BD51" i="18"/>
  <c r="BB47"/>
  <c r="AF177" i="14"/>
  <c r="AR177" s="1"/>
  <c r="AE175"/>
  <c r="AF175" s="1"/>
  <c r="AR175" s="1"/>
  <c r="AF174"/>
  <c r="AR174" s="1"/>
  <c r="AT174" s="1"/>
  <c r="BB174" s="1"/>
  <c r="AE172"/>
  <c r="AF170"/>
  <c r="AR170" s="1"/>
  <c r="AT170" s="1"/>
  <c r="BB170" s="1"/>
  <c r="AE166"/>
  <c r="AF166" s="1"/>
  <c r="AR166" s="1"/>
  <c r="AE165"/>
  <c r="AE154"/>
  <c r="AF154" s="1"/>
  <c r="AR154" s="1"/>
  <c r="AT154" s="1"/>
  <c r="BB154" s="1"/>
  <c r="AE153"/>
  <c r="AQ181"/>
  <c r="AU54" i="18" s="1"/>
  <c r="AE144" i="14"/>
  <c r="AF144" s="1"/>
  <c r="AR144" s="1"/>
  <c r="AE137"/>
  <c r="AF137" s="1"/>
  <c r="AR137" s="1"/>
  <c r="AE132"/>
  <c r="AF132" s="1"/>
  <c r="AR132" s="1"/>
  <c r="AE131"/>
  <c r="AF131" s="1"/>
  <c r="AR131" s="1"/>
  <c r="AE124"/>
  <c r="AE119"/>
  <c r="AE113"/>
  <c r="AE107"/>
  <c r="AE101"/>
  <c r="AE91"/>
  <c r="AF91" s="1"/>
  <c r="AR91" s="1"/>
  <c r="AE90"/>
  <c r="AF81"/>
  <c r="AR81" s="1"/>
  <c r="AN175"/>
  <c r="AS175" s="1"/>
  <c r="AT175" s="1"/>
  <c r="BB175" s="1"/>
  <c r="AN173"/>
  <c r="AS173" s="1"/>
  <c r="AN171"/>
  <c r="AS171" s="1"/>
  <c r="AT171" s="1"/>
  <c r="BB171" s="1"/>
  <c r="AN169"/>
  <c r="AN178" s="1"/>
  <c r="AN161"/>
  <c r="AN162" s="1"/>
  <c r="AN151" s="1"/>
  <c r="BE40" i="18"/>
  <c r="ER41"/>
  <c r="ER40" s="1"/>
  <c r="BE32"/>
  <c r="BE25" s="1"/>
  <c r="ER33"/>
  <c r="ER32" s="1"/>
  <c r="BA40"/>
  <c r="EN41"/>
  <c r="EN40" s="1"/>
  <c r="BA32"/>
  <c r="BA25" s="1"/>
  <c r="EN33"/>
  <c r="EN32" s="1"/>
  <c r="AY40"/>
  <c r="EL41"/>
  <c r="EL40" s="1"/>
  <c r="AY32"/>
  <c r="AY25" s="1"/>
  <c r="EL33"/>
  <c r="EQ56"/>
  <c r="EO56"/>
  <c r="EM56"/>
  <c r="AN245" i="14"/>
  <c r="AN244" s="1"/>
  <c r="T245"/>
  <c r="T244" s="1"/>
  <c r="L245"/>
  <c r="L244" s="1"/>
  <c r="AN198"/>
  <c r="Y182"/>
  <c r="AM151"/>
  <c r="AB151"/>
  <c r="AB150" s="1"/>
  <c r="T163"/>
  <c r="R182"/>
  <c r="R151"/>
  <c r="AB78"/>
  <c r="U78"/>
  <c r="AM5"/>
  <c r="R5"/>
  <c r="BB75" i="18"/>
  <c r="BB74" s="1"/>
  <c r="AE241" i="14"/>
  <c r="AF241" s="1"/>
  <c r="AR241" s="1"/>
  <c r="AE222"/>
  <c r="AE206"/>
  <c r="AE192"/>
  <c r="AF191"/>
  <c r="AE186"/>
  <c r="AF186" s="1"/>
  <c r="AR186" s="1"/>
  <c r="BD47" i="18"/>
  <c r="BB51"/>
  <c r="BA47"/>
  <c r="AZ51"/>
  <c r="AE195" i="14"/>
  <c r="AF195" s="1"/>
  <c r="AR195" s="1"/>
  <c r="AE194"/>
  <c r="AE180"/>
  <c r="AF173"/>
  <c r="AR173" s="1"/>
  <c r="AF169"/>
  <c r="AE160"/>
  <c r="AE158"/>
  <c r="AE148"/>
  <c r="AF148" s="1"/>
  <c r="AR148" s="1"/>
  <c r="AE147"/>
  <c r="AF147" s="1"/>
  <c r="AR147" s="1"/>
  <c r="AE143"/>
  <c r="AF143" s="1"/>
  <c r="AR143" s="1"/>
  <c r="AE136"/>
  <c r="AE128"/>
  <c r="AF128" s="1"/>
  <c r="AR128" s="1"/>
  <c r="AE127"/>
  <c r="AF127" s="1"/>
  <c r="AR127" s="1"/>
  <c r="AE114"/>
  <c r="AF114" s="1"/>
  <c r="AR114" s="1"/>
  <c r="AE109"/>
  <c r="AF109" s="1"/>
  <c r="AR109" s="1"/>
  <c r="AE103"/>
  <c r="AF103" s="1"/>
  <c r="AR103" s="1"/>
  <c r="AE96"/>
  <c r="AE86"/>
  <c r="AF82"/>
  <c r="AR82" s="1"/>
  <c r="BD19" i="18"/>
  <c r="BB19"/>
  <c r="BB12"/>
  <c r="AZ19"/>
  <c r="AZ12"/>
  <c r="AT55" i="14"/>
  <c r="BB55" s="1"/>
  <c r="AT52"/>
  <c r="AT35"/>
  <c r="AT31"/>
  <c r="AT9"/>
  <c r="BB9" s="1"/>
  <c r="AF75"/>
  <c r="AR75" s="1"/>
  <c r="AE72"/>
  <c r="AF72" s="1"/>
  <c r="AR72" s="1"/>
  <c r="AE70"/>
  <c r="AF70" s="1"/>
  <c r="AR70" s="1"/>
  <c r="AY70" s="1"/>
  <c r="AF43"/>
  <c r="AR43" s="1"/>
  <c r="AF41"/>
  <c r="AE34"/>
  <c r="AF34" s="1"/>
  <c r="AR34" s="1"/>
  <c r="AT34" s="1"/>
  <c r="AE30"/>
  <c r="AF28"/>
  <c r="AR28" s="1"/>
  <c r="AF27"/>
  <c r="AR27" s="1"/>
  <c r="AT27" s="1"/>
  <c r="AF26"/>
  <c r="AE22"/>
  <c r="AF21"/>
  <c r="AE18"/>
  <c r="AE14"/>
  <c r="AF14" s="1"/>
  <c r="AR14" s="1"/>
  <c r="AT14" s="1"/>
  <c r="BB14" s="1"/>
  <c r="AE8"/>
  <c r="AF8" s="1"/>
  <c r="AR8" s="1"/>
  <c r="AT8" s="1"/>
  <c r="BB8" s="1"/>
  <c r="AQ44"/>
  <c r="AQ184"/>
  <c r="AS184"/>
  <c r="AZ47" i="18"/>
  <c r="AF176" i="14"/>
  <c r="AR176" s="1"/>
  <c r="AT176" s="1"/>
  <c r="BB176" s="1"/>
  <c r="AF167"/>
  <c r="AR167" s="1"/>
  <c r="AT167" s="1"/>
  <c r="BB167" s="1"/>
  <c r="AF161"/>
  <c r="AR161" s="1"/>
  <c r="AE155"/>
  <c r="AF155" s="1"/>
  <c r="AR155" s="1"/>
  <c r="AT155" s="1"/>
  <c r="BB155" s="1"/>
  <c r="AE145"/>
  <c r="AF145" s="1"/>
  <c r="AR145" s="1"/>
  <c r="AE141"/>
  <c r="AE138"/>
  <c r="AF138" s="1"/>
  <c r="AR138" s="1"/>
  <c r="AE129"/>
  <c r="AF129" s="1"/>
  <c r="AR129" s="1"/>
  <c r="AE125"/>
  <c r="AF125" s="1"/>
  <c r="AR125" s="1"/>
  <c r="AE115"/>
  <c r="AF115" s="1"/>
  <c r="AR115" s="1"/>
  <c r="AE97"/>
  <c r="AF97" s="1"/>
  <c r="AR97" s="1"/>
  <c r="AE87"/>
  <c r="AF87" s="1"/>
  <c r="AR87" s="1"/>
  <c r="AF80"/>
  <c r="ER14" i="18"/>
  <c r="EQ11"/>
  <c r="EQ10" s="1"/>
  <c r="EP18"/>
  <c r="EP17" s="1"/>
  <c r="EN20"/>
  <c r="BE7"/>
  <c r="BD12"/>
  <c r="BC7"/>
  <c r="BA7"/>
  <c r="AT69" i="14"/>
  <c r="BB69" s="1"/>
  <c r="AT58"/>
  <c r="BB58" s="1"/>
  <c r="AT53"/>
  <c r="BB53" s="1"/>
  <c r="AT48"/>
  <c r="BB48" s="1"/>
  <c r="AT43"/>
  <c r="BB43" s="1"/>
  <c r="AT33"/>
  <c r="BB33" s="1"/>
  <c r="AT28"/>
  <c r="AT10"/>
  <c r="BB10" s="1"/>
  <c r="AE73"/>
  <c r="AF73" s="1"/>
  <c r="AR73" s="1"/>
  <c r="AY73" s="1"/>
  <c r="AF65"/>
  <c r="AR65" s="1"/>
  <c r="AT65" s="1"/>
  <c r="AE62"/>
  <c r="AF62" s="1"/>
  <c r="AR62" s="1"/>
  <c r="AY62" s="1"/>
  <c r="AY77" s="1"/>
  <c r="AE59"/>
  <c r="AE47"/>
  <c r="AE36"/>
  <c r="AF36" s="1"/>
  <c r="AR36" s="1"/>
  <c r="AT36" s="1"/>
  <c r="AE32"/>
  <c r="AF32" s="1"/>
  <c r="AR32" s="1"/>
  <c r="AT32" s="1"/>
  <c r="AE23"/>
  <c r="AF23" s="1"/>
  <c r="AR23" s="1"/>
  <c r="AT23" s="1"/>
  <c r="AE13"/>
  <c r="AE7"/>
  <c r="AS247"/>
  <c r="AQ253"/>
  <c r="AT253" s="1"/>
  <c r="BB253" s="1"/>
  <c r="AQ251"/>
  <c r="AS256"/>
  <c r="AS267"/>
  <c r="AS281"/>
  <c r="AS287"/>
  <c r="AF83"/>
  <c r="AR83" s="1"/>
  <c r="L197" i="13"/>
  <c r="U78"/>
  <c r="AE207"/>
  <c r="AF207" s="1"/>
  <c r="AR207" s="1"/>
  <c r="AM182"/>
  <c r="AM151"/>
  <c r="AB163"/>
  <c r="U150"/>
  <c r="T182"/>
  <c r="T151"/>
  <c r="T150" s="1"/>
  <c r="R163"/>
  <c r="M150"/>
  <c r="L79"/>
  <c r="AM45"/>
  <c r="AM20"/>
  <c r="U5"/>
  <c r="AT240"/>
  <c r="AP46" i="18"/>
  <c r="Y163" i="13"/>
  <c r="AM163"/>
  <c r="AB182"/>
  <c r="AB151"/>
  <c r="T163"/>
  <c r="S150"/>
  <c r="R182"/>
  <c r="R151"/>
  <c r="L150"/>
  <c r="AN6"/>
  <c r="T45"/>
  <c r="T20"/>
  <c r="S45"/>
  <c r="S20"/>
  <c r="S5" s="1"/>
  <c r="R45"/>
  <c r="R20"/>
  <c r="AT80"/>
  <c r="BB80" s="1"/>
  <c r="AP75" i="18"/>
  <c r="AP74" s="1"/>
  <c r="AE241" i="13"/>
  <c r="AF241" s="1"/>
  <c r="AR241" s="1"/>
  <c r="AE234"/>
  <c r="AF234" s="1"/>
  <c r="AR234" s="1"/>
  <c r="AE228"/>
  <c r="AF228" s="1"/>
  <c r="AR228" s="1"/>
  <c r="AT228" s="1"/>
  <c r="AE222"/>
  <c r="AE216"/>
  <c r="AF216" s="1"/>
  <c r="AR216" s="1"/>
  <c r="AT216" s="1"/>
  <c r="AE210"/>
  <c r="AE204"/>
  <c r="AE189"/>
  <c r="AF189" s="1"/>
  <c r="AR189" s="1"/>
  <c r="AE183"/>
  <c r="AR46" i="18"/>
  <c r="AQ47"/>
  <c r="AO51"/>
  <c r="AN46"/>
  <c r="AM47"/>
  <c r="AF174" i="13"/>
  <c r="AR174" s="1"/>
  <c r="AF173"/>
  <c r="AR173" s="1"/>
  <c r="AR6" i="18"/>
  <c r="AQ12"/>
  <c r="AO19"/>
  <c r="AO12"/>
  <c r="AM19"/>
  <c r="AM6" s="1"/>
  <c r="AM12"/>
  <c r="AT53" i="13"/>
  <c r="BB53" s="1"/>
  <c r="AT48"/>
  <c r="BB48" s="1"/>
  <c r="AT28"/>
  <c r="AE76"/>
  <c r="AF76" s="1"/>
  <c r="AR76" s="1"/>
  <c r="AE66"/>
  <c r="AF66" s="1"/>
  <c r="AR66" s="1"/>
  <c r="AE63"/>
  <c r="AE59"/>
  <c r="AF59" s="1"/>
  <c r="AR59" s="1"/>
  <c r="AQ24"/>
  <c r="AQ22"/>
  <c r="AQ17"/>
  <c r="AQ19" s="1"/>
  <c r="AQ9"/>
  <c r="AU9" s="1"/>
  <c r="AQ7"/>
  <c r="R289"/>
  <c r="R284" s="1"/>
  <c r="T289"/>
  <c r="T284" s="1"/>
  <c r="AE285"/>
  <c r="AE280"/>
  <c r="AF280" s="1"/>
  <c r="AR280" s="1"/>
  <c r="AE274"/>
  <c r="AE276" s="1"/>
  <c r="AE272"/>
  <c r="AF272" s="1"/>
  <c r="AR272" s="1"/>
  <c r="AE265"/>
  <c r="AF265" s="1"/>
  <c r="AR265" s="1"/>
  <c r="R268"/>
  <c r="R259" s="1"/>
  <c r="T268"/>
  <c r="T259" s="1"/>
  <c r="AE264"/>
  <c r="AE262"/>
  <c r="AE263" s="1"/>
  <c r="S263"/>
  <c r="S259" s="1"/>
  <c r="U263"/>
  <c r="U259" s="1"/>
  <c r="AB263"/>
  <c r="AB259" s="1"/>
  <c r="Y258"/>
  <c r="Y245" s="1"/>
  <c r="T258"/>
  <c r="T245" s="1"/>
  <c r="R258"/>
  <c r="R245" s="1"/>
  <c r="L254"/>
  <c r="AE249"/>
  <c r="AF249" s="1"/>
  <c r="AR249" s="1"/>
  <c r="AF83"/>
  <c r="AR83" s="1"/>
  <c r="AQ184"/>
  <c r="AS184"/>
  <c r="AR75" i="18"/>
  <c r="AR74" s="1"/>
  <c r="AT223" i="13"/>
  <c r="AE239"/>
  <c r="AE236"/>
  <c r="AF236" s="1"/>
  <c r="AR236" s="1"/>
  <c r="AE233"/>
  <c r="AE230"/>
  <c r="AF230" s="1"/>
  <c r="AR230" s="1"/>
  <c r="AT230" s="1"/>
  <c r="BB230" s="1"/>
  <c r="AE229"/>
  <c r="AF229" s="1"/>
  <c r="AR229" s="1"/>
  <c r="AT229" s="1"/>
  <c r="BB229" s="1"/>
  <c r="AE227"/>
  <c r="AE224"/>
  <c r="AF224" s="1"/>
  <c r="AR224" s="1"/>
  <c r="AF217"/>
  <c r="AR217" s="1"/>
  <c r="AE214"/>
  <c r="AE211"/>
  <c r="AF211" s="1"/>
  <c r="AR211" s="1"/>
  <c r="AT211" s="1"/>
  <c r="BB211" s="1"/>
  <c r="AE206"/>
  <c r="AF206" s="1"/>
  <c r="AR206" s="1"/>
  <c r="AT206" s="1"/>
  <c r="AE201"/>
  <c r="AE186"/>
  <c r="AF186" s="1"/>
  <c r="AR186" s="1"/>
  <c r="AT186" s="1"/>
  <c r="BB186" s="1"/>
  <c r="AQ51" i="18"/>
  <c r="AO47"/>
  <c r="AM51"/>
  <c r="AE180" i="13"/>
  <c r="AF170"/>
  <c r="AF161"/>
  <c r="AS87"/>
  <c r="AQ148"/>
  <c r="AT148" s="1"/>
  <c r="BB148" s="1"/>
  <c r="AQ146"/>
  <c r="AQ144"/>
  <c r="AQ149" s="1"/>
  <c r="AQ142"/>
  <c r="AQ137"/>
  <c r="AT137" s="1"/>
  <c r="BB137" s="1"/>
  <c r="AQ135"/>
  <c r="AQ109"/>
  <c r="AT109" s="1"/>
  <c r="BB109" s="1"/>
  <c r="AQ107"/>
  <c r="AQ84"/>
  <c r="AQ81"/>
  <c r="AQ19" i="18"/>
  <c r="AP7"/>
  <c r="AN7"/>
  <c r="AN6" s="1"/>
  <c r="AE74" i="13"/>
  <c r="AF74" s="1"/>
  <c r="AR74" s="1"/>
  <c r="AF64"/>
  <c r="AR64" s="1"/>
  <c r="AT64" s="1"/>
  <c r="AQ76"/>
  <c r="AU76" s="1"/>
  <c r="AQ74"/>
  <c r="AQ72"/>
  <c r="AU72" s="1"/>
  <c r="AQ70"/>
  <c r="AU70" s="1"/>
  <c r="AQ68"/>
  <c r="AQ66"/>
  <c r="AU66" s="1"/>
  <c r="AQ64"/>
  <c r="AQ62"/>
  <c r="AU62" s="1"/>
  <c r="AQ54"/>
  <c r="AU54" s="1"/>
  <c r="AQ52"/>
  <c r="AM289"/>
  <c r="AM284" s="1"/>
  <c r="AE287"/>
  <c r="AF287" s="1"/>
  <c r="AR287" s="1"/>
  <c r="AM283"/>
  <c r="AM277" s="1"/>
  <c r="AE282"/>
  <c r="AF282" s="1"/>
  <c r="AR282" s="1"/>
  <c r="AT282" s="1"/>
  <c r="BB282" s="1"/>
  <c r="R283"/>
  <c r="R277" s="1"/>
  <c r="T283"/>
  <c r="T277" s="1"/>
  <c r="AE278"/>
  <c r="L273"/>
  <c r="S273"/>
  <c r="S269" s="1"/>
  <c r="U273"/>
  <c r="U269" s="1"/>
  <c r="AB273"/>
  <c r="AB269" s="1"/>
  <c r="AE270"/>
  <c r="AF270" s="1"/>
  <c r="AQ83"/>
  <c r="AN83"/>
  <c r="AN85" s="1"/>
  <c r="AN79" s="1"/>
  <c r="AN78" s="1"/>
  <c r="AQ191" i="12"/>
  <c r="M193"/>
  <c r="AQ195"/>
  <c r="AQ196" s="1"/>
  <c r="U58" i="18" s="1"/>
  <c r="M196" i="12"/>
  <c r="AQ165"/>
  <c r="AQ168" s="1"/>
  <c r="M168"/>
  <c r="AS135"/>
  <c r="AN139"/>
  <c r="AN134" s="1"/>
  <c r="AS121"/>
  <c r="AN122"/>
  <c r="AN118" s="1"/>
  <c r="AS107"/>
  <c r="AS110" s="1"/>
  <c r="AS106" s="1"/>
  <c r="AN110"/>
  <c r="AN106" s="1"/>
  <c r="AS95"/>
  <c r="AS99" s="1"/>
  <c r="AN99"/>
  <c r="AN93" s="1"/>
  <c r="AS84"/>
  <c r="AN85"/>
  <c r="AF94"/>
  <c r="AQ138"/>
  <c r="AQ139" s="1"/>
  <c r="M139"/>
  <c r="M134" s="1"/>
  <c r="AQ125"/>
  <c r="AQ133" s="1"/>
  <c r="M133"/>
  <c r="M123" s="1"/>
  <c r="AQ115"/>
  <c r="AQ117" s="1"/>
  <c r="M117"/>
  <c r="M111" s="1"/>
  <c r="AQ91"/>
  <c r="AQ92" s="1"/>
  <c r="U29" i="18" s="1"/>
  <c r="M92" i="12"/>
  <c r="AS57"/>
  <c r="AN60"/>
  <c r="AS47"/>
  <c r="AN50"/>
  <c r="AS27"/>
  <c r="AN29"/>
  <c r="AS17"/>
  <c r="AN19"/>
  <c r="AN16" s="1"/>
  <c r="AS9"/>
  <c r="AT9" s="1"/>
  <c r="BB9" s="1"/>
  <c r="AN11"/>
  <c r="AQ63"/>
  <c r="M77"/>
  <c r="M61" s="1"/>
  <c r="AQ53"/>
  <c r="AU53" s="1"/>
  <c r="M56"/>
  <c r="AQ41"/>
  <c r="M44"/>
  <c r="M40" s="1"/>
  <c r="AQ33"/>
  <c r="AQ37" s="1"/>
  <c r="U15" i="18" s="1"/>
  <c r="M37" i="12"/>
  <c r="M25"/>
  <c r="U245"/>
  <c r="U244" s="1"/>
  <c r="T198"/>
  <c r="R198"/>
  <c r="L198"/>
  <c r="Y163"/>
  <c r="AM163"/>
  <c r="AC46" i="18"/>
  <c r="M182" i="12"/>
  <c r="AQ179"/>
  <c r="AQ181" s="1"/>
  <c r="M181"/>
  <c r="AQ170"/>
  <c r="AQ178" s="1"/>
  <c r="U53" i="18" s="1"/>
  <c r="M178" i="12"/>
  <c r="AQ155"/>
  <c r="AQ156" s="1"/>
  <c r="M156"/>
  <c r="M151" s="1"/>
  <c r="AS144"/>
  <c r="AN149"/>
  <c r="AN140" s="1"/>
  <c r="AS124"/>
  <c r="AN133"/>
  <c r="AN123" s="1"/>
  <c r="AS114"/>
  <c r="AN117"/>
  <c r="AN111" s="1"/>
  <c r="AS104"/>
  <c r="AN105"/>
  <c r="AN100" s="1"/>
  <c r="AS90"/>
  <c r="AN92"/>
  <c r="AF89"/>
  <c r="AR81"/>
  <c r="AQ141"/>
  <c r="AQ149" s="1"/>
  <c r="M149"/>
  <c r="M140" s="1"/>
  <c r="AQ120"/>
  <c r="AQ122" s="1"/>
  <c r="M122"/>
  <c r="M118" s="1"/>
  <c r="AQ101"/>
  <c r="AQ105" s="1"/>
  <c r="M105"/>
  <c r="M100" s="1"/>
  <c r="AQ94"/>
  <c r="AQ99" s="1"/>
  <c r="M99"/>
  <c r="M93" s="1"/>
  <c r="AS64"/>
  <c r="AN77"/>
  <c r="AN61" s="1"/>
  <c r="AS52"/>
  <c r="AN56"/>
  <c r="AS42"/>
  <c r="AN44"/>
  <c r="AN40" s="1"/>
  <c r="AS32"/>
  <c r="AN37"/>
  <c r="AS22"/>
  <c r="AN25"/>
  <c r="AN20" s="1"/>
  <c r="AS14"/>
  <c r="AN15"/>
  <c r="AN6" s="1"/>
  <c r="AF46"/>
  <c r="AR41"/>
  <c r="AT41" s="1"/>
  <c r="AF30"/>
  <c r="AF8"/>
  <c r="AE11"/>
  <c r="AQ58"/>
  <c r="AQ60" s="1"/>
  <c r="U22" i="18" s="1"/>
  <c r="M60" i="12"/>
  <c r="AQ48"/>
  <c r="AQ50" s="1"/>
  <c r="M50"/>
  <c r="AQ38"/>
  <c r="M39"/>
  <c r="AQ28"/>
  <c r="AQ29" s="1"/>
  <c r="U14" i="18" s="1"/>
  <c r="M29" i="12"/>
  <c r="AQ10"/>
  <c r="AQ11" s="1"/>
  <c r="M11"/>
  <c r="AM245"/>
  <c r="AM244" s="1"/>
  <c r="AB245"/>
  <c r="AB244" s="1"/>
  <c r="S245"/>
  <c r="S244" s="1"/>
  <c r="AE207"/>
  <c r="AF207" s="1"/>
  <c r="AR207" s="1"/>
  <c r="AB198"/>
  <c r="S197"/>
  <c r="Y182"/>
  <c r="AN150"/>
  <c r="AM182"/>
  <c r="AM151"/>
  <c r="Y46" i="18"/>
  <c r="AB182" i="12"/>
  <c r="AB151"/>
  <c r="T163"/>
  <c r="S150"/>
  <c r="R182"/>
  <c r="R151"/>
  <c r="AD25" i="18"/>
  <c r="AB25"/>
  <c r="Z25"/>
  <c r="R78" i="12"/>
  <c r="Y45"/>
  <c r="Y20"/>
  <c r="Y5" s="1"/>
  <c r="T45"/>
  <c r="T20"/>
  <c r="R45"/>
  <c r="R20"/>
  <c r="AE270"/>
  <c r="Z75" i="18"/>
  <c r="Z74" s="1"/>
  <c r="AS276" i="12"/>
  <c r="W84" i="18" s="1"/>
  <c r="AE253" i="12"/>
  <c r="AE248"/>
  <c r="AF248" s="1"/>
  <c r="AR248" s="1"/>
  <c r="AD60" i="18"/>
  <c r="AB60"/>
  <c r="Z60"/>
  <c r="AS206" i="12"/>
  <c r="AS204"/>
  <c r="AQ222"/>
  <c r="AQ205"/>
  <c r="AS189"/>
  <c r="AT185"/>
  <c r="BB185" s="1"/>
  <c r="AE46" i="18"/>
  <c r="AD47"/>
  <c r="AB51"/>
  <c r="AA46"/>
  <c r="Z47"/>
  <c r="AF173" i="12"/>
  <c r="AF161"/>
  <c r="AE153"/>
  <c r="AE146"/>
  <c r="AF146" s="1"/>
  <c r="AR146" s="1"/>
  <c r="AE142"/>
  <c r="AE137"/>
  <c r="AF137" s="1"/>
  <c r="AR137" s="1"/>
  <c r="AE130"/>
  <c r="AF130" s="1"/>
  <c r="AR130" s="1"/>
  <c r="AT130" s="1"/>
  <c r="BB130" s="1"/>
  <c r="AE126"/>
  <c r="AF126" s="1"/>
  <c r="AR126" s="1"/>
  <c r="AE119"/>
  <c r="AE116"/>
  <c r="AF116" s="1"/>
  <c r="AR116" s="1"/>
  <c r="AE112"/>
  <c r="AE109"/>
  <c r="AF109" s="1"/>
  <c r="AR109" s="1"/>
  <c r="AE102"/>
  <c r="AE97"/>
  <c r="AF97" s="1"/>
  <c r="AR97" s="1"/>
  <c r="AE87"/>
  <c r="AE7" i="18"/>
  <c r="AC7"/>
  <c r="AA7"/>
  <c r="AF75" i="12"/>
  <c r="AR75" s="1"/>
  <c r="AE72"/>
  <c r="AF72" s="1"/>
  <c r="AR72" s="1"/>
  <c r="AT72" s="1"/>
  <c r="BB72" s="1"/>
  <c r="AE68"/>
  <c r="AF68" s="1"/>
  <c r="AR68" s="1"/>
  <c r="AE55"/>
  <c r="AF55" s="1"/>
  <c r="AR55" s="1"/>
  <c r="AE47"/>
  <c r="AF47" s="1"/>
  <c r="AR47" s="1"/>
  <c r="AE35"/>
  <c r="AF35" s="1"/>
  <c r="AR35" s="1"/>
  <c r="AE31"/>
  <c r="AF31" s="1"/>
  <c r="AR31" s="1"/>
  <c r="AE27"/>
  <c r="AF83"/>
  <c r="AR83" s="1"/>
  <c r="AQ184"/>
  <c r="AB163"/>
  <c r="T182"/>
  <c r="T151"/>
  <c r="R163"/>
  <c r="AM79"/>
  <c r="U5"/>
  <c r="S5"/>
  <c r="M6"/>
  <c r="AE272"/>
  <c r="AF272" s="1"/>
  <c r="AR272" s="1"/>
  <c r="AE246"/>
  <c r="AE59" i="18"/>
  <c r="AC59"/>
  <c r="AA59"/>
  <c r="AS225" i="12"/>
  <c r="AS220"/>
  <c r="AT205"/>
  <c r="AD51" i="18"/>
  <c r="AB47"/>
  <c r="Z51"/>
  <c r="AS162" i="12"/>
  <c r="W50" i="18" s="1"/>
  <c r="AF176" i="12"/>
  <c r="AR176" s="1"/>
  <c r="AE165"/>
  <c r="AE158"/>
  <c r="AE148"/>
  <c r="AF148" s="1"/>
  <c r="AR148" s="1"/>
  <c r="AE144"/>
  <c r="AF144" s="1"/>
  <c r="AR144" s="1"/>
  <c r="AE132"/>
  <c r="AF132" s="1"/>
  <c r="AR132" s="1"/>
  <c r="AE128"/>
  <c r="AF128" s="1"/>
  <c r="AR128" s="1"/>
  <c r="AT128" s="1"/>
  <c r="BB128" s="1"/>
  <c r="AE124"/>
  <c r="AE121"/>
  <c r="AF121" s="1"/>
  <c r="AR121" s="1"/>
  <c r="AT121" s="1"/>
  <c r="BB121" s="1"/>
  <c r="AE114"/>
  <c r="AF114" s="1"/>
  <c r="AR114" s="1"/>
  <c r="AE107"/>
  <c r="AE104"/>
  <c r="AF104" s="1"/>
  <c r="AR104" s="1"/>
  <c r="AE95"/>
  <c r="AF95" s="1"/>
  <c r="AR95" s="1"/>
  <c r="AE90"/>
  <c r="AF90" s="1"/>
  <c r="AR90" s="1"/>
  <c r="AD19" i="18"/>
  <c r="AD12"/>
  <c r="AB19"/>
  <c r="AB12"/>
  <c r="Z19"/>
  <c r="Z12"/>
  <c r="AT23" i="12"/>
  <c r="AS15"/>
  <c r="W9" i="18" s="1"/>
  <c r="AE73" i="12"/>
  <c r="AF73" s="1"/>
  <c r="AR73" s="1"/>
  <c r="AY73" s="1"/>
  <c r="AE71"/>
  <c r="AF71" s="1"/>
  <c r="AR71" s="1"/>
  <c r="AE66"/>
  <c r="AF66" s="1"/>
  <c r="AR66" s="1"/>
  <c r="AF65"/>
  <c r="AR65" s="1"/>
  <c r="AE62"/>
  <c r="AE58"/>
  <c r="AE53"/>
  <c r="AE42"/>
  <c r="AF38"/>
  <c r="AE33"/>
  <c r="AF33" s="1"/>
  <c r="AR33" s="1"/>
  <c r="U197" i="1"/>
  <c r="S197"/>
  <c r="AB78"/>
  <c r="R78"/>
  <c r="AQ114"/>
  <c r="M117"/>
  <c r="M111" s="1"/>
  <c r="AQ104"/>
  <c r="M105"/>
  <c r="M100" s="1"/>
  <c r="AQ90"/>
  <c r="M92"/>
  <c r="AS57"/>
  <c r="AT57" s="1"/>
  <c r="AN60"/>
  <c r="AS47"/>
  <c r="AN50"/>
  <c r="AS33"/>
  <c r="AN37"/>
  <c r="AS23"/>
  <c r="AN25"/>
  <c r="AF42"/>
  <c r="AQ52"/>
  <c r="M56"/>
  <c r="AQ47"/>
  <c r="M50"/>
  <c r="M45" s="1"/>
  <c r="AQ27"/>
  <c r="M29"/>
  <c r="AQ7"/>
  <c r="M11"/>
  <c r="AN245"/>
  <c r="AM269"/>
  <c r="Y245"/>
  <c r="T245"/>
  <c r="R245"/>
  <c r="AE208"/>
  <c r="Y198"/>
  <c r="T198"/>
  <c r="R198"/>
  <c r="Y182"/>
  <c r="AN182"/>
  <c r="AN151"/>
  <c r="U163"/>
  <c r="T150"/>
  <c r="S182"/>
  <c r="S151"/>
  <c r="M163"/>
  <c r="R59" i="18"/>
  <c r="P59"/>
  <c r="L46"/>
  <c r="AT75" i="1"/>
  <c r="AQ121"/>
  <c r="M122"/>
  <c r="M118" s="1"/>
  <c r="AQ107"/>
  <c r="AQ110" s="1"/>
  <c r="M110"/>
  <c r="M106" s="1"/>
  <c r="AQ95"/>
  <c r="AS67"/>
  <c r="AT67" s="1"/>
  <c r="AN77"/>
  <c r="AN61" s="1"/>
  <c r="AS52"/>
  <c r="AN56"/>
  <c r="AS38"/>
  <c r="AS39" s="1"/>
  <c r="J16" i="18" s="1"/>
  <c r="AN39" i="1"/>
  <c r="AS28"/>
  <c r="AN29"/>
  <c r="AS10"/>
  <c r="AN11"/>
  <c r="AF58"/>
  <c r="AF38"/>
  <c r="AE39"/>
  <c r="AQ64"/>
  <c r="M77"/>
  <c r="M61" s="1"/>
  <c r="AQ42"/>
  <c r="M44"/>
  <c r="M40" s="1"/>
  <c r="AQ32"/>
  <c r="M37"/>
  <c r="AQ22"/>
  <c r="M25"/>
  <c r="AQ12"/>
  <c r="M15"/>
  <c r="M6" s="1"/>
  <c r="AB259"/>
  <c r="Y269"/>
  <c r="T259"/>
  <c r="R259"/>
  <c r="AB198"/>
  <c r="AN163"/>
  <c r="AB150"/>
  <c r="U182"/>
  <c r="U151"/>
  <c r="S163"/>
  <c r="R150"/>
  <c r="P46" i="18"/>
  <c r="S45" i="1"/>
  <c r="S20"/>
  <c r="R45"/>
  <c r="R20"/>
  <c r="AE260"/>
  <c r="M75" i="18"/>
  <c r="M74" s="1"/>
  <c r="AE288" i="1"/>
  <c r="M59" i="18"/>
  <c r="AS225" i="1"/>
  <c r="AE233"/>
  <c r="AE230"/>
  <c r="AF230" s="1"/>
  <c r="AR230" s="1"/>
  <c r="AE227"/>
  <c r="AE224"/>
  <c r="AF224" s="1"/>
  <c r="AR224" s="1"/>
  <c r="AE204"/>
  <c r="AE186"/>
  <c r="AF186" s="1"/>
  <c r="AR186" s="1"/>
  <c r="R46" i="18"/>
  <c r="Q47"/>
  <c r="O51"/>
  <c r="M47"/>
  <c r="AF176" i="1"/>
  <c r="AR176" s="1"/>
  <c r="AE164"/>
  <c r="AE161"/>
  <c r="AE155"/>
  <c r="AF155" s="1"/>
  <c r="AR155" s="1"/>
  <c r="AT114"/>
  <c r="BB114" s="1"/>
  <c r="AT109"/>
  <c r="BB109" s="1"/>
  <c r="AE132"/>
  <c r="AF132" s="1"/>
  <c r="AR132" s="1"/>
  <c r="AE128"/>
  <c r="AF128" s="1"/>
  <c r="AR128" s="1"/>
  <c r="AE124"/>
  <c r="AE121"/>
  <c r="AF121" s="1"/>
  <c r="AR121" s="1"/>
  <c r="AE102"/>
  <c r="AE97"/>
  <c r="AF97" s="1"/>
  <c r="AR97" s="1"/>
  <c r="AT97" s="1"/>
  <c r="BB97" s="1"/>
  <c r="AE87"/>
  <c r="R19" i="18"/>
  <c r="R12"/>
  <c r="P19"/>
  <c r="P12"/>
  <c r="M7"/>
  <c r="AE76" i="1"/>
  <c r="AF76" s="1"/>
  <c r="AR76" s="1"/>
  <c r="AT76" s="1"/>
  <c r="BB76" s="1"/>
  <c r="AE70"/>
  <c r="AF70" s="1"/>
  <c r="AR70" s="1"/>
  <c r="AT70" s="1"/>
  <c r="BB70" s="1"/>
  <c r="AE66"/>
  <c r="AF66" s="1"/>
  <c r="AR66" s="1"/>
  <c r="AT66" s="1"/>
  <c r="BB66" s="1"/>
  <c r="AE62"/>
  <c r="AE59"/>
  <c r="AF59" s="1"/>
  <c r="AR59" s="1"/>
  <c r="AT59" s="1"/>
  <c r="BB59" s="1"/>
  <c r="AE55"/>
  <c r="AF55" s="1"/>
  <c r="AR55" s="1"/>
  <c r="AT55" s="1"/>
  <c r="BB55" s="1"/>
  <c r="AE46"/>
  <c r="AE43"/>
  <c r="AF43" s="1"/>
  <c r="AR43" s="1"/>
  <c r="AE34"/>
  <c r="AF34" s="1"/>
  <c r="AR34" s="1"/>
  <c r="AE30"/>
  <c r="AE24"/>
  <c r="AF24" s="1"/>
  <c r="AR24" s="1"/>
  <c r="AE10"/>
  <c r="AF10" s="1"/>
  <c r="AR10" s="1"/>
  <c r="AQ184"/>
  <c r="AQ190" s="1"/>
  <c r="AN6"/>
  <c r="AM5"/>
  <c r="T5"/>
  <c r="AE262"/>
  <c r="AF262" s="1"/>
  <c r="AR262" s="1"/>
  <c r="O75" i="18"/>
  <c r="O74" s="1"/>
  <c r="O60"/>
  <c r="AE235" i="1"/>
  <c r="AF235" s="1"/>
  <c r="AR235" s="1"/>
  <c r="AE228"/>
  <c r="AF228" s="1"/>
  <c r="AR228" s="1"/>
  <c r="AE222"/>
  <c r="AE206"/>
  <c r="AF206" s="1"/>
  <c r="AR206" s="1"/>
  <c r="AE201"/>
  <c r="AE189"/>
  <c r="AF189" s="1"/>
  <c r="AR189" s="1"/>
  <c r="Q51" i="18"/>
  <c r="O47"/>
  <c r="M51"/>
  <c r="AS162" i="1"/>
  <c r="J50" i="18" s="1"/>
  <c r="AS159" i="1"/>
  <c r="J49" i="18" s="1"/>
  <c r="AF174" i="1"/>
  <c r="AR174" s="1"/>
  <c r="AF173"/>
  <c r="AR173" s="1"/>
  <c r="AF170"/>
  <c r="AE166"/>
  <c r="AF166" s="1"/>
  <c r="AR166" s="1"/>
  <c r="AE158"/>
  <c r="AE153"/>
  <c r="AT113"/>
  <c r="BB113" s="1"/>
  <c r="AT103"/>
  <c r="BB103" s="1"/>
  <c r="AT98"/>
  <c r="BB98" s="1"/>
  <c r="AT84"/>
  <c r="BB84" s="1"/>
  <c r="AE142"/>
  <c r="AE137"/>
  <c r="AF137" s="1"/>
  <c r="AR137" s="1"/>
  <c r="AE130"/>
  <c r="AF130" s="1"/>
  <c r="AR130" s="1"/>
  <c r="AF126"/>
  <c r="AR126" s="1"/>
  <c r="AE119"/>
  <c r="AE104"/>
  <c r="AF104" s="1"/>
  <c r="AR104" s="1"/>
  <c r="AT104" s="1"/>
  <c r="BB104" s="1"/>
  <c r="AE95"/>
  <c r="AE90"/>
  <c r="Q6" i="18"/>
  <c r="N19"/>
  <c r="N12"/>
  <c r="AT72" i="1"/>
  <c r="BB72" s="1"/>
  <c r="AT68"/>
  <c r="BB68" s="1"/>
  <c r="AT54"/>
  <c r="BB54" s="1"/>
  <c r="AS29"/>
  <c r="J14" i="18" s="1"/>
  <c r="AE74" i="1"/>
  <c r="AF74" s="1"/>
  <c r="AR74" s="1"/>
  <c r="AT74" s="1"/>
  <c r="BB74" s="1"/>
  <c r="AE64"/>
  <c r="AF64" s="1"/>
  <c r="AR64" s="1"/>
  <c r="AE53"/>
  <c r="AE48"/>
  <c r="AF48" s="1"/>
  <c r="AR48" s="1"/>
  <c r="AT48" s="1"/>
  <c r="BB48" s="1"/>
  <c r="AE36"/>
  <c r="AF36" s="1"/>
  <c r="AR36" s="1"/>
  <c r="AE32"/>
  <c r="AF32" s="1"/>
  <c r="AR32" s="1"/>
  <c r="AE27"/>
  <c r="AE21"/>
  <c r="AE17"/>
  <c r="AE14"/>
  <c r="AF13"/>
  <c r="AE8"/>
  <c r="AF83"/>
  <c r="AT208" i="23"/>
  <c r="AM78" i="1"/>
  <c r="AS239" i="23"/>
  <c r="AS243" s="1"/>
  <c r="AN243"/>
  <c r="AN238" s="1"/>
  <c r="AS234"/>
  <c r="AS237" s="1"/>
  <c r="AN237"/>
  <c r="AN232" s="1"/>
  <c r="AS227"/>
  <c r="AS231" s="1"/>
  <c r="AN231"/>
  <c r="AN226" s="1"/>
  <c r="AS214"/>
  <c r="AS220" s="1"/>
  <c r="AN220"/>
  <c r="AN213" s="1"/>
  <c r="AS210"/>
  <c r="AS212" s="1"/>
  <c r="DW63" i="18" s="1"/>
  <c r="AN212" i="23"/>
  <c r="AF236"/>
  <c r="AF227"/>
  <c r="AQ239"/>
  <c r="M243"/>
  <c r="M238" s="1"/>
  <c r="AQ234"/>
  <c r="M237"/>
  <c r="M232" s="1"/>
  <c r="AQ227"/>
  <c r="M231"/>
  <c r="M226" s="1"/>
  <c r="AQ222"/>
  <c r="M225"/>
  <c r="M221" s="1"/>
  <c r="AT217"/>
  <c r="AM198"/>
  <c r="AM197" s="1"/>
  <c r="U197"/>
  <c r="T198"/>
  <c r="T197" s="1"/>
  <c r="AM182"/>
  <c r="AM151"/>
  <c r="AM78"/>
  <c r="L78"/>
  <c r="AS283"/>
  <c r="AS276"/>
  <c r="DW84" i="18" s="1"/>
  <c r="AT216" i="23"/>
  <c r="BB216" s="1"/>
  <c r="AT215"/>
  <c r="AT206"/>
  <c r="AT201"/>
  <c r="BB201" s="1"/>
  <c r="AT200"/>
  <c r="BB200" s="1"/>
  <c r="AT240"/>
  <c r="AT235"/>
  <c r="AT228"/>
  <c r="AT223"/>
  <c r="AS222"/>
  <c r="AS225" s="1"/>
  <c r="AN225"/>
  <c r="AN221" s="1"/>
  <c r="AS199"/>
  <c r="AS203" s="1"/>
  <c r="AN203"/>
  <c r="AF241"/>
  <c r="AF222"/>
  <c r="AF214"/>
  <c r="AE220"/>
  <c r="AE213" s="1"/>
  <c r="AR204"/>
  <c r="AT233"/>
  <c r="AQ237"/>
  <c r="AT230"/>
  <c r="BB230" s="1"/>
  <c r="AT229"/>
  <c r="BB229" s="1"/>
  <c r="AQ218"/>
  <c r="AT218" s="1"/>
  <c r="M220"/>
  <c r="M213" s="1"/>
  <c r="AN79" i="1"/>
  <c r="AB198" i="23"/>
  <c r="AB197" s="1"/>
  <c r="S197"/>
  <c r="R198"/>
  <c r="R197" s="1"/>
  <c r="L198"/>
  <c r="L197" s="1"/>
  <c r="AM163"/>
  <c r="R150"/>
  <c r="AS263"/>
  <c r="AS289"/>
  <c r="AS258"/>
  <c r="DW78" i="18" s="1"/>
  <c r="AS254" i="23"/>
  <c r="DW77" i="18" s="1"/>
  <c r="EB59"/>
  <c r="DW62"/>
  <c r="AT211" i="23"/>
  <c r="BB211" s="1"/>
  <c r="AT202"/>
  <c r="BB202" s="1"/>
  <c r="AT242"/>
  <c r="AT224"/>
  <c r="BB224" s="1"/>
  <c r="AQ193"/>
  <c r="DU57" i="18" s="1"/>
  <c r="AQ190" i="23"/>
  <c r="AT183"/>
  <c r="BB183" s="1"/>
  <c r="AQ178"/>
  <c r="DU53" i="18" s="1"/>
  <c r="AT157" i="23"/>
  <c r="BB157" s="1"/>
  <c r="AQ159"/>
  <c r="DU49" i="18" s="1"/>
  <c r="AT152" i="23"/>
  <c r="BB152" s="1"/>
  <c r="AQ122"/>
  <c r="AQ105"/>
  <c r="AQ203"/>
  <c r="AT186"/>
  <c r="BB186" s="1"/>
  <c r="AS196"/>
  <c r="DW58" i="18" s="1"/>
  <c r="AS168" i="23"/>
  <c r="AT176"/>
  <c r="BB176" s="1"/>
  <c r="AT172"/>
  <c r="BB172" s="1"/>
  <c r="AT171"/>
  <c r="BB171" s="1"/>
  <c r="AT161"/>
  <c r="BB161" s="1"/>
  <c r="AS149"/>
  <c r="AS122"/>
  <c r="AS99"/>
  <c r="AS88"/>
  <c r="DW28" i="18" s="1"/>
  <c r="AT132" i="23"/>
  <c r="BB132" s="1"/>
  <c r="AT148"/>
  <c r="BB148" s="1"/>
  <c r="AT147"/>
  <c r="AT144"/>
  <c r="BB144" s="1"/>
  <c r="AT138"/>
  <c r="BB138" s="1"/>
  <c r="AT130"/>
  <c r="BB130" s="1"/>
  <c r="AT126"/>
  <c r="BB126" s="1"/>
  <c r="AT116"/>
  <c r="BB116" s="1"/>
  <c r="AT115"/>
  <c r="BB115" s="1"/>
  <c r="AT109"/>
  <c r="BB109" s="1"/>
  <c r="AT102"/>
  <c r="BB102" s="1"/>
  <c r="AT97"/>
  <c r="BB97" s="1"/>
  <c r="AT96"/>
  <c r="BB96" s="1"/>
  <c r="EE6" i="18"/>
  <c r="DZ6"/>
  <c r="AQ196" i="23"/>
  <c r="DU58" i="18" s="1"/>
  <c r="AT179" i="23"/>
  <c r="BB179" s="1"/>
  <c r="AQ181"/>
  <c r="DU54" i="18" s="1"/>
  <c r="AQ149" i="23"/>
  <c r="AQ133"/>
  <c r="AQ110"/>
  <c r="AQ99"/>
  <c r="AT94"/>
  <c r="BB94" s="1"/>
  <c r="AT89"/>
  <c r="BB89" s="1"/>
  <c r="EP83" i="18"/>
  <c r="EP82" s="1"/>
  <c r="EP80"/>
  <c r="EP79" s="1"/>
  <c r="AQ212" i="23"/>
  <c r="DU63" i="18" s="1"/>
  <c r="AT189" i="23"/>
  <c r="BB189" s="1"/>
  <c r="AT185"/>
  <c r="BB185" s="1"/>
  <c r="ED46" i="18"/>
  <c r="AS159" i="23"/>
  <c r="DW49" i="18" s="1"/>
  <c r="AS156" i="23"/>
  <c r="AT177"/>
  <c r="BB177" s="1"/>
  <c r="AT174"/>
  <c r="BB174" s="1"/>
  <c r="AT173"/>
  <c r="BB173" s="1"/>
  <c r="AT165"/>
  <c r="BB165" s="1"/>
  <c r="AT154"/>
  <c r="BB154" s="1"/>
  <c r="AS117"/>
  <c r="AT146"/>
  <c r="BB146" s="1"/>
  <c r="AT137"/>
  <c r="BB137" s="1"/>
  <c r="AT131"/>
  <c r="BB131" s="1"/>
  <c r="AT128"/>
  <c r="BB128" s="1"/>
  <c r="AT121"/>
  <c r="BB121" s="1"/>
  <c r="AT120"/>
  <c r="BB120" s="1"/>
  <c r="AT114"/>
  <c r="BB114" s="1"/>
  <c r="AT104"/>
  <c r="BB104" s="1"/>
  <c r="AT98"/>
  <c r="BB98" s="1"/>
  <c r="AT81"/>
  <c r="BB81" s="1"/>
  <c r="AQ77"/>
  <c r="AQ60"/>
  <c r="DU22" i="18" s="1"/>
  <c r="AT57" i="23"/>
  <c r="BB57" s="1"/>
  <c r="AQ39"/>
  <c r="DU16" i="18" s="1"/>
  <c r="AT38" i="23"/>
  <c r="AT14"/>
  <c r="BB14" s="1"/>
  <c r="EP29" i="18"/>
  <c r="AS37" i="23"/>
  <c r="DW15" i="18" s="1"/>
  <c r="AT8" i="23"/>
  <c r="BB8" s="1"/>
  <c r="AT75"/>
  <c r="AT74"/>
  <c r="BB74" s="1"/>
  <c r="AT71"/>
  <c r="BB71" s="1"/>
  <c r="AT70"/>
  <c r="BB70" s="1"/>
  <c r="AT67"/>
  <c r="AT66"/>
  <c r="AT63"/>
  <c r="BB63" s="1"/>
  <c r="AT53"/>
  <c r="BB53" s="1"/>
  <c r="AT48"/>
  <c r="BB48" s="1"/>
  <c r="AT47"/>
  <c r="BB47" s="1"/>
  <c r="AT36"/>
  <c r="AT33"/>
  <c r="BB33" s="1"/>
  <c r="AT32"/>
  <c r="AT27"/>
  <c r="AT23"/>
  <c r="AT10"/>
  <c r="BB10" s="1"/>
  <c r="AQ50"/>
  <c r="AQ29"/>
  <c r="DU14" i="18" s="1"/>
  <c r="AT18" i="23"/>
  <c r="BB18" s="1"/>
  <c r="AQ19"/>
  <c r="AT13"/>
  <c r="BB13" s="1"/>
  <c r="EO28" i="18"/>
  <c r="AS122" i="1"/>
  <c r="AS56" i="23"/>
  <c r="DW21" i="18" s="1"/>
  <c r="AS50" i="23"/>
  <c r="AS44"/>
  <c r="AS29"/>
  <c r="DW14" i="18" s="1"/>
  <c r="AS25" i="23"/>
  <c r="AS11"/>
  <c r="AT76"/>
  <c r="BB76" s="1"/>
  <c r="AT72"/>
  <c r="BB72" s="1"/>
  <c r="AT69"/>
  <c r="BB69" s="1"/>
  <c r="AT68"/>
  <c r="AT64"/>
  <c r="AT59"/>
  <c r="BB59" s="1"/>
  <c r="AT55"/>
  <c r="BB55" s="1"/>
  <c r="AT54"/>
  <c r="BB54" s="1"/>
  <c r="AT49"/>
  <c r="BB49" s="1"/>
  <c r="AT42"/>
  <c r="BB42" s="1"/>
  <c r="AT34"/>
  <c r="AT24"/>
  <c r="AT248"/>
  <c r="AU248"/>
  <c r="AU247"/>
  <c r="AT247"/>
  <c r="AU252"/>
  <c r="AT252"/>
  <c r="BB252" s="1"/>
  <c r="AU255"/>
  <c r="AT255"/>
  <c r="AT260"/>
  <c r="AU260"/>
  <c r="AU272"/>
  <c r="AT272"/>
  <c r="AT271"/>
  <c r="AU271"/>
  <c r="AU270"/>
  <c r="AU275"/>
  <c r="AT275"/>
  <c r="BB275" s="1"/>
  <c r="AU282"/>
  <c r="AT282"/>
  <c r="AU280"/>
  <c r="AT280"/>
  <c r="BB280" s="1"/>
  <c r="AT251"/>
  <c r="AT257"/>
  <c r="BB257" s="1"/>
  <c r="AT256"/>
  <c r="AT266"/>
  <c r="AT265"/>
  <c r="BB265" s="1"/>
  <c r="AT278"/>
  <c r="AT287"/>
  <c r="AU246"/>
  <c r="AT253"/>
  <c r="BB253" s="1"/>
  <c r="AU253"/>
  <c r="AT262"/>
  <c r="AU262"/>
  <c r="AU261"/>
  <c r="AT261"/>
  <c r="AU281"/>
  <c r="AT281"/>
  <c r="AT249"/>
  <c r="BB249" s="1"/>
  <c r="AT267"/>
  <c r="BB267" s="1"/>
  <c r="AT274"/>
  <c r="AT288"/>
  <c r="AT286"/>
  <c r="BB286" s="1"/>
  <c r="AQ83"/>
  <c r="AS83"/>
  <c r="AS85" s="1"/>
  <c r="AT208" i="22"/>
  <c r="AT207"/>
  <c r="AS239"/>
  <c r="AS243" s="1"/>
  <c r="AN243"/>
  <c r="AN238" s="1"/>
  <c r="AN237"/>
  <c r="AN232" s="1"/>
  <c r="AS233"/>
  <c r="AS237" s="1"/>
  <c r="AS227"/>
  <c r="AS231" s="1"/>
  <c r="AN231"/>
  <c r="AN226" s="1"/>
  <c r="AN220"/>
  <c r="AN213" s="1"/>
  <c r="AS214"/>
  <c r="AS220" s="1"/>
  <c r="AS210"/>
  <c r="AS212" s="1"/>
  <c r="DJ63" i="18" s="1"/>
  <c r="AN212" i="22"/>
  <c r="AN203"/>
  <c r="AS199"/>
  <c r="AS203" s="1"/>
  <c r="AF222"/>
  <c r="AE225"/>
  <c r="AE221" s="1"/>
  <c r="AE220"/>
  <c r="AE213" s="1"/>
  <c r="AF211"/>
  <c r="AR211" s="1"/>
  <c r="AE212"/>
  <c r="AT230"/>
  <c r="BB230" s="1"/>
  <c r="M220"/>
  <c r="M213" s="1"/>
  <c r="AQ214"/>
  <c r="AF193"/>
  <c r="AR192"/>
  <c r="U197"/>
  <c r="T150"/>
  <c r="AM78"/>
  <c r="AS289"/>
  <c r="AS276"/>
  <c r="DJ84" i="18" s="1"/>
  <c r="AS258" i="22"/>
  <c r="DJ78" i="18" s="1"/>
  <c r="DO59"/>
  <c r="AT242" i="22"/>
  <c r="AT241"/>
  <c r="AT219"/>
  <c r="AT217"/>
  <c r="AT215"/>
  <c r="AT202"/>
  <c r="BB202" s="1"/>
  <c r="AN225"/>
  <c r="AN221" s="1"/>
  <c r="AS223"/>
  <c r="AS225" s="1"/>
  <c r="AS205"/>
  <c r="AS209" s="1"/>
  <c r="AF239"/>
  <c r="AF236"/>
  <c r="AR236" s="1"/>
  <c r="AT236" s="1"/>
  <c r="AR235"/>
  <c r="AF227"/>
  <c r="AE203"/>
  <c r="AQ239"/>
  <c r="M243"/>
  <c r="M238" s="1"/>
  <c r="AQ234"/>
  <c r="AT234" s="1"/>
  <c r="M237"/>
  <c r="M232" s="1"/>
  <c r="AQ227"/>
  <c r="M231"/>
  <c r="M226" s="1"/>
  <c r="AQ222"/>
  <c r="M225"/>
  <c r="M221" s="1"/>
  <c r="M212"/>
  <c r="AQ211"/>
  <c r="AQ204"/>
  <c r="AQ209" s="1"/>
  <c r="AT200"/>
  <c r="BB200" s="1"/>
  <c r="M203"/>
  <c r="AQ199"/>
  <c r="AS192"/>
  <c r="AS193" s="1"/>
  <c r="DJ57" i="18" s="1"/>
  <c r="AN193" i="22"/>
  <c r="AN182" s="1"/>
  <c r="AQ191"/>
  <c r="M193"/>
  <c r="R5"/>
  <c r="AS250"/>
  <c r="DP59" i="18"/>
  <c r="AT228" i="22"/>
  <c r="AT218"/>
  <c r="AT216"/>
  <c r="BB216" s="1"/>
  <c r="AQ159"/>
  <c r="DH49" i="18" s="1"/>
  <c r="AQ156" i="22"/>
  <c r="AQ133"/>
  <c r="AQ122"/>
  <c r="AQ105"/>
  <c r="AQ88"/>
  <c r="DH28" i="18" s="1"/>
  <c r="EQ83"/>
  <c r="EO83"/>
  <c r="EM83"/>
  <c r="EQ80"/>
  <c r="EQ79" s="1"/>
  <c r="EO80"/>
  <c r="EM80"/>
  <c r="ER77"/>
  <c r="DO46"/>
  <c r="AS196" i="22"/>
  <c r="DJ58" i="18" s="1"/>
  <c r="AS178" i="22"/>
  <c r="DJ53" i="18" s="1"/>
  <c r="AT171" i="22"/>
  <c r="BB171" s="1"/>
  <c r="AS139"/>
  <c r="AS99"/>
  <c r="AT148"/>
  <c r="BB148" s="1"/>
  <c r="AT144"/>
  <c r="BB144" s="1"/>
  <c r="AT137"/>
  <c r="BB137" s="1"/>
  <c r="AT132"/>
  <c r="BB132" s="1"/>
  <c r="AT129"/>
  <c r="BB129" s="1"/>
  <c r="AT109"/>
  <c r="BB109" s="1"/>
  <c r="AT97"/>
  <c r="BB97" s="1"/>
  <c r="AT84"/>
  <c r="BB84" s="1"/>
  <c r="DO6" i="18"/>
  <c r="AQ196" i="22"/>
  <c r="DH58" i="18" s="1"/>
  <c r="AT179" i="22"/>
  <c r="BB179" s="1"/>
  <c r="AQ181"/>
  <c r="DH54" i="18" s="1"/>
  <c r="AT169" i="22"/>
  <c r="BB169" s="1"/>
  <c r="AQ162"/>
  <c r="DH50" i="18" s="1"/>
  <c r="AT107" i="22"/>
  <c r="BB107" s="1"/>
  <c r="EP77" i="18"/>
  <c r="EP75" s="1"/>
  <c r="EO78"/>
  <c r="ER63"/>
  <c r="EP63"/>
  <c r="EN63"/>
  <c r="AT185" i="22"/>
  <c r="BB185" s="1"/>
  <c r="DQ46" i="18"/>
  <c r="DM46"/>
  <c r="AS159" i="22"/>
  <c r="DJ49" i="18" s="1"/>
  <c r="AS156" i="22"/>
  <c r="AT195"/>
  <c r="BB195" s="1"/>
  <c r="AT177"/>
  <c r="BB177" s="1"/>
  <c r="AT155"/>
  <c r="BB155" s="1"/>
  <c r="AS149"/>
  <c r="AS117"/>
  <c r="AT146"/>
  <c r="BB146" s="1"/>
  <c r="AT143"/>
  <c r="BB143" s="1"/>
  <c r="AT142"/>
  <c r="BB142" s="1"/>
  <c r="AT131"/>
  <c r="BB131" s="1"/>
  <c r="AT126"/>
  <c r="BB126" s="1"/>
  <c r="AT103"/>
  <c r="BB103" s="1"/>
  <c r="AT102"/>
  <c r="BB102" s="1"/>
  <c r="AT95"/>
  <c r="BB95" s="1"/>
  <c r="AT82"/>
  <c r="BB82" s="1"/>
  <c r="AT72"/>
  <c r="BB72" s="1"/>
  <c r="AT55"/>
  <c r="BB55" s="1"/>
  <c r="AQ56"/>
  <c r="DH21" i="18" s="1"/>
  <c r="AT30" i="22"/>
  <c r="AQ25"/>
  <c r="AQ19"/>
  <c r="AS56"/>
  <c r="DJ21" i="18" s="1"/>
  <c r="AS44" i="22"/>
  <c r="AS29"/>
  <c r="DJ14" i="18" s="1"/>
  <c r="AS25" i="22"/>
  <c r="AT69"/>
  <c r="BB69" s="1"/>
  <c r="AT64"/>
  <c r="AT49"/>
  <c r="BB49" s="1"/>
  <c r="AT35"/>
  <c r="AT34"/>
  <c r="AT24"/>
  <c r="AT71"/>
  <c r="BB71" s="1"/>
  <c r="AT70"/>
  <c r="BB70" s="1"/>
  <c r="AQ60"/>
  <c r="DH22" i="18" s="1"/>
  <c r="AT53" i="22"/>
  <c r="BB53" s="1"/>
  <c r="AQ44"/>
  <c r="AQ39"/>
  <c r="DH16" i="18" s="1"/>
  <c r="AQ15" i="22"/>
  <c r="ER43" i="18"/>
  <c r="ER42" s="1"/>
  <c r="ER39"/>
  <c r="ER38" s="1"/>
  <c r="ER35"/>
  <c r="ER34" s="1"/>
  <c r="ER31"/>
  <c r="ER30" s="1"/>
  <c r="EP45"/>
  <c r="EP44" s="1"/>
  <c r="EP41"/>
  <c r="EP40" s="1"/>
  <c r="EP37"/>
  <c r="EP36" s="1"/>
  <c r="EP33"/>
  <c r="EP32" s="1"/>
  <c r="EN43"/>
  <c r="EN42" s="1"/>
  <c r="EN39"/>
  <c r="EN38" s="1"/>
  <c r="EN35"/>
  <c r="EN34" s="1"/>
  <c r="EN31"/>
  <c r="EN30" s="1"/>
  <c r="EL43"/>
  <c r="EL39"/>
  <c r="EL38" s="1"/>
  <c r="EL35"/>
  <c r="EL34" s="1"/>
  <c r="EL31"/>
  <c r="AS77" i="22"/>
  <c r="AS15"/>
  <c r="DJ9" i="18" s="1"/>
  <c r="AT8" i="22"/>
  <c r="BB8" s="1"/>
  <c r="AT74"/>
  <c r="BB74" s="1"/>
  <c r="AT67"/>
  <c r="AT66"/>
  <c r="AT63"/>
  <c r="BB63" s="1"/>
  <c r="AT48"/>
  <c r="BB48" s="1"/>
  <c r="AT36"/>
  <c r="AT32"/>
  <c r="AT27"/>
  <c r="AT23"/>
  <c r="AT248"/>
  <c r="AU248"/>
  <c r="AT246"/>
  <c r="BB246" s="1"/>
  <c r="AU246"/>
  <c r="AU261"/>
  <c r="AT261"/>
  <c r="BB261" s="1"/>
  <c r="AT260"/>
  <c r="BB260" s="1"/>
  <c r="AU260"/>
  <c r="AU272"/>
  <c r="AT271"/>
  <c r="BB271" s="1"/>
  <c r="AU271"/>
  <c r="AU270"/>
  <c r="AT270"/>
  <c r="BB270" s="1"/>
  <c r="AU275"/>
  <c r="AT275"/>
  <c r="AU282"/>
  <c r="AT282"/>
  <c r="BB282" s="1"/>
  <c r="AU280"/>
  <c r="AT280"/>
  <c r="BB280" s="1"/>
  <c r="AT249"/>
  <c r="BB249" s="1"/>
  <c r="AT256"/>
  <c r="AT265"/>
  <c r="BB265" s="1"/>
  <c r="AT264"/>
  <c r="BB264" s="1"/>
  <c r="AU247"/>
  <c r="AT247"/>
  <c r="BB247" s="1"/>
  <c r="AT253"/>
  <c r="AU252"/>
  <c r="AT252"/>
  <c r="AU255"/>
  <c r="AT262"/>
  <c r="BB262" s="1"/>
  <c r="AU262"/>
  <c r="AU281"/>
  <c r="AT257"/>
  <c r="BB257" s="1"/>
  <c r="AT267"/>
  <c r="BB267" s="1"/>
  <c r="AT274"/>
  <c r="AT278"/>
  <c r="AT288"/>
  <c r="AT287"/>
  <c r="AT286"/>
  <c r="BB286" s="1"/>
  <c r="AQ83"/>
  <c r="AS83"/>
  <c r="AS85" s="1"/>
  <c r="CW84" i="18"/>
  <c r="CV76"/>
  <c r="CW63"/>
  <c r="DE59"/>
  <c r="CW78"/>
  <c r="CW77"/>
  <c r="CW81"/>
  <c r="CU57"/>
  <c r="CU58"/>
  <c r="CU53"/>
  <c r="CU63"/>
  <c r="CW58"/>
  <c r="CW54"/>
  <c r="CW53"/>
  <c r="CW50"/>
  <c r="CW28"/>
  <c r="CU49"/>
  <c r="EQ86"/>
  <c r="EQ85" s="1"/>
  <c r="EQ76"/>
  <c r="EO88"/>
  <c r="EO87" s="1"/>
  <c r="EO76"/>
  <c r="EM81"/>
  <c r="ER71"/>
  <c r="ER70" s="1"/>
  <c r="ER61"/>
  <c r="EP71"/>
  <c r="EP70" s="1"/>
  <c r="EP61"/>
  <c r="EN71"/>
  <c r="EN70" s="1"/>
  <c r="CZ46"/>
  <c r="CW29"/>
  <c r="DB6"/>
  <c r="CU22"/>
  <c r="CU16"/>
  <c r="CW22"/>
  <c r="CW21"/>
  <c r="CW14"/>
  <c r="CU21"/>
  <c r="CU15"/>
  <c r="CU14"/>
  <c r="ER28"/>
  <c r="EP28"/>
  <c r="EN28"/>
  <c r="CZ12"/>
  <c r="CW15"/>
  <c r="EQ21"/>
  <c r="EQ13"/>
  <c r="EP16"/>
  <c r="EO21"/>
  <c r="EO13"/>
  <c r="EM21"/>
  <c r="EM15"/>
  <c r="R197" i="17"/>
  <c r="AB150"/>
  <c r="R150"/>
  <c r="Y78"/>
  <c r="U78"/>
  <c r="AS271"/>
  <c r="AS273" s="1"/>
  <c r="AN273"/>
  <c r="AN269" s="1"/>
  <c r="AS261"/>
  <c r="AS263" s="1"/>
  <c r="AN263"/>
  <c r="AN259" s="1"/>
  <c r="AT208"/>
  <c r="AT207"/>
  <c r="AB197"/>
  <c r="Y197"/>
  <c r="T197"/>
  <c r="T150"/>
  <c r="L150"/>
  <c r="AM78"/>
  <c r="AB5"/>
  <c r="Y5"/>
  <c r="U5"/>
  <c r="T5"/>
  <c r="S5"/>
  <c r="AQ243"/>
  <c r="AT227"/>
  <c r="AQ231"/>
  <c r="AQ225"/>
  <c r="AT200"/>
  <c r="BB200" s="1"/>
  <c r="AQ190"/>
  <c r="AT179"/>
  <c r="BB179" s="1"/>
  <c r="CM75" i="18"/>
  <c r="CM74" s="1"/>
  <c r="AS268" i="17"/>
  <c r="CJ81" i="18" s="1"/>
  <c r="AS254" i="17"/>
  <c r="CJ77" i="18" s="1"/>
  <c r="AS250" i="17"/>
  <c r="AR203"/>
  <c r="AT235"/>
  <c r="AT218"/>
  <c r="AT205"/>
  <c r="AT189"/>
  <c r="BB189" s="1"/>
  <c r="AT185"/>
  <c r="BB185" s="1"/>
  <c r="CO46" i="18"/>
  <c r="AS196" i="17"/>
  <c r="CJ58" i="18" s="1"/>
  <c r="AS178" i="17"/>
  <c r="CJ53" i="18" s="1"/>
  <c r="AS168" i="17"/>
  <c r="AS162"/>
  <c r="CJ50" i="18" s="1"/>
  <c r="AS159" i="17"/>
  <c r="CJ49" i="18" s="1"/>
  <c r="AR196" i="17"/>
  <c r="CI58" i="18" s="1"/>
  <c r="AT174" i="17"/>
  <c r="BB174" s="1"/>
  <c r="AT165"/>
  <c r="BB165" s="1"/>
  <c r="AQ237"/>
  <c r="AT230"/>
  <c r="BB230" s="1"/>
  <c r="AT214"/>
  <c r="BB214" s="1"/>
  <c r="AQ193"/>
  <c r="CH57" i="18" s="1"/>
  <c r="AT191" i="17"/>
  <c r="BB191" s="1"/>
  <c r="AS289"/>
  <c r="AS283"/>
  <c r="AS276"/>
  <c r="CJ84" i="18" s="1"/>
  <c r="AS258" i="17"/>
  <c r="CJ78" i="18" s="1"/>
  <c r="CO59"/>
  <c r="AS243" i="17"/>
  <c r="AS231"/>
  <c r="AS203"/>
  <c r="AR212"/>
  <c r="CI63" i="18" s="1"/>
  <c r="AT242" i="17"/>
  <c r="AT241"/>
  <c r="AT236"/>
  <c r="AT224"/>
  <c r="BB224" s="1"/>
  <c r="AT219"/>
  <c r="AT206"/>
  <c r="AT202"/>
  <c r="BB202" s="1"/>
  <c r="AT201"/>
  <c r="BB201" s="1"/>
  <c r="AS193"/>
  <c r="CJ57" i="18" s="1"/>
  <c r="AS190" i="17"/>
  <c r="AT187"/>
  <c r="BB187" s="1"/>
  <c r="AT186"/>
  <c r="BB186" s="1"/>
  <c r="CQ46" i="18"/>
  <c r="CM46"/>
  <c r="AT172" i="17"/>
  <c r="BB172" s="1"/>
  <c r="AT154"/>
  <c r="BB154" s="1"/>
  <c r="AT171"/>
  <c r="BB171" s="1"/>
  <c r="CQ42" i="18"/>
  <c r="EQ43"/>
  <c r="EQ42" s="1"/>
  <c r="CQ38"/>
  <c r="EQ39"/>
  <c r="EQ38" s="1"/>
  <c r="CQ34"/>
  <c r="EQ35"/>
  <c r="EQ34" s="1"/>
  <c r="CQ30"/>
  <c r="EQ31"/>
  <c r="EQ30" s="1"/>
  <c r="CM42"/>
  <c r="EM43"/>
  <c r="CM38"/>
  <c r="EM39"/>
  <c r="CM34"/>
  <c r="EM35"/>
  <c r="CM30"/>
  <c r="EM31"/>
  <c r="AQ92" i="17"/>
  <c r="CH29" i="18" s="1"/>
  <c r="AT89" i="17"/>
  <c r="BB89" s="1"/>
  <c r="AS56"/>
  <c r="CJ21" i="18" s="1"/>
  <c r="AS50" i="17"/>
  <c r="AT71"/>
  <c r="BB71" s="1"/>
  <c r="AT53"/>
  <c r="BB53" s="1"/>
  <c r="AQ44"/>
  <c r="AT41"/>
  <c r="AQ39"/>
  <c r="CH16" i="18" s="1"/>
  <c r="AQ15" i="17"/>
  <c r="CH9" i="18" s="1"/>
  <c r="AF170" i="17"/>
  <c r="AE164"/>
  <c r="AE158"/>
  <c r="AE155"/>
  <c r="AF155" s="1"/>
  <c r="AR155" s="1"/>
  <c r="AQ181"/>
  <c r="CH54" i="18" s="1"/>
  <c r="AQ166" i="17"/>
  <c r="AQ164"/>
  <c r="AQ158"/>
  <c r="AS149"/>
  <c r="AS110"/>
  <c r="AE144"/>
  <c r="AF144" s="1"/>
  <c r="AR144" s="1"/>
  <c r="AT144" s="1"/>
  <c r="BB144" s="1"/>
  <c r="AE130"/>
  <c r="AF130" s="1"/>
  <c r="AR130" s="1"/>
  <c r="AE126"/>
  <c r="AF126" s="1"/>
  <c r="AR126" s="1"/>
  <c r="AE121"/>
  <c r="AF121" s="1"/>
  <c r="AR121" s="1"/>
  <c r="AE116"/>
  <c r="AF116" s="1"/>
  <c r="AR116" s="1"/>
  <c r="AE112"/>
  <c r="AE107"/>
  <c r="AE102"/>
  <c r="AE97"/>
  <c r="AF97" s="1"/>
  <c r="AR97" s="1"/>
  <c r="AF82"/>
  <c r="AR82" s="1"/>
  <c r="AF80"/>
  <c r="AT138"/>
  <c r="BB138" s="1"/>
  <c r="AT136"/>
  <c r="BB136" s="1"/>
  <c r="AQ139"/>
  <c r="AT131"/>
  <c r="BB131" s="1"/>
  <c r="AT129"/>
  <c r="BB129" s="1"/>
  <c r="AT127"/>
  <c r="BB127" s="1"/>
  <c r="AT125"/>
  <c r="BB125" s="1"/>
  <c r="AT120"/>
  <c r="BB120" s="1"/>
  <c r="AT115"/>
  <c r="BB115" s="1"/>
  <c r="AT113"/>
  <c r="BB113" s="1"/>
  <c r="AT108"/>
  <c r="BB108" s="1"/>
  <c r="AT103"/>
  <c r="BB103" s="1"/>
  <c r="AT101"/>
  <c r="BB101" s="1"/>
  <c r="AQ82"/>
  <c r="AQ80"/>
  <c r="CR19" i="18"/>
  <c r="CR12"/>
  <c r="CO6"/>
  <c r="CN19"/>
  <c r="CN12"/>
  <c r="AS44" i="17"/>
  <c r="AS29"/>
  <c r="CJ14" i="18" s="1"/>
  <c r="AS25" i="17"/>
  <c r="AT55"/>
  <c r="BB55" s="1"/>
  <c r="AR29"/>
  <c r="AT9"/>
  <c r="BB9" s="1"/>
  <c r="AT8"/>
  <c r="BB8" s="1"/>
  <c r="AT75"/>
  <c r="AT67"/>
  <c r="AT63"/>
  <c r="BB63" s="1"/>
  <c r="AQ77"/>
  <c r="AQ60"/>
  <c r="CH22" i="18" s="1"/>
  <c r="AT48" i="17"/>
  <c r="BB48" s="1"/>
  <c r="AT33"/>
  <c r="BB33" s="1"/>
  <c r="AT28"/>
  <c r="AT22"/>
  <c r="AT14"/>
  <c r="BB14" s="1"/>
  <c r="CO42" i="18"/>
  <c r="EO43"/>
  <c r="EO42" s="1"/>
  <c r="CO38"/>
  <c r="EO39"/>
  <c r="EO38" s="1"/>
  <c r="CO34"/>
  <c r="EO35"/>
  <c r="EO34" s="1"/>
  <c r="CO30"/>
  <c r="EO31"/>
  <c r="EO30" s="1"/>
  <c r="CR23"/>
  <c r="ER24"/>
  <c r="ER23" s="1"/>
  <c r="CR17"/>
  <c r="ER18"/>
  <c r="ER17" s="1"/>
  <c r="CQ7"/>
  <c r="EQ9"/>
  <c r="EP20"/>
  <c r="CN23"/>
  <c r="EN24"/>
  <c r="EN23" s="1"/>
  <c r="CN17"/>
  <c r="EN18"/>
  <c r="CM10"/>
  <c r="CM6" s="1"/>
  <c r="EM11"/>
  <c r="AF176" i="17"/>
  <c r="AR176" s="1"/>
  <c r="AT176" s="1"/>
  <c r="BB176" s="1"/>
  <c r="AE175"/>
  <c r="AF167"/>
  <c r="AR167" s="1"/>
  <c r="AT167" s="1"/>
  <c r="BB167" s="1"/>
  <c r="AE166"/>
  <c r="AF166" s="1"/>
  <c r="AR166" s="1"/>
  <c r="AE153"/>
  <c r="AQ194"/>
  <c r="AQ177"/>
  <c r="AT177" s="1"/>
  <c r="BB177" s="1"/>
  <c r="AQ175"/>
  <c r="AQ173"/>
  <c r="AT173" s="1"/>
  <c r="BB173" s="1"/>
  <c r="AQ169"/>
  <c r="AQ162"/>
  <c r="CH50" i="18" s="1"/>
  <c r="AS132" i="17"/>
  <c r="AS130"/>
  <c r="AS128"/>
  <c r="AS126"/>
  <c r="AS124"/>
  <c r="AS116"/>
  <c r="AS114"/>
  <c r="AS112"/>
  <c r="AS104"/>
  <c r="AS102"/>
  <c r="AS97"/>
  <c r="AS95"/>
  <c r="AS90"/>
  <c r="AS92" s="1"/>
  <c r="CJ29" i="18" s="1"/>
  <c r="AS84" i="17"/>
  <c r="AS81"/>
  <c r="AT81" s="1"/>
  <c r="BB81" s="1"/>
  <c r="AE146"/>
  <c r="AF146" s="1"/>
  <c r="AR146" s="1"/>
  <c r="AT146" s="1"/>
  <c r="BB146" s="1"/>
  <c r="AE142"/>
  <c r="AE137"/>
  <c r="AF137" s="1"/>
  <c r="AR137" s="1"/>
  <c r="AT137" s="1"/>
  <c r="BB137" s="1"/>
  <c r="AE132"/>
  <c r="AF132" s="1"/>
  <c r="AR132" s="1"/>
  <c r="AT132" s="1"/>
  <c r="BB132" s="1"/>
  <c r="AE128"/>
  <c r="AF128" s="1"/>
  <c r="AR128" s="1"/>
  <c r="AE124"/>
  <c r="AE119"/>
  <c r="AE114"/>
  <c r="AF114" s="1"/>
  <c r="AR114" s="1"/>
  <c r="AT114" s="1"/>
  <c r="BB114" s="1"/>
  <c r="AE109"/>
  <c r="AF109" s="1"/>
  <c r="AR109" s="1"/>
  <c r="AT109" s="1"/>
  <c r="BB109" s="1"/>
  <c r="AE104"/>
  <c r="AF104" s="1"/>
  <c r="AR104" s="1"/>
  <c r="AT104" s="1"/>
  <c r="BB104" s="1"/>
  <c r="AE95"/>
  <c r="AE90"/>
  <c r="AE87"/>
  <c r="AE84"/>
  <c r="AQ147"/>
  <c r="AT147" s="1"/>
  <c r="AQ145"/>
  <c r="AT145" s="1"/>
  <c r="BB145" s="1"/>
  <c r="AQ143"/>
  <c r="AT143" s="1"/>
  <c r="BB143" s="1"/>
  <c r="AQ141"/>
  <c r="AQ133"/>
  <c r="AQ105"/>
  <c r="AQ98"/>
  <c r="AT98" s="1"/>
  <c r="BB98" s="1"/>
  <c r="AQ96"/>
  <c r="AT96" s="1"/>
  <c r="BB96" s="1"/>
  <c r="AQ94"/>
  <c r="AQ86"/>
  <c r="CP12" i="18"/>
  <c r="AT26" i="17"/>
  <c r="AQ29"/>
  <c r="CH14" i="18" s="1"/>
  <c r="AQ25" i="17"/>
  <c r="AT21"/>
  <c r="AQ19"/>
  <c r="AT10"/>
  <c r="BB10" s="1"/>
  <c r="AQ11"/>
  <c r="AS77"/>
  <c r="AS37"/>
  <c r="CJ15" i="18" s="1"/>
  <c r="AS15" i="17"/>
  <c r="CJ9" i="18" s="1"/>
  <c r="AS11" i="17"/>
  <c r="AQ56"/>
  <c r="CH21" i="18" s="1"/>
  <c r="AQ50" i="17"/>
  <c r="AQ37"/>
  <c r="CH15" i="18" s="1"/>
  <c r="AT18" i="17"/>
  <c r="BB18" s="1"/>
  <c r="AT13"/>
  <c r="BB13" s="1"/>
  <c r="AU247"/>
  <c r="AU253"/>
  <c r="AU271"/>
  <c r="AU282"/>
  <c r="AT282"/>
  <c r="AU281"/>
  <c r="AF248"/>
  <c r="AR248" s="1"/>
  <c r="AT248" s="1"/>
  <c r="AF246"/>
  <c r="AF252"/>
  <c r="AT251"/>
  <c r="AF267"/>
  <c r="AR267" s="1"/>
  <c r="AT267" s="1"/>
  <c r="BB267" s="1"/>
  <c r="AE264"/>
  <c r="AT272"/>
  <c r="BB272" s="1"/>
  <c r="AE274"/>
  <c r="AE279"/>
  <c r="AT278"/>
  <c r="AE286"/>
  <c r="AT285"/>
  <c r="BB285" s="1"/>
  <c r="AU248"/>
  <c r="AU246"/>
  <c r="AU252"/>
  <c r="AU254" s="1"/>
  <c r="CL77" i="18" s="1"/>
  <c r="AU255" i="17"/>
  <c r="AT255"/>
  <c r="AT262"/>
  <c r="BB262" s="1"/>
  <c r="AU262"/>
  <c r="AU261"/>
  <c r="AT260"/>
  <c r="AU260"/>
  <c r="AU270"/>
  <c r="AU273" s="1"/>
  <c r="AT270"/>
  <c r="AU275"/>
  <c r="AT275"/>
  <c r="AU280"/>
  <c r="AT280"/>
  <c r="AE249"/>
  <c r="AF247"/>
  <c r="AR247" s="1"/>
  <c r="AT247" s="1"/>
  <c r="BB247" s="1"/>
  <c r="AE253"/>
  <c r="AF257"/>
  <c r="AF266"/>
  <c r="AR266" s="1"/>
  <c r="AT266" s="1"/>
  <c r="AT265"/>
  <c r="BB265" s="1"/>
  <c r="AE271"/>
  <c r="AE281"/>
  <c r="AF281" s="1"/>
  <c r="AR281" s="1"/>
  <c r="AT281" s="1"/>
  <c r="BB281" s="1"/>
  <c r="AE288"/>
  <c r="AF288" s="1"/>
  <c r="AR288" s="1"/>
  <c r="AT288" s="1"/>
  <c r="AT287"/>
  <c r="EP15" i="18"/>
  <c r="EP13"/>
  <c r="EM16"/>
  <c r="EM8"/>
  <c r="AQ83" i="17"/>
  <c r="AS83"/>
  <c r="EO16" i="18"/>
  <c r="AM197" i="16"/>
  <c r="AM150"/>
  <c r="T150"/>
  <c r="AT208"/>
  <c r="AT207"/>
  <c r="AB197"/>
  <c r="AB150"/>
  <c r="R150"/>
  <c r="AM78"/>
  <c r="T78"/>
  <c r="L78"/>
  <c r="AQ243"/>
  <c r="AQ231"/>
  <c r="AQ225"/>
  <c r="AQ220"/>
  <c r="AT211"/>
  <c r="BB211" s="1"/>
  <c r="AQ212"/>
  <c r="BU63" i="18" s="1"/>
  <c r="BY63"/>
  <c r="BU62"/>
  <c r="AQ203" i="16"/>
  <c r="AT199"/>
  <c r="AQ190"/>
  <c r="AT183"/>
  <c r="BB183" s="1"/>
  <c r="AQ196"/>
  <c r="BU58" i="18" s="1"/>
  <c r="AT179" i="16"/>
  <c r="BB179" s="1"/>
  <c r="AQ181"/>
  <c r="BU54" i="18" s="1"/>
  <c r="AQ178" i="16"/>
  <c r="BU53" i="18" s="1"/>
  <c r="AQ168" i="16"/>
  <c r="AT164"/>
  <c r="BB164" s="1"/>
  <c r="AT160"/>
  <c r="BB160" s="1"/>
  <c r="AQ162"/>
  <c r="BU50" i="18" s="1"/>
  <c r="CB59"/>
  <c r="AS243" i="16"/>
  <c r="AS231"/>
  <c r="AS225"/>
  <c r="AS220"/>
  <c r="AS203"/>
  <c r="AT240"/>
  <c r="AT235"/>
  <c r="AT234"/>
  <c r="AT228"/>
  <c r="AT223"/>
  <c r="AT218"/>
  <c r="AT217"/>
  <c r="AT202"/>
  <c r="BB202" s="1"/>
  <c r="AS190"/>
  <c r="AT186"/>
  <c r="BB186" s="1"/>
  <c r="CB46" i="18"/>
  <c r="AS196" i="16"/>
  <c r="BW58" i="18" s="1"/>
  <c r="AS178" i="16"/>
  <c r="BW53" i="18" s="1"/>
  <c r="AS168" i="16"/>
  <c r="AS162"/>
  <c r="BW50" i="18" s="1"/>
  <c r="AT195" i="16"/>
  <c r="BB195" s="1"/>
  <c r="AT177"/>
  <c r="BB177" s="1"/>
  <c r="AT174"/>
  <c r="BB174" s="1"/>
  <c r="AT173"/>
  <c r="BB173" s="1"/>
  <c r="AT170"/>
  <c r="BB170" s="1"/>
  <c r="AT155"/>
  <c r="BB155" s="1"/>
  <c r="AT154"/>
  <c r="BB154" s="1"/>
  <c r="AQ237"/>
  <c r="AT230"/>
  <c r="BB230" s="1"/>
  <c r="AT229"/>
  <c r="BB229" s="1"/>
  <c r="AT200"/>
  <c r="BB200" s="1"/>
  <c r="AQ193"/>
  <c r="BU57" i="18" s="1"/>
  <c r="AT191" i="16"/>
  <c r="BB191" s="1"/>
  <c r="AT157"/>
  <c r="BB157" s="1"/>
  <c r="AQ159"/>
  <c r="BU49" i="18" s="1"/>
  <c r="AT152" i="16"/>
  <c r="BB152" s="1"/>
  <c r="AQ156"/>
  <c r="AB5"/>
  <c r="Y5"/>
  <c r="U5"/>
  <c r="T5"/>
  <c r="S5"/>
  <c r="R5"/>
  <c r="AS237"/>
  <c r="AS212"/>
  <c r="BW63" i="18" s="1"/>
  <c r="AT242" i="16"/>
  <c r="AT241"/>
  <c r="AT236"/>
  <c r="AT224"/>
  <c r="BB224" s="1"/>
  <c r="AT219"/>
  <c r="AT216"/>
  <c r="BB216" s="1"/>
  <c r="AT215"/>
  <c r="AT206"/>
  <c r="AT205"/>
  <c r="AS193"/>
  <c r="BW57" i="18" s="1"/>
  <c r="AT189" i="16"/>
  <c r="BB189" s="1"/>
  <c r="AT187"/>
  <c r="BB187" s="1"/>
  <c r="CD46" i="18"/>
  <c r="BZ46"/>
  <c r="AS156" i="16"/>
  <c r="AT176"/>
  <c r="BB176" s="1"/>
  <c r="AT172"/>
  <c r="BB172" s="1"/>
  <c r="AT171"/>
  <c r="BB171" s="1"/>
  <c r="AT167"/>
  <c r="BB167" s="1"/>
  <c r="AT166"/>
  <c r="BB166" s="1"/>
  <c r="AT101"/>
  <c r="BB101" s="1"/>
  <c r="AT86"/>
  <c r="BB86" s="1"/>
  <c r="AT73"/>
  <c r="BB73" s="1"/>
  <c r="EQ78" i="18"/>
  <c r="AS139" i="16"/>
  <c r="AS99"/>
  <c r="AS92"/>
  <c r="BW29" i="18" s="1"/>
  <c r="AT138" i="16"/>
  <c r="BB138" s="1"/>
  <c r="AT129"/>
  <c r="BB129" s="1"/>
  <c r="AT125"/>
  <c r="BB125" s="1"/>
  <c r="AT108"/>
  <c r="BB108" s="1"/>
  <c r="AT96"/>
  <c r="BB96" s="1"/>
  <c r="AT91"/>
  <c r="BB91" s="1"/>
  <c r="AT135"/>
  <c r="BB135" s="1"/>
  <c r="AT94"/>
  <c r="BB94" s="1"/>
  <c r="AT89"/>
  <c r="BB89" s="1"/>
  <c r="AT46"/>
  <c r="BB46" s="1"/>
  <c r="EQ62" i="18"/>
  <c r="EQ60" s="1"/>
  <c r="EO62"/>
  <c r="AS149" i="16"/>
  <c r="AS133"/>
  <c r="AS122"/>
  <c r="AS117"/>
  <c r="AS105"/>
  <c r="AT131"/>
  <c r="BB131" s="1"/>
  <c r="AT127"/>
  <c r="BB127" s="1"/>
  <c r="AT113"/>
  <c r="BB113" s="1"/>
  <c r="AT103"/>
  <c r="BB103" s="1"/>
  <c r="AT98"/>
  <c r="BB98" s="1"/>
  <c r="CE7" i="18"/>
  <c r="CE6" s="1"/>
  <c r="ER9"/>
  <c r="ER7" s="1"/>
  <c r="CB12"/>
  <c r="EO14"/>
  <c r="BZ12"/>
  <c r="EM14"/>
  <c r="AQ77" i="16"/>
  <c r="AQ37"/>
  <c r="BU15" i="18" s="1"/>
  <c r="AT12" i="16"/>
  <c r="BB12" s="1"/>
  <c r="AQ15"/>
  <c r="BU9" i="18" s="1"/>
  <c r="AQ11" i="16"/>
  <c r="AE126"/>
  <c r="AF126" s="1"/>
  <c r="AR126" s="1"/>
  <c r="AT126" s="1"/>
  <c r="BB126" s="1"/>
  <c r="AE121"/>
  <c r="AF121" s="1"/>
  <c r="AR121" s="1"/>
  <c r="AE116"/>
  <c r="AF116" s="1"/>
  <c r="AR116" s="1"/>
  <c r="AT116" s="1"/>
  <c r="BB116" s="1"/>
  <c r="AE112"/>
  <c r="AE107"/>
  <c r="AE102"/>
  <c r="AE97"/>
  <c r="AF97" s="1"/>
  <c r="AR97" s="1"/>
  <c r="AT97" s="1"/>
  <c r="BB97" s="1"/>
  <c r="AF82"/>
  <c r="AR82" s="1"/>
  <c r="AT82" s="1"/>
  <c r="BB82" s="1"/>
  <c r="AF80"/>
  <c r="AQ149"/>
  <c r="AQ121"/>
  <c r="AT121" s="1"/>
  <c r="BB121" s="1"/>
  <c r="AQ119"/>
  <c r="AQ109"/>
  <c r="AQ107"/>
  <c r="AQ87"/>
  <c r="CD19" i="18"/>
  <c r="CB19"/>
  <c r="BZ19"/>
  <c r="AS60" i="16"/>
  <c r="BW22" i="18" s="1"/>
  <c r="AS50" i="16"/>
  <c r="AS15"/>
  <c r="BW9" i="18" s="1"/>
  <c r="AE76" i="16"/>
  <c r="AF76" s="1"/>
  <c r="AR76" s="1"/>
  <c r="AE70"/>
  <c r="AF70" s="1"/>
  <c r="AR70" s="1"/>
  <c r="AY70" s="1"/>
  <c r="AF66"/>
  <c r="AR66" s="1"/>
  <c r="AF64"/>
  <c r="AR64" s="1"/>
  <c r="AE63"/>
  <c r="AE58"/>
  <c r="AE55"/>
  <c r="AF55" s="1"/>
  <c r="AR55" s="1"/>
  <c r="AT55" s="1"/>
  <c r="BB55" s="1"/>
  <c r="AE49"/>
  <c r="AF49" s="1"/>
  <c r="AR49" s="1"/>
  <c r="AE36"/>
  <c r="AF36" s="1"/>
  <c r="AR36" s="1"/>
  <c r="AE32"/>
  <c r="AF32" s="1"/>
  <c r="AR32" s="1"/>
  <c r="AF27"/>
  <c r="AR27" s="1"/>
  <c r="AF21"/>
  <c r="AE14"/>
  <c r="AF14" s="1"/>
  <c r="AR14" s="1"/>
  <c r="AT14" s="1"/>
  <c r="BB14" s="1"/>
  <c r="AE13"/>
  <c r="AT59"/>
  <c r="BB59" s="1"/>
  <c r="AT49"/>
  <c r="BB49" s="1"/>
  <c r="CD23" i="18"/>
  <c r="EQ24"/>
  <c r="EQ23" s="1"/>
  <c r="CA7"/>
  <c r="CA6" s="1"/>
  <c r="EN9"/>
  <c r="EN7" s="1"/>
  <c r="AT57" i="16"/>
  <c r="BB57" s="1"/>
  <c r="AQ60"/>
  <c r="BU22" i="18" s="1"/>
  <c r="AQ50" i="16"/>
  <c r="AQ19"/>
  <c r="AE128"/>
  <c r="AF128" s="1"/>
  <c r="AR128" s="1"/>
  <c r="AE124"/>
  <c r="AE119"/>
  <c r="AE114"/>
  <c r="AF114" s="1"/>
  <c r="AR114" s="1"/>
  <c r="AT114" s="1"/>
  <c r="BB114" s="1"/>
  <c r="AE109"/>
  <c r="AF109" s="1"/>
  <c r="AR109" s="1"/>
  <c r="AE104"/>
  <c r="AF104" s="1"/>
  <c r="AR104" s="1"/>
  <c r="AE95"/>
  <c r="AE90"/>
  <c r="AE87"/>
  <c r="AE84"/>
  <c r="AF81"/>
  <c r="AR81" s="1"/>
  <c r="AT81" s="1"/>
  <c r="BB81" s="1"/>
  <c r="AQ132"/>
  <c r="AT132" s="1"/>
  <c r="BB132" s="1"/>
  <c r="AQ130"/>
  <c r="AT130" s="1"/>
  <c r="BB130" s="1"/>
  <c r="AQ128"/>
  <c r="AQ117"/>
  <c r="AQ104"/>
  <c r="AT104" s="1"/>
  <c r="BB104" s="1"/>
  <c r="AQ102"/>
  <c r="AQ84"/>
  <c r="CD12" i="18"/>
  <c r="AS76" i="16"/>
  <c r="AT76" s="1"/>
  <c r="BB76" s="1"/>
  <c r="AS74"/>
  <c r="AS72"/>
  <c r="AT72" s="1"/>
  <c r="BB72" s="1"/>
  <c r="AS70"/>
  <c r="AS68"/>
  <c r="AS66"/>
  <c r="AT66" s="1"/>
  <c r="AS64"/>
  <c r="AS62"/>
  <c r="AS54"/>
  <c r="AT54" s="1"/>
  <c r="BB54" s="1"/>
  <c r="AS52"/>
  <c r="AS36"/>
  <c r="AS34"/>
  <c r="AS32"/>
  <c r="AS30"/>
  <c r="AS24"/>
  <c r="AT24" s="1"/>
  <c r="AS22"/>
  <c r="AS17"/>
  <c r="AS19" s="1"/>
  <c r="AS9"/>
  <c r="AS7"/>
  <c r="AE74"/>
  <c r="AF74" s="1"/>
  <c r="AR74" s="1"/>
  <c r="AT74" s="1"/>
  <c r="BB74" s="1"/>
  <c r="AE67"/>
  <c r="AF67" s="1"/>
  <c r="AR67" s="1"/>
  <c r="AT67" s="1"/>
  <c r="AE53"/>
  <c r="AE47"/>
  <c r="AF43"/>
  <c r="AR43" s="1"/>
  <c r="AT43" s="1"/>
  <c r="BB43" s="1"/>
  <c r="AF41"/>
  <c r="AE34"/>
  <c r="AF34" s="1"/>
  <c r="AR34" s="1"/>
  <c r="AE30"/>
  <c r="AF28"/>
  <c r="AR28" s="1"/>
  <c r="AT28" s="1"/>
  <c r="AF26"/>
  <c r="AE23"/>
  <c r="AF23" s="1"/>
  <c r="AR23" s="1"/>
  <c r="AT23" s="1"/>
  <c r="AE22"/>
  <c r="AE18"/>
  <c r="AF18" s="1"/>
  <c r="AR18" s="1"/>
  <c r="AT18" s="1"/>
  <c r="BB18" s="1"/>
  <c r="AE17"/>
  <c r="AT68"/>
  <c r="AT64"/>
  <c r="AT52"/>
  <c r="AQ56"/>
  <c r="BU21" i="18" s="1"/>
  <c r="AQ44" i="16"/>
  <c r="AT36"/>
  <c r="AT32"/>
  <c r="AT27"/>
  <c r="AQ29"/>
  <c r="BU14" i="18" s="1"/>
  <c r="AQ25" i="16"/>
  <c r="AT9"/>
  <c r="BB9" s="1"/>
  <c r="AU246"/>
  <c r="AT246"/>
  <c r="AU275"/>
  <c r="AT275"/>
  <c r="BB275" s="1"/>
  <c r="AU282"/>
  <c r="AT282"/>
  <c r="AU281"/>
  <c r="AT281"/>
  <c r="BB281" s="1"/>
  <c r="AU280"/>
  <c r="AT280"/>
  <c r="AE249"/>
  <c r="AF247"/>
  <c r="AE253"/>
  <c r="AF253" s="1"/>
  <c r="AR253" s="1"/>
  <c r="AF252"/>
  <c r="AR252" s="1"/>
  <c r="AE251"/>
  <c r="AE257"/>
  <c r="AF257" s="1"/>
  <c r="AR257" s="1"/>
  <c r="AT257" s="1"/>
  <c r="BB257" s="1"/>
  <c r="AE256"/>
  <c r="AF262"/>
  <c r="AR262" s="1"/>
  <c r="AT262" s="1"/>
  <c r="AF260"/>
  <c r="AE267"/>
  <c r="AF270"/>
  <c r="AT274"/>
  <c r="AT279"/>
  <c r="AT278"/>
  <c r="AT288"/>
  <c r="AT287"/>
  <c r="AT286"/>
  <c r="BB286" s="1"/>
  <c r="AT285"/>
  <c r="BB285" s="1"/>
  <c r="AU248"/>
  <c r="AT248"/>
  <c r="AU247"/>
  <c r="AU253"/>
  <c r="AT253"/>
  <c r="AU252"/>
  <c r="AT252"/>
  <c r="AT255"/>
  <c r="BB255" s="1"/>
  <c r="AU255"/>
  <c r="AU262"/>
  <c r="AT261"/>
  <c r="AU261"/>
  <c r="AU260"/>
  <c r="AU270"/>
  <c r="AT266"/>
  <c r="AT265"/>
  <c r="BB265" s="1"/>
  <c r="AT264"/>
  <c r="BB264" s="1"/>
  <c r="AT271"/>
  <c r="M83"/>
  <c r="M85" s="1"/>
  <c r="M79" s="1"/>
  <c r="M78" s="1"/>
  <c r="AS83"/>
  <c r="AS85" s="1"/>
  <c r="AT233" i="15"/>
  <c r="AT214"/>
  <c r="BB214" s="1"/>
  <c r="AT208"/>
  <c r="AM197"/>
  <c r="AB197"/>
  <c r="L197"/>
  <c r="AM150"/>
  <c r="T150"/>
  <c r="AM78"/>
  <c r="AN5"/>
  <c r="BJ73" i="18"/>
  <c r="BJ72" s="1"/>
  <c r="AS238" i="15"/>
  <c r="AB150"/>
  <c r="R150"/>
  <c r="L150"/>
  <c r="U78"/>
  <c r="L78"/>
  <c r="AM5"/>
  <c r="AB5"/>
  <c r="Y5"/>
  <c r="EQ84" i="18"/>
  <c r="BM87"/>
  <c r="EM88"/>
  <c r="EM84"/>
  <c r="EU84" s="1"/>
  <c r="BP72"/>
  <c r="EP73"/>
  <c r="EP72" s="1"/>
  <c r="BP68"/>
  <c r="EP69"/>
  <c r="EP68" s="1"/>
  <c r="BP64"/>
  <c r="EP65"/>
  <c r="EP64" s="1"/>
  <c r="BN60"/>
  <c r="EN61"/>
  <c r="AQ225" i="15"/>
  <c r="AT222"/>
  <c r="AQ212"/>
  <c r="BH63" i="18" s="1"/>
  <c r="AQ193" i="15"/>
  <c r="BH57" i="18" s="1"/>
  <c r="AS168" i="15"/>
  <c r="AT164"/>
  <c r="BB164" s="1"/>
  <c r="AS162"/>
  <c r="BJ50" i="18" s="1"/>
  <c r="AT179" i="15"/>
  <c r="BB179" s="1"/>
  <c r="T45"/>
  <c r="T20"/>
  <c r="R45"/>
  <c r="R20"/>
  <c r="AR273"/>
  <c r="BQ75" i="18"/>
  <c r="BQ74" s="1"/>
  <c r="BO75"/>
  <c r="BM75"/>
  <c r="BR60"/>
  <c r="BO59"/>
  <c r="AS236" i="15"/>
  <c r="AS234"/>
  <c r="AS229"/>
  <c r="AS227"/>
  <c r="AS219"/>
  <c r="AS217"/>
  <c r="AS215"/>
  <c r="AS210"/>
  <c r="AS212" s="1"/>
  <c r="BJ63" i="18" s="1"/>
  <c r="AS202" i="15"/>
  <c r="AS203" s="1"/>
  <c r="AE239"/>
  <c r="AE234"/>
  <c r="AE229"/>
  <c r="AF218"/>
  <c r="AR218" s="1"/>
  <c r="AT218" s="1"/>
  <c r="AE215"/>
  <c r="AQ237"/>
  <c r="AQ220"/>
  <c r="AT202"/>
  <c r="BB202" s="1"/>
  <c r="AS193"/>
  <c r="BJ57" i="18" s="1"/>
  <c r="AS190" i="15"/>
  <c r="AT186"/>
  <c r="BB186" s="1"/>
  <c r="BO46" i="18"/>
  <c r="AS196" i="15"/>
  <c r="BJ58" i="18" s="1"/>
  <c r="AS178" i="15"/>
  <c r="BJ53" i="18" s="1"/>
  <c r="AT174" i="15"/>
  <c r="BB174" s="1"/>
  <c r="AT171"/>
  <c r="BB171" s="1"/>
  <c r="AT166"/>
  <c r="BB166" s="1"/>
  <c r="BO85" i="18"/>
  <c r="EO86"/>
  <c r="EO85" s="1"/>
  <c r="EO81"/>
  <c r="BR72"/>
  <c r="ER73"/>
  <c r="ER72" s="1"/>
  <c r="BR68"/>
  <c r="ER69"/>
  <c r="ER68" s="1"/>
  <c r="BR64"/>
  <c r="ER65"/>
  <c r="ER64" s="1"/>
  <c r="BN72"/>
  <c r="EN73"/>
  <c r="EN72" s="1"/>
  <c r="BN68"/>
  <c r="EN69"/>
  <c r="EN68" s="1"/>
  <c r="BN64"/>
  <c r="EN65"/>
  <c r="EN64" s="1"/>
  <c r="AQ243" i="15"/>
  <c r="AQ231"/>
  <c r="AT227"/>
  <c r="AQ190"/>
  <c r="AT183"/>
  <c r="BB183" s="1"/>
  <c r="AT157"/>
  <c r="BB157" s="1"/>
  <c r="AS159"/>
  <c r="BJ49" i="18" s="1"/>
  <c r="AT152" i="15"/>
  <c r="BB152" s="1"/>
  <c r="AS156"/>
  <c r="AT169"/>
  <c r="BB169" s="1"/>
  <c r="AQ207"/>
  <c r="AT207" s="1"/>
  <c r="U45"/>
  <c r="U20"/>
  <c r="S45"/>
  <c r="S20"/>
  <c r="L45"/>
  <c r="L20"/>
  <c r="BQ59" i="18"/>
  <c r="BP60"/>
  <c r="BP59" s="1"/>
  <c r="BM59"/>
  <c r="AS225" i="15"/>
  <c r="AE241"/>
  <c r="AF241" s="1"/>
  <c r="AR241" s="1"/>
  <c r="AT241" s="1"/>
  <c r="AE236"/>
  <c r="AF236" s="1"/>
  <c r="AR236" s="1"/>
  <c r="AT236" s="1"/>
  <c r="AE223"/>
  <c r="AF219"/>
  <c r="AR219" s="1"/>
  <c r="AT219" s="1"/>
  <c r="AT224"/>
  <c r="BB224" s="1"/>
  <c r="AT217"/>
  <c r="AT200"/>
  <c r="BB200" s="1"/>
  <c r="AQ203"/>
  <c r="AT189"/>
  <c r="BB189" s="1"/>
  <c r="AT187"/>
  <c r="BB187" s="1"/>
  <c r="BQ46" i="18"/>
  <c r="BM46"/>
  <c r="AT195" i="15"/>
  <c r="BB195" s="1"/>
  <c r="AT177"/>
  <c r="BB177" s="1"/>
  <c r="AT176"/>
  <c r="BB176" s="1"/>
  <c r="AT173"/>
  <c r="BB173" s="1"/>
  <c r="AT172"/>
  <c r="BB172" s="1"/>
  <c r="AT167"/>
  <c r="BB167" s="1"/>
  <c r="AQ149"/>
  <c r="AQ133"/>
  <c r="AQ122"/>
  <c r="AQ99"/>
  <c r="AQ92"/>
  <c r="BH29" i="18" s="1"/>
  <c r="BM23"/>
  <c r="BL10"/>
  <c r="AS77" i="15"/>
  <c r="AT62"/>
  <c r="BB62" s="1"/>
  <c r="AS60"/>
  <c r="BJ22" i="18" s="1"/>
  <c r="AS44" i="15"/>
  <c r="AT41"/>
  <c r="AS39"/>
  <c r="BJ16" i="18" s="1"/>
  <c r="AQ168" i="15"/>
  <c r="AQ162"/>
  <c r="BH50" i="18" s="1"/>
  <c r="AS139" i="15"/>
  <c r="AS117"/>
  <c r="AS110"/>
  <c r="AS99"/>
  <c r="AS88"/>
  <c r="BJ28" i="18" s="1"/>
  <c r="AT148" i="15"/>
  <c r="BB148" s="1"/>
  <c r="AT146"/>
  <c r="BB146" s="1"/>
  <c r="AT144"/>
  <c r="BB144" s="1"/>
  <c r="AT138"/>
  <c r="BB138" s="1"/>
  <c r="AT137"/>
  <c r="BB137" s="1"/>
  <c r="AT132"/>
  <c r="BB132" s="1"/>
  <c r="AT129"/>
  <c r="BB129" s="1"/>
  <c r="AT128"/>
  <c r="BB128" s="1"/>
  <c r="AT125"/>
  <c r="BB125" s="1"/>
  <c r="AT120"/>
  <c r="BB120" s="1"/>
  <c r="AT115"/>
  <c r="BB115" s="1"/>
  <c r="AT114"/>
  <c r="BB114" s="1"/>
  <c r="AT109"/>
  <c r="BB109" s="1"/>
  <c r="AT104"/>
  <c r="BB104" s="1"/>
  <c r="AT102"/>
  <c r="BB102" s="1"/>
  <c r="AT97"/>
  <c r="BB97" s="1"/>
  <c r="AT95"/>
  <c r="BB95" s="1"/>
  <c r="AT90"/>
  <c r="BB90" s="1"/>
  <c r="AT84"/>
  <c r="BB84" s="1"/>
  <c r="AT82"/>
  <c r="BB82" s="1"/>
  <c r="AT76"/>
  <c r="BB76" s="1"/>
  <c r="AT75"/>
  <c r="AQ139"/>
  <c r="AT135"/>
  <c r="BB135" s="1"/>
  <c r="AQ117"/>
  <c r="AT112"/>
  <c r="BB112" s="1"/>
  <c r="AQ110"/>
  <c r="AT107"/>
  <c r="BB107" s="1"/>
  <c r="AT86"/>
  <c r="BB86" s="1"/>
  <c r="AQ88"/>
  <c r="BH28" i="18" s="1"/>
  <c r="AS56" i="15"/>
  <c r="BJ21" i="18" s="1"/>
  <c r="AS50" i="15"/>
  <c r="AS37"/>
  <c r="BJ15" i="18" s="1"/>
  <c r="AT30" i="15"/>
  <c r="AS29"/>
  <c r="BJ14" i="18" s="1"/>
  <c r="AT26" i="15"/>
  <c r="AS25"/>
  <c r="AT21"/>
  <c r="AS19"/>
  <c r="AS15"/>
  <c r="BJ9" i="18" s="1"/>
  <c r="AS11" i="15"/>
  <c r="AT73"/>
  <c r="BB73" s="1"/>
  <c r="AQ196"/>
  <c r="BH58" i="18" s="1"/>
  <c r="AQ178" i="15"/>
  <c r="BH53" i="18" s="1"/>
  <c r="AQ159" i="15"/>
  <c r="BH49" i="18" s="1"/>
  <c r="AQ156" i="15"/>
  <c r="AS149"/>
  <c r="AS133"/>
  <c r="AS122"/>
  <c r="AT147"/>
  <c r="AT145"/>
  <c r="BB145" s="1"/>
  <c r="AT143"/>
  <c r="BB143" s="1"/>
  <c r="AT142"/>
  <c r="BB142" s="1"/>
  <c r="AT131"/>
  <c r="BB131" s="1"/>
  <c r="AT130"/>
  <c r="BB130" s="1"/>
  <c r="AT127"/>
  <c r="BB127" s="1"/>
  <c r="AT126"/>
  <c r="BB126" s="1"/>
  <c r="AT121"/>
  <c r="BB121" s="1"/>
  <c r="AT116"/>
  <c r="BB116" s="1"/>
  <c r="AT103"/>
  <c r="BB103" s="1"/>
  <c r="AT98"/>
  <c r="BB98" s="1"/>
  <c r="AT96"/>
  <c r="BB96" s="1"/>
  <c r="AT91"/>
  <c r="BB91" s="1"/>
  <c r="AT81"/>
  <c r="BB81" s="1"/>
  <c r="BO6" i="18"/>
  <c r="BM6"/>
  <c r="AT74" i="15"/>
  <c r="BB74" s="1"/>
  <c r="AQ77"/>
  <c r="AQ60"/>
  <c r="BH22" i="18" s="1"/>
  <c r="AQ44" i="15"/>
  <c r="AQ37"/>
  <c r="BH15" i="18" s="1"/>
  <c r="AQ29" i="15"/>
  <c r="BH14" i="18" s="1"/>
  <c r="AQ15" i="15"/>
  <c r="BH9" i="18" s="1"/>
  <c r="AE72" i="15"/>
  <c r="AR29"/>
  <c r="BI14" i="18" s="1"/>
  <c r="AQ56" i="15"/>
  <c r="BH21" i="18" s="1"/>
  <c r="AQ50" i="15"/>
  <c r="AQ25"/>
  <c r="AQ11"/>
  <c r="AU275"/>
  <c r="AS249"/>
  <c r="AS250" s="1"/>
  <c r="AQ246"/>
  <c r="AE253"/>
  <c r="AS252"/>
  <c r="AS254" s="1"/>
  <c r="BJ77" i="18" s="1"/>
  <c r="AQ252" i="15"/>
  <c r="AQ251"/>
  <c r="AQ257"/>
  <c r="AT257" s="1"/>
  <c r="BB257" s="1"/>
  <c r="AQ256"/>
  <c r="AE255"/>
  <c r="AF261"/>
  <c r="AF266"/>
  <c r="AT248"/>
  <c r="BB248" s="1"/>
  <c r="AU248"/>
  <c r="AU253"/>
  <c r="AU254" s="1"/>
  <c r="BL77" i="18" s="1"/>
  <c r="AE249" i="15"/>
  <c r="AF247"/>
  <c r="AT262"/>
  <c r="BB262" s="1"/>
  <c r="AT260"/>
  <c r="BB260" s="1"/>
  <c r="AT267"/>
  <c r="BB267" s="1"/>
  <c r="AT265"/>
  <c r="BB265" s="1"/>
  <c r="AT272"/>
  <c r="BB272" s="1"/>
  <c r="AT271"/>
  <c r="AT270"/>
  <c r="AE275"/>
  <c r="AF275" s="1"/>
  <c r="AR275" s="1"/>
  <c r="AT275" s="1"/>
  <c r="AE274"/>
  <c r="AE282"/>
  <c r="AF282" s="1"/>
  <c r="AR282" s="1"/>
  <c r="AT282" s="1"/>
  <c r="AE281"/>
  <c r="AF281" s="1"/>
  <c r="AR281" s="1"/>
  <c r="AT281" s="1"/>
  <c r="BB281" s="1"/>
  <c r="AE280"/>
  <c r="AF280" s="1"/>
  <c r="AR280" s="1"/>
  <c r="AT280" s="1"/>
  <c r="AE279"/>
  <c r="AF279" s="1"/>
  <c r="AR279" s="1"/>
  <c r="AT279" s="1"/>
  <c r="AE278"/>
  <c r="AE288"/>
  <c r="AF288" s="1"/>
  <c r="AR288" s="1"/>
  <c r="AT288" s="1"/>
  <c r="AE287"/>
  <c r="AF287" s="1"/>
  <c r="AR287" s="1"/>
  <c r="AT287" s="1"/>
  <c r="AE286"/>
  <c r="AF286" s="1"/>
  <c r="AR286" s="1"/>
  <c r="AT286" s="1"/>
  <c r="BB286" s="1"/>
  <c r="AE285"/>
  <c r="AQ83"/>
  <c r="AS83"/>
  <c r="AS85" s="1"/>
  <c r="AT208" i="14"/>
  <c r="AN197"/>
  <c r="AE231"/>
  <c r="AE226" s="1"/>
  <c r="AF227"/>
  <c r="AT230"/>
  <c r="BB230" s="1"/>
  <c r="AT229"/>
  <c r="BB229" s="1"/>
  <c r="AT211"/>
  <c r="BB211" s="1"/>
  <c r="AQ204"/>
  <c r="AT200"/>
  <c r="BB200" s="1"/>
  <c r="AQ199"/>
  <c r="M203"/>
  <c r="AE193"/>
  <c r="AF192"/>
  <c r="AR192" s="1"/>
  <c r="AR191"/>
  <c r="AF193"/>
  <c r="AF183"/>
  <c r="AE190"/>
  <c r="AQ183"/>
  <c r="M190"/>
  <c r="AS195"/>
  <c r="AT195" s="1"/>
  <c r="BB195" s="1"/>
  <c r="AN196"/>
  <c r="AT177"/>
  <c r="BB177" s="1"/>
  <c r="AQ207"/>
  <c r="AT207" s="1"/>
  <c r="AM150"/>
  <c r="R150"/>
  <c r="AB5"/>
  <c r="Y5"/>
  <c r="U5"/>
  <c r="T5"/>
  <c r="S5"/>
  <c r="BB59" i="18"/>
  <c r="AS225" i="14"/>
  <c r="AS212"/>
  <c r="AW63" i="18" s="1"/>
  <c r="AR212" i="14"/>
  <c r="AV63" i="18" s="1"/>
  <c r="AT241" i="14"/>
  <c r="AT236"/>
  <c r="AT234"/>
  <c r="AT224"/>
  <c r="BB224" s="1"/>
  <c r="AT219"/>
  <c r="AT216"/>
  <c r="BB216" s="1"/>
  <c r="AT215"/>
  <c r="AT192"/>
  <c r="BB192" s="1"/>
  <c r="AT189"/>
  <c r="BB189" s="1"/>
  <c r="AT185"/>
  <c r="BB185" s="1"/>
  <c r="BD46" i="18"/>
  <c r="AZ46"/>
  <c r="AE225" i="14"/>
  <c r="AE221" s="1"/>
  <c r="AF222"/>
  <c r="AF206"/>
  <c r="M243"/>
  <c r="M238" s="1"/>
  <c r="AQ239"/>
  <c r="AQ233"/>
  <c r="M237"/>
  <c r="M232" s="1"/>
  <c r="M231"/>
  <c r="M226" s="1"/>
  <c r="AQ227"/>
  <c r="M225"/>
  <c r="M221" s="1"/>
  <c r="AQ222"/>
  <c r="AQ214"/>
  <c r="M220"/>
  <c r="M213" s="1"/>
  <c r="M212"/>
  <c r="AQ210"/>
  <c r="AU210" s="1"/>
  <c r="AU212" s="1"/>
  <c r="AN193"/>
  <c r="AS191"/>
  <c r="AS193" s="1"/>
  <c r="AW57" i="18" s="1"/>
  <c r="AQ191" i="14"/>
  <c r="M193"/>
  <c r="AS183"/>
  <c r="AS190" s="1"/>
  <c r="AN190"/>
  <c r="AN182" s="1"/>
  <c r="AS196"/>
  <c r="AW58" i="18" s="1"/>
  <c r="AS179" i="14"/>
  <c r="AN181"/>
  <c r="AN163" s="1"/>
  <c r="AB197"/>
  <c r="T197"/>
  <c r="R197"/>
  <c r="T150"/>
  <c r="AM78"/>
  <c r="L78"/>
  <c r="AS243"/>
  <c r="AS237"/>
  <c r="AS231"/>
  <c r="AS220"/>
  <c r="AW62" i="18"/>
  <c r="AS203" i="14"/>
  <c r="AR220"/>
  <c r="AR203"/>
  <c r="AT242"/>
  <c r="AT235"/>
  <c r="AT228"/>
  <c r="AT223"/>
  <c r="AT218"/>
  <c r="AT217"/>
  <c r="AT205"/>
  <c r="AT202"/>
  <c r="BB202" s="1"/>
  <c r="AT201"/>
  <c r="BB201" s="1"/>
  <c r="AT187"/>
  <c r="BB187" s="1"/>
  <c r="AT186"/>
  <c r="BB186" s="1"/>
  <c r="BB46" i="18"/>
  <c r="AU252" i="14"/>
  <c r="AU254" s="1"/>
  <c r="AY77" i="18" s="1"/>
  <c r="AQ139" i="14"/>
  <c r="AT135"/>
  <c r="BB135" s="1"/>
  <c r="AQ133"/>
  <c r="AQ110"/>
  <c r="AT94"/>
  <c r="AQ88"/>
  <c r="AU28" i="18" s="1"/>
  <c r="AS60" i="14"/>
  <c r="AW22" i="18" s="1"/>
  <c r="AT57" i="14"/>
  <c r="BB57" s="1"/>
  <c r="AS56"/>
  <c r="AW21" i="18" s="1"/>
  <c r="AT46" i="14"/>
  <c r="BB46" s="1"/>
  <c r="AS50"/>
  <c r="AS44"/>
  <c r="AS29"/>
  <c r="AW14" i="18" s="1"/>
  <c r="AS25" i="14"/>
  <c r="AS19"/>
  <c r="AT17"/>
  <c r="BB17" s="1"/>
  <c r="AR254"/>
  <c r="AV77" i="18" s="1"/>
  <c r="AS166" i="14"/>
  <c r="AT166" s="1"/>
  <c r="BB166" s="1"/>
  <c r="AS164"/>
  <c r="AS158"/>
  <c r="AS159" s="1"/>
  <c r="AW49" i="18" s="1"/>
  <c r="AQ196" i="14"/>
  <c r="AU58" i="18" s="1"/>
  <c r="AQ178" i="14"/>
  <c r="AU53" i="18" s="1"/>
  <c r="AQ168" i="14"/>
  <c r="AQ162"/>
  <c r="AU50" i="18" s="1"/>
  <c r="AS139" i="14"/>
  <c r="AS117"/>
  <c r="AS110"/>
  <c r="AS92"/>
  <c r="AW29" i="18" s="1"/>
  <c r="AT148" i="14"/>
  <c r="BB148" s="1"/>
  <c r="AT147"/>
  <c r="BB147" s="1"/>
  <c r="AT144"/>
  <c r="BB144" s="1"/>
  <c r="AT143"/>
  <c r="BB143" s="1"/>
  <c r="AT138"/>
  <c r="BB138" s="1"/>
  <c r="AT132"/>
  <c r="BB132" s="1"/>
  <c r="AT131"/>
  <c r="BB131" s="1"/>
  <c r="AT128"/>
  <c r="BB128" s="1"/>
  <c r="AT127"/>
  <c r="BB127" s="1"/>
  <c r="AT121"/>
  <c r="BB121" s="1"/>
  <c r="AT120"/>
  <c r="BB120" s="1"/>
  <c r="AT114"/>
  <c r="BB114" s="1"/>
  <c r="AT104"/>
  <c r="BB104" s="1"/>
  <c r="AT103"/>
  <c r="BB103" s="1"/>
  <c r="AT98"/>
  <c r="BB98" s="1"/>
  <c r="AT95"/>
  <c r="BB95" s="1"/>
  <c r="AT87"/>
  <c r="BB87" s="1"/>
  <c r="AT81"/>
  <c r="BB81" s="1"/>
  <c r="BB6" i="18"/>
  <c r="BB90" s="1"/>
  <c r="BB91" s="1"/>
  <c r="AZ6"/>
  <c r="AZ90" s="1"/>
  <c r="AZ91" s="1"/>
  <c r="AT75" i="14"/>
  <c r="AT74"/>
  <c r="BB74" s="1"/>
  <c r="AT72"/>
  <c r="BB72" s="1"/>
  <c r="AQ149"/>
  <c r="AQ122"/>
  <c r="AT112"/>
  <c r="BB112" s="1"/>
  <c r="AQ117"/>
  <c r="AQ92"/>
  <c r="AU29" i="18" s="1"/>
  <c r="AT89" i="14"/>
  <c r="BB89" s="1"/>
  <c r="AS77"/>
  <c r="AT62"/>
  <c r="BB62" s="1"/>
  <c r="AS39"/>
  <c r="AW16" i="18" s="1"/>
  <c r="AS37" i="14"/>
  <c r="AW15" i="18" s="1"/>
  <c r="AS15" i="14"/>
  <c r="AW9" i="18" s="1"/>
  <c r="AT12" i="14"/>
  <c r="BB12" s="1"/>
  <c r="AT73"/>
  <c r="BB73" s="1"/>
  <c r="AS156"/>
  <c r="AQ156"/>
  <c r="AS149"/>
  <c r="AS133"/>
  <c r="AS122"/>
  <c r="AT146"/>
  <c r="BB146" s="1"/>
  <c r="AT145"/>
  <c r="BB145" s="1"/>
  <c r="AT142"/>
  <c r="BB142" s="1"/>
  <c r="AT137"/>
  <c r="BB137" s="1"/>
  <c r="AT130"/>
  <c r="BB130" s="1"/>
  <c r="AT129"/>
  <c r="BB129" s="1"/>
  <c r="AT126"/>
  <c r="BB126" s="1"/>
  <c r="AT125"/>
  <c r="BB125" s="1"/>
  <c r="AT116"/>
  <c r="BB116" s="1"/>
  <c r="AT115"/>
  <c r="BB115" s="1"/>
  <c r="AT109"/>
  <c r="BB109" s="1"/>
  <c r="AT108"/>
  <c r="BB108" s="1"/>
  <c r="AT102"/>
  <c r="BB102" s="1"/>
  <c r="AT97"/>
  <c r="BB97" s="1"/>
  <c r="AT91"/>
  <c r="BB91" s="1"/>
  <c r="AT84"/>
  <c r="BB84" s="1"/>
  <c r="AT82"/>
  <c r="BB82" s="1"/>
  <c r="BE6" i="18"/>
  <c r="BA6"/>
  <c r="AT76" i="14"/>
  <c r="BB76" s="1"/>
  <c r="AQ77"/>
  <c r="AQ60"/>
  <c r="AU22" i="18" s="1"/>
  <c r="EP7"/>
  <c r="AE71" i="14"/>
  <c r="AQ56"/>
  <c r="AU21" i="18" s="1"/>
  <c r="AQ50" i="14"/>
  <c r="AQ37"/>
  <c r="AU15" i="18" s="1"/>
  <c r="AQ29" i="14"/>
  <c r="AU14" i="18" s="1"/>
  <c r="AQ25" i="14"/>
  <c r="AQ19"/>
  <c r="AQ15"/>
  <c r="AU9" i="18" s="1"/>
  <c r="AT264" i="14"/>
  <c r="BB264" s="1"/>
  <c r="EQ16" i="18"/>
  <c r="EQ8"/>
  <c r="EO8"/>
  <c r="EM22"/>
  <c r="AE249" i="14"/>
  <c r="AF249" s="1"/>
  <c r="AR249" s="1"/>
  <c r="AS248"/>
  <c r="AE247"/>
  <c r="AF247" s="1"/>
  <c r="AR247" s="1"/>
  <c r="AS246"/>
  <c r="AS250" s="1"/>
  <c r="AS257"/>
  <c r="AE256"/>
  <c r="AF256" s="1"/>
  <c r="AR256" s="1"/>
  <c r="AS255"/>
  <c r="AS262"/>
  <c r="AF261"/>
  <c r="AS260"/>
  <c r="AS263" s="1"/>
  <c r="AQ260"/>
  <c r="AU260" s="1"/>
  <c r="AU263" s="1"/>
  <c r="AE267"/>
  <c r="AS266"/>
  <c r="AS268" s="1"/>
  <c r="AW81" i="18" s="1"/>
  <c r="AQ266" i="14"/>
  <c r="AF265"/>
  <c r="AQ272"/>
  <c r="AT272" s="1"/>
  <c r="BB272" s="1"/>
  <c r="AQ271"/>
  <c r="AT271" s="1"/>
  <c r="AQ270"/>
  <c r="AE275"/>
  <c r="AF275" s="1"/>
  <c r="AR275" s="1"/>
  <c r="AS274"/>
  <c r="AS276" s="1"/>
  <c r="AW84" i="18" s="1"/>
  <c r="AS282" i="14"/>
  <c r="AE281"/>
  <c r="AF281" s="1"/>
  <c r="AR281" s="1"/>
  <c r="AS280"/>
  <c r="AE279"/>
  <c r="AF279" s="1"/>
  <c r="AR279" s="1"/>
  <c r="AS278"/>
  <c r="AS288"/>
  <c r="AE287"/>
  <c r="AF287" s="1"/>
  <c r="AR287" s="1"/>
  <c r="AS286"/>
  <c r="AS289" s="1"/>
  <c r="AE285"/>
  <c r="AU247"/>
  <c r="AT247"/>
  <c r="BB247" s="1"/>
  <c r="AT275"/>
  <c r="BB275" s="1"/>
  <c r="AU275"/>
  <c r="EQ22" i="18"/>
  <c r="AT249" i="14"/>
  <c r="BB249" s="1"/>
  <c r="AE248"/>
  <c r="AF248" s="1"/>
  <c r="AR248" s="1"/>
  <c r="AT248" s="1"/>
  <c r="BB248" s="1"/>
  <c r="AE246"/>
  <c r="AE257"/>
  <c r="AF257" s="1"/>
  <c r="AR257" s="1"/>
  <c r="AT257" s="1"/>
  <c r="BB257" s="1"/>
  <c r="AT256"/>
  <c r="BB256" s="1"/>
  <c r="AE255"/>
  <c r="AE274"/>
  <c r="AE282"/>
  <c r="AF282" s="1"/>
  <c r="AR282" s="1"/>
  <c r="AT282" s="1"/>
  <c r="AT281"/>
  <c r="BB281" s="1"/>
  <c r="AE280"/>
  <c r="AF280" s="1"/>
  <c r="AR280" s="1"/>
  <c r="AT280" s="1"/>
  <c r="AT279"/>
  <c r="AE278"/>
  <c r="AE288"/>
  <c r="AF288" s="1"/>
  <c r="AR288" s="1"/>
  <c r="AT288" s="1"/>
  <c r="AT287"/>
  <c r="AE286"/>
  <c r="AF286" s="1"/>
  <c r="AR286" s="1"/>
  <c r="AT286" s="1"/>
  <c r="BB286" s="1"/>
  <c r="AQ83"/>
  <c r="AS83"/>
  <c r="AS85" s="1"/>
  <c r="AM197" i="13"/>
  <c r="AB197"/>
  <c r="AM150"/>
  <c r="AM78"/>
  <c r="Y78"/>
  <c r="T78"/>
  <c r="L78"/>
  <c r="AM5"/>
  <c r="AB5"/>
  <c r="Y5"/>
  <c r="U197"/>
  <c r="R150"/>
  <c r="T5"/>
  <c r="R5"/>
  <c r="AQ212"/>
  <c r="AH63" i="18" s="1"/>
  <c r="AT169" i="13"/>
  <c r="BB169" s="1"/>
  <c r="AQ168"/>
  <c r="AQ162"/>
  <c r="AH50" i="18" s="1"/>
  <c r="AQ159" i="13"/>
  <c r="AH49" i="18" s="1"/>
  <c r="AS122" i="13"/>
  <c r="AT119"/>
  <c r="BB119" s="1"/>
  <c r="AQ207"/>
  <c r="AT207" s="1"/>
  <c r="AR59" i="18"/>
  <c r="AQ60"/>
  <c r="AQ59" s="1"/>
  <c r="AN59"/>
  <c r="AM60"/>
  <c r="AM59" s="1"/>
  <c r="AS241" i="13"/>
  <c r="AS239"/>
  <c r="AS237"/>
  <c r="AT236"/>
  <c r="BB236" s="1"/>
  <c r="AQ237"/>
  <c r="AT224"/>
  <c r="BB224" s="1"/>
  <c r="AT217"/>
  <c r="AT215"/>
  <c r="BB215" s="1"/>
  <c r="AQ220"/>
  <c r="AT205"/>
  <c r="AT202"/>
  <c r="BB202" s="1"/>
  <c r="AT189"/>
  <c r="BB189" s="1"/>
  <c r="AT185"/>
  <c r="BB185" s="1"/>
  <c r="AQ46" i="18"/>
  <c r="AM46"/>
  <c r="AS159" i="13"/>
  <c r="AJ49" i="18" s="1"/>
  <c r="AT177" i="13"/>
  <c r="BB177" s="1"/>
  <c r="AT176"/>
  <c r="BB176" s="1"/>
  <c r="AT173"/>
  <c r="BB173" s="1"/>
  <c r="AT167"/>
  <c r="BB167" s="1"/>
  <c r="AT153"/>
  <c r="BB153" s="1"/>
  <c r="AS149"/>
  <c r="AT142"/>
  <c r="BB142" s="1"/>
  <c r="AQ243"/>
  <c r="AQ231"/>
  <c r="AQ225"/>
  <c r="AT191"/>
  <c r="BB191" s="1"/>
  <c r="AQ193"/>
  <c r="AH57" i="18" s="1"/>
  <c r="AQ190" i="13"/>
  <c r="AQ196"/>
  <c r="AH58" i="18" s="1"/>
  <c r="AT179" i="13"/>
  <c r="BB179" s="1"/>
  <c r="AQ181"/>
  <c r="AH54" i="18" s="1"/>
  <c r="AQ156" i="13"/>
  <c r="AP59" i="18"/>
  <c r="AO60"/>
  <c r="AO59" s="1"/>
  <c r="AS231" i="13"/>
  <c r="AS220"/>
  <c r="AS212"/>
  <c r="AJ63" i="18" s="1"/>
  <c r="AS203" i="13"/>
  <c r="AT234"/>
  <c r="AT200"/>
  <c r="BB200" s="1"/>
  <c r="AS193"/>
  <c r="AJ57" i="18" s="1"/>
  <c r="AS190" i="13"/>
  <c r="AT187"/>
  <c r="BB187" s="1"/>
  <c r="AO46" i="18"/>
  <c r="AS196" i="13"/>
  <c r="AJ58" i="18" s="1"/>
  <c r="AS178" i="13"/>
  <c r="AJ53" i="18" s="1"/>
  <c r="AS168" i="13"/>
  <c r="AS156"/>
  <c r="AT174"/>
  <c r="BB174" s="1"/>
  <c r="AT171"/>
  <c r="BB171" s="1"/>
  <c r="AT166"/>
  <c r="BB166" s="1"/>
  <c r="AT155"/>
  <c r="BB155" s="1"/>
  <c r="AS139"/>
  <c r="AS133"/>
  <c r="AT144"/>
  <c r="BB144" s="1"/>
  <c r="AS114"/>
  <c r="AS112"/>
  <c r="AS104"/>
  <c r="AS102"/>
  <c r="AS97"/>
  <c r="AS95"/>
  <c r="AS90"/>
  <c r="AS92" s="1"/>
  <c r="AJ29" i="18" s="1"/>
  <c r="AS84" i="13"/>
  <c r="AS81"/>
  <c r="AE145"/>
  <c r="AF145" s="1"/>
  <c r="AR145" s="1"/>
  <c r="AT145" s="1"/>
  <c r="BB145" s="1"/>
  <c r="AE141"/>
  <c r="AE136"/>
  <c r="AE131"/>
  <c r="AF131" s="1"/>
  <c r="AR131" s="1"/>
  <c r="AT131" s="1"/>
  <c r="BB131" s="1"/>
  <c r="AE127"/>
  <c r="AF127" s="1"/>
  <c r="AR127" s="1"/>
  <c r="AT127" s="1"/>
  <c r="BB127" s="1"/>
  <c r="AE113"/>
  <c r="AE108"/>
  <c r="AE103"/>
  <c r="AF103" s="1"/>
  <c r="AR103" s="1"/>
  <c r="AT103" s="1"/>
  <c r="BB103" s="1"/>
  <c r="AE98"/>
  <c r="AF98" s="1"/>
  <c r="AR98" s="1"/>
  <c r="AT98" s="1"/>
  <c r="BB98" s="1"/>
  <c r="AE94"/>
  <c r="AE89"/>
  <c r="AE86"/>
  <c r="AF84"/>
  <c r="AR84" s="1"/>
  <c r="AF81"/>
  <c r="AQ132"/>
  <c r="AT132" s="1"/>
  <c r="BB132" s="1"/>
  <c r="AQ130"/>
  <c r="AT130" s="1"/>
  <c r="BB130" s="1"/>
  <c r="AQ128"/>
  <c r="AT128" s="1"/>
  <c r="BB128" s="1"/>
  <c r="AQ126"/>
  <c r="AT126" s="1"/>
  <c r="BB126" s="1"/>
  <c r="AQ124"/>
  <c r="AQ116"/>
  <c r="AT116" s="1"/>
  <c r="BB116" s="1"/>
  <c r="AQ114"/>
  <c r="AQ112"/>
  <c r="AQ104"/>
  <c r="AQ102"/>
  <c r="AT102" s="1"/>
  <c r="BB102" s="1"/>
  <c r="AQ97"/>
  <c r="AT97" s="1"/>
  <c r="BB97" s="1"/>
  <c r="AQ95"/>
  <c r="AQ90"/>
  <c r="AS56"/>
  <c r="AJ21" i="18" s="1"/>
  <c r="AS50" i="13"/>
  <c r="AS37"/>
  <c r="AJ15" i="18" s="1"/>
  <c r="AS25" i="13"/>
  <c r="AS19"/>
  <c r="AS15"/>
  <c r="AJ9" i="18" s="1"/>
  <c r="AT71" i="13"/>
  <c r="BB71" s="1"/>
  <c r="AT67"/>
  <c r="AT65"/>
  <c r="AT55"/>
  <c r="BB55" s="1"/>
  <c r="AT76"/>
  <c r="BB76" s="1"/>
  <c r="AT74"/>
  <c r="BB74" s="1"/>
  <c r="AT70"/>
  <c r="BB70" s="1"/>
  <c r="AT66"/>
  <c r="BB66" s="1"/>
  <c r="AT36"/>
  <c r="AT32"/>
  <c r="AT41"/>
  <c r="AT46"/>
  <c r="ER57" i="18"/>
  <c r="EP57"/>
  <c r="EN57"/>
  <c r="AS110" i="13"/>
  <c r="AS88"/>
  <c r="AJ28" i="18" s="1"/>
  <c r="AE147" i="13"/>
  <c r="AF147" s="1"/>
  <c r="AR147" s="1"/>
  <c r="AT147" s="1"/>
  <c r="BB147" s="1"/>
  <c r="AE143"/>
  <c r="AF143" s="1"/>
  <c r="AR143" s="1"/>
  <c r="AT143" s="1"/>
  <c r="BB143" s="1"/>
  <c r="AE138"/>
  <c r="AF138" s="1"/>
  <c r="AR138" s="1"/>
  <c r="AT138" s="1"/>
  <c r="BB138" s="1"/>
  <c r="AF135"/>
  <c r="AE129"/>
  <c r="AF129" s="1"/>
  <c r="AR129" s="1"/>
  <c r="AT129" s="1"/>
  <c r="BB129" s="1"/>
  <c r="AE125"/>
  <c r="AE120"/>
  <c r="AE115"/>
  <c r="AF115" s="1"/>
  <c r="AR115" s="1"/>
  <c r="AT115" s="1"/>
  <c r="BB115" s="1"/>
  <c r="AE101"/>
  <c r="AE96"/>
  <c r="AF96" s="1"/>
  <c r="AR96" s="1"/>
  <c r="AE91"/>
  <c r="AF91" s="1"/>
  <c r="AR91" s="1"/>
  <c r="AT91" s="1"/>
  <c r="BB91" s="1"/>
  <c r="AQ122"/>
  <c r="AQ87"/>
  <c r="AT87" s="1"/>
  <c r="BB87" s="1"/>
  <c r="AO6" i="18"/>
  <c r="AS77" i="13"/>
  <c r="AS60"/>
  <c r="AJ22" i="18" s="1"/>
  <c r="AT75" i="13"/>
  <c r="AT58"/>
  <c r="BB58" s="1"/>
  <c r="AT24"/>
  <c r="AZ289"/>
  <c r="AU287"/>
  <c r="AU289" s="1"/>
  <c r="AT287"/>
  <c r="BB287" s="1"/>
  <c r="AS285"/>
  <c r="AS289" s="1"/>
  <c r="AN289"/>
  <c r="AN284" s="1"/>
  <c r="AF278"/>
  <c r="AE283"/>
  <c r="AE277" s="1"/>
  <c r="AQ278"/>
  <c r="M283"/>
  <c r="M277" s="1"/>
  <c r="AU275"/>
  <c r="AT275"/>
  <c r="BB275" s="1"/>
  <c r="AS274"/>
  <c r="AS276" s="1"/>
  <c r="AJ84" i="18" s="1"/>
  <c r="AN276" i="13"/>
  <c r="AE273"/>
  <c r="AE269" s="1"/>
  <c r="AQ270"/>
  <c r="M273"/>
  <c r="AS265"/>
  <c r="AN268"/>
  <c r="AS260"/>
  <c r="AT260" s="1"/>
  <c r="BB260" s="1"/>
  <c r="AN263"/>
  <c r="AQ263"/>
  <c r="AS255"/>
  <c r="AS258" s="1"/>
  <c r="AJ78" i="18" s="1"/>
  <c r="AN258" i="13"/>
  <c r="AQ255"/>
  <c r="M258"/>
  <c r="AF253"/>
  <c r="AR253" s="1"/>
  <c r="AT253" s="1"/>
  <c r="BB253" s="1"/>
  <c r="AE254"/>
  <c r="AS252"/>
  <c r="AS254" s="1"/>
  <c r="AJ77" i="18" s="1"/>
  <c r="AN254" i="13"/>
  <c r="AF247"/>
  <c r="AR247" s="1"/>
  <c r="AT247" s="1"/>
  <c r="AU247"/>
  <c r="AS246"/>
  <c r="AS250" s="1"/>
  <c r="AN250"/>
  <c r="AQ246"/>
  <c r="M250"/>
  <c r="AE57"/>
  <c r="AE54"/>
  <c r="AF54" s="1"/>
  <c r="AR54" s="1"/>
  <c r="AT54" s="1"/>
  <c r="BB54" s="1"/>
  <c r="AE49"/>
  <c r="AF49" s="1"/>
  <c r="AR49" s="1"/>
  <c r="AE42"/>
  <c r="AF38"/>
  <c r="AE35"/>
  <c r="AF35" s="1"/>
  <c r="AR35" s="1"/>
  <c r="AT35" s="1"/>
  <c r="AE31"/>
  <c r="AF26"/>
  <c r="AE23"/>
  <c r="AF23" s="1"/>
  <c r="AR23" s="1"/>
  <c r="AT23" s="1"/>
  <c r="AE22"/>
  <c r="AE18"/>
  <c r="AE10"/>
  <c r="AF10" s="1"/>
  <c r="AR10" s="1"/>
  <c r="AT10" s="1"/>
  <c r="BB10" s="1"/>
  <c r="AE9"/>
  <c r="AQ77"/>
  <c r="AQ25"/>
  <c r="AT266"/>
  <c r="AT256"/>
  <c r="BB256" s="1"/>
  <c r="AT252"/>
  <c r="ER11" i="18"/>
  <c r="ER10" s="1"/>
  <c r="EQ20"/>
  <c r="EQ14"/>
  <c r="EP11"/>
  <c r="EP10" s="1"/>
  <c r="EO24"/>
  <c r="EO23" s="1"/>
  <c r="EO18"/>
  <c r="EO17" s="1"/>
  <c r="EN12"/>
  <c r="EN11"/>
  <c r="EN10" s="1"/>
  <c r="EM20"/>
  <c r="AT30" i="13"/>
  <c r="AT17"/>
  <c r="BB17" s="1"/>
  <c r="AT7"/>
  <c r="AE52"/>
  <c r="AF52" s="1"/>
  <c r="AR52" s="1"/>
  <c r="AE51"/>
  <c r="AE47"/>
  <c r="AE33"/>
  <c r="AF33" s="1"/>
  <c r="AR33" s="1"/>
  <c r="AT33" s="1"/>
  <c r="BB33" s="1"/>
  <c r="AE27"/>
  <c r="AF21"/>
  <c r="AE12"/>
  <c r="AQ59"/>
  <c r="AT59" s="1"/>
  <c r="BB59" s="1"/>
  <c r="AQ57"/>
  <c r="AQ49"/>
  <c r="AT49" s="1"/>
  <c r="BB49" s="1"/>
  <c r="AQ47"/>
  <c r="AQ50" s="1"/>
  <c r="AQ42"/>
  <c r="AU42" s="1"/>
  <c r="AU44" s="1"/>
  <c r="AU40" s="1"/>
  <c r="AQ27"/>
  <c r="AQ14"/>
  <c r="AU14" s="1"/>
  <c r="AQ12"/>
  <c r="AU12" s="1"/>
  <c r="EJ16" i="18"/>
  <c r="AF285" i="13"/>
  <c r="AQ285"/>
  <c r="M289"/>
  <c r="M284" s="1"/>
  <c r="AS278"/>
  <c r="AS283" s="1"/>
  <c r="AN283"/>
  <c r="AN277" s="1"/>
  <c r="AF274"/>
  <c r="AQ274"/>
  <c r="M276"/>
  <c r="AS270"/>
  <c r="AS273" s="1"/>
  <c r="AN273"/>
  <c r="AN269" s="1"/>
  <c r="AF264"/>
  <c r="AQ264"/>
  <c r="M268"/>
  <c r="AF262"/>
  <c r="AR262" s="1"/>
  <c r="AT262" s="1"/>
  <c r="AU262"/>
  <c r="AR255"/>
  <c r="AR258" s="1"/>
  <c r="AI78" i="18" s="1"/>
  <c r="AR246" i="13"/>
  <c r="AF250"/>
  <c r="AT280"/>
  <c r="AT279"/>
  <c r="AT272"/>
  <c r="BB272" s="1"/>
  <c r="AT265"/>
  <c r="BB265" s="1"/>
  <c r="AT257"/>
  <c r="BB257" s="1"/>
  <c r="AR254"/>
  <c r="AI77" i="18" s="1"/>
  <c r="M254" i="13"/>
  <c r="AT249"/>
  <c r="BB249" s="1"/>
  <c r="AT248"/>
  <c r="BB248" s="1"/>
  <c r="Y289"/>
  <c r="Y284" s="1"/>
  <c r="L289"/>
  <c r="L284" s="1"/>
  <c r="Y283"/>
  <c r="Y277" s="1"/>
  <c r="L283"/>
  <c r="L277" s="1"/>
  <c r="Y276"/>
  <c r="Y269" s="1"/>
  <c r="L276"/>
  <c r="AM273"/>
  <c r="AM269" s="1"/>
  <c r="Y268"/>
  <c r="Y259" s="1"/>
  <c r="L268"/>
  <c r="L259" s="1"/>
  <c r="AM263"/>
  <c r="AM259" s="1"/>
  <c r="AF263"/>
  <c r="M263"/>
  <c r="AE258"/>
  <c r="L258"/>
  <c r="L245" s="1"/>
  <c r="AM254"/>
  <c r="AB254"/>
  <c r="AQ251"/>
  <c r="AM250"/>
  <c r="AB250"/>
  <c r="U83" i="18"/>
  <c r="AE263" i="12"/>
  <c r="AF261"/>
  <c r="AS252"/>
  <c r="AN254"/>
  <c r="AN250"/>
  <c r="AS247"/>
  <c r="AR264"/>
  <c r="AT264" s="1"/>
  <c r="BB264" s="1"/>
  <c r="AF256"/>
  <c r="AR256" s="1"/>
  <c r="AE258"/>
  <c r="AR255"/>
  <c r="AE250"/>
  <c r="AF246"/>
  <c r="AQ256"/>
  <c r="AT256" s="1"/>
  <c r="BB256" s="1"/>
  <c r="M258"/>
  <c r="M254"/>
  <c r="AQ251"/>
  <c r="AQ254" s="1"/>
  <c r="AQ246"/>
  <c r="AQ250" s="1"/>
  <c r="M250"/>
  <c r="AS230"/>
  <c r="AN231"/>
  <c r="AN226" s="1"/>
  <c r="AB197"/>
  <c r="Y197"/>
  <c r="AM150"/>
  <c r="AB150"/>
  <c r="R150"/>
  <c r="L78"/>
  <c r="T5"/>
  <c r="R5"/>
  <c r="AT271"/>
  <c r="BB271" s="1"/>
  <c r="AS289"/>
  <c r="AT280"/>
  <c r="BB280" s="1"/>
  <c r="AT279"/>
  <c r="BB279" s="1"/>
  <c r="AT257"/>
  <c r="BB257" s="1"/>
  <c r="AT252"/>
  <c r="BB252" s="1"/>
  <c r="AT247"/>
  <c r="BB247" s="1"/>
  <c r="AD59" i="18"/>
  <c r="AB59"/>
  <c r="Z59"/>
  <c r="AS270" i="12"/>
  <c r="AS273" s="1"/>
  <c r="AN273"/>
  <c r="AN269" s="1"/>
  <c r="AF270"/>
  <c r="AE273"/>
  <c r="AE269" s="1"/>
  <c r="AS262"/>
  <c r="AS263" s="1"/>
  <c r="AN263"/>
  <c r="AN259" s="1"/>
  <c r="AQ261"/>
  <c r="AQ263" s="1"/>
  <c r="M263"/>
  <c r="AN258"/>
  <c r="AS255"/>
  <c r="AS258" s="1"/>
  <c r="W78" i="18" s="1"/>
  <c r="AF253" i="12"/>
  <c r="AR253" s="1"/>
  <c r="AT253" s="1"/>
  <c r="BB253" s="1"/>
  <c r="AE254"/>
  <c r="U88" i="18"/>
  <c r="U87" s="1"/>
  <c r="AT287" i="12"/>
  <c r="BB287" s="1"/>
  <c r="U84" i="18"/>
  <c r="M268" i="12"/>
  <c r="AQ265"/>
  <c r="AT265" s="1"/>
  <c r="BB265" s="1"/>
  <c r="AQ258"/>
  <c r="U78" i="18" s="1"/>
  <c r="AT255" i="12"/>
  <c r="BB255" s="1"/>
  <c r="BB258" s="1"/>
  <c r="AS240"/>
  <c r="AS243" s="1"/>
  <c r="AN243"/>
  <c r="AN238" s="1"/>
  <c r="AS233"/>
  <c r="AS237" s="1"/>
  <c r="AN237"/>
  <c r="AN232" s="1"/>
  <c r="W67" i="18"/>
  <c r="W66" s="1"/>
  <c r="AS221" i="12"/>
  <c r="W65" i="18"/>
  <c r="W64" s="1"/>
  <c r="AS213" i="12"/>
  <c r="AT208"/>
  <c r="AM197"/>
  <c r="T197"/>
  <c r="R197"/>
  <c r="L197"/>
  <c r="T150"/>
  <c r="AM78"/>
  <c r="AB5"/>
  <c r="AT272"/>
  <c r="BB272" s="1"/>
  <c r="AT262"/>
  <c r="BB262" s="1"/>
  <c r="AS283"/>
  <c r="AS268"/>
  <c r="W81" i="18" s="1"/>
  <c r="AS254" i="12"/>
  <c r="W77" i="18" s="1"/>
  <c r="AS250" i="12"/>
  <c r="AT282"/>
  <c r="BB282" s="1"/>
  <c r="AT281"/>
  <c r="BB281" s="1"/>
  <c r="AT267"/>
  <c r="BB267" s="1"/>
  <c r="AT249"/>
  <c r="BB249" s="1"/>
  <c r="AT248"/>
  <c r="BB248" s="1"/>
  <c r="AS231"/>
  <c r="AT234"/>
  <c r="BB234" s="1"/>
  <c r="U54" i="18"/>
  <c r="AT169" i="12"/>
  <c r="BB169" s="1"/>
  <c r="AT164"/>
  <c r="BB164" s="1"/>
  <c r="U50" i="18"/>
  <c r="AT160" i="12"/>
  <c r="BB160" s="1"/>
  <c r="AS211"/>
  <c r="AS212" s="1"/>
  <c r="W63" i="18" s="1"/>
  <c r="AS201" i="12"/>
  <c r="AS199"/>
  <c r="AE240"/>
  <c r="AE235"/>
  <c r="AF235" s="1"/>
  <c r="AR235" s="1"/>
  <c r="AT235" s="1"/>
  <c r="BB235" s="1"/>
  <c r="AE230"/>
  <c r="AF230" s="1"/>
  <c r="AR230" s="1"/>
  <c r="AT230" s="1"/>
  <c r="BB230" s="1"/>
  <c r="AE224"/>
  <c r="AF224" s="1"/>
  <c r="AR224" s="1"/>
  <c r="AE214"/>
  <c r="AE206"/>
  <c r="AF206" s="1"/>
  <c r="AR206" s="1"/>
  <c r="AT206" s="1"/>
  <c r="AQ241"/>
  <c r="AT241" s="1"/>
  <c r="AQ239"/>
  <c r="AQ224"/>
  <c r="AS191"/>
  <c r="AS193" s="1"/>
  <c r="W57" i="18" s="1"/>
  <c r="AE192" i="12"/>
  <c r="AQ192"/>
  <c r="AE189"/>
  <c r="AF189" s="1"/>
  <c r="AR189" s="1"/>
  <c r="AE183"/>
  <c r="EQ51" i="18"/>
  <c r="AB46"/>
  <c r="AS196" i="12"/>
  <c r="W58" i="18" s="1"/>
  <c r="AS178" i="12"/>
  <c r="W53" i="18" s="1"/>
  <c r="AS168" i="12"/>
  <c r="AS159"/>
  <c r="W49" i="18" s="1"/>
  <c r="AS156" i="12"/>
  <c r="AT195"/>
  <c r="BB195" s="1"/>
  <c r="AT177"/>
  <c r="BB177" s="1"/>
  <c r="AT174"/>
  <c r="BB174" s="1"/>
  <c r="AT170"/>
  <c r="BB170" s="1"/>
  <c r="AT155"/>
  <c r="BB155" s="1"/>
  <c r="AT154"/>
  <c r="BB154" s="1"/>
  <c r="AS139"/>
  <c r="AS133"/>
  <c r="AS92"/>
  <c r="W29" i="18" s="1"/>
  <c r="AT144" i="12"/>
  <c r="BB144" s="1"/>
  <c r="AT143"/>
  <c r="BB143" s="1"/>
  <c r="AT138"/>
  <c r="BB138" s="1"/>
  <c r="AT132"/>
  <c r="BB132" s="1"/>
  <c r="AT131"/>
  <c r="BB131" s="1"/>
  <c r="AT127"/>
  <c r="BB127" s="1"/>
  <c r="AT120"/>
  <c r="BB120" s="1"/>
  <c r="AT114"/>
  <c r="BB114" s="1"/>
  <c r="AT113"/>
  <c r="BB113" s="1"/>
  <c r="AT104"/>
  <c r="BB104" s="1"/>
  <c r="AT103"/>
  <c r="BB103" s="1"/>
  <c r="AT98"/>
  <c r="BB98" s="1"/>
  <c r="AT95"/>
  <c r="BB95" s="1"/>
  <c r="AT90"/>
  <c r="BB90" s="1"/>
  <c r="AT84"/>
  <c r="BB84" s="1"/>
  <c r="AT81"/>
  <c r="BB81" s="1"/>
  <c r="AT148"/>
  <c r="BB148" s="1"/>
  <c r="AT147"/>
  <c r="BB147" s="1"/>
  <c r="AT157"/>
  <c r="BB157" s="1"/>
  <c r="AT152"/>
  <c r="BB152" s="1"/>
  <c r="AT141"/>
  <c r="BB141" s="1"/>
  <c r="AT101"/>
  <c r="BB101" s="1"/>
  <c r="AT86"/>
  <c r="BB86" s="1"/>
  <c r="AR85"/>
  <c r="AT80"/>
  <c r="BB80" s="1"/>
  <c r="AT146"/>
  <c r="BB146" s="1"/>
  <c r="AQ207"/>
  <c r="AT207" s="1"/>
  <c r="AF288"/>
  <c r="AF274"/>
  <c r="AF266"/>
  <c r="AR266" s="1"/>
  <c r="AF251"/>
  <c r="AE242"/>
  <c r="AF242" s="1"/>
  <c r="AR242" s="1"/>
  <c r="AT242" s="1"/>
  <c r="BB242" s="1"/>
  <c r="AE233"/>
  <c r="AE228"/>
  <c r="AF228" s="1"/>
  <c r="AR228" s="1"/>
  <c r="AT228" s="1"/>
  <c r="AE227"/>
  <c r="AE222"/>
  <c r="AF217"/>
  <c r="AR217" s="1"/>
  <c r="AE216"/>
  <c r="AF216" s="1"/>
  <c r="AR216" s="1"/>
  <c r="AT216" s="1"/>
  <c r="BB216" s="1"/>
  <c r="AE211"/>
  <c r="AF211" s="1"/>
  <c r="AR211" s="1"/>
  <c r="AT211" s="1"/>
  <c r="BB211" s="1"/>
  <c r="AE210"/>
  <c r="AE204"/>
  <c r="AE209" s="1"/>
  <c r="AE201"/>
  <c r="AQ229"/>
  <c r="AT229" s="1"/>
  <c r="BB229" s="1"/>
  <c r="AQ227"/>
  <c r="AQ219"/>
  <c r="AT219" s="1"/>
  <c r="AQ217"/>
  <c r="AT217" s="1"/>
  <c r="AQ215"/>
  <c r="AT215" s="1"/>
  <c r="BB215" s="1"/>
  <c r="AQ210"/>
  <c r="AQ202"/>
  <c r="AT202" s="1"/>
  <c r="BB202" s="1"/>
  <c r="AQ200"/>
  <c r="AU200" s="1"/>
  <c r="AF191"/>
  <c r="AE186"/>
  <c r="AF186" s="1"/>
  <c r="AR186" s="1"/>
  <c r="AQ189"/>
  <c r="AT189" s="1"/>
  <c r="BB189" s="1"/>
  <c r="AQ186"/>
  <c r="AQ183"/>
  <c r="AQ190" s="1"/>
  <c r="EM51" i="18"/>
  <c r="AD46"/>
  <c r="Z46"/>
  <c r="AT180" i="12"/>
  <c r="BB180" s="1"/>
  <c r="AT176"/>
  <c r="BB176" s="1"/>
  <c r="AT172"/>
  <c r="BB172" s="1"/>
  <c r="AT171"/>
  <c r="BB171" s="1"/>
  <c r="AT167"/>
  <c r="BB167" s="1"/>
  <c r="AT166"/>
  <c r="BB166" s="1"/>
  <c r="AS149"/>
  <c r="AS122"/>
  <c r="AS117"/>
  <c r="AS111" s="1"/>
  <c r="AS105"/>
  <c r="AS88"/>
  <c r="W28" i="18" s="1"/>
  <c r="AT145" i="12"/>
  <c r="BB145" s="1"/>
  <c r="AT137"/>
  <c r="BB137" s="1"/>
  <c r="AT136"/>
  <c r="BB136" s="1"/>
  <c r="AT129"/>
  <c r="BB129" s="1"/>
  <c r="AT126"/>
  <c r="BB126" s="1"/>
  <c r="AT125"/>
  <c r="BB125" s="1"/>
  <c r="AT116"/>
  <c r="BB116" s="1"/>
  <c r="AT115"/>
  <c r="BB115" s="1"/>
  <c r="AT109"/>
  <c r="BB109" s="1"/>
  <c r="AT108"/>
  <c r="BB108" s="1"/>
  <c r="AT97"/>
  <c r="BB97" s="1"/>
  <c r="AT96"/>
  <c r="BB96" s="1"/>
  <c r="AT91"/>
  <c r="BB91" s="1"/>
  <c r="AT82"/>
  <c r="BB82" s="1"/>
  <c r="AT7"/>
  <c r="AT73"/>
  <c r="BB73" s="1"/>
  <c r="AT70"/>
  <c r="BB70" s="1"/>
  <c r="AT57"/>
  <c r="BB57" s="1"/>
  <c r="AT51"/>
  <c r="BB51" s="1"/>
  <c r="AT22"/>
  <c r="AD6" i="18"/>
  <c r="AD90" s="1"/>
  <c r="Z6"/>
  <c r="Z90" s="1"/>
  <c r="AS77" i="12"/>
  <c r="AS37"/>
  <c r="W15" i="18" s="1"/>
  <c r="AT71" i="12"/>
  <c r="BB71" s="1"/>
  <c r="AT69"/>
  <c r="BB69" s="1"/>
  <c r="AT66"/>
  <c r="BB66" s="1"/>
  <c r="AT65"/>
  <c r="AT52"/>
  <c r="AT49"/>
  <c r="BB49" s="1"/>
  <c r="AT48"/>
  <c r="BB48" s="1"/>
  <c r="AT36"/>
  <c r="AT33"/>
  <c r="BB33" s="1"/>
  <c r="AT32"/>
  <c r="AT28"/>
  <c r="AT18"/>
  <c r="BB18" s="1"/>
  <c r="AS29"/>
  <c r="W14" i="18" s="1"/>
  <c r="AT26" i="12"/>
  <c r="BB26" s="1"/>
  <c r="AT21"/>
  <c r="AS25"/>
  <c r="AE6" i="18"/>
  <c r="AA6"/>
  <c r="AS60" i="12"/>
  <c r="W22" i="18" s="1"/>
  <c r="AS56" i="12"/>
  <c r="W21" i="18" s="1"/>
  <c r="AS50" i="12"/>
  <c r="AS44"/>
  <c r="AS19"/>
  <c r="AT75"/>
  <c r="AT68"/>
  <c r="BB68" s="1"/>
  <c r="AT64"/>
  <c r="AT63"/>
  <c r="BB63" s="1"/>
  <c r="AT59"/>
  <c r="BB59" s="1"/>
  <c r="AT55"/>
  <c r="BB55" s="1"/>
  <c r="AT54"/>
  <c r="BB54" s="1"/>
  <c r="AT47"/>
  <c r="BB47" s="1"/>
  <c r="AT43"/>
  <c r="BB43" s="1"/>
  <c r="AT35"/>
  <c r="AT34"/>
  <c r="AT31"/>
  <c r="AE24"/>
  <c r="AE17"/>
  <c r="AE10"/>
  <c r="AF10" s="1"/>
  <c r="AR10" s="1"/>
  <c r="AT10" s="1"/>
  <c r="BB10" s="1"/>
  <c r="EN19" i="18"/>
  <c r="AE14" i="12"/>
  <c r="AF14" s="1"/>
  <c r="AR14" s="1"/>
  <c r="AT14" s="1"/>
  <c r="BB14" s="1"/>
  <c r="AE13"/>
  <c r="AF13" s="1"/>
  <c r="AR13" s="1"/>
  <c r="AT13" s="1"/>
  <c r="AE12"/>
  <c r="AQ76"/>
  <c r="AU76" s="1"/>
  <c r="AQ74"/>
  <c r="AT74" s="1"/>
  <c r="BB74" s="1"/>
  <c r="AT260"/>
  <c r="BB260" s="1"/>
  <c r="AT266"/>
  <c r="BB266" s="1"/>
  <c r="AT275"/>
  <c r="BB275" s="1"/>
  <c r="AT286"/>
  <c r="BB286" s="1"/>
  <c r="M83"/>
  <c r="M85" s="1"/>
  <c r="M79" s="1"/>
  <c r="M78" s="1"/>
  <c r="AS83"/>
  <c r="AS85" s="1"/>
  <c r="AS79" s="1"/>
  <c r="EL22" i="18"/>
  <c r="AS270" i="1"/>
  <c r="AS273" s="1"/>
  <c r="AN273"/>
  <c r="AN269" s="1"/>
  <c r="AR270"/>
  <c r="AF208"/>
  <c r="AR208" s="1"/>
  <c r="AQ270"/>
  <c r="M273"/>
  <c r="M269" s="1"/>
  <c r="AM244"/>
  <c r="AB244"/>
  <c r="AM198"/>
  <c r="AM197" s="1"/>
  <c r="AB197"/>
  <c r="U150"/>
  <c r="S5"/>
  <c r="R5"/>
  <c r="Y244"/>
  <c r="U244"/>
  <c r="T244"/>
  <c r="S244"/>
  <c r="R244"/>
  <c r="Y197"/>
  <c r="T197"/>
  <c r="R197"/>
  <c r="AN150"/>
  <c r="S150"/>
  <c r="Y78"/>
  <c r="T78"/>
  <c r="AB5"/>
  <c r="Y5"/>
  <c r="U5"/>
  <c r="AT272"/>
  <c r="BB272" s="1"/>
  <c r="R26" i="18"/>
  <c r="R25" s="1"/>
  <c r="ER27"/>
  <c r="P26"/>
  <c r="P25" s="1"/>
  <c r="EP27"/>
  <c r="N26"/>
  <c r="N25" s="1"/>
  <c r="EN27"/>
  <c r="L26"/>
  <c r="L25" s="1"/>
  <c r="EL27"/>
  <c r="AQ208" i="1"/>
  <c r="AQ207"/>
  <c r="AT207" s="1"/>
  <c r="BB207" s="1"/>
  <c r="AN208"/>
  <c r="AS262"/>
  <c r="AT262" s="1"/>
  <c r="BB262" s="1"/>
  <c r="AS260"/>
  <c r="AS289"/>
  <c r="AS258"/>
  <c r="J78" i="18" s="1"/>
  <c r="AT286" i="1"/>
  <c r="BB286" s="1"/>
  <c r="AT281"/>
  <c r="BB281" s="1"/>
  <c r="AT280"/>
  <c r="BB280" s="1"/>
  <c r="AT253"/>
  <c r="BB253" s="1"/>
  <c r="AT249"/>
  <c r="BB249" s="1"/>
  <c r="AT248"/>
  <c r="BB248" s="1"/>
  <c r="O59" i="18"/>
  <c r="AS203" i="1"/>
  <c r="AT240"/>
  <c r="AT235"/>
  <c r="BB235" s="1"/>
  <c r="AT229"/>
  <c r="BB229" s="1"/>
  <c r="AT223"/>
  <c r="AT219"/>
  <c r="AT217"/>
  <c r="AT215"/>
  <c r="BB215" s="1"/>
  <c r="AT206"/>
  <c r="BB206" s="1"/>
  <c r="AT202"/>
  <c r="BB202" s="1"/>
  <c r="AT189"/>
  <c r="BB189" s="1"/>
  <c r="AT185"/>
  <c r="BB185" s="1"/>
  <c r="EQ27" i="18"/>
  <c r="Q26"/>
  <c r="Q25" s="1"/>
  <c r="EO27"/>
  <c r="O26"/>
  <c r="O25" s="1"/>
  <c r="EM27"/>
  <c r="M26"/>
  <c r="M25" s="1"/>
  <c r="EJ84"/>
  <c r="AT274" i="1"/>
  <c r="BB274" s="1"/>
  <c r="AQ276"/>
  <c r="H84" i="18" s="1"/>
  <c r="AQ268" i="1"/>
  <c r="H81" i="18" s="1"/>
  <c r="AT264" i="1"/>
  <c r="BB264" s="1"/>
  <c r="AQ254"/>
  <c r="H77" i="18" s="1"/>
  <c r="AT200" i="1"/>
  <c r="BB200" s="1"/>
  <c r="AS283"/>
  <c r="AS268"/>
  <c r="J81" i="18" s="1"/>
  <c r="AS254" i="1"/>
  <c r="J77" i="18" s="1"/>
  <c r="AS250" i="1"/>
  <c r="AT287"/>
  <c r="BB287" s="1"/>
  <c r="AT279"/>
  <c r="BB279" s="1"/>
  <c r="AT267"/>
  <c r="BB267" s="1"/>
  <c r="AT266"/>
  <c r="BB266" s="1"/>
  <c r="AT257"/>
  <c r="BB257" s="1"/>
  <c r="AT256"/>
  <c r="BB256" s="1"/>
  <c r="AT252"/>
  <c r="BB252" s="1"/>
  <c r="AT247"/>
  <c r="BB247" s="1"/>
  <c r="AS243"/>
  <c r="AS237"/>
  <c r="AS231"/>
  <c r="AS220"/>
  <c r="AT242"/>
  <c r="BB242" s="1"/>
  <c r="AT241"/>
  <c r="AT236"/>
  <c r="BB236" s="1"/>
  <c r="AT234"/>
  <c r="BB234" s="1"/>
  <c r="AT230"/>
  <c r="BB230" s="1"/>
  <c r="AT228"/>
  <c r="AT224"/>
  <c r="BB224" s="1"/>
  <c r="AT218"/>
  <c r="AT216"/>
  <c r="BB216" s="1"/>
  <c r="AT211"/>
  <c r="BB211" s="1"/>
  <c r="AT205"/>
  <c r="AT192"/>
  <c r="BB192" s="1"/>
  <c r="AT187"/>
  <c r="BB187" s="1"/>
  <c r="AT186"/>
  <c r="BB186" s="1"/>
  <c r="AQ159"/>
  <c r="H49" i="18" s="1"/>
  <c r="AT157" i="1"/>
  <c r="BB157" s="1"/>
  <c r="AS117"/>
  <c r="AS105"/>
  <c r="AS100" s="1"/>
  <c r="AT101"/>
  <c r="BB101" s="1"/>
  <c r="AS88"/>
  <c r="J28" i="18" s="1"/>
  <c r="AT86" i="1"/>
  <c r="BB86" s="1"/>
  <c r="AT80"/>
  <c r="BB80" s="1"/>
  <c r="AT141"/>
  <c r="BB141" s="1"/>
  <c r="O46" i="18"/>
  <c r="AS196" i="1"/>
  <c r="J58" i="18" s="1"/>
  <c r="AS178" i="1"/>
  <c r="J53" i="18" s="1"/>
  <c r="AS168" i="1"/>
  <c r="AS156"/>
  <c r="J48" i="18" s="1"/>
  <c r="AT180" i="1"/>
  <c r="BB180" s="1"/>
  <c r="AT176"/>
  <c r="BB176" s="1"/>
  <c r="AT175"/>
  <c r="BB175" s="1"/>
  <c r="AT172"/>
  <c r="BB172" s="1"/>
  <c r="AT171"/>
  <c r="BB171" s="1"/>
  <c r="AT167"/>
  <c r="BB167" s="1"/>
  <c r="AT166"/>
  <c r="BB166" s="1"/>
  <c r="AS149"/>
  <c r="AT146"/>
  <c r="BB146" s="1"/>
  <c r="AT145"/>
  <c r="BB145" s="1"/>
  <c r="AT137"/>
  <c r="BB137" s="1"/>
  <c r="AT136"/>
  <c r="BB136" s="1"/>
  <c r="AT130"/>
  <c r="BB130" s="1"/>
  <c r="AT129"/>
  <c r="BB129" s="1"/>
  <c r="AT126"/>
  <c r="BB126" s="1"/>
  <c r="AT125"/>
  <c r="BB125" s="1"/>
  <c r="AQ181"/>
  <c r="H54" i="18" s="1"/>
  <c r="AT169" i="1"/>
  <c r="BB169" s="1"/>
  <c r="AQ178"/>
  <c r="H53" i="18" s="1"/>
  <c r="AQ168" i="1"/>
  <c r="AS110"/>
  <c r="AS92"/>
  <c r="J29" i="18" s="1"/>
  <c r="AT89" i="1"/>
  <c r="BB89" s="1"/>
  <c r="Q46" i="18"/>
  <c r="M46"/>
  <c r="AT177" i="1"/>
  <c r="BB177" s="1"/>
  <c r="AT174"/>
  <c r="BB174" s="1"/>
  <c r="AT173"/>
  <c r="BB173" s="1"/>
  <c r="AT165"/>
  <c r="BB165" s="1"/>
  <c r="AT155"/>
  <c r="BB155" s="1"/>
  <c r="AT154"/>
  <c r="BB154" s="1"/>
  <c r="AS139"/>
  <c r="AS133"/>
  <c r="AT148"/>
  <c r="BB148" s="1"/>
  <c r="AT147"/>
  <c r="BB147" s="1"/>
  <c r="AT144"/>
  <c r="BB144" s="1"/>
  <c r="AT143"/>
  <c r="BB143" s="1"/>
  <c r="AT138"/>
  <c r="BB138" s="1"/>
  <c r="AT132"/>
  <c r="BB132" s="1"/>
  <c r="AT131"/>
  <c r="BB131" s="1"/>
  <c r="AT128"/>
  <c r="BB128" s="1"/>
  <c r="AT127"/>
  <c r="BB127" s="1"/>
  <c r="AT121"/>
  <c r="BB121" s="1"/>
  <c r="AT120"/>
  <c r="BB120" s="1"/>
  <c r="P23" i="18"/>
  <c r="L17"/>
  <c r="L7"/>
  <c r="AQ139" i="1"/>
  <c r="AQ133"/>
  <c r="AQ92"/>
  <c r="H29" i="18" s="1"/>
  <c r="N6"/>
  <c r="AQ149" i="1"/>
  <c r="AQ122"/>
  <c r="AQ117"/>
  <c r="AQ105"/>
  <c r="AQ100" s="1"/>
  <c r="AQ88"/>
  <c r="H28" i="18" s="1"/>
  <c r="R6"/>
  <c r="R90" s="1"/>
  <c r="P6"/>
  <c r="P90" s="1"/>
  <c r="M6"/>
  <c r="M90" s="1"/>
  <c r="AQ39" i="1"/>
  <c r="H16" i="18" s="1"/>
  <c r="AQ37" i="1"/>
  <c r="H15" i="18" s="1"/>
  <c r="AQ15" i="1"/>
  <c r="H9" i="18" s="1"/>
  <c r="AT12" i="1"/>
  <c r="BB12" s="1"/>
  <c r="AQ11"/>
  <c r="AT7"/>
  <c r="BB7" s="1"/>
  <c r="AS44"/>
  <c r="AS37"/>
  <c r="J15" i="18" s="1"/>
  <c r="AS25" i="1"/>
  <c r="AS19"/>
  <c r="AS15"/>
  <c r="J9" i="18" s="1"/>
  <c r="AS11" i="1"/>
  <c r="AQ77"/>
  <c r="AT49"/>
  <c r="BB49" s="1"/>
  <c r="AT43"/>
  <c r="BB43" s="1"/>
  <c r="AT34"/>
  <c r="AT33"/>
  <c r="BB33" s="1"/>
  <c r="AT28"/>
  <c r="AT24"/>
  <c r="AT23"/>
  <c r="AT18"/>
  <c r="BB18" s="1"/>
  <c r="AT10"/>
  <c r="BB10" s="1"/>
  <c r="AT41"/>
  <c r="BB41" s="1"/>
  <c r="AQ44"/>
  <c r="AT26"/>
  <c r="BB26" s="1"/>
  <c r="AQ29"/>
  <c r="H14" i="18" s="1"/>
  <c r="AQ25" i="1"/>
  <c r="AQ19"/>
  <c r="AS77"/>
  <c r="AS60"/>
  <c r="J22" i="18" s="1"/>
  <c r="AS56" i="1"/>
  <c r="J21" i="18" s="1"/>
  <c r="AS50" i="1"/>
  <c r="AQ60"/>
  <c r="H22" i="18" s="1"/>
  <c r="AQ56" i="1"/>
  <c r="H21" i="18" s="1"/>
  <c r="AT47" i="1"/>
  <c r="AQ50"/>
  <c r="AT36"/>
  <c r="AT35"/>
  <c r="AT32"/>
  <c r="AT31"/>
  <c r="AT22"/>
  <c r="AT9"/>
  <c r="BB9" s="1"/>
  <c r="M83"/>
  <c r="M85" s="1"/>
  <c r="M79" s="1"/>
  <c r="AS83"/>
  <c r="AS85" s="1"/>
  <c r="AU5" i="21" l="1"/>
  <c r="EO51" i="18"/>
  <c r="EU50"/>
  <c r="EP74"/>
  <c r="CZ25"/>
  <c r="EO82"/>
  <c r="EL51"/>
  <c r="AU244" i="21"/>
  <c r="AU292" s="1"/>
  <c r="DD25" i="18"/>
  <c r="DE46"/>
  <c r="DA46"/>
  <c r="BB292" i="21"/>
  <c r="DD46" i="18"/>
  <c r="EM26"/>
  <c r="CZ6"/>
  <c r="ER75"/>
  <c r="EQ55"/>
  <c r="DB74"/>
  <c r="DB90" s="1"/>
  <c r="DB91" s="1"/>
  <c r="EM75"/>
  <c r="DE25"/>
  <c r="DE90" s="1"/>
  <c r="DE91" s="1"/>
  <c r="EL26"/>
  <c r="EQ59"/>
  <c r="EO55"/>
  <c r="ER79"/>
  <c r="ER47"/>
  <c r="DC25"/>
  <c r="EO71"/>
  <c r="EO70" s="1"/>
  <c r="EQ12"/>
  <c r="EM47"/>
  <c r="DA25"/>
  <c r="BB280" i="17"/>
  <c r="BB270"/>
  <c r="M20"/>
  <c r="BB260"/>
  <c r="BB255"/>
  <c r="BB268" i="12"/>
  <c r="S5" i="15"/>
  <c r="BB248" i="16"/>
  <c r="BB280"/>
  <c r="BB282"/>
  <c r="BB246"/>
  <c r="AT34"/>
  <c r="EU13" i="18"/>
  <c r="AT261" i="13"/>
  <c r="BB261" s="1"/>
  <c r="L79" i="17"/>
  <c r="L78" s="1"/>
  <c r="S6" i="23"/>
  <c r="S5" s="1"/>
  <c r="EU58" i="18"/>
  <c r="AF42" i="16"/>
  <c r="AR42" s="1"/>
  <c r="AT42" s="1"/>
  <c r="BB42" s="1"/>
  <c r="AE44"/>
  <c r="AE40" s="1"/>
  <c r="AN245" i="13"/>
  <c r="AQ99"/>
  <c r="BB252" i="22"/>
  <c r="EU83" i="18"/>
  <c r="BB262" i="23"/>
  <c r="AQ209" i="12"/>
  <c r="AQ77"/>
  <c r="AN244" i="17"/>
  <c r="R150" i="22"/>
  <c r="AT262" i="14"/>
  <c r="BB262" s="1"/>
  <c r="AB6" i="23"/>
  <c r="AB5" s="1"/>
  <c r="T79" i="22"/>
  <c r="T78" s="1"/>
  <c r="M259" i="12"/>
  <c r="AR258"/>
  <c r="V78" i="18" s="1"/>
  <c r="BB247" i="13"/>
  <c r="BB248" i="22"/>
  <c r="AQ37" i="13"/>
  <c r="AH15" i="18" s="1"/>
  <c r="AT188" i="14"/>
  <c r="BB188" s="1"/>
  <c r="AS268" i="13"/>
  <c r="AJ81" i="18" s="1"/>
  <c r="AT67" i="12"/>
  <c r="AC6"/>
  <c r="AC5" s="1"/>
  <c r="T6" i="23"/>
  <c r="T5" s="1"/>
  <c r="BV88" i="18"/>
  <c r="BV87" s="1"/>
  <c r="AR284" i="16"/>
  <c r="AQ277" i="12"/>
  <c r="U86" i="18"/>
  <c r="U85" s="1"/>
  <c r="AU67" i="12"/>
  <c r="BB67" s="1"/>
  <c r="AU32" i="1"/>
  <c r="BB32" s="1"/>
  <c r="AX47"/>
  <c r="AX50" s="1"/>
  <c r="AU24"/>
  <c r="BB24" s="1"/>
  <c r="AU219"/>
  <c r="BB219" s="1"/>
  <c r="AU240"/>
  <c r="BB240" s="1"/>
  <c r="AU34" i="12"/>
  <c r="BB34" s="1"/>
  <c r="AU64"/>
  <c r="BB64"/>
  <c r="AU36"/>
  <c r="BB36"/>
  <c r="AU65"/>
  <c r="BB65"/>
  <c r="AU22"/>
  <c r="BB22"/>
  <c r="AU219"/>
  <c r="BB219"/>
  <c r="AU208"/>
  <c r="BB208"/>
  <c r="W83" i="18"/>
  <c r="W82" s="1"/>
  <c r="AS269" i="12"/>
  <c r="AQ88" i="18"/>
  <c r="AZ284" i="13"/>
  <c r="AU36"/>
  <c r="BB36" s="1"/>
  <c r="AU234"/>
  <c r="BB234" s="1"/>
  <c r="AU207"/>
  <c r="BB207" s="1"/>
  <c r="AU223" i="14"/>
  <c r="BB223"/>
  <c r="AU236"/>
  <c r="BB236" s="1"/>
  <c r="AU241" i="15"/>
  <c r="BB241" s="1"/>
  <c r="BI83" i="18"/>
  <c r="AU233" i="15"/>
  <c r="BB233" s="1"/>
  <c r="AU36" i="16"/>
  <c r="BB36"/>
  <c r="AU64"/>
  <c r="BB64" s="1"/>
  <c r="AU24"/>
  <c r="BB24"/>
  <c r="AU205"/>
  <c r="BB205" s="1"/>
  <c r="AU219"/>
  <c r="BB219"/>
  <c r="AU242"/>
  <c r="BB242" s="1"/>
  <c r="AU223"/>
  <c r="BB223"/>
  <c r="AU240"/>
  <c r="BB240" s="1"/>
  <c r="AU67" i="17"/>
  <c r="BB67" s="1"/>
  <c r="AZ41"/>
  <c r="AZ44" s="1"/>
  <c r="AZ40" s="1"/>
  <c r="EM38" i="18"/>
  <c r="EU38" s="1"/>
  <c r="EU39"/>
  <c r="AU206" i="17"/>
  <c r="BB206" s="1"/>
  <c r="AU236"/>
  <c r="BB236" s="1"/>
  <c r="CJ86" i="18"/>
  <c r="CJ85" s="1"/>
  <c r="AS277" i="17"/>
  <c r="AU235"/>
  <c r="BB235" s="1"/>
  <c r="AU208"/>
  <c r="BB208" s="1"/>
  <c r="CJ83" i="18"/>
  <c r="AS269" i="17"/>
  <c r="AF204" i="1"/>
  <c r="AF209" s="1"/>
  <c r="AE209"/>
  <c r="AQ39" i="12"/>
  <c r="U16" i="18" s="1"/>
  <c r="EH16" s="1"/>
  <c r="AU41" i="12"/>
  <c r="AU44" s="1"/>
  <c r="AU40" s="1"/>
  <c r="AQ44"/>
  <c r="AU64" i="13"/>
  <c r="BB64"/>
  <c r="AU206"/>
  <c r="BB206"/>
  <c r="AU28"/>
  <c r="BB28"/>
  <c r="AU216"/>
  <c r="BB216"/>
  <c r="AU240"/>
  <c r="BB240"/>
  <c r="AU35" i="14"/>
  <c r="BB35"/>
  <c r="AV83" i="18"/>
  <c r="AU64" i="15"/>
  <c r="BB64" s="1"/>
  <c r="AU36"/>
  <c r="BB36"/>
  <c r="BV86" i="18"/>
  <c r="BV85" s="1"/>
  <c r="AR277" i="16"/>
  <c r="AU65"/>
  <c r="BB65"/>
  <c r="AU23" i="17"/>
  <c r="BB23" s="1"/>
  <c r="AU228"/>
  <c r="BB228" s="1"/>
  <c r="DJ80" i="18"/>
  <c r="AF94" i="1"/>
  <c r="AE99"/>
  <c r="AQ88" i="12"/>
  <c r="U28" i="18" s="1"/>
  <c r="AU199" i="13"/>
  <c r="AU203" s="1"/>
  <c r="BB199"/>
  <c r="CH88" i="18"/>
  <c r="CH87" s="1"/>
  <c r="AQ284" i="17"/>
  <c r="EM66" i="18"/>
  <c r="EU66" s="1"/>
  <c r="EU67"/>
  <c r="AX57" i="1"/>
  <c r="AX60" s="1"/>
  <c r="O22" i="18" s="1"/>
  <c r="EO22" s="1"/>
  <c r="EU22" s="1"/>
  <c r="EM44"/>
  <c r="EU44" s="1"/>
  <c r="EU45"/>
  <c r="AU30" i="17"/>
  <c r="BB30" s="1"/>
  <c r="EM40" i="18"/>
  <c r="EU40" s="1"/>
  <c r="EU41"/>
  <c r="DH88"/>
  <c r="DH87" s="1"/>
  <c r="AQ284" i="22"/>
  <c r="AQ94" i="1"/>
  <c r="M99"/>
  <c r="M93" s="1"/>
  <c r="AQ160"/>
  <c r="M162"/>
  <c r="AQ199"/>
  <c r="M203"/>
  <c r="AQ233"/>
  <c r="AQ237" s="1"/>
  <c r="M237"/>
  <c r="M232" s="1"/>
  <c r="AQ214"/>
  <c r="AQ220" s="1"/>
  <c r="M220"/>
  <c r="M213" s="1"/>
  <c r="AQ255"/>
  <c r="AQ258" s="1"/>
  <c r="H78" i="18" s="1"/>
  <c r="M258" i="1"/>
  <c r="AS94"/>
  <c r="AS99" s="1"/>
  <c r="AN99"/>
  <c r="AN93" s="1"/>
  <c r="AN78" s="1"/>
  <c r="AQ80" i="15"/>
  <c r="AT80" s="1"/>
  <c r="BB80" s="1"/>
  <c r="M85"/>
  <c r="AQ160" i="23"/>
  <c r="AQ162" s="1"/>
  <c r="DU50" i="18" s="1"/>
  <c r="M162" i="23"/>
  <c r="AS264"/>
  <c r="AN268"/>
  <c r="AF272" i="16"/>
  <c r="AR272" s="1"/>
  <c r="AT272" s="1"/>
  <c r="BB272" s="1"/>
  <c r="AE273"/>
  <c r="AE269" s="1"/>
  <c r="AR272" i="22"/>
  <c r="AF273"/>
  <c r="AF269" s="1"/>
  <c r="AR270" i="23"/>
  <c r="AF273"/>
  <c r="AF269" s="1"/>
  <c r="EU27" i="18"/>
  <c r="M259" i="13"/>
  <c r="AU15"/>
  <c r="AF254"/>
  <c r="AS283" i="14"/>
  <c r="BB275" i="15"/>
  <c r="BB261" i="16"/>
  <c r="BB252"/>
  <c r="BB248" i="17"/>
  <c r="BB57" i="1"/>
  <c r="BB41" i="12"/>
  <c r="Y244" i="13"/>
  <c r="AE289"/>
  <c r="AE284" s="1"/>
  <c r="AT241"/>
  <c r="AB150"/>
  <c r="M244" i="17"/>
  <c r="M151" i="23"/>
  <c r="S244" i="13"/>
  <c r="AS99"/>
  <c r="BB252" i="14"/>
  <c r="EU48" i="18"/>
  <c r="BA292" i="16"/>
  <c r="L20" i="1"/>
  <c r="AS11" i="12"/>
  <c r="W8" i="18" s="1"/>
  <c r="AU11" i="14"/>
  <c r="AY8" i="18" s="1"/>
  <c r="L79" i="1"/>
  <c r="L78" s="1"/>
  <c r="AN259" i="23"/>
  <c r="L259" i="1"/>
  <c r="AB244" i="23"/>
  <c r="AF245"/>
  <c r="AQ203" i="12"/>
  <c r="AB244" i="22"/>
  <c r="AX244" i="1"/>
  <c r="BB31"/>
  <c r="AU31"/>
  <c r="AU23"/>
  <c r="BB23" s="1"/>
  <c r="BB34"/>
  <c r="AU34"/>
  <c r="BB228"/>
  <c r="AU228"/>
  <c r="BB241"/>
  <c r="AU241"/>
  <c r="BB217"/>
  <c r="AU217"/>
  <c r="AU31" i="12"/>
  <c r="BB31" s="1"/>
  <c r="AU52"/>
  <c r="AU56" s="1"/>
  <c r="AU45" s="1"/>
  <c r="AU217"/>
  <c r="BB217" s="1"/>
  <c r="AU228"/>
  <c r="BB228" s="1"/>
  <c r="AU206"/>
  <c r="BB206" s="1"/>
  <c r="AJ86" i="18"/>
  <c r="AJ85" s="1"/>
  <c r="AS277" i="13"/>
  <c r="AU23"/>
  <c r="BB23" s="1"/>
  <c r="AL88" i="18"/>
  <c r="AU284" i="13"/>
  <c r="AU32"/>
  <c r="BB32" s="1"/>
  <c r="AU67"/>
  <c r="BB67" s="1"/>
  <c r="AU218" i="14"/>
  <c r="BB218" s="1"/>
  <c r="AU242"/>
  <c r="BB242" s="1"/>
  <c r="AU215"/>
  <c r="BB215" s="1"/>
  <c r="AU234"/>
  <c r="BB234" s="1"/>
  <c r="AU208"/>
  <c r="BB208" s="1"/>
  <c r="AU147" i="15"/>
  <c r="AU149" s="1"/>
  <c r="AU140" s="1"/>
  <c r="AU78" s="1"/>
  <c r="AU21"/>
  <c r="BB21" s="1"/>
  <c r="AU30"/>
  <c r="BB30" s="1"/>
  <c r="AU217"/>
  <c r="BB217" s="1"/>
  <c r="AU236"/>
  <c r="BB236" s="1"/>
  <c r="AU207"/>
  <c r="BB207" s="1"/>
  <c r="AU227"/>
  <c r="AU222"/>
  <c r="BB222" s="1"/>
  <c r="AU32" i="16"/>
  <c r="BB32" s="1"/>
  <c r="AU52"/>
  <c r="AU56" s="1"/>
  <c r="AU45" s="1"/>
  <c r="AU28"/>
  <c r="BB28" s="1"/>
  <c r="AU241"/>
  <c r="BB241" s="1"/>
  <c r="AU218"/>
  <c r="BB218" s="1"/>
  <c r="AU235"/>
  <c r="BB235" s="1"/>
  <c r="AU21" i="17"/>
  <c r="BB21" s="1"/>
  <c r="EM10" i="18"/>
  <c r="EU10" s="1"/>
  <c r="EU11"/>
  <c r="AU205" i="17"/>
  <c r="BB205" s="1"/>
  <c r="AU207"/>
  <c r="BB207" s="1"/>
  <c r="CW88" i="18"/>
  <c r="CW87" s="1"/>
  <c r="CW83"/>
  <c r="CW82" s="1"/>
  <c r="DJ88"/>
  <c r="DJ87" s="1"/>
  <c r="AS284" i="22"/>
  <c r="AU223" i="13"/>
  <c r="BB223" s="1"/>
  <c r="AU7"/>
  <c r="AU11" s="1"/>
  <c r="AL8" i="18" s="1"/>
  <c r="AQ11" i="13"/>
  <c r="AU28" i="14"/>
  <c r="BB28" s="1"/>
  <c r="AU31"/>
  <c r="BB31" s="1"/>
  <c r="AU32" i="15"/>
  <c r="BB32" s="1"/>
  <c r="AU67"/>
  <c r="BB67" s="1"/>
  <c r="AU147" i="16"/>
  <c r="AU149" s="1"/>
  <c r="AU140" s="1"/>
  <c r="AU78" s="1"/>
  <c r="AU52" i="17"/>
  <c r="BB52" s="1"/>
  <c r="BB65" i="1"/>
  <c r="AU65"/>
  <c r="AU242" i="13"/>
  <c r="BB242" s="1"/>
  <c r="AU219"/>
  <c r="BB219" s="1"/>
  <c r="AU208"/>
  <c r="BB208" s="1"/>
  <c r="AU67" i="14"/>
  <c r="BB67" s="1"/>
  <c r="EM85" i="18"/>
  <c r="EU85" s="1"/>
  <c r="EU86"/>
  <c r="AU88"/>
  <c r="AU87" s="1"/>
  <c r="AQ284" i="14"/>
  <c r="AU66" i="15"/>
  <c r="BB66" s="1"/>
  <c r="CU86" i="18"/>
  <c r="CU85" s="1"/>
  <c r="EM36"/>
  <c r="EU36" s="1"/>
  <c r="EU37"/>
  <c r="AU34" i="17"/>
  <c r="BB34" s="1"/>
  <c r="AF101" i="15"/>
  <c r="AE105"/>
  <c r="AE100" s="1"/>
  <c r="AQ101"/>
  <c r="M105"/>
  <c r="M100" s="1"/>
  <c r="AQ194" i="1"/>
  <c r="M196"/>
  <c r="AQ210"/>
  <c r="AQ212" s="1"/>
  <c r="H63" i="18" s="1"/>
  <c r="M212" i="1"/>
  <c r="AS204"/>
  <c r="AN209"/>
  <c r="CU28" i="18"/>
  <c r="AQ157" i="17"/>
  <c r="AT157" s="1"/>
  <c r="BB157" s="1"/>
  <c r="M159"/>
  <c r="AQ195"/>
  <c r="AT195" s="1"/>
  <c r="BB195" s="1"/>
  <c r="M196"/>
  <c r="AQ199"/>
  <c r="M203"/>
  <c r="AQ216"/>
  <c r="M220"/>
  <c r="M213" s="1"/>
  <c r="AS86" i="22"/>
  <c r="AS88" s="1"/>
  <c r="DJ28" i="18" s="1"/>
  <c r="AN88" i="22"/>
  <c r="AQ90" i="23"/>
  <c r="M92"/>
  <c r="AQ136"/>
  <c r="AQ139" s="1"/>
  <c r="M139"/>
  <c r="M134" s="1"/>
  <c r="AS217" i="17"/>
  <c r="AN220"/>
  <c r="AN213" s="1"/>
  <c r="AR285" i="22"/>
  <c r="AF289"/>
  <c r="AF284" s="1"/>
  <c r="AS251"/>
  <c r="AN254"/>
  <c r="AN245" s="1"/>
  <c r="AR279" i="23"/>
  <c r="AF283"/>
  <c r="AF277" s="1"/>
  <c r="AS246"/>
  <c r="AN250"/>
  <c r="AN245" s="1"/>
  <c r="AN244" s="1"/>
  <c r="AN198" i="1"/>
  <c r="AN197" s="1"/>
  <c r="AT186" i="12"/>
  <c r="BB186" s="1"/>
  <c r="AT83" i="14"/>
  <c r="BB83" s="1"/>
  <c r="AS258"/>
  <c r="AW78" i="18" s="1"/>
  <c r="AU250" i="17"/>
  <c r="EU15" i="18"/>
  <c r="EU61"/>
  <c r="BB275" i="22"/>
  <c r="BB261" i="23"/>
  <c r="AQ193" i="12"/>
  <c r="T244" i="13"/>
  <c r="EU28" i="18"/>
  <c r="S5" i="22"/>
  <c r="M259" i="14"/>
  <c r="AT233" i="22"/>
  <c r="AT187"/>
  <c r="BB187" s="1"/>
  <c r="AT107" i="13"/>
  <c r="BB107" s="1"/>
  <c r="AN45"/>
  <c r="AT52" i="22"/>
  <c r="AT104"/>
  <c r="BB104" s="1"/>
  <c r="AN151"/>
  <c r="L5" i="1"/>
  <c r="AY150" i="23"/>
  <c r="AQ56" i="12"/>
  <c r="U21" i="18" s="1"/>
  <c r="AQ11" i="14"/>
  <c r="L198" i="1"/>
  <c r="L197" s="1"/>
  <c r="AQ220" i="12"/>
  <c r="AS269" i="16"/>
  <c r="AQ268" i="12"/>
  <c r="AQ259" s="1"/>
  <c r="EU76" i="18"/>
  <c r="AM259" i="17"/>
  <c r="AU22" i="1"/>
  <c r="BB22" s="1"/>
  <c r="AU36"/>
  <c r="BB36" s="1"/>
  <c r="BB205"/>
  <c r="AU205"/>
  <c r="AU209" s="1"/>
  <c r="AX13" i="12"/>
  <c r="AX15" s="1"/>
  <c r="AU32"/>
  <c r="BB32" s="1"/>
  <c r="AU207"/>
  <c r="BB207" s="1"/>
  <c r="AU241"/>
  <c r="BB241" s="1"/>
  <c r="W86" i="18"/>
  <c r="W85" s="1"/>
  <c r="AS277" i="12"/>
  <c r="AJ83" i="18"/>
  <c r="AJ82" s="1"/>
  <c r="AS269" i="13"/>
  <c r="AU30"/>
  <c r="BB30" s="1"/>
  <c r="AU35"/>
  <c r="BB35" s="1"/>
  <c r="AH80" i="18"/>
  <c r="AZ41" i="13"/>
  <c r="AZ44" s="1"/>
  <c r="AZ40" s="1"/>
  <c r="AU65"/>
  <c r="BB65" s="1"/>
  <c r="AU205"/>
  <c r="BB205" s="1"/>
  <c r="AY80" i="18"/>
  <c r="BB94" i="14"/>
  <c r="AU217"/>
  <c r="BB217" s="1"/>
  <c r="AU235"/>
  <c r="BB235" s="1"/>
  <c r="AU218" i="15"/>
  <c r="BB218" s="1"/>
  <c r="EM87" i="18"/>
  <c r="AU208" i="15"/>
  <c r="BB208" s="1"/>
  <c r="AU27" i="16"/>
  <c r="BB27" s="1"/>
  <c r="AU67"/>
  <c r="BB67" s="1"/>
  <c r="AU215"/>
  <c r="BB215" s="1"/>
  <c r="AU236"/>
  <c r="BB236" s="1"/>
  <c r="AU217"/>
  <c r="BB217" s="1"/>
  <c r="AU234"/>
  <c r="BB234" s="1"/>
  <c r="AU208"/>
  <c r="BB208" s="1"/>
  <c r="AU26" i="17"/>
  <c r="AU28"/>
  <c r="BB28" s="1"/>
  <c r="EM34" i="18"/>
  <c r="EU34" s="1"/>
  <c r="EU35"/>
  <c r="AU219" i="17"/>
  <c r="BB219" s="1"/>
  <c r="AU242"/>
  <c r="BB242" s="1"/>
  <c r="AU227"/>
  <c r="AU231" s="1"/>
  <c r="AU226" s="1"/>
  <c r="CJ80" i="18"/>
  <c r="AS259" i="17"/>
  <c r="DW80" i="18"/>
  <c r="AU67" i="1"/>
  <c r="BB67" s="1"/>
  <c r="AU52" i="15"/>
  <c r="BB52" s="1"/>
  <c r="AU28"/>
  <c r="BB28" s="1"/>
  <c r="BW86" i="18"/>
  <c r="BW85" s="1"/>
  <c r="AS277" i="16"/>
  <c r="AU86" i="18"/>
  <c r="AU85" s="1"/>
  <c r="AQ277" i="14"/>
  <c r="AU206" i="15"/>
  <c r="BB206" s="1"/>
  <c r="AU35" i="16"/>
  <c r="BB35" s="1"/>
  <c r="BU83" i="18"/>
  <c r="BU82" s="1"/>
  <c r="AQ269" i="16"/>
  <c r="AU36" i="17"/>
  <c r="BB36" s="1"/>
  <c r="AU66"/>
  <c r="BB66" s="1"/>
  <c r="EM68" i="18"/>
  <c r="EU68" s="1"/>
  <c r="EU69"/>
  <c r="AU24" i="14"/>
  <c r="BB24" s="1"/>
  <c r="AU34" i="15"/>
  <c r="BB34" s="1"/>
  <c r="AU242"/>
  <c r="BB242" s="1"/>
  <c r="DH86" i="18"/>
  <c r="DH85" s="1"/>
  <c r="AQ277" i="22"/>
  <c r="AQ191" i="1"/>
  <c r="AQ193" s="1"/>
  <c r="H57" i="18" s="1"/>
  <c r="M193" i="1"/>
  <c r="M182" s="1"/>
  <c r="AQ227"/>
  <c r="AQ231" s="1"/>
  <c r="M231"/>
  <c r="M226" s="1"/>
  <c r="AQ239"/>
  <c r="AQ243" s="1"/>
  <c r="M243"/>
  <c r="M238" s="1"/>
  <c r="AQ278"/>
  <c r="M283"/>
  <c r="M277" s="1"/>
  <c r="AQ246"/>
  <c r="AQ250" s="1"/>
  <c r="M250"/>
  <c r="M245" s="1"/>
  <c r="EM72" i="18"/>
  <c r="EU72" s="1"/>
  <c r="EU73"/>
  <c r="AS155" i="17"/>
  <c r="AS156" s="1"/>
  <c r="AN156"/>
  <c r="AN151" s="1"/>
  <c r="AQ166" i="23"/>
  <c r="M168"/>
  <c r="M163" s="1"/>
  <c r="M150" s="1"/>
  <c r="AR261" i="17"/>
  <c r="AF263"/>
  <c r="AQ245" i="12"/>
  <c r="AN150" i="14"/>
  <c r="BO74" i="18"/>
  <c r="BB253" i="16"/>
  <c r="EU16" i="18"/>
  <c r="BB275" i="17"/>
  <c r="BB282"/>
  <c r="AQ159"/>
  <c r="CH49" i="18" s="1"/>
  <c r="AT205" i="22"/>
  <c r="BB282" i="23"/>
  <c r="BB272"/>
  <c r="BB255"/>
  <c r="BB247"/>
  <c r="AN198"/>
  <c r="AN197" s="1"/>
  <c r="M20" i="1"/>
  <c r="M5" s="1"/>
  <c r="L269" i="13"/>
  <c r="L244" s="1"/>
  <c r="AQ56"/>
  <c r="AH21" i="18" s="1"/>
  <c r="AQ85" i="13"/>
  <c r="R244"/>
  <c r="M79" i="15"/>
  <c r="AE79"/>
  <c r="AM150" i="17"/>
  <c r="AN45"/>
  <c r="M78"/>
  <c r="AE250" i="13"/>
  <c r="AT68"/>
  <c r="BB68" s="1"/>
  <c r="AN245" i="16"/>
  <c r="AN244" s="1"/>
  <c r="M182" i="17"/>
  <c r="AN79" i="22"/>
  <c r="AN78" s="1"/>
  <c r="S150" i="23"/>
  <c r="EU52" i="18"/>
  <c r="L45" i="16"/>
  <c r="AV292" i="12"/>
  <c r="Y197" i="13"/>
  <c r="AM244" i="17"/>
  <c r="AW150"/>
  <c r="L269" i="1"/>
  <c r="AJ244" i="23"/>
  <c r="AF264" i="15"/>
  <c r="AR264" s="1"/>
  <c r="AT264" s="1"/>
  <c r="BB264" s="1"/>
  <c r="BA244" i="1"/>
  <c r="BA292" s="1"/>
  <c r="R91" i="18" s="1"/>
  <c r="AN168" i="17"/>
  <c r="AN163" s="1"/>
  <c r="AU244" i="1"/>
  <c r="BB35"/>
  <c r="AU35"/>
  <c r="BB28"/>
  <c r="AU28"/>
  <c r="AU29" s="1"/>
  <c r="BB218"/>
  <c r="AU218"/>
  <c r="BB223"/>
  <c r="AU223"/>
  <c r="AU35" i="12"/>
  <c r="BB35" s="1"/>
  <c r="AU21"/>
  <c r="BB21" s="1"/>
  <c r="AU28"/>
  <c r="AU29" s="1"/>
  <c r="BB7"/>
  <c r="AU210"/>
  <c r="AU212" s="1"/>
  <c r="AQ212"/>
  <c r="W88" i="18"/>
  <c r="W87" s="1"/>
  <c r="AS284" i="12"/>
  <c r="AJ88" i="18"/>
  <c r="AJ87" s="1"/>
  <c r="AS284" i="13"/>
  <c r="AU24"/>
  <c r="BB24" s="1"/>
  <c r="AU217"/>
  <c r="BB217" s="1"/>
  <c r="AW88" i="18"/>
  <c r="AW87" s="1"/>
  <c r="AS284" i="14"/>
  <c r="AU205"/>
  <c r="BB205" s="1"/>
  <c r="AU228"/>
  <c r="BB228" s="1"/>
  <c r="AU219"/>
  <c r="BB219" s="1"/>
  <c r="AU241"/>
  <c r="BB241" s="1"/>
  <c r="AU207"/>
  <c r="BB207" s="1"/>
  <c r="AU26" i="15"/>
  <c r="BB26" s="1"/>
  <c r="AZ41"/>
  <c r="AZ44" s="1"/>
  <c r="AZ40" s="1"/>
  <c r="AU219"/>
  <c r="BB219" s="1"/>
  <c r="AU68" i="16"/>
  <c r="BB68" s="1"/>
  <c r="AU23"/>
  <c r="BB23" s="1"/>
  <c r="AU34"/>
  <c r="BB34" s="1"/>
  <c r="AU66"/>
  <c r="BB66" s="1"/>
  <c r="EM12" i="18"/>
  <c r="EU14"/>
  <c r="AU206" i="16"/>
  <c r="BB206" s="1"/>
  <c r="AU228"/>
  <c r="BB228" s="1"/>
  <c r="AU199"/>
  <c r="AU203" s="1"/>
  <c r="AU207"/>
  <c r="BB207" s="1"/>
  <c r="AU147" i="17"/>
  <c r="AU149" s="1"/>
  <c r="AU140" s="1"/>
  <c r="AU78" s="1"/>
  <c r="AU22"/>
  <c r="BB22" s="1"/>
  <c r="AU241"/>
  <c r="BB241" s="1"/>
  <c r="CJ88" i="18"/>
  <c r="CJ87" s="1"/>
  <c r="AS284" i="17"/>
  <c r="AU218"/>
  <c r="BB218" s="1"/>
  <c r="CW86" i="18"/>
  <c r="CW85" s="1"/>
  <c r="CW80"/>
  <c r="DW88"/>
  <c r="DW87" s="1"/>
  <c r="AS284" i="23"/>
  <c r="DW86" i="18"/>
  <c r="DW85" s="1"/>
  <c r="AS277" i="23"/>
  <c r="AU75" i="1"/>
  <c r="BB75" s="1"/>
  <c r="AU52" i="14"/>
  <c r="AU56" s="1"/>
  <c r="AU45" s="1"/>
  <c r="AU27" i="15"/>
  <c r="BB27" s="1"/>
  <c r="AU235"/>
  <c r="BB235" s="1"/>
  <c r="BJ83" i="18"/>
  <c r="BJ82" s="1"/>
  <c r="AS269" i="15"/>
  <c r="BH86" i="18"/>
  <c r="BH85" s="1"/>
  <c r="AQ277" i="15"/>
  <c r="AU228"/>
  <c r="BB228" s="1"/>
  <c r="BW88" i="18"/>
  <c r="BW87" s="1"/>
  <c r="AS284" i="16"/>
  <c r="AU240" i="17"/>
  <c r="BB240" s="1"/>
  <c r="CH86" i="18"/>
  <c r="CH85" s="1"/>
  <c r="AQ277" i="17"/>
  <c r="AU27"/>
  <c r="BB27" s="1"/>
  <c r="DJ83" i="18"/>
  <c r="AS269" i="22"/>
  <c r="DH83" i="18"/>
  <c r="DH82" s="1"/>
  <c r="AQ269" i="22"/>
  <c r="DW83" i="18"/>
  <c r="AS269" i="23"/>
  <c r="AU223" i="12"/>
  <c r="BB223" s="1"/>
  <c r="AU218"/>
  <c r="BB218" s="1"/>
  <c r="AU34" i="13"/>
  <c r="BB34" s="1"/>
  <c r="AU64" i="14"/>
  <c r="BB64" s="1"/>
  <c r="AW83" i="18"/>
  <c r="AS269" i="14"/>
  <c r="BH88" i="18"/>
  <c r="BH87" s="1"/>
  <c r="AQ284" i="15"/>
  <c r="AU22"/>
  <c r="BB22" s="1"/>
  <c r="AU240"/>
  <c r="BB240" s="1"/>
  <c r="AU31" i="16"/>
  <c r="BB31" s="1"/>
  <c r="BW80" i="18"/>
  <c r="BW79" s="1"/>
  <c r="AS259" i="16"/>
  <c r="CH83" i="18"/>
  <c r="CH82" s="1"/>
  <c r="AQ269" i="17"/>
  <c r="EM70" i="18"/>
  <c r="EU70" s="1"/>
  <c r="EU71"/>
  <c r="AU218" i="13"/>
  <c r="BB218" s="1"/>
  <c r="AU23" i="15"/>
  <c r="BB23" s="1"/>
  <c r="BJ80" i="18"/>
  <c r="AS259" i="15"/>
  <c r="AQ152" i="1"/>
  <c r="M156"/>
  <c r="M151" s="1"/>
  <c r="AQ204"/>
  <c r="AQ209" s="1"/>
  <c r="H62" i="18" s="1"/>
  <c r="M209" i="1"/>
  <c r="AQ222"/>
  <c r="AQ225" s="1"/>
  <c r="M225"/>
  <c r="M221" s="1"/>
  <c r="AQ152" i="17"/>
  <c r="M156"/>
  <c r="M151" s="1"/>
  <c r="M150" s="1"/>
  <c r="CW57" i="18"/>
  <c r="AQ210" i="17"/>
  <c r="M212"/>
  <c r="AQ285" i="1"/>
  <c r="M289"/>
  <c r="M284" s="1"/>
  <c r="AF256" i="17"/>
  <c r="AR256" s="1"/>
  <c r="AT256" s="1"/>
  <c r="AE258"/>
  <c r="AQ86" i="23"/>
  <c r="AQ88" s="1"/>
  <c r="DU28" i="18" s="1"/>
  <c r="M88" i="23"/>
  <c r="M79" s="1"/>
  <c r="M78" s="1"/>
  <c r="AS211" i="17"/>
  <c r="AN212"/>
  <c r="AN198" s="1"/>
  <c r="AS223"/>
  <c r="AN225"/>
  <c r="AN221" s="1"/>
  <c r="AS234"/>
  <c r="AN237"/>
  <c r="AN232" s="1"/>
  <c r="AQ260" i="1"/>
  <c r="AQ263" s="1"/>
  <c r="M263"/>
  <c r="M259" s="1"/>
  <c r="AS87" i="16"/>
  <c r="AS88" s="1"/>
  <c r="BW28" i="18" s="1"/>
  <c r="AN88" i="16"/>
  <c r="AN79" s="1"/>
  <c r="AN78" s="1"/>
  <c r="AR279" i="22"/>
  <c r="AF283"/>
  <c r="AF277" s="1"/>
  <c r="AS266"/>
  <c r="AN268"/>
  <c r="AN259" s="1"/>
  <c r="AS281"/>
  <c r="AN283"/>
  <c r="AN277" s="1"/>
  <c r="AR285" i="23"/>
  <c r="AF289"/>
  <c r="AF284" s="1"/>
  <c r="EM64" i="18"/>
  <c r="EU64" s="1"/>
  <c r="EU65"/>
  <c r="AQ231" i="12"/>
  <c r="U57" i="18"/>
  <c r="AQ243" i="12"/>
  <c r="AS263" i="13"/>
  <c r="M269"/>
  <c r="AU254" i="16"/>
  <c r="BY77" i="18" s="1"/>
  <c r="BB262" i="16"/>
  <c r="CO25" i="18"/>
  <c r="CM25"/>
  <c r="CM90" s="1"/>
  <c r="CM91" s="1"/>
  <c r="CQ25"/>
  <c r="DO90"/>
  <c r="DO91" s="1"/>
  <c r="AT192" i="22"/>
  <c r="BB281" i="23"/>
  <c r="AU250"/>
  <c r="BB271"/>
  <c r="BB260"/>
  <c r="BB248"/>
  <c r="AQ225" i="12"/>
  <c r="M45"/>
  <c r="AN5" i="13"/>
  <c r="M20" i="16"/>
  <c r="AN45"/>
  <c r="EU57" i="18"/>
  <c r="EU54"/>
  <c r="AT72" i="13"/>
  <c r="BB72" s="1"/>
  <c r="AT121"/>
  <c r="BB121" s="1"/>
  <c r="M244" i="14"/>
  <c r="AN245" i="15"/>
  <c r="AN244" s="1"/>
  <c r="AR212" i="22"/>
  <c r="DI63" i="18" s="1"/>
  <c r="EU63"/>
  <c r="AT86" i="23"/>
  <c r="BB86" s="1"/>
  <c r="AT223" i="22"/>
  <c r="AT124"/>
  <c r="BB124" s="1"/>
  <c r="AB150"/>
  <c r="AF258" i="13"/>
  <c r="AQ209"/>
  <c r="AH62" i="18" s="1"/>
  <c r="AV292" i="1"/>
  <c r="AY150" i="17"/>
  <c r="AQ15" i="12"/>
  <c r="U9" i="18" s="1"/>
  <c r="BA150" i="17"/>
  <c r="BA292" s="1"/>
  <c r="L45" i="23"/>
  <c r="L5" s="1"/>
  <c r="L245" i="1"/>
  <c r="L244" s="1"/>
  <c r="EU78" i="18"/>
  <c r="AM259" i="22"/>
  <c r="AM244" s="1"/>
  <c r="AW244" i="1"/>
  <c r="L163"/>
  <c r="L150" s="1"/>
  <c r="AQ269" i="15"/>
  <c r="AN269" i="22"/>
  <c r="DU81" i="18"/>
  <c r="DU79" s="1"/>
  <c r="AQ259" i="23"/>
  <c r="DH81" i="18"/>
  <c r="AQ259" i="22"/>
  <c r="CU81" i="18"/>
  <c r="CU79" s="1"/>
  <c r="CU74" s="1"/>
  <c r="CH81"/>
  <c r="CH79" s="1"/>
  <c r="AQ259" i="17"/>
  <c r="BU81" i="18"/>
  <c r="BU79" s="1"/>
  <c r="AQ259" i="16"/>
  <c r="BH81" i="18"/>
  <c r="AQ259" i="15"/>
  <c r="AW80" i="18"/>
  <c r="AS259" i="14"/>
  <c r="AN259" i="13"/>
  <c r="AN244" s="1"/>
  <c r="BB262"/>
  <c r="BB263"/>
  <c r="AJ80" i="18"/>
  <c r="AS259" i="13"/>
  <c r="EN79" i="18"/>
  <c r="EU80"/>
  <c r="W80"/>
  <c r="AS259" i="12"/>
  <c r="AU24" i="23"/>
  <c r="BB24"/>
  <c r="AU68"/>
  <c r="BB68"/>
  <c r="AU23"/>
  <c r="BB23"/>
  <c r="AU32"/>
  <c r="BB32"/>
  <c r="AU36"/>
  <c r="BB36"/>
  <c r="AU67"/>
  <c r="BB67"/>
  <c r="AU147"/>
  <c r="AU149" s="1"/>
  <c r="AU140" s="1"/>
  <c r="AU78" s="1"/>
  <c r="BB147"/>
  <c r="AU218"/>
  <c r="BB218"/>
  <c r="AU233"/>
  <c r="BB233" s="1"/>
  <c r="AU223"/>
  <c r="BB223"/>
  <c r="AU235"/>
  <c r="BB235" s="1"/>
  <c r="AU206"/>
  <c r="BB206"/>
  <c r="AU217"/>
  <c r="BB217" s="1"/>
  <c r="AU208"/>
  <c r="BB208"/>
  <c r="AU28"/>
  <c r="BB28" s="1"/>
  <c r="AU35"/>
  <c r="BB35"/>
  <c r="AU219"/>
  <c r="BB219" s="1"/>
  <c r="AU34"/>
  <c r="BB34" s="1"/>
  <c r="AU64"/>
  <c r="BB64" s="1"/>
  <c r="AU27"/>
  <c r="BB27" s="1"/>
  <c r="AU66"/>
  <c r="BB66" s="1"/>
  <c r="AU38"/>
  <c r="AU39" s="1"/>
  <c r="AU242"/>
  <c r="BB242" s="1"/>
  <c r="AU228"/>
  <c r="BB228" s="1"/>
  <c r="AU240"/>
  <c r="BB240" s="1"/>
  <c r="AU215"/>
  <c r="BB215" s="1"/>
  <c r="DV79" i="18"/>
  <c r="AU207" i="23"/>
  <c r="BB207" s="1"/>
  <c r="AU52"/>
  <c r="AU56" s="1"/>
  <c r="AU192"/>
  <c r="AU193" s="1"/>
  <c r="AU182" s="1"/>
  <c r="AU150" s="1"/>
  <c r="BB263"/>
  <c r="AR259"/>
  <c r="AU206" i="22"/>
  <c r="BB206" s="1"/>
  <c r="AU240"/>
  <c r="BB240" s="1"/>
  <c r="AU223"/>
  <c r="BB223" s="1"/>
  <c r="AU23"/>
  <c r="BB23" s="1"/>
  <c r="AU32"/>
  <c r="BB32" s="1"/>
  <c r="AU67"/>
  <c r="BB67" s="1"/>
  <c r="AU24"/>
  <c r="BB24" s="1"/>
  <c r="AU35"/>
  <c r="BB35" s="1"/>
  <c r="AU64"/>
  <c r="BB64" s="1"/>
  <c r="AU30"/>
  <c r="BB30" s="1"/>
  <c r="AU192"/>
  <c r="AU193" s="1"/>
  <c r="AU182" s="1"/>
  <c r="AU150" s="1"/>
  <c r="AU228"/>
  <c r="BB228" s="1"/>
  <c r="AU236"/>
  <c r="BB236" s="1"/>
  <c r="AU215"/>
  <c r="BB215" s="1"/>
  <c r="AU219"/>
  <c r="BB219" s="1"/>
  <c r="AU242"/>
  <c r="BB242" s="1"/>
  <c r="AU208"/>
  <c r="BB208" s="1"/>
  <c r="AU147"/>
  <c r="AU149" s="1"/>
  <c r="AU140" s="1"/>
  <c r="AU78" s="1"/>
  <c r="DI80" i="18"/>
  <c r="AR259" i="22"/>
  <c r="AU233"/>
  <c r="BB233" s="1"/>
  <c r="AU52"/>
  <c r="BB52" s="1"/>
  <c r="AU27"/>
  <c r="BB27" s="1"/>
  <c r="AU36"/>
  <c r="BB36" s="1"/>
  <c r="AU66"/>
  <c r="BB66" s="1"/>
  <c r="AU34"/>
  <c r="BB34" s="1"/>
  <c r="AU205"/>
  <c r="BB205" s="1"/>
  <c r="AU218"/>
  <c r="BB218" s="1"/>
  <c r="AU234"/>
  <c r="BB234" s="1"/>
  <c r="AU217"/>
  <c r="BB217" s="1"/>
  <c r="AU241"/>
  <c r="BB241" s="1"/>
  <c r="AU207"/>
  <c r="BB207" s="1"/>
  <c r="AU68"/>
  <c r="BB68" s="1"/>
  <c r="AE209"/>
  <c r="AE198" s="1"/>
  <c r="AT65"/>
  <c r="AF44"/>
  <c r="AF40" s="1"/>
  <c r="AT176"/>
  <c r="BB176" s="1"/>
  <c r="BB263"/>
  <c r="BB250"/>
  <c r="AR237"/>
  <c r="AE243"/>
  <c r="AE238" s="1"/>
  <c r="AF204"/>
  <c r="AF209" s="1"/>
  <c r="AR41"/>
  <c r="AT54"/>
  <c r="BB54" s="1"/>
  <c r="AT138"/>
  <c r="BB138" s="1"/>
  <c r="AR193"/>
  <c r="DI57" i="18" s="1"/>
  <c r="AR38" i="22"/>
  <c r="AR39" s="1"/>
  <c r="DI16" i="18" s="1"/>
  <c r="AT167" i="22"/>
  <c r="BB167" s="1"/>
  <c r="AT128" i="16"/>
  <c r="BB128" s="1"/>
  <c r="EU81" i="18"/>
  <c r="P91"/>
  <c r="EU29"/>
  <c r="EU49"/>
  <c r="M91"/>
  <c r="M78" i="1"/>
  <c r="EN17" i="18"/>
  <c r="EM55"/>
  <c r="EM42"/>
  <c r="EU42" s="1"/>
  <c r="EU43"/>
  <c r="EL42"/>
  <c r="EL32"/>
  <c r="EM32"/>
  <c r="EU32" s="1"/>
  <c r="EU33"/>
  <c r="EL30"/>
  <c r="EM30"/>
  <c r="EU30" s="1"/>
  <c r="EU31"/>
  <c r="EM7"/>
  <c r="EU8"/>
  <c r="EL56"/>
  <c r="AY55"/>
  <c r="AY46" s="1"/>
  <c r="EP56"/>
  <c r="EP55" s="1"/>
  <c r="BC55"/>
  <c r="BC46" s="1"/>
  <c r="U82"/>
  <c r="AJ79"/>
  <c r="AW79"/>
  <c r="BM74"/>
  <c r="CJ79"/>
  <c r="CJ82"/>
  <c r="EO79"/>
  <c r="EM82"/>
  <c r="EQ82"/>
  <c r="DW82"/>
  <c r="AL46"/>
  <c r="AW82"/>
  <c r="EN82"/>
  <c r="DN6"/>
  <c r="Z91"/>
  <c r="BJ79"/>
  <c r="DH79"/>
  <c r="EN56"/>
  <c r="EN55" s="1"/>
  <c r="BA55"/>
  <c r="ER56"/>
  <c r="ER55" s="1"/>
  <c r="BE55"/>
  <c r="BE46" s="1"/>
  <c r="W79"/>
  <c r="BM90"/>
  <c r="BM91" s="1"/>
  <c r="CW79"/>
  <c r="EM79"/>
  <c r="AN90"/>
  <c r="AN91" s="1"/>
  <c r="BA46"/>
  <c r="DJ82"/>
  <c r="DI79"/>
  <c r="Y7"/>
  <c r="DR46"/>
  <c r="DR90" s="1"/>
  <c r="DR91" s="1"/>
  <c r="AD91"/>
  <c r="BH79"/>
  <c r="AM90"/>
  <c r="AM91" s="1"/>
  <c r="AU75" i="23"/>
  <c r="BB75" s="1"/>
  <c r="AU46"/>
  <c r="AU50" s="1"/>
  <c r="AU9"/>
  <c r="AU11" s="1"/>
  <c r="DY8" i="18" s="1"/>
  <c r="AC5" i="23"/>
  <c r="AU75" i="22"/>
  <c r="BB75" s="1"/>
  <c r="AR203"/>
  <c r="AU56"/>
  <c r="AU45"/>
  <c r="AQ212"/>
  <c r="DH63" i="18" s="1"/>
  <c r="AU211" i="22"/>
  <c r="AU212" s="1"/>
  <c r="EJ22" i="18"/>
  <c r="AU220" i="22"/>
  <c r="AU213" s="1"/>
  <c r="EO26" i="18"/>
  <c r="EO25" s="1"/>
  <c r="EQ26"/>
  <c r="AT255" i="22"/>
  <c r="BB255" s="1"/>
  <c r="AU253"/>
  <c r="BB253" s="1"/>
  <c r="AT28"/>
  <c r="AQ77"/>
  <c r="AT10"/>
  <c r="BB10" s="1"/>
  <c r="AT18"/>
  <c r="BB18" s="1"/>
  <c r="AQ50"/>
  <c r="AT73"/>
  <c r="BB73" s="1"/>
  <c r="AT165"/>
  <c r="BB165" s="1"/>
  <c r="AQ168"/>
  <c r="AQ178"/>
  <c r="DH53" i="18" s="1"/>
  <c r="AQ190" i="22"/>
  <c r="AT90"/>
  <c r="BB90" s="1"/>
  <c r="M182"/>
  <c r="AN150"/>
  <c r="AE237"/>
  <c r="AE232" s="1"/>
  <c r="DJ62" i="18"/>
  <c r="ER12"/>
  <c r="M56" i="22"/>
  <c r="U150"/>
  <c r="EQ47" i="18"/>
  <c r="L79" i="22"/>
  <c r="L78" s="1"/>
  <c r="L151"/>
  <c r="ER19" i="18"/>
  <c r="CW62"/>
  <c r="AU75" i="17"/>
  <c r="BB75" s="1"/>
  <c r="AU68"/>
  <c r="BB68" s="1"/>
  <c r="AU32"/>
  <c r="BB32" s="1"/>
  <c r="AU64"/>
  <c r="BB64" s="1"/>
  <c r="AR17"/>
  <c r="AF19"/>
  <c r="AF16" s="1"/>
  <c r="AT184"/>
  <c r="BB184" s="1"/>
  <c r="AM5"/>
  <c r="AU56"/>
  <c r="AE209"/>
  <c r="AT70"/>
  <c r="BB70" s="1"/>
  <c r="AU35"/>
  <c r="BB35" s="1"/>
  <c r="AU46"/>
  <c r="AU50" s="1"/>
  <c r="AU45" s="1"/>
  <c r="AS85"/>
  <c r="AT128"/>
  <c r="BB128" s="1"/>
  <c r="AT82"/>
  <c r="BB82" s="1"/>
  <c r="AS122"/>
  <c r="AF209"/>
  <c r="AU209"/>
  <c r="AU75" i="16"/>
  <c r="BB75" s="1"/>
  <c r="AU209"/>
  <c r="AU198" s="1"/>
  <c r="AU7"/>
  <c r="AU11" s="1"/>
  <c r="BY8" i="18" s="1"/>
  <c r="AS11" i="16"/>
  <c r="AQ105"/>
  <c r="AE209"/>
  <c r="AY77"/>
  <c r="AY61" s="1"/>
  <c r="AV292"/>
  <c r="AU75" i="15"/>
  <c r="BB75" s="1"/>
  <c r="AU68"/>
  <c r="BB68" s="1"/>
  <c r="AU46"/>
  <c r="AU50" s="1"/>
  <c r="BL20" i="18" s="1"/>
  <c r="AU210" i="15"/>
  <c r="AU212" s="1"/>
  <c r="BL63" i="18" s="1"/>
  <c r="AR17" i="15"/>
  <c r="AF19"/>
  <c r="AF16" s="1"/>
  <c r="AU56"/>
  <c r="AS209"/>
  <c r="BJ62" i="18" s="1"/>
  <c r="AQ209" i="15"/>
  <c r="BH62" i="18" s="1"/>
  <c r="AU35" i="15"/>
  <c r="BB35" s="1"/>
  <c r="AF204"/>
  <c r="AE209"/>
  <c r="AT252"/>
  <c r="BB252" s="1"/>
  <c r="AU29"/>
  <c r="AU23" i="14"/>
  <c r="BB23" s="1"/>
  <c r="AU36"/>
  <c r="BB36" s="1"/>
  <c r="AU65"/>
  <c r="BB65" s="1"/>
  <c r="AU34"/>
  <c r="BB34" s="1"/>
  <c r="AF204"/>
  <c r="AE209"/>
  <c r="AE198" s="1"/>
  <c r="EO12" i="18"/>
  <c r="AU75" i="14"/>
  <c r="BB75" s="1"/>
  <c r="AU32"/>
  <c r="BB32" s="1"/>
  <c r="AU27"/>
  <c r="BB27" s="1"/>
  <c r="AU220"/>
  <c r="AU213" s="1"/>
  <c r="AQ209"/>
  <c r="EN47" i="18"/>
  <c r="EQ46"/>
  <c r="EL47"/>
  <c r="AU228" i="13"/>
  <c r="BB228" s="1"/>
  <c r="AR90" i="18"/>
  <c r="AR91" s="1"/>
  <c r="AE209" i="13"/>
  <c r="AU75"/>
  <c r="AU77" s="1"/>
  <c r="AU61" s="1"/>
  <c r="AU46"/>
  <c r="AU50" s="1"/>
  <c r="AL20" i="18" s="1"/>
  <c r="AO90"/>
  <c r="AO91" s="1"/>
  <c r="AU220" i="13"/>
  <c r="AU213" s="1"/>
  <c r="EJ29" i="18"/>
  <c r="AT288" i="13"/>
  <c r="BB288" s="1"/>
  <c r="AR250"/>
  <c r="AE268"/>
  <c r="AE259" s="1"/>
  <c r="AT52"/>
  <c r="AT62"/>
  <c r="BB62" s="1"/>
  <c r="AQ110"/>
  <c r="AT96"/>
  <c r="BB96" s="1"/>
  <c r="AQ105"/>
  <c r="AT104"/>
  <c r="BB104" s="1"/>
  <c r="AT114"/>
  <c r="BB114" s="1"/>
  <c r="AT84"/>
  <c r="BB84" s="1"/>
  <c r="AT73"/>
  <c r="BB73" s="1"/>
  <c r="EO60" i="18"/>
  <c r="EO59" s="1"/>
  <c r="EP60"/>
  <c r="AT146" i="13"/>
  <c r="BB146" s="1"/>
  <c r="ER51" i="18"/>
  <c r="ER46" s="1"/>
  <c r="EO47"/>
  <c r="EO46" s="1"/>
  <c r="AN163" i="13"/>
  <c r="AN150" s="1"/>
  <c r="AN198"/>
  <c r="AN197" s="1"/>
  <c r="AY77"/>
  <c r="AY61" s="1"/>
  <c r="M198"/>
  <c r="M197" s="1"/>
  <c r="AU75" i="12"/>
  <c r="BB75" s="1"/>
  <c r="AU23"/>
  <c r="BB23" s="1"/>
  <c r="AU205"/>
  <c r="AU209" s="1"/>
  <c r="AU220"/>
  <c r="AU213" s="1"/>
  <c r="AS209"/>
  <c r="W62" i="18" s="1"/>
  <c r="AW292" i="12"/>
  <c r="U62" i="18"/>
  <c r="AA75"/>
  <c r="AU77" i="12"/>
  <c r="AU61" s="1"/>
  <c r="AE90" i="18"/>
  <c r="AE91" s="1"/>
  <c r="ER60"/>
  <c r="ER59" s="1"/>
  <c r="EB46"/>
  <c r="EB90" s="1"/>
  <c r="EB91" s="1"/>
  <c r="EB6"/>
  <c r="EA46"/>
  <c r="AT108" i="23"/>
  <c r="BB108" s="1"/>
  <c r="AT136"/>
  <c r="BB136" s="1"/>
  <c r="AN150"/>
  <c r="T150"/>
  <c r="AT65"/>
  <c r="AE225"/>
  <c r="AE221" s="1"/>
  <c r="M197"/>
  <c r="AS188" i="22"/>
  <c r="AS190" s="1"/>
  <c r="L45"/>
  <c r="L5" s="1"/>
  <c r="M198"/>
  <c r="M197" s="1"/>
  <c r="L163"/>
  <c r="L182"/>
  <c r="AT121" i="17"/>
  <c r="BB121" s="1"/>
  <c r="AF192"/>
  <c r="AE193"/>
  <c r="L5" i="16"/>
  <c r="R5" i="15"/>
  <c r="AS161" i="14"/>
  <c r="AS162" s="1"/>
  <c r="AW50" i="18" s="1"/>
  <c r="EJ50" s="1"/>
  <c r="AS169" i="14"/>
  <c r="AS178" s="1"/>
  <c r="AW53" i="18" s="1"/>
  <c r="AT173" i="14"/>
  <c r="BB173" s="1"/>
  <c r="AR39"/>
  <c r="AV16" i="18" s="1"/>
  <c r="AT38" i="14"/>
  <c r="AT224" i="12"/>
  <c r="BB224" s="1"/>
  <c r="L150"/>
  <c r="EP59" i="18"/>
  <c r="EP46"/>
  <c r="AT188" i="1"/>
  <c r="BB188" s="1"/>
  <c r="DU76" i="18"/>
  <c r="DU75" s="1"/>
  <c r="DU74" s="1"/>
  <c r="AQ245" i="23"/>
  <c r="AR191"/>
  <c r="AF193"/>
  <c r="AF199"/>
  <c r="AE203"/>
  <c r="AF210"/>
  <c r="AE212"/>
  <c r="AN5"/>
  <c r="AF160"/>
  <c r="AE162"/>
  <c r="AF205"/>
  <c r="AF209" s="1"/>
  <c r="DW11" i="18"/>
  <c r="DW10" s="1"/>
  <c r="AS16" i="23"/>
  <c r="AF124"/>
  <c r="AE133"/>
  <c r="AE123" s="1"/>
  <c r="EE90" i="18"/>
  <c r="EE91" s="1"/>
  <c r="EH15"/>
  <c r="EP26"/>
  <c r="EQ7"/>
  <c r="EP12"/>
  <c r="EO75"/>
  <c r="EO74" s="1"/>
  <c r="AQ11" i="23"/>
  <c r="AT31"/>
  <c r="AT43"/>
  <c r="BB43" s="1"/>
  <c r="AT73"/>
  <c r="BB73" s="1"/>
  <c r="AQ15"/>
  <c r="DU9" i="18" s="1"/>
  <c r="AQ56" i="23"/>
  <c r="DU21" i="18" s="1"/>
  <c r="AT9" i="23"/>
  <c r="BB9" s="1"/>
  <c r="AT103"/>
  <c r="BB103" s="1"/>
  <c r="AT127"/>
  <c r="BB127" s="1"/>
  <c r="AT155"/>
  <c r="BB155" s="1"/>
  <c r="DU62" i="18"/>
  <c r="AE243" i="23"/>
  <c r="AE238" s="1"/>
  <c r="AT234"/>
  <c r="AE237"/>
  <c r="AE232" s="1"/>
  <c r="AT184"/>
  <c r="BB184" s="1"/>
  <c r="AB150"/>
  <c r="AF160" i="22"/>
  <c r="AE162"/>
  <c r="DH76" i="18"/>
  <c r="DH75" s="1"/>
  <c r="DH74" s="1"/>
  <c r="AQ245" i="22"/>
  <c r="AQ244" s="1"/>
  <c r="DJ11" i="18"/>
  <c r="DJ10" s="1"/>
  <c r="AS16" i="22"/>
  <c r="AR183"/>
  <c r="AF190"/>
  <c r="EJ9" i="18"/>
  <c r="EJ53"/>
  <c r="EJ28"/>
  <c r="EM25"/>
  <c r="EQ25"/>
  <c r="EN26"/>
  <c r="EN25" s="1"/>
  <c r="EP25"/>
  <c r="ER26"/>
  <c r="ER25" s="1"/>
  <c r="EM46"/>
  <c r="EQ19"/>
  <c r="AT83" i="22"/>
  <c r="BB83" s="1"/>
  <c r="AT235"/>
  <c r="AT210"/>
  <c r="BB210" s="1"/>
  <c r="AT184"/>
  <c r="BB184" s="1"/>
  <c r="M163"/>
  <c r="M150" s="1"/>
  <c r="AE190"/>
  <c r="AR229" i="17"/>
  <c r="AF231"/>
  <c r="AF226" s="1"/>
  <c r="AR204"/>
  <c r="AR209" s="1"/>
  <c r="AR215"/>
  <c r="AF220"/>
  <c r="AF213" s="1"/>
  <c r="AS105"/>
  <c r="AE198"/>
  <c r="AF198"/>
  <c r="AT148"/>
  <c r="BB148" s="1"/>
  <c r="CH76" i="18"/>
  <c r="CH75" s="1"/>
  <c r="CH74" s="1"/>
  <c r="AQ245" i="17"/>
  <c r="AQ244" s="1"/>
  <c r="AF160"/>
  <c r="AE162"/>
  <c r="AF180"/>
  <c r="AE181"/>
  <c r="AE231"/>
  <c r="AE226" s="1"/>
  <c r="AN182"/>
  <c r="AE220"/>
  <c r="AE213" s="1"/>
  <c r="AF210" i="16"/>
  <c r="AE212"/>
  <c r="AF233"/>
  <c r="AE237"/>
  <c r="AE232" s="1"/>
  <c r="AF239"/>
  <c r="AE243"/>
  <c r="AE238" s="1"/>
  <c r="AR192"/>
  <c r="AF193"/>
  <c r="AQ133"/>
  <c r="AQ99"/>
  <c r="BW76" i="18"/>
  <c r="BW75" s="1"/>
  <c r="BW74" s="1"/>
  <c r="AS245" i="16"/>
  <c r="AS244" s="1"/>
  <c r="CE90" i="18"/>
  <c r="CE91" s="1"/>
  <c r="AT188" i="16"/>
  <c r="BB188" s="1"/>
  <c r="AT146"/>
  <c r="BB146" s="1"/>
  <c r="AR165" i="15"/>
  <c r="AF168"/>
  <c r="AR160"/>
  <c r="AF162"/>
  <c r="AS220"/>
  <c r="AT184"/>
  <c r="BB184" s="1"/>
  <c r="AT188"/>
  <c r="BB188" s="1"/>
  <c r="M150"/>
  <c r="M197"/>
  <c r="AE168"/>
  <c r="AN79"/>
  <c r="AN78" s="1"/>
  <c r="AR51" i="14"/>
  <c r="AY51" s="1"/>
  <c r="AY56" s="1"/>
  <c r="AY45" s="1"/>
  <c r="AF56"/>
  <c r="AQ254"/>
  <c r="AT184"/>
  <c r="BB184" s="1"/>
  <c r="AR193"/>
  <c r="AV57" i="18" s="1"/>
  <c r="U150" i="14"/>
  <c r="AE56"/>
  <c r="AN20"/>
  <c r="AN5" s="1"/>
  <c r="M78"/>
  <c r="AF152" i="13"/>
  <c r="AE156"/>
  <c r="AF160"/>
  <c r="AR160" s="1"/>
  <c r="AT160" s="1"/>
  <c r="BB160" s="1"/>
  <c r="AE162"/>
  <c r="AR164"/>
  <c r="AF168"/>
  <c r="AR194"/>
  <c r="AF196"/>
  <c r="AT188"/>
  <c r="BB188" s="1"/>
  <c r="AF158"/>
  <c r="AE159"/>
  <c r="AF192"/>
  <c r="AE193"/>
  <c r="AS105"/>
  <c r="AQ139"/>
  <c r="U245"/>
  <c r="U244" s="1"/>
  <c r="AE178"/>
  <c r="AE168"/>
  <c r="AR194" i="12"/>
  <c r="AF196"/>
  <c r="AR278"/>
  <c r="AF283"/>
  <c r="AF277" s="1"/>
  <c r="AT188"/>
  <c r="BB188" s="1"/>
  <c r="AF175"/>
  <c r="AR175" s="1"/>
  <c r="AT175" s="1"/>
  <c r="BB175" s="1"/>
  <c r="AE178"/>
  <c r="AF179"/>
  <c r="AE181"/>
  <c r="AF285"/>
  <c r="AR285" s="1"/>
  <c r="AT285" s="1"/>
  <c r="BB285" s="1"/>
  <c r="AE289"/>
  <c r="AE284" s="1"/>
  <c r="EN6" i="18"/>
  <c r="AS203" i="12"/>
  <c r="AS184"/>
  <c r="AS190" s="1"/>
  <c r="M197"/>
  <c r="AE268"/>
  <c r="AE259" s="1"/>
  <c r="AE283"/>
  <c r="AE277" s="1"/>
  <c r="AF214" i="1"/>
  <c r="AE220"/>
  <c r="AE213" s="1"/>
  <c r="AF239"/>
  <c r="AE243"/>
  <c r="AE238" s="1"/>
  <c r="AF251"/>
  <c r="AE254"/>
  <c r="AF282"/>
  <c r="AR282" s="1"/>
  <c r="AE283"/>
  <c r="AE277" s="1"/>
  <c r="AR107"/>
  <c r="AF110"/>
  <c r="AF106" s="1"/>
  <c r="AR195"/>
  <c r="AF196"/>
  <c r="AR210"/>
  <c r="AF212"/>
  <c r="AR265"/>
  <c r="AF268"/>
  <c r="AR112"/>
  <c r="AF117"/>
  <c r="AF111" s="1"/>
  <c r="AF246"/>
  <c r="AE250"/>
  <c r="AF255"/>
  <c r="AE258"/>
  <c r="AF275"/>
  <c r="AE276"/>
  <c r="AF271"/>
  <c r="AE273"/>
  <c r="AE269" s="1"/>
  <c r="AE110"/>
  <c r="AE106" s="1"/>
  <c r="AE212"/>
  <c r="AE268"/>
  <c r="AE117"/>
  <c r="AE111" s="1"/>
  <c r="AF283"/>
  <c r="AF277" s="1"/>
  <c r="AN259"/>
  <c r="AN244" s="1"/>
  <c r="AR191"/>
  <c r="AF193"/>
  <c r="AR179"/>
  <c r="AF181"/>
  <c r="N51" i="18"/>
  <c r="N46" s="1"/>
  <c r="EN53"/>
  <c r="EN51" s="1"/>
  <c r="EN46" s="1"/>
  <c r="AS184" i="1"/>
  <c r="AS190" s="1"/>
  <c r="AE181"/>
  <c r="AF62" i="23"/>
  <c r="AE77"/>
  <c r="AE61" s="1"/>
  <c r="DY18" i="18"/>
  <c r="DY17" s="1"/>
  <c r="AF84" i="23"/>
  <c r="AR84" s="1"/>
  <c r="AT84" s="1"/>
  <c r="BB84" s="1"/>
  <c r="AE85"/>
  <c r="AF164"/>
  <c r="AE168"/>
  <c r="AF187"/>
  <c r="AE190"/>
  <c r="AF12"/>
  <c r="AE15"/>
  <c r="AR21"/>
  <c r="AR26"/>
  <c r="AF29"/>
  <c r="AF87"/>
  <c r="AE88"/>
  <c r="AF112"/>
  <c r="AE117"/>
  <c r="AE111" s="1"/>
  <c r="AF119"/>
  <c r="AE122"/>
  <c r="AE118" s="1"/>
  <c r="AF142"/>
  <c r="AE149"/>
  <c r="AE140" s="1"/>
  <c r="AF153"/>
  <c r="AE156"/>
  <c r="AF175"/>
  <c r="AR175" s="1"/>
  <c r="AT175" s="1"/>
  <c r="BB175" s="1"/>
  <c r="AE178"/>
  <c r="AF194"/>
  <c r="AE196"/>
  <c r="DV77" i="18"/>
  <c r="AR245" i="23"/>
  <c r="AR46"/>
  <c r="AF50"/>
  <c r="AR58"/>
  <c r="AF60"/>
  <c r="AR95"/>
  <c r="AF99"/>
  <c r="AF93" s="1"/>
  <c r="AR101"/>
  <c r="AF105"/>
  <c r="AF100" s="1"/>
  <c r="AR107"/>
  <c r="AF110"/>
  <c r="AF106" s="1"/>
  <c r="AR17"/>
  <c r="AF19"/>
  <c r="AF16" s="1"/>
  <c r="AR91"/>
  <c r="AF92"/>
  <c r="AF51"/>
  <c r="AE56"/>
  <c r="AF135"/>
  <c r="AE139"/>
  <c r="AE134" s="1"/>
  <c r="AF7"/>
  <c r="AE11"/>
  <c r="AF22"/>
  <c r="AR22" s="1"/>
  <c r="AT22" s="1"/>
  <c r="AE25"/>
  <c r="AF30"/>
  <c r="AE37"/>
  <c r="AR41"/>
  <c r="AF44"/>
  <c r="AF40" s="1"/>
  <c r="AR80"/>
  <c r="AF85"/>
  <c r="AF158"/>
  <c r="AE159"/>
  <c r="AR170"/>
  <c r="AF180"/>
  <c r="AE181"/>
  <c r="AE45"/>
  <c r="AE110"/>
  <c r="AE106" s="1"/>
  <c r="L150"/>
  <c r="M20"/>
  <c r="M5" s="1"/>
  <c r="AE19"/>
  <c r="AE16" s="1"/>
  <c r="AN79"/>
  <c r="AN78" s="1"/>
  <c r="AF51" i="22"/>
  <c r="AE56"/>
  <c r="AF125"/>
  <c r="AE133"/>
  <c r="AE123" s="1"/>
  <c r="DJ35" i="18"/>
  <c r="DJ34" s="1"/>
  <c r="AS106" i="22"/>
  <c r="AF153"/>
  <c r="AE156"/>
  <c r="AF175"/>
  <c r="AR175" s="1"/>
  <c r="AT175" s="1"/>
  <c r="BB175" s="1"/>
  <c r="AE178"/>
  <c r="AF194"/>
  <c r="AE196"/>
  <c r="AE182" s="1"/>
  <c r="DI77" i="18"/>
  <c r="AR245" i="22"/>
  <c r="AF12"/>
  <c r="AE15"/>
  <c r="AR21"/>
  <c r="AR26"/>
  <c r="AF29"/>
  <c r="AR81"/>
  <c r="AF85"/>
  <c r="AF108"/>
  <c r="AE110"/>
  <c r="AE106" s="1"/>
  <c r="AF136"/>
  <c r="AE139"/>
  <c r="AE134" s="1"/>
  <c r="AF164"/>
  <c r="AE168"/>
  <c r="AQ11"/>
  <c r="DH8" i="18" s="1"/>
  <c r="AR17" i="22"/>
  <c r="AF19"/>
  <c r="AF16" s="1"/>
  <c r="AE37"/>
  <c r="AF46"/>
  <c r="AE50"/>
  <c r="AF62"/>
  <c r="AE77"/>
  <c r="AE61" s="1"/>
  <c r="AF86"/>
  <c r="AE88"/>
  <c r="AF94"/>
  <c r="AE99"/>
  <c r="AE93" s="1"/>
  <c r="AF101"/>
  <c r="AE105"/>
  <c r="AE100" s="1"/>
  <c r="AF120"/>
  <c r="AE122"/>
  <c r="AE118" s="1"/>
  <c r="AF141"/>
  <c r="AE149"/>
  <c r="AE140" s="1"/>
  <c r="AF158"/>
  <c r="AE159"/>
  <c r="AR170"/>
  <c r="AF178"/>
  <c r="AF180"/>
  <c r="AE181"/>
  <c r="AF7"/>
  <c r="AE11"/>
  <c r="AF22"/>
  <c r="AR22" s="1"/>
  <c r="AT22" s="1"/>
  <c r="AE25"/>
  <c r="AE20" s="1"/>
  <c r="AF57"/>
  <c r="AE60"/>
  <c r="AF89"/>
  <c r="AE92"/>
  <c r="AF113"/>
  <c r="AE117"/>
  <c r="AE111" s="1"/>
  <c r="AR31"/>
  <c r="AF37"/>
  <c r="EM19" i="18"/>
  <c r="AU254" i="22"/>
  <c r="DL77" i="18" s="1"/>
  <c r="AU273" i="22"/>
  <c r="AE19"/>
  <c r="AE16" s="1"/>
  <c r="M45"/>
  <c r="M5" s="1"/>
  <c r="AN6"/>
  <c r="AN45"/>
  <c r="CW35" i="18"/>
  <c r="CW34" s="1"/>
  <c r="CY77"/>
  <c r="AF12" i="17"/>
  <c r="AE15"/>
  <c r="AF31"/>
  <c r="AE37"/>
  <c r="AF46"/>
  <c r="AE50"/>
  <c r="AF62"/>
  <c r="AE77"/>
  <c r="AE61" s="1"/>
  <c r="AR38"/>
  <c r="AF39"/>
  <c r="AF57"/>
  <c r="AE60"/>
  <c r="AF183"/>
  <c r="AE190"/>
  <c r="AE182" s="1"/>
  <c r="AF233"/>
  <c r="AE237"/>
  <c r="AE232" s="1"/>
  <c r="AF239"/>
  <c r="AE243"/>
  <c r="AE238" s="1"/>
  <c r="AS99"/>
  <c r="AS133"/>
  <c r="M45"/>
  <c r="M5" s="1"/>
  <c r="AN6"/>
  <c r="AN20"/>
  <c r="AN79"/>
  <c r="AN78" s="1"/>
  <c r="AF7"/>
  <c r="AE11"/>
  <c r="AF24"/>
  <c r="AE25"/>
  <c r="AE20" s="1"/>
  <c r="AF51"/>
  <c r="AE56"/>
  <c r="AT73"/>
  <c r="BB73" s="1"/>
  <c r="AF222"/>
  <c r="AE225"/>
  <c r="AE221" s="1"/>
  <c r="AE197" s="1"/>
  <c r="AF42"/>
  <c r="AE44"/>
  <c r="AE40" s="1"/>
  <c r="CJ43" i="18"/>
  <c r="CJ42" s="1"/>
  <c r="AS134" i="17"/>
  <c r="CJ11" i="18"/>
  <c r="CJ10" s="1"/>
  <c r="AS16" i="17"/>
  <c r="CL11" i="18"/>
  <c r="CL10" s="1"/>
  <c r="AT65" i="17"/>
  <c r="AQ117"/>
  <c r="AQ110"/>
  <c r="AQ122"/>
  <c r="BU31" i="18"/>
  <c r="BU30" s="1"/>
  <c r="AQ93" i="16"/>
  <c r="AF158"/>
  <c r="AE159"/>
  <c r="AF180"/>
  <c r="AE181"/>
  <c r="AF201"/>
  <c r="AE203"/>
  <c r="AF8"/>
  <c r="AE11"/>
  <c r="BW35" i="18"/>
  <c r="BW34" s="1"/>
  <c r="AS106" i="16"/>
  <c r="AF175"/>
  <c r="AR175" s="1"/>
  <c r="AT175" s="1"/>
  <c r="BB175" s="1"/>
  <c r="AE178"/>
  <c r="AF214"/>
  <c r="AE220"/>
  <c r="AE213" s="1"/>
  <c r="BU76" i="18"/>
  <c r="BU75" s="1"/>
  <c r="AQ245" i="16"/>
  <c r="AQ244" s="1"/>
  <c r="AR39"/>
  <c r="BV16" i="18" s="1"/>
  <c r="AT38" i="16"/>
  <c r="CC21" i="18"/>
  <c r="CC19" s="1"/>
  <c r="AS44" i="16"/>
  <c r="BU43" i="18"/>
  <c r="BU42" s="1"/>
  <c r="AQ134" i="16"/>
  <c r="AF136"/>
  <c r="AE139"/>
  <c r="AE134" s="1"/>
  <c r="BY45" i="18"/>
  <c r="BY44" s="1"/>
  <c r="BY25" s="1"/>
  <c r="AF153" i="16"/>
  <c r="AE156"/>
  <c r="AE151" s="1"/>
  <c r="AF165"/>
  <c r="AE168"/>
  <c r="AE163" s="1"/>
  <c r="AF194"/>
  <c r="AE196"/>
  <c r="AF185"/>
  <c r="AE190"/>
  <c r="AE182" s="1"/>
  <c r="AF227"/>
  <c r="AE231"/>
  <c r="AE226" s="1"/>
  <c r="AF141"/>
  <c r="AE149"/>
  <c r="AE140" s="1"/>
  <c r="AR161"/>
  <c r="AF162"/>
  <c r="AR169"/>
  <c r="AF178"/>
  <c r="AF204"/>
  <c r="AF209" s="1"/>
  <c r="AF222"/>
  <c r="AE225"/>
  <c r="AE221" s="1"/>
  <c r="AS25"/>
  <c r="AS37"/>
  <c r="BW15" i="18" s="1"/>
  <c r="EJ15" s="1"/>
  <c r="AS56" i="16"/>
  <c r="BW21" i="18" s="1"/>
  <c r="EJ21" s="1"/>
  <c r="AS77" i="16"/>
  <c r="BZ6" i="18"/>
  <c r="BZ90" s="1"/>
  <c r="BZ91" s="1"/>
  <c r="AT184" i="16"/>
  <c r="BB184" s="1"/>
  <c r="AS29"/>
  <c r="BW14" i="18" s="1"/>
  <c r="EJ14" s="1"/>
  <c r="M45" i="16"/>
  <c r="M5" s="1"/>
  <c r="AN20"/>
  <c r="AN5" s="1"/>
  <c r="AF7" i="15"/>
  <c r="AE11"/>
  <c r="AF42"/>
  <c r="AE44"/>
  <c r="AE40" s="1"/>
  <c r="AR191"/>
  <c r="AF24"/>
  <c r="AE25"/>
  <c r="AF51"/>
  <c r="AE56"/>
  <c r="BL8" i="18"/>
  <c r="BL7" s="1"/>
  <c r="AU6" i="15"/>
  <c r="AF158"/>
  <c r="AE159"/>
  <c r="AF175"/>
  <c r="AR175" s="1"/>
  <c r="AT175" s="1"/>
  <c r="BB175" s="1"/>
  <c r="AE178"/>
  <c r="AF194"/>
  <c r="AE196"/>
  <c r="AR12"/>
  <c r="AF15"/>
  <c r="AR87"/>
  <c r="AF88"/>
  <c r="AR89"/>
  <c r="AF92"/>
  <c r="AR94"/>
  <c r="AF99"/>
  <c r="AF93" s="1"/>
  <c r="AR136"/>
  <c r="AF139"/>
  <c r="AF134" s="1"/>
  <c r="AR119"/>
  <c r="AF122"/>
  <c r="AF118" s="1"/>
  <c r="AR124"/>
  <c r="AF133"/>
  <c r="AF123" s="1"/>
  <c r="AR141"/>
  <c r="AF149"/>
  <c r="AF140" s="1"/>
  <c r="AT13"/>
  <c r="BB13" s="1"/>
  <c r="AT43"/>
  <c r="BB43" s="1"/>
  <c r="AT65"/>
  <c r="BH11" i="18"/>
  <c r="BH10" s="1"/>
  <c r="AQ16" i="15"/>
  <c r="AR38"/>
  <c r="AF39"/>
  <c r="AF57"/>
  <c r="AE60"/>
  <c r="AF185"/>
  <c r="AE190"/>
  <c r="AF192"/>
  <c r="AR192" s="1"/>
  <c r="AT192" s="1"/>
  <c r="AE193"/>
  <c r="AF205"/>
  <c r="AF31"/>
  <c r="AE37"/>
  <c r="AF46"/>
  <c r="AE50"/>
  <c r="AF153"/>
  <c r="AE156"/>
  <c r="AE151" s="1"/>
  <c r="AR170"/>
  <c r="AR180"/>
  <c r="AF181"/>
  <c r="AF199"/>
  <c r="AE203"/>
  <c r="AE198" s="1"/>
  <c r="AR108"/>
  <c r="AF110"/>
  <c r="AF106" s="1"/>
  <c r="AR113"/>
  <c r="AF117"/>
  <c r="AF111" s="1"/>
  <c r="U5"/>
  <c r="AS237"/>
  <c r="T5"/>
  <c r="AE15"/>
  <c r="M78"/>
  <c r="AE139"/>
  <c r="AE134" s="1"/>
  <c r="AE181"/>
  <c r="AN197"/>
  <c r="M20"/>
  <c r="M45"/>
  <c r="AF85"/>
  <c r="AF79" s="1"/>
  <c r="AE133"/>
  <c r="AE123" s="1"/>
  <c r="AE149"/>
  <c r="AE140" s="1"/>
  <c r="AY18" i="18"/>
  <c r="AY17" s="1"/>
  <c r="AF7" i="14"/>
  <c r="AE11"/>
  <c r="AF59"/>
  <c r="AE60"/>
  <c r="AF141"/>
  <c r="AE149"/>
  <c r="AE140" s="1"/>
  <c r="AF18"/>
  <c r="AE19"/>
  <c r="AE16" s="1"/>
  <c r="AF22"/>
  <c r="AR22" s="1"/>
  <c r="AT22" s="1"/>
  <c r="AE25"/>
  <c r="AF30"/>
  <c r="AE37"/>
  <c r="AR41"/>
  <c r="AF44"/>
  <c r="AF40" s="1"/>
  <c r="AF96"/>
  <c r="AE99"/>
  <c r="AE93" s="1"/>
  <c r="AE139"/>
  <c r="AE134" s="1"/>
  <c r="AF136"/>
  <c r="AF160"/>
  <c r="AE162"/>
  <c r="AF194"/>
  <c r="AE196"/>
  <c r="AF90"/>
  <c r="AE92"/>
  <c r="AF101"/>
  <c r="AE105"/>
  <c r="AE100" s="1"/>
  <c r="AF113"/>
  <c r="AE117"/>
  <c r="AE111" s="1"/>
  <c r="AF124"/>
  <c r="AE133"/>
  <c r="AE123" s="1"/>
  <c r="AF153"/>
  <c r="AE156"/>
  <c r="AF165"/>
  <c r="AE168"/>
  <c r="AR240"/>
  <c r="AF243"/>
  <c r="AF238" s="1"/>
  <c r="BE90" i="18"/>
  <c r="BE91" s="1"/>
  <c r="AT70" i="14"/>
  <c r="BB70" s="1"/>
  <c r="AT251"/>
  <c r="AU77" i="18"/>
  <c r="AU75" s="1"/>
  <c r="AQ245" i="14"/>
  <c r="AF13"/>
  <c r="AE15"/>
  <c r="AE6" s="1"/>
  <c r="AF47"/>
  <c r="AE50"/>
  <c r="AE45" s="1"/>
  <c r="AY9" i="18"/>
  <c r="AY7" s="1"/>
  <c r="AU6" i="14"/>
  <c r="AR80"/>
  <c r="AF85"/>
  <c r="AU18" i="18"/>
  <c r="AU17" s="1"/>
  <c r="AQ40" i="14"/>
  <c r="AR21"/>
  <c r="AF25"/>
  <c r="AR26"/>
  <c r="AF29"/>
  <c r="AF86"/>
  <c r="AE88"/>
  <c r="AE79" s="1"/>
  <c r="AF158"/>
  <c r="AE159"/>
  <c r="AR169"/>
  <c r="AF180"/>
  <c r="AE181"/>
  <c r="AF107"/>
  <c r="AE110"/>
  <c r="AE106" s="1"/>
  <c r="AF119"/>
  <c r="AE122"/>
  <c r="AE118" s="1"/>
  <c r="AF172"/>
  <c r="AR172" s="1"/>
  <c r="AT172" s="1"/>
  <c r="BB172" s="1"/>
  <c r="AE178"/>
  <c r="AR233"/>
  <c r="AR237" s="1"/>
  <c r="AF237"/>
  <c r="AF232" s="1"/>
  <c r="AF203"/>
  <c r="AF220"/>
  <c r="AF213" s="1"/>
  <c r="AE243"/>
  <c r="AE238" s="1"/>
  <c r="AE197" s="1"/>
  <c r="AR161" i="13"/>
  <c r="AF162"/>
  <c r="AF180"/>
  <c r="AE181"/>
  <c r="AE163" s="1"/>
  <c r="AF214"/>
  <c r="AE220"/>
  <c r="AE213" s="1"/>
  <c r="AF233"/>
  <c r="AE237"/>
  <c r="AE232" s="1"/>
  <c r="AF239"/>
  <c r="AE243"/>
  <c r="AE238" s="1"/>
  <c r="AH8" i="18"/>
  <c r="AH11"/>
  <c r="AH10" s="1"/>
  <c r="AQ16" i="13"/>
  <c r="AF63"/>
  <c r="AE77"/>
  <c r="AE61" s="1"/>
  <c r="AF210"/>
  <c r="AE212"/>
  <c r="AF222"/>
  <c r="AE225"/>
  <c r="AE221" s="1"/>
  <c r="EH21" i="18"/>
  <c r="AT184" i="13"/>
  <c r="BB184" s="1"/>
  <c r="AH43" i="18"/>
  <c r="AH42" s="1"/>
  <c r="AQ134" i="13"/>
  <c r="AR170"/>
  <c r="AF178"/>
  <c r="AF201"/>
  <c r="AE203"/>
  <c r="AF227"/>
  <c r="AE231"/>
  <c r="AE226" s="1"/>
  <c r="AF183"/>
  <c r="AE190"/>
  <c r="AE182" s="1"/>
  <c r="AF204"/>
  <c r="AF209" s="1"/>
  <c r="AB245"/>
  <c r="AB244" s="1"/>
  <c r="AR263"/>
  <c r="AQ88"/>
  <c r="AH28" i="18" s="1"/>
  <c r="AS117" i="13"/>
  <c r="AS83"/>
  <c r="AT83" s="1"/>
  <c r="BB83" s="1"/>
  <c r="AF42" i="12"/>
  <c r="AE44"/>
  <c r="AE40" s="1"/>
  <c r="AF58"/>
  <c r="AE60"/>
  <c r="AF124"/>
  <c r="AE133"/>
  <c r="AE123" s="1"/>
  <c r="AF158"/>
  <c r="AE159"/>
  <c r="AR161"/>
  <c r="AF162"/>
  <c r="AR94"/>
  <c r="AR99" s="1"/>
  <c r="AF99"/>
  <c r="AF93" s="1"/>
  <c r="W35" i="18"/>
  <c r="W34" s="1"/>
  <c r="EJ57"/>
  <c r="AE37" i="12"/>
  <c r="AE50"/>
  <c r="AU6"/>
  <c r="AF85"/>
  <c r="AE92"/>
  <c r="AR38"/>
  <c r="AF39"/>
  <c r="AF53"/>
  <c r="AE56"/>
  <c r="AF62"/>
  <c r="AE77"/>
  <c r="AE61" s="1"/>
  <c r="Y18" i="18"/>
  <c r="Y17" s="1"/>
  <c r="AF107" i="12"/>
  <c r="AE110"/>
  <c r="AE106" s="1"/>
  <c r="AF135"/>
  <c r="AE139"/>
  <c r="AE134" s="1"/>
  <c r="AF165"/>
  <c r="AE168"/>
  <c r="AE163" s="1"/>
  <c r="AF27"/>
  <c r="AE29"/>
  <c r="AF87"/>
  <c r="AE88"/>
  <c r="AF102"/>
  <c r="AE105"/>
  <c r="AE100" s="1"/>
  <c r="AF112"/>
  <c r="AE117"/>
  <c r="AE111" s="1"/>
  <c r="AF119"/>
  <c r="AE122"/>
  <c r="AE118" s="1"/>
  <c r="AF142"/>
  <c r="AE149"/>
  <c r="AE140" s="1"/>
  <c r="AF153"/>
  <c r="AE156"/>
  <c r="AE151" s="1"/>
  <c r="AR173"/>
  <c r="AF178"/>
  <c r="AR8"/>
  <c r="AT8" s="1"/>
  <c r="BB8" s="1"/>
  <c r="AF11"/>
  <c r="AR30"/>
  <c r="AF37"/>
  <c r="AR46"/>
  <c r="AF50"/>
  <c r="AR89"/>
  <c r="AF92"/>
  <c r="M5"/>
  <c r="M20"/>
  <c r="AN45"/>
  <c r="AN5" s="1"/>
  <c r="AE99"/>
  <c r="AE93" s="1"/>
  <c r="AN79"/>
  <c r="AN78" s="1"/>
  <c r="M163"/>
  <c r="M150" s="1"/>
  <c r="AR83" i="1"/>
  <c r="AR85" s="1"/>
  <c r="AF85"/>
  <c r="AR13"/>
  <c r="AX13" s="1"/>
  <c r="AX15" s="1"/>
  <c r="AF17"/>
  <c r="AE19"/>
  <c r="AE16" s="1"/>
  <c r="AF27"/>
  <c r="AE29"/>
  <c r="AF95"/>
  <c r="AE93"/>
  <c r="AF119"/>
  <c r="AE122"/>
  <c r="AE118" s="1"/>
  <c r="AF142"/>
  <c r="AE149"/>
  <c r="AE140" s="1"/>
  <c r="AF153"/>
  <c r="AE156"/>
  <c r="AF30"/>
  <c r="AE37"/>
  <c r="AF62"/>
  <c r="AE77"/>
  <c r="AE61" s="1"/>
  <c r="AF135"/>
  <c r="AE139"/>
  <c r="AE134" s="1"/>
  <c r="AF164"/>
  <c r="AE168"/>
  <c r="AE163" s="1"/>
  <c r="AR204"/>
  <c r="AR209" s="1"/>
  <c r="AF227"/>
  <c r="AE231"/>
  <c r="AE226" s="1"/>
  <c r="AF233"/>
  <c r="AE237"/>
  <c r="AE232" s="1"/>
  <c r="AF260"/>
  <c r="AE263"/>
  <c r="AE259" s="1"/>
  <c r="AR38"/>
  <c r="AF39"/>
  <c r="AR58"/>
  <c r="AF60"/>
  <c r="H35" i="18"/>
  <c r="H34" s="1"/>
  <c r="AQ106" i="1"/>
  <c r="AR42"/>
  <c r="AF44"/>
  <c r="AF40" s="1"/>
  <c r="AQ83"/>
  <c r="AT64"/>
  <c r="AT52"/>
  <c r="AF8"/>
  <c r="AE11"/>
  <c r="AF14"/>
  <c r="AR14" s="1"/>
  <c r="AT14" s="1"/>
  <c r="BB14" s="1"/>
  <c r="AE15"/>
  <c r="AF21"/>
  <c r="AE25"/>
  <c r="AE20" s="1"/>
  <c r="AF53"/>
  <c r="AE56"/>
  <c r="AF90"/>
  <c r="AE92"/>
  <c r="AF158"/>
  <c r="AE159"/>
  <c r="AR170"/>
  <c r="AF178"/>
  <c r="AF183"/>
  <c r="AE190"/>
  <c r="AE182" s="1"/>
  <c r="AF201"/>
  <c r="AE203"/>
  <c r="AE198" s="1"/>
  <c r="AF222"/>
  <c r="AE225"/>
  <c r="AE221" s="1"/>
  <c r="AF46"/>
  <c r="AE50"/>
  <c r="AF87"/>
  <c r="AE88"/>
  <c r="AE79" s="1"/>
  <c r="AF102"/>
  <c r="AE105"/>
  <c r="AE100" s="1"/>
  <c r="AF124"/>
  <c r="AE133"/>
  <c r="AE123" s="1"/>
  <c r="AF161"/>
  <c r="AE162"/>
  <c r="J67" i="18"/>
  <c r="J66" s="1"/>
  <c r="AS221" i="1"/>
  <c r="AF288"/>
  <c r="AE289"/>
  <c r="AE284" s="1"/>
  <c r="AE60"/>
  <c r="AE44"/>
  <c r="AE40" s="1"/>
  <c r="AN20"/>
  <c r="AN45"/>
  <c r="DW27" i="18"/>
  <c r="DW26" s="1"/>
  <c r="AS79" i="23"/>
  <c r="DY9" i="18"/>
  <c r="AU6" i="23"/>
  <c r="AU288"/>
  <c r="BB288" s="1"/>
  <c r="AU274"/>
  <c r="AU276" s="1"/>
  <c r="AT276"/>
  <c r="DX84" i="18" s="1"/>
  <c r="AU287" i="23"/>
  <c r="AU266"/>
  <c r="AU268" s="1"/>
  <c r="DU8" i="18"/>
  <c r="DU7" s="1"/>
  <c r="AQ6" i="23"/>
  <c r="AT263"/>
  <c r="DW13" i="18"/>
  <c r="DW12" s="1"/>
  <c r="AS20" i="23"/>
  <c r="DW18" i="18"/>
  <c r="DW17" s="1"/>
  <c r="AS40" i="23"/>
  <c r="J39" i="18"/>
  <c r="J38" s="1"/>
  <c r="AS118" i="1"/>
  <c r="DY11" i="18"/>
  <c r="DY10" s="1"/>
  <c r="DU13"/>
  <c r="DU12" s="1"/>
  <c r="AQ20" i="23"/>
  <c r="DU20" i="18"/>
  <c r="DU19" s="1"/>
  <c r="AQ45" i="23"/>
  <c r="AT39"/>
  <c r="DX16" i="18" s="1"/>
  <c r="DY16"/>
  <c r="DW37"/>
  <c r="DW36" s="1"/>
  <c r="AS111" i="23"/>
  <c r="DW48" i="18"/>
  <c r="DW47" s="1"/>
  <c r="AS151" i="23"/>
  <c r="DU45" i="18"/>
  <c r="DU44" s="1"/>
  <c r="AQ140" i="23"/>
  <c r="DW33" i="18"/>
  <c r="DW32" s="1"/>
  <c r="AS100" i="23"/>
  <c r="DW41" i="18"/>
  <c r="DW40" s="1"/>
  <c r="AS123" i="23"/>
  <c r="DW52" i="18"/>
  <c r="DW51" s="1"/>
  <c r="AS163" i="23"/>
  <c r="DU33" i="18"/>
  <c r="DU32" s="1"/>
  <c r="AQ100" i="23"/>
  <c r="DU48" i="18"/>
  <c r="DU47" s="1"/>
  <c r="AQ151" i="23"/>
  <c r="DW71" i="18"/>
  <c r="DW70" s="1"/>
  <c r="AS232" i="23"/>
  <c r="DU71" i="18"/>
  <c r="DU70" s="1"/>
  <c r="AQ232" i="23"/>
  <c r="AQ225"/>
  <c r="AQ231"/>
  <c r="AQ243"/>
  <c r="AT239"/>
  <c r="AR227"/>
  <c r="AR231" s="1"/>
  <c r="AF231"/>
  <c r="AF226" s="1"/>
  <c r="AR236"/>
  <c r="AF237"/>
  <c r="AF232" s="1"/>
  <c r="DW65" i="18"/>
  <c r="DW64" s="1"/>
  <c r="AS213" i="23"/>
  <c r="DW69" i="18"/>
  <c r="DW68" s="1"/>
  <c r="AS226" i="23"/>
  <c r="DW73" i="18"/>
  <c r="DW72" s="1"/>
  <c r="AS238" i="23"/>
  <c r="AT83"/>
  <c r="BB83" s="1"/>
  <c r="AU273"/>
  <c r="AU254"/>
  <c r="DY77" i="18" s="1"/>
  <c r="DZ90"/>
  <c r="DZ91" s="1"/>
  <c r="AQ85" i="23"/>
  <c r="AM150"/>
  <c r="AQ220"/>
  <c r="DY76" i="18"/>
  <c r="AU278" i="23"/>
  <c r="BB278" s="1"/>
  <c r="AU256"/>
  <c r="AU258" s="1"/>
  <c r="AW251"/>
  <c r="AW254" s="1"/>
  <c r="AT254"/>
  <c r="DX77" i="18" s="1"/>
  <c r="AT258" i="23"/>
  <c r="DX78" i="18" s="1"/>
  <c r="DW8"/>
  <c r="DW7" s="1"/>
  <c r="AS6" i="23"/>
  <c r="DW20" i="18"/>
  <c r="DW19" s="1"/>
  <c r="AS45" i="23"/>
  <c r="DU11" i="18"/>
  <c r="DU10" s="1"/>
  <c r="AQ16" i="23"/>
  <c r="DW24" i="18"/>
  <c r="DW23" s="1"/>
  <c r="AS61" i="23"/>
  <c r="DU18" i="18"/>
  <c r="DU17" s="1"/>
  <c r="AQ40" i="23"/>
  <c r="DU24" i="18"/>
  <c r="DU23" s="1"/>
  <c r="AQ61" i="23"/>
  <c r="DW35" i="18"/>
  <c r="DW34" s="1"/>
  <c r="AS106" i="23"/>
  <c r="DW43" i="18"/>
  <c r="DW42" s="1"/>
  <c r="AS134" i="23"/>
  <c r="DW56" i="18"/>
  <c r="DW55" s="1"/>
  <c r="AS182" i="23"/>
  <c r="DU31" i="18"/>
  <c r="DU30" s="1"/>
  <c r="AQ93" i="23"/>
  <c r="DU35" i="18"/>
  <c r="DU34" s="1"/>
  <c r="AQ106" i="23"/>
  <c r="DU41" i="18"/>
  <c r="DU40" s="1"/>
  <c r="AQ123" i="23"/>
  <c r="DU43" i="18"/>
  <c r="DU42" s="1"/>
  <c r="AQ134" i="23"/>
  <c r="DW31" i="18"/>
  <c r="DW30" s="1"/>
  <c r="AS93" i="23"/>
  <c r="DW39" i="18"/>
  <c r="DW38" s="1"/>
  <c r="AS118" i="23"/>
  <c r="DW45" i="18"/>
  <c r="DW44" s="1"/>
  <c r="AS140" i="23"/>
  <c r="DU61" i="18"/>
  <c r="DU60" s="1"/>
  <c r="AQ198" i="23"/>
  <c r="DU37" i="18"/>
  <c r="DU36" s="1"/>
  <c r="AQ111" i="23"/>
  <c r="DU39" i="18"/>
  <c r="DU38" s="1"/>
  <c r="AQ118" i="23"/>
  <c r="DU56" i="18"/>
  <c r="DU55" s="1"/>
  <c r="AQ182" i="23"/>
  <c r="AT204"/>
  <c r="AR214"/>
  <c r="AF220"/>
  <c r="AF213" s="1"/>
  <c r="AR222"/>
  <c r="AR225" s="1"/>
  <c r="AF225"/>
  <c r="AF221" s="1"/>
  <c r="AR241"/>
  <c r="AF243"/>
  <c r="AF238" s="1"/>
  <c r="DW61" i="18"/>
  <c r="DW60" s="1"/>
  <c r="AS198" i="23"/>
  <c r="DW67" i="18"/>
  <c r="DW66" s="1"/>
  <c r="AS221" i="23"/>
  <c r="AU263"/>
  <c r="DJ27" i="18"/>
  <c r="DJ26" s="1"/>
  <c r="AS79" i="22"/>
  <c r="DJ67" i="18"/>
  <c r="DJ66" s="1"/>
  <c r="AS221" i="22"/>
  <c r="AU288"/>
  <c r="BB288" s="1"/>
  <c r="AT258"/>
  <c r="DK78" i="18" s="1"/>
  <c r="DJ8"/>
  <c r="DJ7" s="1"/>
  <c r="AS6" i="22"/>
  <c r="DL9" i="18"/>
  <c r="DL7" s="1"/>
  <c r="AU6" i="22"/>
  <c r="DH9" i="18"/>
  <c r="DH7" s="1"/>
  <c r="AQ6" i="22"/>
  <c r="DJ20" i="18"/>
  <c r="DJ19" s="1"/>
  <c r="AS45" i="22"/>
  <c r="DH11" i="18"/>
  <c r="DH10" s="1"/>
  <c r="AQ16" i="22"/>
  <c r="DL20" i="18"/>
  <c r="DJ37"/>
  <c r="DJ36" s="1"/>
  <c r="AS111" i="22"/>
  <c r="DJ45" i="18"/>
  <c r="DJ44" s="1"/>
  <c r="AS140" i="22"/>
  <c r="DJ48" i="18"/>
  <c r="DJ47" s="1"/>
  <c r="AS151" i="22"/>
  <c r="DH35" i="18"/>
  <c r="DH34" s="1"/>
  <c r="AQ106" i="22"/>
  <c r="DH37" i="18"/>
  <c r="DH36" s="1"/>
  <c r="AQ111" i="22"/>
  <c r="DH52" i="18"/>
  <c r="DH51" s="1"/>
  <c r="AQ163" i="22"/>
  <c r="DH56" i="18"/>
  <c r="DJ31"/>
  <c r="DJ30" s="1"/>
  <c r="AS93" i="22"/>
  <c r="DJ43" i="18"/>
  <c r="DJ42" s="1"/>
  <c r="AS134" i="22"/>
  <c r="DJ52" i="18"/>
  <c r="DJ51" s="1"/>
  <c r="AS163" i="22"/>
  <c r="DH48" i="18"/>
  <c r="DH47" s="1"/>
  <c r="AQ151" i="22"/>
  <c r="AQ193"/>
  <c r="DH57" i="18" s="1"/>
  <c r="AT191" i="22"/>
  <c r="BB191" s="1"/>
  <c r="DH62" i="18"/>
  <c r="AQ225" i="22"/>
  <c r="AQ231"/>
  <c r="AQ243"/>
  <c r="DI61" i="18"/>
  <c r="AR227" i="22"/>
  <c r="AR231" s="1"/>
  <c r="AF231"/>
  <c r="AF226" s="1"/>
  <c r="AR239"/>
  <c r="AR243" s="1"/>
  <c r="AF243"/>
  <c r="AF238" s="1"/>
  <c r="AT237"/>
  <c r="AR204"/>
  <c r="AR214"/>
  <c r="AR220" s="1"/>
  <c r="AF220"/>
  <c r="AF213" s="1"/>
  <c r="AR222"/>
  <c r="AR225" s="1"/>
  <c r="AF225"/>
  <c r="AF221" s="1"/>
  <c r="AS226"/>
  <c r="DJ69" i="18"/>
  <c r="DJ68" s="1"/>
  <c r="AS238" i="22"/>
  <c r="DJ73" i="18"/>
  <c r="DJ72" s="1"/>
  <c r="AU263" i="22"/>
  <c r="AU250"/>
  <c r="AN198"/>
  <c r="AN197" s="1"/>
  <c r="AU287"/>
  <c r="AU289" s="1"/>
  <c r="AU284" s="1"/>
  <c r="AU278"/>
  <c r="AU274"/>
  <c r="AU276" s="1"/>
  <c r="AT276"/>
  <c r="DK84" i="18" s="1"/>
  <c r="AU256" i="22"/>
  <c r="BB256" s="1"/>
  <c r="DL83" i="18"/>
  <c r="AT263" i="22"/>
  <c r="AT250"/>
  <c r="DJ24" i="18"/>
  <c r="DJ23" s="1"/>
  <c r="AS61" i="22"/>
  <c r="DL18" i="18"/>
  <c r="DL17" s="1"/>
  <c r="DH18"/>
  <c r="DH17" s="1"/>
  <c r="AQ40" i="22"/>
  <c r="DH24" i="18"/>
  <c r="DH23" s="1"/>
  <c r="AQ61" i="22"/>
  <c r="DJ13" i="18"/>
  <c r="DJ12" s="1"/>
  <c r="AS20" i="22"/>
  <c r="DJ18" i="18"/>
  <c r="DJ17" s="1"/>
  <c r="AS40" i="22"/>
  <c r="DL11" i="18"/>
  <c r="DL10" s="1"/>
  <c r="DH13"/>
  <c r="DH12" s="1"/>
  <c r="AQ20" i="22"/>
  <c r="DH20" i="18"/>
  <c r="DH19" s="1"/>
  <c r="AQ45" i="22"/>
  <c r="DM24" i="18"/>
  <c r="AV5" i="22"/>
  <c r="AV292" s="1"/>
  <c r="DJ33" i="18"/>
  <c r="DJ32" s="1"/>
  <c r="AS100" i="22"/>
  <c r="DJ39" i="18"/>
  <c r="DJ38" s="1"/>
  <c r="AS118" i="22"/>
  <c r="DH43" i="18"/>
  <c r="DH42" s="1"/>
  <c r="AQ134" i="22"/>
  <c r="DJ41" i="18"/>
  <c r="DJ40" s="1"/>
  <c r="AS123" i="22"/>
  <c r="DJ56" i="18"/>
  <c r="DJ55" s="1"/>
  <c r="AS182" i="22"/>
  <c r="DH31" i="18"/>
  <c r="DH30" s="1"/>
  <c r="AQ93" i="22"/>
  <c r="DH33" i="18"/>
  <c r="DH32" s="1"/>
  <c r="AQ100" i="22"/>
  <c r="DH39" i="18"/>
  <c r="DH38" s="1"/>
  <c r="AQ118" i="22"/>
  <c r="DH41" i="18"/>
  <c r="DH40" s="1"/>
  <c r="AQ123" i="22"/>
  <c r="DH45" i="18"/>
  <c r="DH44" s="1"/>
  <c r="AQ140" i="22"/>
  <c r="AR232"/>
  <c r="DI71" i="18"/>
  <c r="DJ76"/>
  <c r="AT199" i="22"/>
  <c r="AQ203"/>
  <c r="AT211"/>
  <c r="BB211" s="1"/>
  <c r="AT214"/>
  <c r="BB214" s="1"/>
  <c r="AQ220"/>
  <c r="DJ61" i="18"/>
  <c r="DJ60" s="1"/>
  <c r="AS198" i="22"/>
  <c r="DJ65" i="18"/>
  <c r="DJ64" s="1"/>
  <c r="AS213" i="22"/>
  <c r="DJ71" i="18"/>
  <c r="DJ70" s="1"/>
  <c r="AS232" i="22"/>
  <c r="AU258"/>
  <c r="DL78" i="18" s="1"/>
  <c r="AQ85" i="22"/>
  <c r="AF203"/>
  <c r="AF237"/>
  <c r="AF232" s="1"/>
  <c r="DL63" i="18"/>
  <c r="AQ237" i="22"/>
  <c r="AF212"/>
  <c r="CW27" i="18"/>
  <c r="CW26" s="1"/>
  <c r="CW65"/>
  <c r="CW64" s="1"/>
  <c r="CY80"/>
  <c r="CY11"/>
  <c r="CU13"/>
  <c r="CU12" s="1"/>
  <c r="CU20"/>
  <c r="CU19" s="1"/>
  <c r="CW11"/>
  <c r="CW10" s="1"/>
  <c r="CW20"/>
  <c r="CW19" s="1"/>
  <c r="CU18"/>
  <c r="CU17" s="1"/>
  <c r="CU24"/>
  <c r="CU23" s="1"/>
  <c r="CW31"/>
  <c r="CW30" s="1"/>
  <c r="CW43"/>
  <c r="CW42" s="1"/>
  <c r="CW48"/>
  <c r="CU61"/>
  <c r="CU60" s="1"/>
  <c r="CU71"/>
  <c r="CU70" s="1"/>
  <c r="CU39"/>
  <c r="CU38" s="1"/>
  <c r="CU41"/>
  <c r="CU40" s="1"/>
  <c r="CU48"/>
  <c r="CU56"/>
  <c r="CU55" s="1"/>
  <c r="CW33"/>
  <c r="CW32" s="1"/>
  <c r="CW41"/>
  <c r="CW40" s="1"/>
  <c r="CW52"/>
  <c r="CW51" s="1"/>
  <c r="CU65"/>
  <c r="CU64" s="1"/>
  <c r="CU31"/>
  <c r="CU30" s="1"/>
  <c r="CU35"/>
  <c r="CU34" s="1"/>
  <c r="CU43"/>
  <c r="CU42" s="1"/>
  <c r="CW76"/>
  <c r="CW75" s="1"/>
  <c r="CW74" s="1"/>
  <c r="DF63"/>
  <c r="CX63"/>
  <c r="CU8"/>
  <c r="CY76"/>
  <c r="CU9"/>
  <c r="CW8"/>
  <c r="CW7" s="1"/>
  <c r="CW24"/>
  <c r="CW23" s="1"/>
  <c r="CU11"/>
  <c r="CU10" s="1"/>
  <c r="CY20"/>
  <c r="CW13"/>
  <c r="CW12" s="1"/>
  <c r="CW18"/>
  <c r="CW17" s="1"/>
  <c r="CW39"/>
  <c r="CW38" s="1"/>
  <c r="CU69"/>
  <c r="CU68" s="1"/>
  <c r="CW37"/>
  <c r="CW36" s="1"/>
  <c r="CW45"/>
  <c r="CW44" s="1"/>
  <c r="CW56"/>
  <c r="CW55" s="1"/>
  <c r="CU73"/>
  <c r="CU72" s="1"/>
  <c r="CU45"/>
  <c r="CU44" s="1"/>
  <c r="CU52"/>
  <c r="CW71"/>
  <c r="CW70" s="1"/>
  <c r="CW67"/>
  <c r="CW66" s="1"/>
  <c r="CW69"/>
  <c r="CW68" s="1"/>
  <c r="CW73"/>
  <c r="CW72" s="1"/>
  <c r="EJ78"/>
  <c r="CY78"/>
  <c r="CY21"/>
  <c r="CV63"/>
  <c r="AU288" i="17"/>
  <c r="BB288" s="1"/>
  <c r="AU266"/>
  <c r="AU268" s="1"/>
  <c r="CJ27" i="18"/>
  <c r="CJ26" s="1"/>
  <c r="AS79" i="17"/>
  <c r="AF271"/>
  <c r="AE273"/>
  <c r="AR257"/>
  <c r="AF258"/>
  <c r="AF279"/>
  <c r="AE283"/>
  <c r="AE277" s="1"/>
  <c r="AR252"/>
  <c r="CJ8" i="18"/>
  <c r="CJ7" s="1"/>
  <c r="AS6" i="17"/>
  <c r="CH8" i="18"/>
  <c r="CH7" s="1"/>
  <c r="AQ6" i="17"/>
  <c r="AQ99"/>
  <c r="AT94"/>
  <c r="BB94" s="1"/>
  <c r="CH41" i="18"/>
  <c r="CH40" s="1"/>
  <c r="AQ123" i="17"/>
  <c r="AF87"/>
  <c r="AE88"/>
  <c r="AF95"/>
  <c r="AE99"/>
  <c r="AE93" s="1"/>
  <c r="AF119"/>
  <c r="AE122"/>
  <c r="AE118" s="1"/>
  <c r="AQ178"/>
  <c r="CH53" i="18" s="1"/>
  <c r="AT169" i="17"/>
  <c r="BB169" s="1"/>
  <c r="AT194"/>
  <c r="BB194" s="1"/>
  <c r="BB196" s="1"/>
  <c r="AQ196"/>
  <c r="CH58" i="18" s="1"/>
  <c r="AF175" i="17"/>
  <c r="AR175" s="1"/>
  <c r="AE178"/>
  <c r="CH24" i="18"/>
  <c r="CH23" s="1"/>
  <c r="AQ61" i="17"/>
  <c r="CJ18" i="18"/>
  <c r="CJ17" s="1"/>
  <c r="AS40" i="17"/>
  <c r="AR80"/>
  <c r="AT80" s="1"/>
  <c r="BB80" s="1"/>
  <c r="AF107"/>
  <c r="AE110"/>
  <c r="AE106" s="1"/>
  <c r="AF135"/>
  <c r="AE139"/>
  <c r="AE134" s="1"/>
  <c r="CJ39" i="18"/>
  <c r="CJ38" s="1"/>
  <c r="AS118" i="17"/>
  <c r="AQ168"/>
  <c r="AF158"/>
  <c r="AE159"/>
  <c r="AR170"/>
  <c r="AF178"/>
  <c r="CJ56" i="18"/>
  <c r="CJ55" s="1"/>
  <c r="AS182" i="17"/>
  <c r="CJ61" i="18"/>
  <c r="CJ52"/>
  <c r="CJ51" s="1"/>
  <c r="AS163" i="17"/>
  <c r="CH69" i="18"/>
  <c r="CH68" s="1"/>
  <c r="AQ226" i="17"/>
  <c r="CH73" i="18"/>
  <c r="CH72" s="1"/>
  <c r="AQ238" i="17"/>
  <c r="AU263"/>
  <c r="AS117"/>
  <c r="AT175"/>
  <c r="BB175" s="1"/>
  <c r="CN6" i="18"/>
  <c r="CO90"/>
  <c r="CO91" s="1"/>
  <c r="AT97" i="17"/>
  <c r="BB97" s="1"/>
  <c r="AT116"/>
  <c r="BB116" s="1"/>
  <c r="AT126"/>
  <c r="BB126" s="1"/>
  <c r="AU287"/>
  <c r="AU289" s="1"/>
  <c r="AU256"/>
  <c r="AF253"/>
  <c r="AR253" s="1"/>
  <c r="AT253" s="1"/>
  <c r="BB253" s="1"/>
  <c r="AE254"/>
  <c r="AF249"/>
  <c r="AR249" s="1"/>
  <c r="AT249" s="1"/>
  <c r="BB249" s="1"/>
  <c r="AE250"/>
  <c r="CL83" i="18"/>
  <c r="CL76"/>
  <c r="AF286" i="17"/>
  <c r="AE289"/>
  <c r="AE284" s="1"/>
  <c r="AU278"/>
  <c r="BB278" s="1"/>
  <c r="AF274"/>
  <c r="AE276"/>
  <c r="AF264"/>
  <c r="AE268"/>
  <c r="AE259" s="1"/>
  <c r="AW251"/>
  <c r="AW254" s="1"/>
  <c r="AR246"/>
  <c r="AF250"/>
  <c r="CH20" i="18"/>
  <c r="CH19" s="1"/>
  <c r="AQ45" i="17"/>
  <c r="CJ24" i="18"/>
  <c r="CJ23" s="1"/>
  <c r="AS61" i="17"/>
  <c r="CH11" i="18"/>
  <c r="CH10" s="1"/>
  <c r="AQ16" i="17"/>
  <c r="CH13" i="18"/>
  <c r="CH12" s="1"/>
  <c r="AQ20" i="17"/>
  <c r="AT29"/>
  <c r="CK14" i="18" s="1"/>
  <c r="AT86" i="17"/>
  <c r="BB86" s="1"/>
  <c r="AQ88"/>
  <c r="CH28" i="18" s="1"/>
  <c r="CH33"/>
  <c r="CH32" s="1"/>
  <c r="AQ100" i="17"/>
  <c r="AT141"/>
  <c r="BB141" s="1"/>
  <c r="AQ149"/>
  <c r="AF84"/>
  <c r="AR84" s="1"/>
  <c r="AT84" s="1"/>
  <c r="BB84" s="1"/>
  <c r="AE85"/>
  <c r="AF90"/>
  <c r="AE92"/>
  <c r="AF124"/>
  <c r="AE133"/>
  <c r="AE123" s="1"/>
  <c r="AF142"/>
  <c r="AE149"/>
  <c r="AE140" s="1"/>
  <c r="CJ31" i="18"/>
  <c r="CJ30" s="1"/>
  <c r="AS93" i="17"/>
  <c r="CJ33" i="18"/>
  <c r="CJ32" s="1"/>
  <c r="AS100" i="17"/>
  <c r="CJ41" i="18"/>
  <c r="CJ40" s="1"/>
  <c r="AS123" i="17"/>
  <c r="AF153"/>
  <c r="AE156"/>
  <c r="AE151" s="1"/>
  <c r="CI14" i="18"/>
  <c r="CJ13"/>
  <c r="CJ12" s="1"/>
  <c r="AS20" i="17"/>
  <c r="CL9" i="18"/>
  <c r="CL7" s="1"/>
  <c r="AU6" i="17"/>
  <c r="AQ85"/>
  <c r="CH43" i="18"/>
  <c r="CH42" s="1"/>
  <c r="AQ134" i="17"/>
  <c r="AF102"/>
  <c r="AE105"/>
  <c r="AE100" s="1"/>
  <c r="AF112"/>
  <c r="AE117"/>
  <c r="AE111" s="1"/>
  <c r="CJ35" i="18"/>
  <c r="CJ34" s="1"/>
  <c r="AS106" i="17"/>
  <c r="CJ45" i="18"/>
  <c r="CJ44" s="1"/>
  <c r="AS140" i="17"/>
  <c r="AF164"/>
  <c r="AE168"/>
  <c r="CL18" i="18"/>
  <c r="CL17" s="1"/>
  <c r="CH18"/>
  <c r="CH17" s="1"/>
  <c r="AQ40" i="17"/>
  <c r="CJ20" i="18"/>
  <c r="CJ19" s="1"/>
  <c r="AS45" i="17"/>
  <c r="CJ69" i="18"/>
  <c r="CJ68" s="1"/>
  <c r="AS226" i="17"/>
  <c r="CJ73" i="18"/>
  <c r="CJ72" s="1"/>
  <c r="AS238" i="17"/>
  <c r="CH71" i="18"/>
  <c r="CH70" s="1"/>
  <c r="AQ232" i="17"/>
  <c r="CJ48" i="18"/>
  <c r="CJ47" s="1"/>
  <c r="CJ46" s="1"/>
  <c r="AS151" i="17"/>
  <c r="AS150" s="1"/>
  <c r="CL62" i="18"/>
  <c r="CI61"/>
  <c r="CJ76"/>
  <c r="CJ75" s="1"/>
  <c r="CJ74" s="1"/>
  <c r="AS245" i="17"/>
  <c r="AS244" s="1"/>
  <c r="CH56" i="18"/>
  <c r="CH55" s="1"/>
  <c r="CH67"/>
  <c r="CH66" s="1"/>
  <c r="AQ221" i="17"/>
  <c r="EH53" i="18"/>
  <c r="EH49"/>
  <c r="AT83" i="17"/>
  <c r="BB83" s="1"/>
  <c r="BB85" s="1"/>
  <c r="AU258"/>
  <c r="CL78" i="18" s="1"/>
  <c r="CR6"/>
  <c r="CR90" s="1"/>
  <c r="AT130" i="17"/>
  <c r="BB130" s="1"/>
  <c r="AT166"/>
  <c r="BB166" s="1"/>
  <c r="BW13" i="18"/>
  <c r="BW12" s="1"/>
  <c r="AS20" i="16"/>
  <c r="BW27" i="18"/>
  <c r="BW26" s="1"/>
  <c r="AS79" i="16"/>
  <c r="AU271"/>
  <c r="BB271" s="1"/>
  <c r="AU266"/>
  <c r="AU268" s="1"/>
  <c r="AT289"/>
  <c r="AU287"/>
  <c r="BB287" s="1"/>
  <c r="AU278"/>
  <c r="BB278" s="1"/>
  <c r="AT283"/>
  <c r="AU274"/>
  <c r="AU276" s="1"/>
  <c r="BY84" i="18" s="1"/>
  <c r="AT276" i="16"/>
  <c r="BX84" i="18" s="1"/>
  <c r="AF267" i="16"/>
  <c r="AE268"/>
  <c r="AE259" s="1"/>
  <c r="AR247"/>
  <c r="BY21" i="18"/>
  <c r="AF53" i="16"/>
  <c r="AE56"/>
  <c r="BU33" i="18"/>
  <c r="BU32" s="1"/>
  <c r="AQ100" i="16"/>
  <c r="BU41" i="18"/>
  <c r="BU40" s="1"/>
  <c r="AQ123" i="16"/>
  <c r="AF87"/>
  <c r="AE88"/>
  <c r="AF95"/>
  <c r="AE99"/>
  <c r="AE93" s="1"/>
  <c r="AF119"/>
  <c r="AE122"/>
  <c r="AE118" s="1"/>
  <c r="BU11" i="18"/>
  <c r="BU10" s="1"/>
  <c r="AQ16" i="16"/>
  <c r="BY20" i="18"/>
  <c r="AF13" i="16"/>
  <c r="AE15"/>
  <c r="AE6" s="1"/>
  <c r="AR21"/>
  <c r="AF63"/>
  <c r="AE77"/>
  <c r="AE61" s="1"/>
  <c r="BW20" i="18"/>
  <c r="BW19" s="1"/>
  <c r="AS45" i="16"/>
  <c r="AR80"/>
  <c r="AF107"/>
  <c r="AE110"/>
  <c r="AE106" s="1"/>
  <c r="BU8" i="18"/>
  <c r="BU7" s="1"/>
  <c r="AQ6" i="16"/>
  <c r="BU24" i="18"/>
  <c r="BU23" s="1"/>
  <c r="AQ61" i="16"/>
  <c r="BW37" i="18"/>
  <c r="BW36" s="1"/>
  <c r="AS111" i="16"/>
  <c r="BW41" i="18"/>
  <c r="BW40" s="1"/>
  <c r="AS123" i="16"/>
  <c r="BW43" i="18"/>
  <c r="BW42" s="1"/>
  <c r="AS134" i="16"/>
  <c r="BW48" i="18"/>
  <c r="BW47" s="1"/>
  <c r="AS151" i="16"/>
  <c r="BU48" i="18"/>
  <c r="BU47" s="1"/>
  <c r="AQ151" i="16"/>
  <c r="BW61" i="18"/>
  <c r="BW60" s="1"/>
  <c r="AS198" i="16"/>
  <c r="BW67" i="18"/>
  <c r="BW66" s="1"/>
  <c r="AS221" i="16"/>
  <c r="BW73" i="18"/>
  <c r="BW72" s="1"/>
  <c r="AS238" i="16"/>
  <c r="BU52" i="18"/>
  <c r="BU51" s="1"/>
  <c r="AQ163" i="16"/>
  <c r="BU56" i="18"/>
  <c r="BU55" s="1"/>
  <c r="AQ182" i="16"/>
  <c r="BU61" i="18"/>
  <c r="BU60" s="1"/>
  <c r="AQ198" i="16"/>
  <c r="BU67" i="18"/>
  <c r="BU66" s="1"/>
  <c r="AQ221" i="16"/>
  <c r="AT109"/>
  <c r="BB109" s="1"/>
  <c r="AT62"/>
  <c r="BB62" s="1"/>
  <c r="AT70"/>
  <c r="BB70" s="1"/>
  <c r="CB6" i="18"/>
  <c r="CB90" s="1"/>
  <c r="CB91" s="1"/>
  <c r="AU288" i="16"/>
  <c r="BB288" s="1"/>
  <c r="AU279"/>
  <c r="BB279" s="1"/>
  <c r="AR270"/>
  <c r="AF273"/>
  <c r="AF269" s="1"/>
  <c r="AR260"/>
  <c r="AF263"/>
  <c r="AF256"/>
  <c r="AE258"/>
  <c r="AF251"/>
  <c r="AE254"/>
  <c r="AF249"/>
  <c r="AR249" s="1"/>
  <c r="AT249" s="1"/>
  <c r="BB249" s="1"/>
  <c r="AE250"/>
  <c r="AE245" s="1"/>
  <c r="BU13" i="18"/>
  <c r="BU12" s="1"/>
  <c r="AQ20" i="16"/>
  <c r="BU18" i="18"/>
  <c r="BU17" s="1"/>
  <c r="AQ40" i="16"/>
  <c r="AF17"/>
  <c r="AE19"/>
  <c r="AE16" s="1"/>
  <c r="AF22"/>
  <c r="AR22" s="1"/>
  <c r="AT22" s="1"/>
  <c r="AE25"/>
  <c r="AR26"/>
  <c r="AF29"/>
  <c r="AF30"/>
  <c r="AE37"/>
  <c r="AR41"/>
  <c r="AF44"/>
  <c r="AF40" s="1"/>
  <c r="AF47"/>
  <c r="AE50"/>
  <c r="BW8" i="18"/>
  <c r="BW7" s="1"/>
  <c r="AS6" i="16"/>
  <c r="BW11" i="18"/>
  <c r="BW10" s="1"/>
  <c r="AS16" i="16"/>
  <c r="BW24" i="18"/>
  <c r="BW23" s="1"/>
  <c r="AS61" i="16"/>
  <c r="BU37" i="18"/>
  <c r="BU36" s="1"/>
  <c r="AQ111" i="16"/>
  <c r="AF84"/>
  <c r="AR84" s="1"/>
  <c r="AE85"/>
  <c r="AF90"/>
  <c r="AE92"/>
  <c r="AF124"/>
  <c r="AE133"/>
  <c r="AE123" s="1"/>
  <c r="BY18" i="18"/>
  <c r="BY17" s="1"/>
  <c r="BU20"/>
  <c r="BU19" s="1"/>
  <c r="AQ45" i="16"/>
  <c r="AF58"/>
  <c r="AE60"/>
  <c r="CC24" i="18"/>
  <c r="CC23" s="1"/>
  <c r="CC6" s="1"/>
  <c r="CC90" s="1"/>
  <c r="AY5" i="16"/>
  <c r="AY292" s="1"/>
  <c r="AQ110"/>
  <c r="AQ122"/>
  <c r="BU45" i="18"/>
  <c r="BU44" s="1"/>
  <c r="AQ140" i="16"/>
  <c r="AF102"/>
  <c r="AE105"/>
  <c r="AE100" s="1"/>
  <c r="AF112"/>
  <c r="AE117"/>
  <c r="AE111" s="1"/>
  <c r="BW33" i="18"/>
  <c r="BW32" s="1"/>
  <c r="AS100" i="16"/>
  <c r="BW39" i="18"/>
  <c r="BW38" s="1"/>
  <c r="AS118" i="16"/>
  <c r="BW45" i="18"/>
  <c r="BW44" s="1"/>
  <c r="AS140" i="16"/>
  <c r="BW31" i="18"/>
  <c r="BW30" s="1"/>
  <c r="AS93" i="16"/>
  <c r="BY62" i="18"/>
  <c r="BW71"/>
  <c r="BW70" s="1"/>
  <c r="AS232" i="16"/>
  <c r="BU71" i="18"/>
  <c r="BU70" s="1"/>
  <c r="AQ232" i="16"/>
  <c r="BW52" i="18"/>
  <c r="BW51" s="1"/>
  <c r="AS163" i="16"/>
  <c r="BW56" i="18"/>
  <c r="BW55" s="1"/>
  <c r="AS182" i="16"/>
  <c r="BW65" i="18"/>
  <c r="BW64" s="1"/>
  <c r="AS213" i="16"/>
  <c r="BW69" i="18"/>
  <c r="BW68" s="1"/>
  <c r="AS226" i="16"/>
  <c r="BU65" i="18"/>
  <c r="BU64" s="1"/>
  <c r="AQ213" i="16"/>
  <c r="BU69" i="18"/>
  <c r="BU68" s="1"/>
  <c r="AQ226" i="16"/>
  <c r="BU73" i="18"/>
  <c r="BU72" s="1"/>
  <c r="AQ238" i="16"/>
  <c r="AQ83"/>
  <c r="AU273"/>
  <c r="AU269" s="1"/>
  <c r="AU263"/>
  <c r="AU250"/>
  <c r="AT84"/>
  <c r="BB84" s="1"/>
  <c r="AQ88"/>
  <c r="BU28" i="18" s="1"/>
  <c r="AT7" i="16"/>
  <c r="BB7" s="1"/>
  <c r="AU288" i="15"/>
  <c r="BB288" s="1"/>
  <c r="AU279"/>
  <c r="BB279" s="1"/>
  <c r="BJ65" i="18"/>
  <c r="BJ64" s="1"/>
  <c r="AS213" i="15"/>
  <c r="BJ27" i="18"/>
  <c r="BJ26" s="1"/>
  <c r="AS79" i="15"/>
  <c r="AU287"/>
  <c r="AU289" s="1"/>
  <c r="AU280"/>
  <c r="BB280" s="1"/>
  <c r="AU282"/>
  <c r="BB282" s="1"/>
  <c r="BJ71" i="18"/>
  <c r="BJ70" s="1"/>
  <c r="AS232" i="15"/>
  <c r="AF285"/>
  <c r="AE289"/>
  <c r="AE284" s="1"/>
  <c r="AF278"/>
  <c r="AE283"/>
  <c r="AE277" s="1"/>
  <c r="AU271"/>
  <c r="BB271" s="1"/>
  <c r="AF249"/>
  <c r="AR249" s="1"/>
  <c r="AT249" s="1"/>
  <c r="BB249" s="1"/>
  <c r="AE250"/>
  <c r="AR261"/>
  <c r="AF263"/>
  <c r="AF253"/>
  <c r="AE254"/>
  <c r="BH8" i="18"/>
  <c r="BH7" s="1"/>
  <c r="AQ6" i="15"/>
  <c r="BH20" i="18"/>
  <c r="BH19" s="1"/>
  <c r="AQ45" i="15"/>
  <c r="BJ39" i="18"/>
  <c r="BJ38" s="1"/>
  <c r="AS118" i="15"/>
  <c r="BJ45" i="18"/>
  <c r="BJ44" s="1"/>
  <c r="AS140" i="15"/>
  <c r="BJ8" i="18"/>
  <c r="BJ7" s="1"/>
  <c r="AS6" i="15"/>
  <c r="BJ11" i="18"/>
  <c r="BJ10" s="1"/>
  <c r="AS16" i="15"/>
  <c r="AT29"/>
  <c r="BK14" i="18" s="1"/>
  <c r="BL14"/>
  <c r="BJ33"/>
  <c r="AS100" i="15"/>
  <c r="BJ37" i="18"/>
  <c r="BJ36" s="1"/>
  <c r="AS111" i="15"/>
  <c r="BJ18" i="18"/>
  <c r="BJ17" s="1"/>
  <c r="AS40" i="15"/>
  <c r="BJ24" i="18"/>
  <c r="BJ23" s="1"/>
  <c r="AS61" i="15"/>
  <c r="BH31" i="18"/>
  <c r="BH30" s="1"/>
  <c r="AQ93" i="15"/>
  <c r="BH39" i="18"/>
  <c r="BH38" s="1"/>
  <c r="AQ118" i="15"/>
  <c r="BH41" i="18"/>
  <c r="BH40" s="1"/>
  <c r="AQ123" i="15"/>
  <c r="AF223"/>
  <c r="AE225"/>
  <c r="AE221" s="1"/>
  <c r="AS221"/>
  <c r="BJ67" i="18"/>
  <c r="BJ66" s="1"/>
  <c r="BJ48"/>
  <c r="BJ47" s="1"/>
  <c r="AS151" i="15"/>
  <c r="BH71" i="18"/>
  <c r="BH70" s="1"/>
  <c r="AQ232" i="15"/>
  <c r="AF215"/>
  <c r="AE220"/>
  <c r="AE213" s="1"/>
  <c r="AF229"/>
  <c r="AE231"/>
  <c r="AE226" s="1"/>
  <c r="AF239"/>
  <c r="AE243"/>
  <c r="AE238" s="1"/>
  <c r="BJ52" i="18"/>
  <c r="BJ51" s="1"/>
  <c r="AS163" i="15"/>
  <c r="BH67" i="18"/>
  <c r="BH66" s="1"/>
  <c r="AQ221" i="15"/>
  <c r="AS231"/>
  <c r="BO90" i="18"/>
  <c r="BO91" s="1"/>
  <c r="BN59"/>
  <c r="AF274" i="15"/>
  <c r="AE276"/>
  <c r="AE269" s="1"/>
  <c r="AU270"/>
  <c r="AU273" s="1"/>
  <c r="AT273"/>
  <c r="AR247"/>
  <c r="AF250"/>
  <c r="AR266"/>
  <c r="AF268"/>
  <c r="AF255"/>
  <c r="AE258"/>
  <c r="AT256"/>
  <c r="BB256" s="1"/>
  <c r="AQ258"/>
  <c r="BH78" i="18" s="1"/>
  <c r="AT251" i="15"/>
  <c r="AQ254"/>
  <c r="BH77" i="18" s="1"/>
  <c r="AT246" i="15"/>
  <c r="AU246"/>
  <c r="AU250" s="1"/>
  <c r="AQ250"/>
  <c r="BJ76" i="18"/>
  <c r="BJ75" s="1"/>
  <c r="BJ74" s="1"/>
  <c r="AS245" i="15"/>
  <c r="AS244" s="1"/>
  <c r="BH13" i="18"/>
  <c r="BH12" s="1"/>
  <c r="AQ20" i="15"/>
  <c r="AF72"/>
  <c r="AE77"/>
  <c r="AE61" s="1"/>
  <c r="BH18" i="18"/>
  <c r="BH17" s="1"/>
  <c r="AQ40" i="15"/>
  <c r="BH24" i="18"/>
  <c r="BH23" s="1"/>
  <c r="AQ61" i="15"/>
  <c r="BJ41" i="18"/>
  <c r="BJ40" s="1"/>
  <c r="AS123" i="15"/>
  <c r="BH48" i="18"/>
  <c r="BH47" s="1"/>
  <c r="AQ151" i="15"/>
  <c r="BP24" i="18"/>
  <c r="BP23" s="1"/>
  <c r="BJ13"/>
  <c r="BJ12" s="1"/>
  <c r="AS20" i="15"/>
  <c r="BJ20" i="18"/>
  <c r="BJ19" s="1"/>
  <c r="AS45" i="15"/>
  <c r="BH35" i="18"/>
  <c r="BH34" s="1"/>
  <c r="AQ106" i="15"/>
  <c r="BH37" i="18"/>
  <c r="BH36" s="1"/>
  <c r="AQ111" i="15"/>
  <c r="BH43" i="18"/>
  <c r="BH42" s="1"/>
  <c r="AQ134" i="15"/>
  <c r="BL21" i="18"/>
  <c r="BJ31"/>
  <c r="BJ30" s="1"/>
  <c r="AS93" i="15"/>
  <c r="BJ35" i="18"/>
  <c r="BJ34" s="1"/>
  <c r="AS106" i="15"/>
  <c r="BJ43" i="18"/>
  <c r="BJ42" s="1"/>
  <c r="AS134" i="15"/>
  <c r="BH52" i="18"/>
  <c r="BH51" s="1"/>
  <c r="AQ163" i="15"/>
  <c r="BH45" i="18"/>
  <c r="BH44" s="1"/>
  <c r="AQ140" i="15"/>
  <c r="BH61" i="18"/>
  <c r="BH60" s="1"/>
  <c r="AQ198" i="15"/>
  <c r="BH56" i="18"/>
  <c r="BH55" s="1"/>
  <c r="AQ182" i="15"/>
  <c r="BH69" i="18"/>
  <c r="BH68" s="1"/>
  <c r="AQ226" i="15"/>
  <c r="BH73" i="18"/>
  <c r="BH72" s="1"/>
  <c r="AQ238" i="15"/>
  <c r="BJ56" i="18"/>
  <c r="BJ55" s="1"/>
  <c r="AS182" i="15"/>
  <c r="BH65" i="18"/>
  <c r="BH64" s="1"/>
  <c r="AQ213" i="15"/>
  <c r="AF234"/>
  <c r="AE237"/>
  <c r="AE232" s="1"/>
  <c r="BJ61" i="18"/>
  <c r="AS198" i="15"/>
  <c r="AT83"/>
  <c r="BB83" s="1"/>
  <c r="BB85" s="1"/>
  <c r="AQ85"/>
  <c r="L5"/>
  <c r="BR59" i="18"/>
  <c r="BR90" s="1"/>
  <c r="BR91" s="1"/>
  <c r="AT210" i="15"/>
  <c r="BB210" s="1"/>
  <c r="BB212" s="1"/>
  <c r="AW27" i="18"/>
  <c r="AW26" s="1"/>
  <c r="AS79" i="14"/>
  <c r="AU288"/>
  <c r="BB288" s="1"/>
  <c r="AU280"/>
  <c r="BB280" s="1"/>
  <c r="AU282"/>
  <c r="BB282" s="1"/>
  <c r="AU287"/>
  <c r="AF278"/>
  <c r="AE283"/>
  <c r="AE277" s="1"/>
  <c r="AF246"/>
  <c r="AE250"/>
  <c r="AF285"/>
  <c r="AE289"/>
  <c r="AE284" s="1"/>
  <c r="AU271"/>
  <c r="BB271" s="1"/>
  <c r="AR265"/>
  <c r="AT260"/>
  <c r="BB260" s="1"/>
  <c r="AQ263"/>
  <c r="AR261"/>
  <c r="AT261" s="1"/>
  <c r="BB261" s="1"/>
  <c r="AF263"/>
  <c r="AU11" i="18"/>
  <c r="AU10" s="1"/>
  <c r="AQ16" i="14"/>
  <c r="AU20" i="18"/>
  <c r="AU19" s="1"/>
  <c r="AQ45" i="14"/>
  <c r="AF71"/>
  <c r="AE77"/>
  <c r="AE61" s="1"/>
  <c r="AW31" i="18"/>
  <c r="AS93" i="14"/>
  <c r="AW41" i="18"/>
  <c r="AW40" s="1"/>
  <c r="AS123" i="14"/>
  <c r="AU48" i="18"/>
  <c r="AU47" s="1"/>
  <c r="AQ151" i="14"/>
  <c r="AS151"/>
  <c r="AW48" i="18"/>
  <c r="AW47" s="1"/>
  <c r="AW7"/>
  <c r="AS6" i="14"/>
  <c r="AW24" i="18"/>
  <c r="AW23" s="1"/>
  <c r="AS61" i="14"/>
  <c r="AU33" i="18"/>
  <c r="AU32" s="1"/>
  <c r="AQ100" i="14"/>
  <c r="AU45" i="18"/>
  <c r="AU44" s="1"/>
  <c r="AQ140" i="14"/>
  <c r="AW33" i="18"/>
  <c r="AS100" i="14"/>
  <c r="AW37" i="18"/>
  <c r="AW36" s="1"/>
  <c r="AS111" i="14"/>
  <c r="AS168"/>
  <c r="AT164"/>
  <c r="BB164" s="1"/>
  <c r="AW11" i="18"/>
  <c r="AW10" s="1"/>
  <c r="AS16" i="14"/>
  <c r="AW18" i="18"/>
  <c r="AW17" s="1"/>
  <c r="AS40" i="14"/>
  <c r="AU31" i="18"/>
  <c r="AQ93" i="14"/>
  <c r="AU43" i="18"/>
  <c r="AU42" s="1"/>
  <c r="AQ134" i="14"/>
  <c r="AV65" i="18"/>
  <c r="AV64" s="1"/>
  <c r="AR213" i="14"/>
  <c r="AW69" i="18"/>
  <c r="AW68" s="1"/>
  <c r="AS226" i="14"/>
  <c r="AW73" i="18"/>
  <c r="AW72" s="1"/>
  <c r="AS238" i="14"/>
  <c r="AT210"/>
  <c r="BB210" s="1"/>
  <c r="BB212" s="1"/>
  <c r="AY63" i="18"/>
  <c r="AQ212" i="14"/>
  <c r="AU63" i="18" s="1"/>
  <c r="AQ225" i="14"/>
  <c r="AQ231"/>
  <c r="AT239"/>
  <c r="AQ243"/>
  <c r="AR222"/>
  <c r="AR225" s="1"/>
  <c r="AF225"/>
  <c r="AF221" s="1"/>
  <c r="AW67" i="18"/>
  <c r="AW66" s="1"/>
  <c r="AS221" i="14"/>
  <c r="AQ190"/>
  <c r="AF190"/>
  <c r="AR183"/>
  <c r="AR190" s="1"/>
  <c r="AQ203"/>
  <c r="AT199"/>
  <c r="AU62" i="18"/>
  <c r="AQ85" i="14"/>
  <c r="AU279"/>
  <c r="BB279" s="1"/>
  <c r="AF274"/>
  <c r="AE276"/>
  <c r="AE269" s="1"/>
  <c r="AF255"/>
  <c r="AE258"/>
  <c r="AT270"/>
  <c r="AQ273"/>
  <c r="AT266"/>
  <c r="AQ268"/>
  <c r="AU81" i="18" s="1"/>
  <c r="AF267" i="14"/>
  <c r="AR267" s="1"/>
  <c r="AT267" s="1"/>
  <c r="BB267" s="1"/>
  <c r="AE268"/>
  <c r="AE259" s="1"/>
  <c r="AW76" i="18"/>
  <c r="AW75" s="1"/>
  <c r="AS245" i="14"/>
  <c r="AU13" i="18"/>
  <c r="AU12" s="1"/>
  <c r="AQ20" i="14"/>
  <c r="AU8" i="18"/>
  <c r="AU7" s="1"/>
  <c r="AQ6" i="14"/>
  <c r="AU24" i="18"/>
  <c r="AU23" s="1"/>
  <c r="AQ61" i="14"/>
  <c r="AW39" i="18"/>
  <c r="AW38" s="1"/>
  <c r="AS118" i="14"/>
  <c r="AW45" i="18"/>
  <c r="AW44" s="1"/>
  <c r="AS140" i="14"/>
  <c r="BC24" i="18"/>
  <c r="BC23" s="1"/>
  <c r="AT39" i="14"/>
  <c r="AX16" i="18" s="1"/>
  <c r="AU37"/>
  <c r="AU36" s="1"/>
  <c r="AQ111" i="14"/>
  <c r="AU39" i="18"/>
  <c r="AU38" s="1"/>
  <c r="AQ118" i="14"/>
  <c r="AW35" i="18"/>
  <c r="AW34" s="1"/>
  <c r="AS106" i="14"/>
  <c r="AW43" i="18"/>
  <c r="AW42" s="1"/>
  <c r="AS134" i="14"/>
  <c r="AU52" i="18"/>
  <c r="AU51" s="1"/>
  <c r="AQ163" i="14"/>
  <c r="AW13" i="18"/>
  <c r="AW12" s="1"/>
  <c r="AS20" i="14"/>
  <c r="AW20" i="18"/>
  <c r="AW19" s="1"/>
  <c r="AS45" i="14"/>
  <c r="AY21" i="18"/>
  <c r="AY19" s="1"/>
  <c r="AU35"/>
  <c r="AU34" s="1"/>
  <c r="AQ106" i="14"/>
  <c r="AU41" i="18"/>
  <c r="AU40" s="1"/>
  <c r="AQ123" i="14"/>
  <c r="AV61" i="18"/>
  <c r="AW61"/>
  <c r="AW60" s="1"/>
  <c r="AS198" i="14"/>
  <c r="AW65" i="18"/>
  <c r="AW64" s="1"/>
  <c r="AS213" i="14"/>
  <c r="AW71" i="18"/>
  <c r="AW70" s="1"/>
  <c r="AS232" i="14"/>
  <c r="AS181"/>
  <c r="AW54" i="18" s="1"/>
  <c r="EJ54" s="1"/>
  <c r="AT179" i="14"/>
  <c r="BB179" s="1"/>
  <c r="AW56" i="18"/>
  <c r="AW55" s="1"/>
  <c r="AS182" i="14"/>
  <c r="AQ193"/>
  <c r="AU57" i="18" s="1"/>
  <c r="EH57" s="1"/>
  <c r="AT191" i="14"/>
  <c r="BB191" s="1"/>
  <c r="BB193" s="1"/>
  <c r="AQ220"/>
  <c r="AT214"/>
  <c r="BB214" s="1"/>
  <c r="AQ237"/>
  <c r="AT233"/>
  <c r="AR206"/>
  <c r="AV71" i="18"/>
  <c r="AV70" s="1"/>
  <c r="AR232" i="14"/>
  <c r="AR227"/>
  <c r="AR231" s="1"/>
  <c r="AF231"/>
  <c r="AF226" s="1"/>
  <c r="M182"/>
  <c r="M150" s="1"/>
  <c r="AE182"/>
  <c r="M198"/>
  <c r="M197" s="1"/>
  <c r="AJ33" i="18"/>
  <c r="AJ32" s="1"/>
  <c r="AS100" i="13"/>
  <c r="AU280"/>
  <c r="BB280" s="1"/>
  <c r="AT14"/>
  <c r="BB14" s="1"/>
  <c r="AQ44"/>
  <c r="AQ60"/>
  <c r="AH22" i="18" s="1"/>
  <c r="AF12" i="13"/>
  <c r="AE15"/>
  <c r="AF27"/>
  <c r="AR27" s="1"/>
  <c r="AT27" s="1"/>
  <c r="BB27" s="1"/>
  <c r="AE29"/>
  <c r="AF47"/>
  <c r="AE50"/>
  <c r="AF9"/>
  <c r="AE11"/>
  <c r="AE6" s="1"/>
  <c r="AF18"/>
  <c r="AE19"/>
  <c r="AE16" s="1"/>
  <c r="AF42"/>
  <c r="AE44"/>
  <c r="AE40" s="1"/>
  <c r="AQ273"/>
  <c r="AR270"/>
  <c r="AR273" s="1"/>
  <c r="AF273"/>
  <c r="AQ283"/>
  <c r="AF283"/>
  <c r="AF277" s="1"/>
  <c r="AR278"/>
  <c r="AR283" s="1"/>
  <c r="AL87" i="18"/>
  <c r="AH39"/>
  <c r="AH38" s="1"/>
  <c r="AQ118" i="13"/>
  <c r="AF120"/>
  <c r="AE122"/>
  <c r="AE118" s="1"/>
  <c r="AF125"/>
  <c r="AE133"/>
  <c r="AE123" s="1"/>
  <c r="AR135"/>
  <c r="AP24" i="18"/>
  <c r="AP23" s="1"/>
  <c r="AJ18"/>
  <c r="AJ17" s="1"/>
  <c r="AS40" i="13"/>
  <c r="AJ7" i="18"/>
  <c r="AS6" i="13"/>
  <c r="AJ11" i="18"/>
  <c r="AJ10" s="1"/>
  <c r="AS16" i="13"/>
  <c r="AQ92"/>
  <c r="AH29" i="18" s="1"/>
  <c r="AT90" i="13"/>
  <c r="BB90" s="1"/>
  <c r="AQ117"/>
  <c r="AT112"/>
  <c r="BB112" s="1"/>
  <c r="AR81"/>
  <c r="AF85"/>
  <c r="AF86"/>
  <c r="AE88"/>
  <c r="AF94"/>
  <c r="AE99"/>
  <c r="AE93" s="1"/>
  <c r="AF113"/>
  <c r="AE117"/>
  <c r="AE111" s="1"/>
  <c r="AF141"/>
  <c r="AE149"/>
  <c r="AE140" s="1"/>
  <c r="AJ41" i="18"/>
  <c r="AJ40" s="1"/>
  <c r="AS123" i="13"/>
  <c r="AJ52" i="18"/>
  <c r="AJ51" s="1"/>
  <c r="AS163" i="13"/>
  <c r="AJ56" i="18"/>
  <c r="AJ55" s="1"/>
  <c r="AS182" i="13"/>
  <c r="AJ61" i="18"/>
  <c r="AJ60" s="1"/>
  <c r="AS198" i="13"/>
  <c r="AJ65" i="18"/>
  <c r="AJ64" s="1"/>
  <c r="AS213" i="13"/>
  <c r="AJ69" i="18"/>
  <c r="AJ68" s="1"/>
  <c r="AS226" i="13"/>
  <c r="AH56" i="18"/>
  <c r="AH55" s="1"/>
  <c r="AQ182" i="13"/>
  <c r="AH69" i="18"/>
  <c r="AH68" s="1"/>
  <c r="AQ226" i="13"/>
  <c r="AH73" i="18"/>
  <c r="AH72" s="1"/>
  <c r="AQ238" i="13"/>
  <c r="AH65" i="18"/>
  <c r="AH64" s="1"/>
  <c r="AQ213" i="13"/>
  <c r="AJ39" i="18"/>
  <c r="AJ38" s="1"/>
  <c r="AS118" i="13"/>
  <c r="AH52" i="18"/>
  <c r="AH51" s="1"/>
  <c r="AQ163" i="13"/>
  <c r="AM245"/>
  <c r="AM244" s="1"/>
  <c r="AF245"/>
  <c r="M245"/>
  <c r="M244" s="1"/>
  <c r="AE245"/>
  <c r="AU263"/>
  <c r="AS243"/>
  <c r="AT251"/>
  <c r="AQ254"/>
  <c r="AH77" i="18" s="1"/>
  <c r="AU271" i="13"/>
  <c r="BB271" s="1"/>
  <c r="AU279"/>
  <c r="BB279" s="1"/>
  <c r="AR245"/>
  <c r="AI76" i="18"/>
  <c r="AI75" s="1"/>
  <c r="AQ268" i="13"/>
  <c r="AH81" i="18" s="1"/>
  <c r="AH79" s="1"/>
  <c r="AF268" i="13"/>
  <c r="AF259" s="1"/>
  <c r="AR264"/>
  <c r="AR268" s="1"/>
  <c r="AI81" i="18" s="1"/>
  <c r="AQ276" i="13"/>
  <c r="AH84" i="18" s="1"/>
  <c r="AF276" i="13"/>
  <c r="AR274"/>
  <c r="AR276" s="1"/>
  <c r="AI84" i="18" s="1"/>
  <c r="AQ289" i="13"/>
  <c r="AF289"/>
  <c r="AF284" s="1"/>
  <c r="AR285"/>
  <c r="AR289" s="1"/>
  <c r="AQ15"/>
  <c r="AQ29"/>
  <c r="AH14" i="18" s="1"/>
  <c r="AH20"/>
  <c r="AH19" s="1"/>
  <c r="AQ45" i="13"/>
  <c r="AR21"/>
  <c r="AF51"/>
  <c r="AE56"/>
  <c r="AU252"/>
  <c r="AU254" s="1"/>
  <c r="AL77" i="18" s="1"/>
  <c r="EL77" s="1"/>
  <c r="AU266" i="13"/>
  <c r="AU268" s="1"/>
  <c r="AL81" i="18" s="1"/>
  <c r="AH13"/>
  <c r="AH12" s="1"/>
  <c r="AH24"/>
  <c r="AH23" s="1"/>
  <c r="AQ61" i="13"/>
  <c r="AF22"/>
  <c r="AR22" s="1"/>
  <c r="AT22" s="1"/>
  <c r="AE25"/>
  <c r="AR26"/>
  <c r="AF31"/>
  <c r="AE37"/>
  <c r="AR38"/>
  <c r="AF39"/>
  <c r="AF57"/>
  <c r="AE60"/>
  <c r="AT246"/>
  <c r="AQ250"/>
  <c r="AJ76" i="18"/>
  <c r="AJ75" s="1"/>
  <c r="AJ74" s="1"/>
  <c r="AS245" i="13"/>
  <c r="AS244" s="1"/>
  <c r="AQ258"/>
  <c r="AH78" i="18" s="1"/>
  <c r="EH78" s="1"/>
  <c r="AT255" i="13"/>
  <c r="BB255" s="1"/>
  <c r="BB258" s="1"/>
  <c r="AT263"/>
  <c r="AQ87" i="18"/>
  <c r="EQ88"/>
  <c r="EQ87" s="1"/>
  <c r="AJ24"/>
  <c r="AJ23" s="1"/>
  <c r="AS61" i="13"/>
  <c r="AH35" i="18"/>
  <c r="AH34" s="1"/>
  <c r="AQ106" i="13"/>
  <c r="AH45" i="18"/>
  <c r="AH44" s="1"/>
  <c r="AQ140" i="13"/>
  <c r="AF101"/>
  <c r="AE105"/>
  <c r="AE100" s="1"/>
  <c r="AJ35" i="18"/>
  <c r="AJ34" s="1"/>
  <c r="AS106" i="13"/>
  <c r="AJ13" i="18"/>
  <c r="AJ12" s="1"/>
  <c r="AS20" i="13"/>
  <c r="AJ20" i="18"/>
  <c r="AJ19" s="1"/>
  <c r="AS45" i="13"/>
  <c r="AH27" i="18"/>
  <c r="AH26" s="1"/>
  <c r="AQ79" i="13"/>
  <c r="AT95"/>
  <c r="BB95" s="1"/>
  <c r="AH33" i="18"/>
  <c r="AH32" s="1"/>
  <c r="AQ100" i="13"/>
  <c r="AQ133"/>
  <c r="AT124"/>
  <c r="BB124" s="1"/>
  <c r="AF89"/>
  <c r="AE92"/>
  <c r="AF108"/>
  <c r="AE110"/>
  <c r="AE106" s="1"/>
  <c r="AF136"/>
  <c r="AR136" s="1"/>
  <c r="AT136" s="1"/>
  <c r="BB136" s="1"/>
  <c r="AE139"/>
  <c r="AE134" s="1"/>
  <c r="AJ37" i="18"/>
  <c r="AJ36" s="1"/>
  <c r="AS111" i="13"/>
  <c r="AJ43" i="18"/>
  <c r="AJ42" s="1"/>
  <c r="AS134" i="13"/>
  <c r="AJ48" i="18"/>
  <c r="AJ47" s="1"/>
  <c r="AJ46" s="1"/>
  <c r="AS151" i="13"/>
  <c r="AJ67" i="18"/>
  <c r="AS221" i="13"/>
  <c r="AH48" i="18"/>
  <c r="AH47" s="1"/>
  <c r="AQ151" i="13"/>
  <c r="AQ150" s="1"/>
  <c r="AH67" i="18"/>
  <c r="AH66" s="1"/>
  <c r="AQ221" i="13"/>
  <c r="AL61" i="18"/>
  <c r="AJ45"/>
  <c r="AJ44" s="1"/>
  <c r="AS140" i="13"/>
  <c r="AH61" i="18"/>
  <c r="AH60" s="1"/>
  <c r="AQ198" i="13"/>
  <c r="AH71" i="18"/>
  <c r="AH70" s="1"/>
  <c r="AQ232" i="13"/>
  <c r="AJ71" i="18"/>
  <c r="AJ70" s="1"/>
  <c r="AS232" i="13"/>
  <c r="EH22" i="18"/>
  <c r="EH14"/>
  <c r="W27"/>
  <c r="W26" s="1"/>
  <c r="U61"/>
  <c r="W73"/>
  <c r="W72" s="1"/>
  <c r="AS238" i="12"/>
  <c r="U18" i="18"/>
  <c r="U17" s="1"/>
  <c r="AQ40" i="12"/>
  <c r="AT76"/>
  <c r="BB76" s="1"/>
  <c r="U8" i="18"/>
  <c r="AQ6" i="12"/>
  <c r="U11" i="18"/>
  <c r="U10" s="1"/>
  <c r="AQ16" i="12"/>
  <c r="AF17"/>
  <c r="AE19"/>
  <c r="AE16" s="1"/>
  <c r="W18" i="18"/>
  <c r="W17" s="1"/>
  <c r="AS40" i="12"/>
  <c r="U35" i="18"/>
  <c r="U34" s="1"/>
  <c r="AQ106" i="12"/>
  <c r="U43" i="18"/>
  <c r="U42" s="1"/>
  <c r="AQ134" i="12"/>
  <c r="W13" i="18"/>
  <c r="W12" s="1"/>
  <c r="AS20" i="12"/>
  <c r="W24" i="18"/>
  <c r="W23" s="1"/>
  <c r="AS61" i="12"/>
  <c r="U33" i="18"/>
  <c r="U32" s="1"/>
  <c r="AQ100" i="12"/>
  <c r="U41" i="18"/>
  <c r="U40" s="1"/>
  <c r="AQ123" i="12"/>
  <c r="W7" i="18"/>
  <c r="AS6" i="12"/>
  <c r="W37" i="18"/>
  <c r="W36" s="1"/>
  <c r="W45"/>
  <c r="W44" s="1"/>
  <c r="AS140" i="12"/>
  <c r="AR191"/>
  <c r="U71" i="18"/>
  <c r="U70" s="1"/>
  <c r="AQ232" i="12"/>
  <c r="AF204"/>
  <c r="AF209" s="1"/>
  <c r="AE231"/>
  <c r="AE226" s="1"/>
  <c r="AF227"/>
  <c r="AE237"/>
  <c r="AE232" s="1"/>
  <c r="AF233"/>
  <c r="AR288"/>
  <c r="AF289"/>
  <c r="AF284" s="1"/>
  <c r="U45" i="18"/>
  <c r="U44" s="1"/>
  <c r="AQ140" i="12"/>
  <c r="V27" i="18"/>
  <c r="U48"/>
  <c r="U47" s="1"/>
  <c r="AQ151" i="12"/>
  <c r="W31" i="18"/>
  <c r="AS93" i="12"/>
  <c r="W43" i="18"/>
  <c r="W42" s="1"/>
  <c r="AS134" i="12"/>
  <c r="W48" i="18"/>
  <c r="W47" s="1"/>
  <c r="AS151" i="12"/>
  <c r="W52" i="18"/>
  <c r="W51" s="1"/>
  <c r="AS163" i="12"/>
  <c r="AF214"/>
  <c r="AE220"/>
  <c r="AE213" s="1"/>
  <c r="AF240"/>
  <c r="AE243"/>
  <c r="AE238" s="1"/>
  <c r="W76" i="18"/>
  <c r="W75" s="1"/>
  <c r="W74" s="1"/>
  <c r="AS245" i="12"/>
  <c r="AS244" s="1"/>
  <c r="AF78" i="18"/>
  <c r="AT258" i="12"/>
  <c r="X78" i="18" s="1"/>
  <c r="U81"/>
  <c r="AE245" i="12"/>
  <c r="AR268"/>
  <c r="V81" i="18" s="1"/>
  <c r="AN245" i="12"/>
  <c r="AN244" s="1"/>
  <c r="AF12"/>
  <c r="AE15"/>
  <c r="AE6" s="1"/>
  <c r="U13" i="18"/>
  <c r="AQ20" i="12"/>
  <c r="U20" i="18"/>
  <c r="U19" s="1"/>
  <c r="AQ45" i="12"/>
  <c r="AF24"/>
  <c r="AE25"/>
  <c r="AE20" s="1"/>
  <c r="W11" i="18"/>
  <c r="W10" s="1"/>
  <c r="AS16" i="12"/>
  <c r="W20" i="18"/>
  <c r="W19" s="1"/>
  <c r="AS45" i="12"/>
  <c r="U37" i="18"/>
  <c r="U36" s="1"/>
  <c r="AQ111" i="12"/>
  <c r="Y14" i="18"/>
  <c r="U31"/>
  <c r="U30" s="1"/>
  <c r="AQ93" i="12"/>
  <c r="U39" i="18"/>
  <c r="U38" s="1"/>
  <c r="AQ118" i="12"/>
  <c r="AC21" i="18"/>
  <c r="W33"/>
  <c r="W32" s="1"/>
  <c r="AS100" i="12"/>
  <c r="W39" i="18"/>
  <c r="AS118" i="12"/>
  <c r="AT200"/>
  <c r="BB200" s="1"/>
  <c r="Y63" i="18"/>
  <c r="U63"/>
  <c r="AE203" i="12"/>
  <c r="AF201"/>
  <c r="AE212"/>
  <c r="AF210"/>
  <c r="AE225"/>
  <c r="AE221" s="1"/>
  <c r="AF222"/>
  <c r="AR251"/>
  <c r="AR254" s="1"/>
  <c r="V77" i="18" s="1"/>
  <c r="AF254" i="12"/>
  <c r="AR274"/>
  <c r="AF276"/>
  <c r="W41" i="18"/>
  <c r="W40" s="1"/>
  <c r="AS123" i="12"/>
  <c r="AF183"/>
  <c r="AE190"/>
  <c r="AF192"/>
  <c r="AR192" s="1"/>
  <c r="AT192" s="1"/>
  <c r="BB192" s="1"/>
  <c r="AE193"/>
  <c r="U67" i="18"/>
  <c r="U66" s="1"/>
  <c r="AQ221" i="12"/>
  <c r="AT239"/>
  <c r="Y62" i="18"/>
  <c r="W61"/>
  <c r="W60" s="1"/>
  <c r="AS198" i="12"/>
  <c r="U52" i="18"/>
  <c r="U51" s="1"/>
  <c r="AQ163" i="12"/>
  <c r="W69" i="18"/>
  <c r="W68" s="1"/>
  <c r="AS226" i="12"/>
  <c r="W71" i="18"/>
  <c r="W70" s="1"/>
  <c r="AS232" i="12"/>
  <c r="U80" i="18"/>
  <c r="U79" s="1"/>
  <c r="AR270" i="12"/>
  <c r="AF273"/>
  <c r="AT251"/>
  <c r="BB251" s="1"/>
  <c r="BB254" s="1"/>
  <c r="U77" i="18"/>
  <c r="EH77" s="1"/>
  <c r="AF81"/>
  <c r="AT268" i="12"/>
  <c r="X81" i="18" s="1"/>
  <c r="AR246" i="12"/>
  <c r="AR250" s="1"/>
  <c r="AF250"/>
  <c r="AR261"/>
  <c r="AR263" s="1"/>
  <c r="AF263"/>
  <c r="AQ83"/>
  <c r="AQ85" s="1"/>
  <c r="AT199"/>
  <c r="AN197"/>
  <c r="M245"/>
  <c r="M244" s="1"/>
  <c r="AF258"/>
  <c r="AF268"/>
  <c r="J27" i="18"/>
  <c r="AS79" i="1"/>
  <c r="H20" i="18"/>
  <c r="H19" s="1"/>
  <c r="AQ45" i="1"/>
  <c r="J20" i="18"/>
  <c r="AS45" i="1"/>
  <c r="H18" i="18"/>
  <c r="H17" s="1"/>
  <c r="AQ40" i="1"/>
  <c r="L14" i="18"/>
  <c r="J13"/>
  <c r="AS20" i="1"/>
  <c r="J18" i="18"/>
  <c r="AS40" i="1"/>
  <c r="H8" i="18"/>
  <c r="H7" s="1"/>
  <c r="AQ6" i="1"/>
  <c r="H37" i="18"/>
  <c r="H36" s="1"/>
  <c r="AQ111" i="1"/>
  <c r="H45" i="18"/>
  <c r="H44" s="1"/>
  <c r="AQ140" i="1"/>
  <c r="H43" i="18"/>
  <c r="H42" s="1"/>
  <c r="AQ134" i="1"/>
  <c r="J43" i="18"/>
  <c r="AS134" i="1"/>
  <c r="J35" i="18"/>
  <c r="AS106" i="1"/>
  <c r="J52" i="18"/>
  <c r="AS163" i="1"/>
  <c r="EJ58" i="18"/>
  <c r="J33"/>
  <c r="J69"/>
  <c r="AS226" i="1"/>
  <c r="J73" i="18"/>
  <c r="AS238" i="1"/>
  <c r="J76" i="18"/>
  <c r="AS245" i="1"/>
  <c r="H67" i="18"/>
  <c r="H66" s="1"/>
  <c r="AQ221" i="1"/>
  <c r="J61" i="18"/>
  <c r="H80"/>
  <c r="H79" s="1"/>
  <c r="AQ259" i="1"/>
  <c r="H56" i="18"/>
  <c r="H65"/>
  <c r="H64" s="1"/>
  <c r="AQ213" i="1"/>
  <c r="H69" i="18"/>
  <c r="H68" s="1"/>
  <c r="AQ226" i="1"/>
  <c r="H71" i="18"/>
  <c r="H70" s="1"/>
  <c r="AQ232" i="1"/>
  <c r="H73" i="18"/>
  <c r="H72" s="1"/>
  <c r="AQ238" i="1"/>
  <c r="AQ273"/>
  <c r="AT270"/>
  <c r="BB270" s="1"/>
  <c r="J83" i="18"/>
  <c r="AS269" i="1"/>
  <c r="AT83"/>
  <c r="BB83" s="1"/>
  <c r="AS208"/>
  <c r="J24" i="18"/>
  <c r="AS61" i="1"/>
  <c r="H11" i="18"/>
  <c r="H10" s="1"/>
  <c r="AQ16" i="1"/>
  <c r="H13" i="18"/>
  <c r="H12" s="1"/>
  <c r="AQ20" i="1"/>
  <c r="H24" i="18"/>
  <c r="H23" s="1"/>
  <c r="AQ61" i="1"/>
  <c r="J8" i="18"/>
  <c r="AS6" i="1"/>
  <c r="J11" i="18"/>
  <c r="AS16" i="1"/>
  <c r="H33" i="18"/>
  <c r="H32" s="1"/>
  <c r="H39"/>
  <c r="H38" s="1"/>
  <c r="AQ118" i="1"/>
  <c r="I27" i="18"/>
  <c r="H41"/>
  <c r="H40" s="1"/>
  <c r="AQ123" i="1"/>
  <c r="J41" i="18"/>
  <c r="AS123" i="1"/>
  <c r="J31" i="18"/>
  <c r="AS93" i="1"/>
  <c r="H52" i="18"/>
  <c r="H51" s="1"/>
  <c r="AQ163" i="1"/>
  <c r="J45" i="18"/>
  <c r="AS140" i="1"/>
  <c r="AS151"/>
  <c r="BB85"/>
  <c r="J37" i="18"/>
  <c r="AS111" i="1"/>
  <c r="J56" i="18"/>
  <c r="AS182" i="1"/>
  <c r="L62" i="18"/>
  <c r="J65"/>
  <c r="AS213" i="1"/>
  <c r="J71" i="18"/>
  <c r="AS232" i="1"/>
  <c r="J86" i="18"/>
  <c r="AS277" i="1"/>
  <c r="H76" i="18"/>
  <c r="H75" s="1"/>
  <c r="AQ245" i="1"/>
  <c r="EH84" i="18"/>
  <c r="J88"/>
  <c r="AS284" i="1"/>
  <c r="AS263"/>
  <c r="AQ85"/>
  <c r="Q90" i="18"/>
  <c r="Q91" s="1"/>
  <c r="AT208" i="1"/>
  <c r="BB208" s="1"/>
  <c r="CZ90" i="18" l="1"/>
  <c r="CZ91" s="1"/>
  <c r="EM74"/>
  <c r="ER74"/>
  <c r="CR91"/>
  <c r="ER6"/>
  <c r="AU289" i="23"/>
  <c r="AU284" s="1"/>
  <c r="BB41" i="17"/>
  <c r="BL19" i="18"/>
  <c r="BB246" i="15"/>
  <c r="AU77" i="16"/>
  <c r="AU61" s="1"/>
  <c r="AF259" i="12"/>
  <c r="AT188" i="22"/>
  <c r="BB188" s="1"/>
  <c r="DY7" i="18"/>
  <c r="AN197" i="17"/>
  <c r="BB29" i="15"/>
  <c r="BB289" i="16"/>
  <c r="BB284" s="1"/>
  <c r="BB283"/>
  <c r="BB277" s="1"/>
  <c r="AS182" i="12"/>
  <c r="W56" i="18"/>
  <c r="AU199" i="12"/>
  <c r="AU203" s="1"/>
  <c r="AU198" s="1"/>
  <c r="AH88" i="18"/>
  <c r="AH87" s="1"/>
  <c r="AQ284" i="13"/>
  <c r="AI86" i="18"/>
  <c r="AI85" s="1"/>
  <c r="AR277" i="13"/>
  <c r="AI83" i="18"/>
  <c r="AR269" i="13"/>
  <c r="AU233" i="14"/>
  <c r="AU237" s="1"/>
  <c r="AU232" s="1"/>
  <c r="AU199"/>
  <c r="AU203" s="1"/>
  <c r="AU80" i="18"/>
  <c r="AQ259" i="14"/>
  <c r="BK83" i="18"/>
  <c r="AT272" i="22"/>
  <c r="AR273"/>
  <c r="AT264" i="23"/>
  <c r="AS268"/>
  <c r="AT160" i="1"/>
  <c r="BB160" s="1"/>
  <c r="AQ162"/>
  <c r="H50" i="18" s="1"/>
  <c r="AE244" i="12"/>
  <c r="AS78"/>
  <c r="CC91" i="18"/>
  <c r="AE244" i="16"/>
  <c r="AN5" i="1"/>
  <c r="AE79" i="12"/>
  <c r="AE6" i="15"/>
  <c r="AF178"/>
  <c r="AE45"/>
  <c r="AN150" i="17"/>
  <c r="CL20" i="18"/>
  <c r="AU209" i="22"/>
  <c r="BB270" i="15"/>
  <c r="BB273" s="1"/>
  <c r="BB147" i="17"/>
  <c r="BB199" i="16"/>
  <c r="AT11" i="12"/>
  <c r="X8" i="18" s="1"/>
  <c r="BB227" i="17"/>
  <c r="EU88" i="18"/>
  <c r="BB41" i="13"/>
  <c r="BB75"/>
  <c r="AN244" i="22"/>
  <c r="BB52" i="16"/>
  <c r="BB205" i="12"/>
  <c r="BB287" i="15"/>
  <c r="V80" i="18"/>
  <c r="V79" s="1"/>
  <c r="AR259" i="12"/>
  <c r="AU83" i="18"/>
  <c r="AU82" s="1"/>
  <c r="AQ269" i="14"/>
  <c r="BX86" i="18"/>
  <c r="BX85" s="1"/>
  <c r="AT277" i="16"/>
  <c r="CL88" i="18"/>
  <c r="CL87" s="1"/>
  <c r="AU284" i="17"/>
  <c r="AU38" i="14"/>
  <c r="AU39" s="1"/>
  <c r="AY16" i="18" s="1"/>
  <c r="BB38" i="14"/>
  <c r="BB39" s="1"/>
  <c r="AR289" i="23"/>
  <c r="AT285"/>
  <c r="AS268" i="22"/>
  <c r="AT266"/>
  <c r="CV77" i="18"/>
  <c r="AT234" i="17"/>
  <c r="AS237"/>
  <c r="AS212"/>
  <c r="AT211"/>
  <c r="BB211" s="1"/>
  <c r="AU210"/>
  <c r="AU212" s="1"/>
  <c r="CL63" i="18" s="1"/>
  <c r="AQ212" i="17"/>
  <c r="CH63" i="18" s="1"/>
  <c r="EH63" s="1"/>
  <c r="AT210" i="17"/>
  <c r="AQ156"/>
  <c r="AT152"/>
  <c r="BB152" s="1"/>
  <c r="AT152" i="1"/>
  <c r="BB152" s="1"/>
  <c r="AQ156"/>
  <c r="AT166" i="23"/>
  <c r="BB166" s="1"/>
  <c r="AQ168"/>
  <c r="AT279"/>
  <c r="AR283"/>
  <c r="AR289" i="22"/>
  <c r="AT285"/>
  <c r="AT217" i="17"/>
  <c r="AS220"/>
  <c r="AT90" i="23"/>
  <c r="BB90" s="1"/>
  <c r="AQ92"/>
  <c r="DU29" i="18" s="1"/>
  <c r="AQ203" i="17"/>
  <c r="AT199"/>
  <c r="AQ105" i="15"/>
  <c r="AU241" i="13"/>
  <c r="BB241" s="1"/>
  <c r="U12" i="18"/>
  <c r="AE244" i="13"/>
  <c r="AF269"/>
  <c r="EU47" i="18"/>
  <c r="EU79"/>
  <c r="BB251" i="17"/>
  <c r="BB256"/>
  <c r="EU12" i="18"/>
  <c r="AU29" i="17"/>
  <c r="AR11" i="12"/>
  <c r="V8" i="18" s="1"/>
  <c r="EM59"/>
  <c r="AU231" i="15"/>
  <c r="AU226" s="1"/>
  <c r="BB266" i="13"/>
  <c r="AF244" i="22"/>
  <c r="AU239" i="12"/>
  <c r="BB239"/>
  <c r="AI88" i="18"/>
  <c r="AI87" s="1"/>
  <c r="AR284" i="13"/>
  <c r="AH86" i="18"/>
  <c r="AH85" s="1"/>
  <c r="AQ277" i="13"/>
  <c r="AU239" i="14"/>
  <c r="BB239" s="1"/>
  <c r="BL88" i="18"/>
  <c r="BL87" s="1"/>
  <c r="AU284" i="15"/>
  <c r="BX88" i="18"/>
  <c r="BX87" s="1"/>
  <c r="AT284" i="16"/>
  <c r="AU64" i="1"/>
  <c r="AU77" s="1"/>
  <c r="AU61" s="1"/>
  <c r="AU192" i="15"/>
  <c r="AU193" s="1"/>
  <c r="AU182" s="1"/>
  <c r="AU150" s="1"/>
  <c r="BB192"/>
  <c r="AU38" i="16"/>
  <c r="AU39" s="1"/>
  <c r="BB38"/>
  <c r="BB39" s="1"/>
  <c r="AU52" i="13"/>
  <c r="AU56" s="1"/>
  <c r="CY62" i="18"/>
  <c r="AT270" i="23"/>
  <c r="AR273"/>
  <c r="AT199" i="1"/>
  <c r="AQ203"/>
  <c r="AQ99"/>
  <c r="AT94"/>
  <c r="AR94"/>
  <c r="AF99"/>
  <c r="AU259" i="13"/>
  <c r="BB220" i="14"/>
  <c r="BB213" s="1"/>
  <c r="AU289"/>
  <c r="EH28" i="18"/>
  <c r="AE245" i="17"/>
  <c r="AE269"/>
  <c r="AN5" i="22"/>
  <c r="AU77" i="14"/>
  <c r="AU61" s="1"/>
  <c r="EU82" i="18"/>
  <c r="BB274" i="23"/>
  <c r="BB276" s="1"/>
  <c r="BB287" i="17"/>
  <c r="BB287" i="14"/>
  <c r="BB46" i="13"/>
  <c r="BB52" i="14"/>
  <c r="BB41" i="15"/>
  <c r="BB28" i="12"/>
  <c r="AT155" i="17"/>
  <c r="BB155" s="1"/>
  <c r="BB266"/>
  <c r="AQ244" i="12"/>
  <c r="M244" i="1"/>
  <c r="M150"/>
  <c r="BB26" i="17"/>
  <c r="BB29" s="1"/>
  <c r="AQ259" i="13"/>
  <c r="BB13" i="12"/>
  <c r="M198" i="17"/>
  <c r="M197" s="1"/>
  <c r="BB147" i="16"/>
  <c r="BB227" i="15"/>
  <c r="BB147"/>
  <c r="BB52" i="12"/>
  <c r="AU220" i="1"/>
  <c r="AU213" s="1"/>
  <c r="BB47"/>
  <c r="AU22" i="13"/>
  <c r="BB22" s="1"/>
  <c r="AH83" i="18"/>
  <c r="AQ269" i="13"/>
  <c r="AU22" i="16"/>
  <c r="BB22" s="1"/>
  <c r="AU52" i="1"/>
  <c r="AU56" s="1"/>
  <c r="AU45" s="1"/>
  <c r="AS283" i="22"/>
  <c r="AT281"/>
  <c r="BB281" s="1"/>
  <c r="AR283"/>
  <c r="AT279"/>
  <c r="AT223" i="17"/>
  <c r="AS225"/>
  <c r="AQ289" i="1"/>
  <c r="AT285"/>
  <c r="BB285" s="1"/>
  <c r="CU29" i="18"/>
  <c r="EH29" s="1"/>
  <c r="AR263" i="17"/>
  <c r="CI80" i="18" s="1"/>
  <c r="AT261" i="17"/>
  <c r="AT278" i="1"/>
  <c r="BB278" s="1"/>
  <c r="AQ283"/>
  <c r="AS250" i="23"/>
  <c r="AT246"/>
  <c r="AT251" i="22"/>
  <c r="AS254"/>
  <c r="AT216" i="17"/>
  <c r="BB216" s="1"/>
  <c r="AQ220"/>
  <c r="AT194" i="1"/>
  <c r="BB194" s="1"/>
  <c r="AQ196"/>
  <c r="AF105" i="15"/>
  <c r="AF100" s="1"/>
  <c r="AF78" s="1"/>
  <c r="AR101"/>
  <c r="AR105" s="1"/>
  <c r="AW86" i="18"/>
  <c r="AW85" s="1"/>
  <c r="AW74" s="1"/>
  <c r="AS277" i="14"/>
  <c r="AF269" i="12"/>
  <c r="AF244" i="13"/>
  <c r="AS244" i="14"/>
  <c r="BB263"/>
  <c r="AE6" i="1"/>
  <c r="AQ244" i="14"/>
  <c r="BB274" i="16"/>
  <c r="BB276" s="1"/>
  <c r="BB252" i="13"/>
  <c r="BB11" i="12"/>
  <c r="AU220" i="16"/>
  <c r="AU213" s="1"/>
  <c r="EU87" i="18"/>
  <c r="BB266" i="16"/>
  <c r="AS209" i="1"/>
  <c r="AF244" i="23"/>
  <c r="M198" i="1"/>
  <c r="M197" s="1"/>
  <c r="BB7" i="13"/>
  <c r="AX45" i="1"/>
  <c r="AQ244" i="23"/>
  <c r="CY81" i="18"/>
  <c r="CY79" s="1"/>
  <c r="CL81"/>
  <c r="AU259" i="17"/>
  <c r="BY81" i="18"/>
  <c r="AU259" i="16"/>
  <c r="BU74" i="18"/>
  <c r="AF259" i="15"/>
  <c r="AI80" i="18"/>
  <c r="AR259" i="13"/>
  <c r="AR244" s="1"/>
  <c r="AK80" i="18"/>
  <c r="AU239" i="23"/>
  <c r="BB239" s="1"/>
  <c r="DY81" i="18"/>
  <c r="AU259" i="23"/>
  <c r="AU22"/>
  <c r="AU25" s="1"/>
  <c r="DV75" i="18"/>
  <c r="AU234" i="23"/>
  <c r="BB234" s="1"/>
  <c r="DX80" i="18"/>
  <c r="DY84"/>
  <c r="AU269" i="23"/>
  <c r="AU31"/>
  <c r="BB31" s="1"/>
  <c r="AU65"/>
  <c r="AU77" s="1"/>
  <c r="AU61" s="1"/>
  <c r="AU45"/>
  <c r="BB251"/>
  <c r="BB254" s="1"/>
  <c r="BB266"/>
  <c r="BB287"/>
  <c r="AF178"/>
  <c r="AU220"/>
  <c r="AU213" s="1"/>
  <c r="BB256"/>
  <c r="BB258" s="1"/>
  <c r="BB192"/>
  <c r="BB52"/>
  <c r="BB38"/>
  <c r="BB39" s="1"/>
  <c r="AU199" i="22"/>
  <c r="AU203" s="1"/>
  <c r="AU198" s="1"/>
  <c r="DK80" i="18"/>
  <c r="DL84"/>
  <c r="DL82" s="1"/>
  <c r="AU269" i="22"/>
  <c r="AU22"/>
  <c r="AU25" s="1"/>
  <c r="AU235"/>
  <c r="AU237" s="1"/>
  <c r="AU232" s="1"/>
  <c r="AU28"/>
  <c r="BB28" s="1"/>
  <c r="AT41"/>
  <c r="AR44"/>
  <c r="AU65"/>
  <c r="BB65"/>
  <c r="BB258"/>
  <c r="BB278"/>
  <c r="BB147"/>
  <c r="BB192"/>
  <c r="DI70" i="18"/>
  <c r="DI75"/>
  <c r="BB220" i="22"/>
  <c r="BB213" s="1"/>
  <c r="BB193"/>
  <c r="BB212"/>
  <c r="AE197"/>
  <c r="BB274"/>
  <c r="BB276" s="1"/>
  <c r="BB287"/>
  <c r="AT38"/>
  <c r="EU26" i="18"/>
  <c r="EU53"/>
  <c r="EU51"/>
  <c r="W55"/>
  <c r="EU55"/>
  <c r="EU46"/>
  <c r="EU56"/>
  <c r="BJ32"/>
  <c r="AW32"/>
  <c r="AW30"/>
  <c r="AU30"/>
  <c r="W30"/>
  <c r="EU25"/>
  <c r="U7"/>
  <c r="EJ56"/>
  <c r="EJ55" s="1"/>
  <c r="J55"/>
  <c r="EJ83"/>
  <c r="EJ82" s="1"/>
  <c r="J82"/>
  <c r="H6"/>
  <c r="AH82"/>
  <c r="DH55"/>
  <c r="DH46" s="1"/>
  <c r="AA74"/>
  <c r="AA90" s="1"/>
  <c r="AA91" s="1"/>
  <c r="AI82"/>
  <c r="AU79"/>
  <c r="AI79"/>
  <c r="AI74" s="1"/>
  <c r="AU74"/>
  <c r="U60"/>
  <c r="AW204" i="23"/>
  <c r="BB204" s="1"/>
  <c r="DY20" i="18"/>
  <c r="L150" i="22"/>
  <c r="AU77"/>
  <c r="AU61" s="1"/>
  <c r="AR209"/>
  <c r="DI62" i="18" s="1"/>
  <c r="AU65" i="17"/>
  <c r="AU77" s="1"/>
  <c r="AT17"/>
  <c r="BB17" s="1"/>
  <c r="BB19" s="1"/>
  <c r="BB16" s="1"/>
  <c r="AR19"/>
  <c r="EL8" i="18"/>
  <c r="AU65" i="15"/>
  <c r="AU77" s="1"/>
  <c r="AU61" s="1"/>
  <c r="EL63" i="18"/>
  <c r="BJ60"/>
  <c r="M5" i="15"/>
  <c r="AU45"/>
  <c r="AR204"/>
  <c r="AF209"/>
  <c r="AR19"/>
  <c r="AT17"/>
  <c r="BB17" s="1"/>
  <c r="BB19" s="1"/>
  <c r="BB16" s="1"/>
  <c r="EH62" i="18"/>
  <c r="AU22" i="14"/>
  <c r="BB22" s="1"/>
  <c r="AR204"/>
  <c r="AF209"/>
  <c r="AF198" s="1"/>
  <c r="AU45" i="13"/>
  <c r="ER90" i="18"/>
  <c r="CV54"/>
  <c r="AR192" i="17"/>
  <c r="AF193"/>
  <c r="AT161" i="14"/>
  <c r="BB161" s="1"/>
  <c r="AR210" i="23"/>
  <c r="AF212"/>
  <c r="AR199"/>
  <c r="AF203"/>
  <c r="AR193"/>
  <c r="DV57" i="18" s="1"/>
  <c r="AT191" i="23"/>
  <c r="BB191" s="1"/>
  <c r="BB193" s="1"/>
  <c r="AR124"/>
  <c r="AF133"/>
  <c r="AF123" s="1"/>
  <c r="AR205"/>
  <c r="AR209" s="1"/>
  <c r="AR160"/>
  <c r="AF162"/>
  <c r="AE198"/>
  <c r="AE197" s="1"/>
  <c r="AR190" i="22"/>
  <c r="DI56" i="18" s="1"/>
  <c r="AT183" i="22"/>
  <c r="BB183" s="1"/>
  <c r="BB190" s="1"/>
  <c r="AR160"/>
  <c r="AF162"/>
  <c r="CV61" i="18"/>
  <c r="CV53"/>
  <c r="CV14"/>
  <c r="AT215" i="17"/>
  <c r="AR220"/>
  <c r="AT204"/>
  <c r="AR231"/>
  <c r="AT229"/>
  <c r="BB229" s="1"/>
  <c r="AQ182"/>
  <c r="AE163"/>
  <c r="CL14" i="18"/>
  <c r="AR180" i="17"/>
  <c r="AF181"/>
  <c r="AR160"/>
  <c r="AF162"/>
  <c r="AT192" i="16"/>
  <c r="AR193"/>
  <c r="BV57" i="18" s="1"/>
  <c r="AR239" i="16"/>
  <c r="AF243"/>
  <c r="AF238" s="1"/>
  <c r="AR233"/>
  <c r="AF237"/>
  <c r="AF232" s="1"/>
  <c r="AR210"/>
  <c r="AF212"/>
  <c r="AT160" i="15"/>
  <c r="BB160" s="1"/>
  <c r="BB162" s="1"/>
  <c r="AR162"/>
  <c r="BI50" i="18" s="1"/>
  <c r="AT165" i="15"/>
  <c r="BB165" s="1"/>
  <c r="BB168" s="1"/>
  <c r="AR168"/>
  <c r="BI52" i="18" s="1"/>
  <c r="AT51" i="14"/>
  <c r="AR56"/>
  <c r="AV21" i="18" s="1"/>
  <c r="AR196" i="13"/>
  <c r="AI58" i="18" s="1"/>
  <c r="AT194" i="13"/>
  <c r="BB194" s="1"/>
  <c r="BB196" s="1"/>
  <c r="AR168"/>
  <c r="AI52" i="18" s="1"/>
  <c r="AT164" i="13"/>
  <c r="BB164" s="1"/>
  <c r="BB168" s="1"/>
  <c r="AR152"/>
  <c r="AF156"/>
  <c r="AR192"/>
  <c r="AF193"/>
  <c r="AR158"/>
  <c r="AF159"/>
  <c r="AF151" s="1"/>
  <c r="AE151"/>
  <c r="AR179" i="12"/>
  <c r="AF181"/>
  <c r="AR283"/>
  <c r="AT278"/>
  <c r="BB278" s="1"/>
  <c r="BB283" s="1"/>
  <c r="BB277" s="1"/>
  <c r="AT194"/>
  <c r="BB194" s="1"/>
  <c r="BB196" s="1"/>
  <c r="AR196"/>
  <c r="V58" i="18" s="1"/>
  <c r="AE45" i="12"/>
  <c r="AT184"/>
  <c r="BB184" s="1"/>
  <c r="AR271" i="1"/>
  <c r="AF273"/>
  <c r="AR275"/>
  <c r="AF276"/>
  <c r="AR255"/>
  <c r="AF258"/>
  <c r="AR246"/>
  <c r="AF250"/>
  <c r="AT112"/>
  <c r="BB112" s="1"/>
  <c r="AR117"/>
  <c r="AR268"/>
  <c r="I81" i="18" s="1"/>
  <c r="AT265" i="1"/>
  <c r="BB265" s="1"/>
  <c r="AT210"/>
  <c r="BB210" s="1"/>
  <c r="AR212"/>
  <c r="I63" i="18" s="1"/>
  <c r="AT195" i="1"/>
  <c r="BB195" s="1"/>
  <c r="AR196"/>
  <c r="I58" i="18" s="1"/>
  <c r="AT107" i="1"/>
  <c r="BB107" s="1"/>
  <c r="AR110"/>
  <c r="AR283"/>
  <c r="AT282"/>
  <c r="BB282" s="1"/>
  <c r="AR251"/>
  <c r="AF254"/>
  <c r="AR239"/>
  <c r="AF243"/>
  <c r="AF238" s="1"/>
  <c r="AR214"/>
  <c r="AF220"/>
  <c r="AF213" s="1"/>
  <c r="AE197"/>
  <c r="AT85"/>
  <c r="AE245"/>
  <c r="AT179"/>
  <c r="BB179" s="1"/>
  <c r="AR181"/>
  <c r="I54" i="18" s="1"/>
  <c r="AR193" i="1"/>
  <c r="I57" i="18" s="1"/>
  <c r="AT191" i="1"/>
  <c r="BB191" s="1"/>
  <c r="AT184"/>
  <c r="BB184" s="1"/>
  <c r="AR92" i="23"/>
  <c r="DV29" i="18" s="1"/>
  <c r="AT91" i="23"/>
  <c r="BB91" s="1"/>
  <c r="BB92" s="1"/>
  <c r="AT17"/>
  <c r="BB17" s="1"/>
  <c r="BB19" s="1"/>
  <c r="BB16" s="1"/>
  <c r="AR19"/>
  <c r="AR110"/>
  <c r="AT107"/>
  <c r="BB107" s="1"/>
  <c r="BB110" s="1"/>
  <c r="BB106" s="1"/>
  <c r="AT101"/>
  <c r="BB101" s="1"/>
  <c r="BB105" s="1"/>
  <c r="BB100" s="1"/>
  <c r="AR105"/>
  <c r="AT95"/>
  <c r="BB95" s="1"/>
  <c r="AR99"/>
  <c r="AR60"/>
  <c r="DV22" i="18" s="1"/>
  <c r="AT58" i="23"/>
  <c r="BB58" s="1"/>
  <c r="BB60" s="1"/>
  <c r="AR50"/>
  <c r="AT46"/>
  <c r="BB46" s="1"/>
  <c r="BB50" s="1"/>
  <c r="AR194"/>
  <c r="AF196"/>
  <c r="AR153"/>
  <c r="AF156"/>
  <c r="AR142"/>
  <c r="AF149"/>
  <c r="AF140" s="1"/>
  <c r="AR119"/>
  <c r="AF122"/>
  <c r="AF118" s="1"/>
  <c r="AR112"/>
  <c r="AF117"/>
  <c r="AF111" s="1"/>
  <c r="AR87"/>
  <c r="AF88"/>
  <c r="AF79" s="1"/>
  <c r="AT26"/>
  <c r="AR29"/>
  <c r="DV14" i="18" s="1"/>
  <c r="AR25" i="23"/>
  <c r="AT21"/>
  <c r="BB21" s="1"/>
  <c r="AR12"/>
  <c r="AF15"/>
  <c r="AR187"/>
  <c r="AF190"/>
  <c r="AF182" s="1"/>
  <c r="AR164"/>
  <c r="AF168"/>
  <c r="AR62"/>
  <c r="AY62" s="1"/>
  <c r="AY77" s="1"/>
  <c r="AY61" s="1"/>
  <c r="AF77"/>
  <c r="AF61" s="1"/>
  <c r="AE20"/>
  <c r="AR180"/>
  <c r="AF181"/>
  <c r="AR178"/>
  <c r="DV53" i="18" s="1"/>
  <c r="AT170" i="23"/>
  <c r="BB170" s="1"/>
  <c r="BB178" s="1"/>
  <c r="AR158"/>
  <c r="AF159"/>
  <c r="AT80"/>
  <c r="BB80" s="1"/>
  <c r="BB85" s="1"/>
  <c r="AR85"/>
  <c r="AT41"/>
  <c r="AR44"/>
  <c r="AR30"/>
  <c r="AF37"/>
  <c r="AR7"/>
  <c r="AF11"/>
  <c r="AF6" s="1"/>
  <c r="AR135"/>
  <c r="AF139"/>
  <c r="AF134" s="1"/>
  <c r="AR51"/>
  <c r="AY51" s="1"/>
  <c r="AY56" s="1"/>
  <c r="AY45" s="1"/>
  <c r="AF56"/>
  <c r="AF45" s="1"/>
  <c r="EF77" i="18"/>
  <c r="AE151" i="23"/>
  <c r="AF25"/>
  <c r="AE6"/>
  <c r="AE182"/>
  <c r="AE163"/>
  <c r="AE79"/>
  <c r="AE78" s="1"/>
  <c r="AR19" i="22"/>
  <c r="AT17"/>
  <c r="BB17" s="1"/>
  <c r="BB19" s="1"/>
  <c r="BB16" s="1"/>
  <c r="AR164"/>
  <c r="AF168"/>
  <c r="AR136"/>
  <c r="AF139"/>
  <c r="AF134" s="1"/>
  <c r="AR108"/>
  <c r="AF110"/>
  <c r="AF106" s="1"/>
  <c r="AT81"/>
  <c r="BB81" s="1"/>
  <c r="BB85" s="1"/>
  <c r="AR85"/>
  <c r="AR29"/>
  <c r="DI14" i="18" s="1"/>
  <c r="AT26" i="22"/>
  <c r="AT21"/>
  <c r="BB21" s="1"/>
  <c r="AR25"/>
  <c r="AR12"/>
  <c r="AF15"/>
  <c r="AR194"/>
  <c r="AF196"/>
  <c r="AF182" s="1"/>
  <c r="AR153"/>
  <c r="AF156"/>
  <c r="AR125"/>
  <c r="AF133"/>
  <c r="AF123" s="1"/>
  <c r="AR51"/>
  <c r="AY51" s="1"/>
  <c r="AY56" s="1"/>
  <c r="AY45" s="1"/>
  <c r="AF56"/>
  <c r="AE79"/>
  <c r="AE78" s="1"/>
  <c r="AE45"/>
  <c r="AR37"/>
  <c r="DI15" i="18" s="1"/>
  <c r="AT31" i="22"/>
  <c r="AR113"/>
  <c r="AF117"/>
  <c r="AF111" s="1"/>
  <c r="AR89"/>
  <c r="AF92"/>
  <c r="AR57"/>
  <c r="AF60"/>
  <c r="AR7"/>
  <c r="AF11"/>
  <c r="AF6" s="1"/>
  <c r="AR180"/>
  <c r="AF181"/>
  <c r="AT170"/>
  <c r="BB170" s="1"/>
  <c r="BB178" s="1"/>
  <c r="AR178"/>
  <c r="DI53" i="18" s="1"/>
  <c r="AR158" i="22"/>
  <c r="AF159"/>
  <c r="AR141"/>
  <c r="AF149"/>
  <c r="AF140" s="1"/>
  <c r="AR120"/>
  <c r="AF122"/>
  <c r="AF118" s="1"/>
  <c r="AR101"/>
  <c r="AF105"/>
  <c r="AF100" s="1"/>
  <c r="AR94"/>
  <c r="AF99"/>
  <c r="AF93" s="1"/>
  <c r="AR86"/>
  <c r="AF88"/>
  <c r="AR62"/>
  <c r="AY62" s="1"/>
  <c r="AY77" s="1"/>
  <c r="AY61" s="1"/>
  <c r="AF77"/>
  <c r="AF61" s="1"/>
  <c r="AR46"/>
  <c r="AF50"/>
  <c r="AF45" s="1"/>
  <c r="AE163"/>
  <c r="AF79"/>
  <c r="AF78" s="1"/>
  <c r="AF25"/>
  <c r="AF20" s="1"/>
  <c r="AE6"/>
  <c r="AE5" s="1"/>
  <c r="AE151"/>
  <c r="AE150" s="1"/>
  <c r="CV16" i="18"/>
  <c r="CH39"/>
  <c r="CH38" s="1"/>
  <c r="AQ118" i="17"/>
  <c r="AR42"/>
  <c r="AF44"/>
  <c r="AF40" s="1"/>
  <c r="AR222"/>
  <c r="AF225"/>
  <c r="AF221" s="1"/>
  <c r="AR51"/>
  <c r="AY51" s="1"/>
  <c r="AY56" s="1"/>
  <c r="AY45" s="1"/>
  <c r="AF56"/>
  <c r="AR24"/>
  <c r="AF25"/>
  <c r="AR7"/>
  <c r="AF11"/>
  <c r="AE45"/>
  <c r="AE6"/>
  <c r="CH35" i="18"/>
  <c r="CH34" s="1"/>
  <c r="AQ106" i="17"/>
  <c r="CH37" i="18"/>
  <c r="CH36" s="1"/>
  <c r="AQ111" i="17"/>
  <c r="AR239"/>
  <c r="AF243"/>
  <c r="AF238" s="1"/>
  <c r="AR233"/>
  <c r="AF237"/>
  <c r="AF232" s="1"/>
  <c r="AR183"/>
  <c r="AF190"/>
  <c r="AF182" s="1"/>
  <c r="AR57"/>
  <c r="AF60"/>
  <c r="AR39"/>
  <c r="CI16" i="18" s="1"/>
  <c r="AT38" i="17"/>
  <c r="AR62"/>
  <c r="AY62" s="1"/>
  <c r="AY77" s="1"/>
  <c r="AY61" s="1"/>
  <c r="AF77"/>
  <c r="AF61" s="1"/>
  <c r="AR46"/>
  <c r="AF50"/>
  <c r="AF45" s="1"/>
  <c r="AR31"/>
  <c r="AF37"/>
  <c r="AR12"/>
  <c r="AF15"/>
  <c r="AN5"/>
  <c r="AR222" i="16"/>
  <c r="AF225"/>
  <c r="AF221" s="1"/>
  <c r="AR204"/>
  <c r="AR209" s="1"/>
  <c r="AT169"/>
  <c r="BB169" s="1"/>
  <c r="BB178" s="1"/>
  <c r="AR178"/>
  <c r="BV53" i="18" s="1"/>
  <c r="AR162" i="16"/>
  <c r="BV50" i="18" s="1"/>
  <c r="AT161" i="16"/>
  <c r="BB161" s="1"/>
  <c r="BB162" s="1"/>
  <c r="AR141"/>
  <c r="AF149"/>
  <c r="AF140" s="1"/>
  <c r="AR227"/>
  <c r="AF231"/>
  <c r="AF226" s="1"/>
  <c r="AR185"/>
  <c r="AF190"/>
  <c r="AR194"/>
  <c r="AF196"/>
  <c r="AR165"/>
  <c r="AF168"/>
  <c r="AR153"/>
  <c r="AF156"/>
  <c r="AR136"/>
  <c r="AF139"/>
  <c r="AF134" s="1"/>
  <c r="AR214"/>
  <c r="AF220"/>
  <c r="AF213" s="1"/>
  <c r="AR8"/>
  <c r="AF11"/>
  <c r="AR201"/>
  <c r="AF203"/>
  <c r="AF198" s="1"/>
  <c r="AF197" s="1"/>
  <c r="AR180"/>
  <c r="AF181"/>
  <c r="AR158"/>
  <c r="AF159"/>
  <c r="BU46" i="18"/>
  <c r="BW18"/>
  <c r="BW17" s="1"/>
  <c r="AS40" i="16"/>
  <c r="AT39"/>
  <c r="BX16" i="18" s="1"/>
  <c r="AE150" i="16"/>
  <c r="AE198"/>
  <c r="AE197" s="1"/>
  <c r="AR117" i="15"/>
  <c r="AT113"/>
  <c r="BB113" s="1"/>
  <c r="BB117" s="1"/>
  <c r="BB111" s="1"/>
  <c r="AT108"/>
  <c r="BB108" s="1"/>
  <c r="BB110" s="1"/>
  <c r="BB106" s="1"/>
  <c r="AR110"/>
  <c r="AR199"/>
  <c r="AF203"/>
  <c r="AR181"/>
  <c r="BI54" i="18" s="1"/>
  <c r="AT180" i="15"/>
  <c r="BB180" s="1"/>
  <c r="BB181" s="1"/>
  <c r="AT170"/>
  <c r="BB170" s="1"/>
  <c r="BB178" s="1"/>
  <c r="AR178"/>
  <c r="AR153"/>
  <c r="AF156"/>
  <c r="AR46"/>
  <c r="AF50"/>
  <c r="AR31"/>
  <c r="AF37"/>
  <c r="AR205"/>
  <c r="AR185"/>
  <c r="AF190"/>
  <c r="AR57"/>
  <c r="AF60"/>
  <c r="AR39"/>
  <c r="BI16" i="18" s="1"/>
  <c r="AT38" i="15"/>
  <c r="AR149"/>
  <c r="AT141"/>
  <c r="BB141" s="1"/>
  <c r="BB149" s="1"/>
  <c r="BB140" s="1"/>
  <c r="AT124"/>
  <c r="BB124" s="1"/>
  <c r="BB133" s="1"/>
  <c r="BB123" s="1"/>
  <c r="AR133"/>
  <c r="AT119"/>
  <c r="BB119" s="1"/>
  <c r="BB122" s="1"/>
  <c r="BB118" s="1"/>
  <c r="AR122"/>
  <c r="AT136"/>
  <c r="BB136" s="1"/>
  <c r="BB139" s="1"/>
  <c r="BB134" s="1"/>
  <c r="AR139"/>
  <c r="AT94"/>
  <c r="BB94" s="1"/>
  <c r="AR99"/>
  <c r="AT89"/>
  <c r="BB89" s="1"/>
  <c r="BB92" s="1"/>
  <c r="AR92"/>
  <c r="BI29" i="18" s="1"/>
  <c r="AR88" i="15"/>
  <c r="AT87"/>
  <c r="BB87" s="1"/>
  <c r="BB88" s="1"/>
  <c r="AT12"/>
  <c r="BB12" s="1"/>
  <c r="BB15" s="1"/>
  <c r="AR15"/>
  <c r="BI9" i="18" s="1"/>
  <c r="AR194" i="15"/>
  <c r="AF196"/>
  <c r="AR158"/>
  <c r="AF159"/>
  <c r="AR51"/>
  <c r="AY51" s="1"/>
  <c r="AY56" s="1"/>
  <c r="AY45" s="1"/>
  <c r="AF56"/>
  <c r="AR24"/>
  <c r="AF25"/>
  <c r="AF20" s="1"/>
  <c r="AT191"/>
  <c r="BB191" s="1"/>
  <c r="BB193" s="1"/>
  <c r="AR193"/>
  <c r="BI57" i="18" s="1"/>
  <c r="AR42" i="15"/>
  <c r="AF44"/>
  <c r="AF40" s="1"/>
  <c r="AR7"/>
  <c r="AF11"/>
  <c r="AF6" s="1"/>
  <c r="AE78"/>
  <c r="AF163"/>
  <c r="AE182"/>
  <c r="AE163"/>
  <c r="AE20"/>
  <c r="AE5" s="1"/>
  <c r="AF193"/>
  <c r="AR119" i="14"/>
  <c r="AF122"/>
  <c r="AF118" s="1"/>
  <c r="AR107"/>
  <c r="AF110"/>
  <c r="AF106" s="1"/>
  <c r="AR180"/>
  <c r="AF181"/>
  <c r="AT169"/>
  <c r="BB169" s="1"/>
  <c r="BB178" s="1"/>
  <c r="AR178"/>
  <c r="AV53" i="18" s="1"/>
  <c r="AR158" i="14"/>
  <c r="AF159"/>
  <c r="AR86"/>
  <c r="AF88"/>
  <c r="AR29"/>
  <c r="AV14" i="18" s="1"/>
  <c r="AT26" i="14"/>
  <c r="AT21"/>
  <c r="AR25"/>
  <c r="AT80"/>
  <c r="BB80" s="1"/>
  <c r="BB85" s="1"/>
  <c r="AR85"/>
  <c r="AR47"/>
  <c r="AF50"/>
  <c r="AR13"/>
  <c r="AF15"/>
  <c r="AR243"/>
  <c r="AT240"/>
  <c r="AR165"/>
  <c r="AF168"/>
  <c r="AR153"/>
  <c r="AF156"/>
  <c r="AR124"/>
  <c r="AF133"/>
  <c r="AF123" s="1"/>
  <c r="AR113"/>
  <c r="AF117"/>
  <c r="AF111" s="1"/>
  <c r="AR101"/>
  <c r="AR105" s="1"/>
  <c r="AF105"/>
  <c r="AF100" s="1"/>
  <c r="AR90"/>
  <c r="AF92"/>
  <c r="AR194"/>
  <c r="AF196"/>
  <c r="AF182" s="1"/>
  <c r="AR160"/>
  <c r="AF162"/>
  <c r="AF151" s="1"/>
  <c r="AR96"/>
  <c r="AR99" s="1"/>
  <c r="AF99"/>
  <c r="AF93" s="1"/>
  <c r="AT41"/>
  <c r="AR44"/>
  <c r="AR30"/>
  <c r="AF37"/>
  <c r="AF20" s="1"/>
  <c r="AR18"/>
  <c r="AF19"/>
  <c r="AF16" s="1"/>
  <c r="AR141"/>
  <c r="AF149"/>
  <c r="AF140" s="1"/>
  <c r="AR59"/>
  <c r="AF60"/>
  <c r="AR7"/>
  <c r="AR11" s="1"/>
  <c r="AV8" i="18" s="1"/>
  <c r="AF11" i="14"/>
  <c r="AT254"/>
  <c r="AX77" i="18" s="1"/>
  <c r="AW251" i="14"/>
  <c r="BB251" s="1"/>
  <c r="BB254" s="1"/>
  <c r="AR136"/>
  <c r="AF139"/>
  <c r="AF134" s="1"/>
  <c r="AE78"/>
  <c r="AF178"/>
  <c r="AF79"/>
  <c r="AE163"/>
  <c r="AE151"/>
  <c r="AE20"/>
  <c r="AE5" s="1"/>
  <c r="AR204" i="13"/>
  <c r="AR209" s="1"/>
  <c r="AR183"/>
  <c r="AF190"/>
  <c r="AF182" s="1"/>
  <c r="AR227"/>
  <c r="AF231"/>
  <c r="AF226" s="1"/>
  <c r="AR201"/>
  <c r="AF203"/>
  <c r="AR178"/>
  <c r="AT170"/>
  <c r="BB170" s="1"/>
  <c r="BB178" s="1"/>
  <c r="AR222"/>
  <c r="AF225"/>
  <c r="AF221" s="1"/>
  <c r="AR210"/>
  <c r="AF212"/>
  <c r="AR63"/>
  <c r="AF77"/>
  <c r="AF61" s="1"/>
  <c r="AR239"/>
  <c r="AF243"/>
  <c r="AF238" s="1"/>
  <c r="AR233"/>
  <c r="AF237"/>
  <c r="AF232" s="1"/>
  <c r="AR214"/>
  <c r="AF220"/>
  <c r="AF213" s="1"/>
  <c r="AR180"/>
  <c r="AF181"/>
  <c r="AF163" s="1"/>
  <c r="AR162"/>
  <c r="AT161"/>
  <c r="BB161" s="1"/>
  <c r="BB162" s="1"/>
  <c r="AS85"/>
  <c r="EH81" i="18"/>
  <c r="AH46"/>
  <c r="AS150" i="13"/>
  <c r="AF29"/>
  <c r="AQ20"/>
  <c r="AE198"/>
  <c r="AE197" s="1"/>
  <c r="AE150"/>
  <c r="AT89" i="12"/>
  <c r="BB89" s="1"/>
  <c r="BB92" s="1"/>
  <c r="AR92"/>
  <c r="V29" i="18" s="1"/>
  <c r="AT46" i="12"/>
  <c r="BB46" s="1"/>
  <c r="BB50" s="1"/>
  <c r="AR50"/>
  <c r="AT30"/>
  <c r="AR37"/>
  <c r="V15" i="18" s="1"/>
  <c r="AR178" i="12"/>
  <c r="V53" i="18" s="1"/>
  <c r="AT173" i="12"/>
  <c r="BB173" s="1"/>
  <c r="BB178" s="1"/>
  <c r="AR153"/>
  <c r="AF156"/>
  <c r="AR142"/>
  <c r="AF149"/>
  <c r="AF140" s="1"/>
  <c r="AR119"/>
  <c r="AF122"/>
  <c r="AF118" s="1"/>
  <c r="AR112"/>
  <c r="AF117"/>
  <c r="AF111" s="1"/>
  <c r="AR102"/>
  <c r="AF105"/>
  <c r="AF100" s="1"/>
  <c r="AR87"/>
  <c r="AF88"/>
  <c r="AR27"/>
  <c r="AF29"/>
  <c r="AR165"/>
  <c r="AF168"/>
  <c r="AF163" s="1"/>
  <c r="AR135"/>
  <c r="AF139"/>
  <c r="AF134" s="1"/>
  <c r="AR107"/>
  <c r="AF110"/>
  <c r="AF106" s="1"/>
  <c r="AR62"/>
  <c r="AY62" s="1"/>
  <c r="AY77" s="1"/>
  <c r="AY61" s="1"/>
  <c r="AF77"/>
  <c r="AF61" s="1"/>
  <c r="AR53"/>
  <c r="AF56"/>
  <c r="AF45" s="1"/>
  <c r="AT38"/>
  <c r="BB38" s="1"/>
  <c r="BB39" s="1"/>
  <c r="AR39"/>
  <c r="V16" i="18" s="1"/>
  <c r="AT94" i="12"/>
  <c r="AT161"/>
  <c r="BB161" s="1"/>
  <c r="BB162" s="1"/>
  <c r="AR162"/>
  <c r="V50" i="18" s="1"/>
  <c r="AR158" i="12"/>
  <c r="AF159"/>
  <c r="AR124"/>
  <c r="AF133"/>
  <c r="AF123" s="1"/>
  <c r="AR58"/>
  <c r="AF60"/>
  <c r="AR42"/>
  <c r="AF44"/>
  <c r="AF40" s="1"/>
  <c r="AF79"/>
  <c r="AE78"/>
  <c r="AR288" i="1"/>
  <c r="AF289"/>
  <c r="AF284" s="1"/>
  <c r="AR161"/>
  <c r="AF162"/>
  <c r="AR124"/>
  <c r="AF133"/>
  <c r="AF123" s="1"/>
  <c r="AR102"/>
  <c r="AF105"/>
  <c r="AF100" s="1"/>
  <c r="AR87"/>
  <c r="AF88"/>
  <c r="AR46"/>
  <c r="AF50"/>
  <c r="AR222"/>
  <c r="AF225"/>
  <c r="AF221" s="1"/>
  <c r="AR201"/>
  <c r="AF203"/>
  <c r="AF198" s="1"/>
  <c r="AR183"/>
  <c r="AF190"/>
  <c r="AF182" s="1"/>
  <c r="AT170"/>
  <c r="BB170" s="1"/>
  <c r="AR178"/>
  <c r="I53" i="18" s="1"/>
  <c r="AR158" i="1"/>
  <c r="AF159"/>
  <c r="AR90"/>
  <c r="AF92"/>
  <c r="AR53"/>
  <c r="AF56"/>
  <c r="AR21"/>
  <c r="AF25"/>
  <c r="AR8"/>
  <c r="AF11"/>
  <c r="AR44"/>
  <c r="AT42"/>
  <c r="BB42" s="1"/>
  <c r="AT58"/>
  <c r="BB58" s="1"/>
  <c r="AR60"/>
  <c r="I22" i="18" s="1"/>
  <c r="AR39" i="1"/>
  <c r="I16" i="18" s="1"/>
  <c r="AT38" i="1"/>
  <c r="BB38" s="1"/>
  <c r="AR260"/>
  <c r="AF263"/>
  <c r="AF259" s="1"/>
  <c r="AR233"/>
  <c r="AF237"/>
  <c r="AF232" s="1"/>
  <c r="AR227"/>
  <c r="AF231"/>
  <c r="AF226" s="1"/>
  <c r="AT204"/>
  <c r="I62" i="18"/>
  <c r="AR164" i="1"/>
  <c r="AF168"/>
  <c r="AF163" s="1"/>
  <c r="AR135"/>
  <c r="AF139"/>
  <c r="AF134" s="1"/>
  <c r="AR62"/>
  <c r="AF77"/>
  <c r="AF61" s="1"/>
  <c r="AR30"/>
  <c r="AF37"/>
  <c r="AR153"/>
  <c r="AF156"/>
  <c r="AF151" s="1"/>
  <c r="AF150" s="1"/>
  <c r="AR142"/>
  <c r="AF149"/>
  <c r="AF140" s="1"/>
  <c r="AR119"/>
  <c r="AF122"/>
  <c r="AF118" s="1"/>
  <c r="AR95"/>
  <c r="AF93"/>
  <c r="AR27"/>
  <c r="AF29"/>
  <c r="AF20" s="1"/>
  <c r="AR17"/>
  <c r="AF19"/>
  <c r="AF16" s="1"/>
  <c r="AT13"/>
  <c r="BB13" s="1"/>
  <c r="AR15"/>
  <c r="I9" i="18" s="1"/>
  <c r="AE78" i="1"/>
  <c r="AE45"/>
  <c r="AE5" s="1"/>
  <c r="AE244"/>
  <c r="AE151"/>
  <c r="AE150" s="1"/>
  <c r="AF15"/>
  <c r="AF79"/>
  <c r="DY78" i="18"/>
  <c r="AU245" i="23"/>
  <c r="EA77" i="18"/>
  <c r="EA75" s="1"/>
  <c r="EA74" s="1"/>
  <c r="AW245" i="23"/>
  <c r="AW244" s="1"/>
  <c r="DU65" i="18"/>
  <c r="DU64" s="1"/>
  <c r="AQ213" i="23"/>
  <c r="DY83" i="18"/>
  <c r="DY82" s="1"/>
  <c r="DY57"/>
  <c r="DY55" s="1"/>
  <c r="DY46" s="1"/>
  <c r="AS197" i="23"/>
  <c r="DW6" i="18"/>
  <c r="EF78"/>
  <c r="DY75"/>
  <c r="AT227" i="23"/>
  <c r="AT222"/>
  <c r="AS150"/>
  <c r="AQ5"/>
  <c r="EF84" i="18"/>
  <c r="DW25"/>
  <c r="DY80"/>
  <c r="DY79" s="1"/>
  <c r="AR243" i="23"/>
  <c r="AT241"/>
  <c r="DV67" i="18"/>
  <c r="AR221" i="23"/>
  <c r="AR220"/>
  <c r="AT214"/>
  <c r="BB214" s="1"/>
  <c r="BB220" s="1"/>
  <c r="BB213" s="1"/>
  <c r="DY45" i="18"/>
  <c r="DY44" s="1"/>
  <c r="DY25" s="1"/>
  <c r="DY21"/>
  <c r="DY19" s="1"/>
  <c r="DU27"/>
  <c r="DU26" s="1"/>
  <c r="DU25" s="1"/>
  <c r="AQ79" i="23"/>
  <c r="AQ78" s="1"/>
  <c r="AR237"/>
  <c r="AT236"/>
  <c r="DV69" i="18"/>
  <c r="AR226" i="23"/>
  <c r="DU73" i="18"/>
  <c r="DU72" s="1"/>
  <c r="AQ238" i="23"/>
  <c r="DU69" i="18"/>
  <c r="DU68" s="1"/>
  <c r="AQ226" i="23"/>
  <c r="DU67" i="18"/>
  <c r="DU66" s="1"/>
  <c r="AQ221" i="23"/>
  <c r="DY88" i="18"/>
  <c r="DY87" s="1"/>
  <c r="DW59"/>
  <c r="AQ197" i="23"/>
  <c r="AS5"/>
  <c r="DW46" i="18"/>
  <c r="EF16"/>
  <c r="DU6"/>
  <c r="AS78" i="23"/>
  <c r="DL21" i="18"/>
  <c r="DH27"/>
  <c r="DH26" s="1"/>
  <c r="DH25" s="1"/>
  <c r="AQ79" i="22"/>
  <c r="AQ78" s="1"/>
  <c r="DH65" i="18"/>
  <c r="DH64" s="1"/>
  <c r="AQ213" i="22"/>
  <c r="DH61" i="18"/>
  <c r="DH60" s="1"/>
  <c r="AQ198" i="22"/>
  <c r="DS76" i="18"/>
  <c r="DS80"/>
  <c r="DL88"/>
  <c r="DL76"/>
  <c r="DL75" s="1"/>
  <c r="AU245" i="22"/>
  <c r="DI73" i="18"/>
  <c r="AR238" i="22"/>
  <c r="DI69" i="18"/>
  <c r="AR226" i="22"/>
  <c r="AQ238"/>
  <c r="DH73" i="18"/>
  <c r="DH72" s="1"/>
  <c r="AQ226" i="22"/>
  <c r="DH69" i="18"/>
  <c r="DH68" s="1"/>
  <c r="DH67"/>
  <c r="DH66" s="1"/>
  <c r="AQ221" i="22"/>
  <c r="AF198"/>
  <c r="AF197" s="1"/>
  <c r="AS197"/>
  <c r="DJ46" i="18"/>
  <c r="DL19"/>
  <c r="AQ5" i="22"/>
  <c r="AS5"/>
  <c r="DS78" i="18"/>
  <c r="DJ25"/>
  <c r="DH71"/>
  <c r="DH70" s="1"/>
  <c r="AQ232" i="22"/>
  <c r="AT220"/>
  <c r="AT203"/>
  <c r="DM23" i="18"/>
  <c r="DM6" s="1"/>
  <c r="DM90" s="1"/>
  <c r="DM91" s="1"/>
  <c r="EM24"/>
  <c r="EM23" s="1"/>
  <c r="EM6" s="1"/>
  <c r="DK76"/>
  <c r="DL80"/>
  <c r="AR221" i="22"/>
  <c r="DI67" i="18"/>
  <c r="DI65"/>
  <c r="AR213" i="22"/>
  <c r="DK71" i="18"/>
  <c r="DK70" s="1"/>
  <c r="AT232" i="22"/>
  <c r="DS57" i="18"/>
  <c r="AT193" i="22"/>
  <c r="DK57" i="18" s="1"/>
  <c r="DL57"/>
  <c r="DL45"/>
  <c r="DJ59"/>
  <c r="DS63"/>
  <c r="DS84"/>
  <c r="AT212" i="22"/>
  <c r="DK63" i="18" s="1"/>
  <c r="AR198" i="22"/>
  <c r="AT239"/>
  <c r="AT227"/>
  <c r="AT222"/>
  <c r="AT204"/>
  <c r="DL62" i="18"/>
  <c r="AQ182" i="22"/>
  <c r="AQ150" s="1"/>
  <c r="AS150"/>
  <c r="DH6" i="18"/>
  <c r="DJ6"/>
  <c r="AS78" i="22"/>
  <c r="CY24" i="18"/>
  <c r="CY23" s="1"/>
  <c r="CY83"/>
  <c r="DD18"/>
  <c r="DD17" s="1"/>
  <c r="DD6" s="1"/>
  <c r="DD90" s="1"/>
  <c r="CY18"/>
  <c r="CY17" s="1"/>
  <c r="CY10"/>
  <c r="EL11"/>
  <c r="EL10" s="1"/>
  <c r="CY19"/>
  <c r="CW6"/>
  <c r="CW25"/>
  <c r="CU27"/>
  <c r="CU26" s="1"/>
  <c r="CY9"/>
  <c r="CY7" s="1"/>
  <c r="DA77"/>
  <c r="DA75" s="1"/>
  <c r="DA74" s="1"/>
  <c r="CW61"/>
  <c r="CW60" s="1"/>
  <c r="CW59" s="1"/>
  <c r="CV65"/>
  <c r="CV64" s="1"/>
  <c r="CX76"/>
  <c r="CY75"/>
  <c r="CU7"/>
  <c r="CU6" s="1"/>
  <c r="CL69"/>
  <c r="CL68" s="1"/>
  <c r="CH27"/>
  <c r="CH26" s="1"/>
  <c r="AQ79" i="17"/>
  <c r="CH45" i="18"/>
  <c r="CH44" s="1"/>
  <c r="AQ140" i="17"/>
  <c r="AR250"/>
  <c r="AT246"/>
  <c r="BB246" s="1"/>
  <c r="BB250" s="1"/>
  <c r="CN77" i="18"/>
  <c r="CN75" s="1"/>
  <c r="CN74" s="1"/>
  <c r="AW245" i="17"/>
  <c r="AW244" s="1"/>
  <c r="AR286"/>
  <c r="AF289"/>
  <c r="AF284" s="1"/>
  <c r="CL21" i="18"/>
  <c r="CL19" s="1"/>
  <c r="CJ37"/>
  <c r="CJ36" s="1"/>
  <c r="CJ25" s="1"/>
  <c r="AS111" i="17"/>
  <c r="AS78" s="1"/>
  <c r="CL80" i="18"/>
  <c r="CL79" s="1"/>
  <c r="CQ18"/>
  <c r="CQ17" s="1"/>
  <c r="CQ6" s="1"/>
  <c r="CQ90" s="1"/>
  <c r="AZ5" i="17"/>
  <c r="AZ292" s="1"/>
  <c r="CL45" i="18"/>
  <c r="CL44" s="1"/>
  <c r="CL25" s="1"/>
  <c r="AR254" i="17"/>
  <c r="CI77" i="18" s="1"/>
  <c r="AT252" i="17"/>
  <c r="BB252" s="1"/>
  <c r="AR279"/>
  <c r="AF283"/>
  <c r="AF277" s="1"/>
  <c r="AR258"/>
  <c r="CI78" i="18" s="1"/>
  <c r="AT257" i="17"/>
  <c r="BB257" s="1"/>
  <c r="AR271"/>
  <c r="AF273"/>
  <c r="AE150"/>
  <c r="AE79"/>
  <c r="AE78" s="1"/>
  <c r="CS14" i="18"/>
  <c r="CL75"/>
  <c r="AF85" i="17"/>
  <c r="CH6" i="18"/>
  <c r="CJ6"/>
  <c r="AR164" i="17"/>
  <c r="AF168"/>
  <c r="AF163" s="1"/>
  <c r="AR112"/>
  <c r="AF117"/>
  <c r="AF111" s="1"/>
  <c r="AR102"/>
  <c r="AF105"/>
  <c r="AF100" s="1"/>
  <c r="AT85"/>
  <c r="AR153"/>
  <c r="AF156"/>
  <c r="AR142"/>
  <c r="AF149"/>
  <c r="AF140" s="1"/>
  <c r="AR124"/>
  <c r="AF133"/>
  <c r="AF123" s="1"/>
  <c r="AR90"/>
  <c r="AF92"/>
  <c r="AR264"/>
  <c r="AF268"/>
  <c r="AF259" s="1"/>
  <c r="AR274"/>
  <c r="AF276"/>
  <c r="AR178"/>
  <c r="CI53" i="18" s="1"/>
  <c r="AT170" i="17"/>
  <c r="BB170" s="1"/>
  <c r="BB178" s="1"/>
  <c r="AR158"/>
  <c r="AF159"/>
  <c r="CH52" i="18"/>
  <c r="CH51" s="1"/>
  <c r="AQ163" i="17"/>
  <c r="AR135"/>
  <c r="AF139"/>
  <c r="AF134" s="1"/>
  <c r="AR107"/>
  <c r="AF110"/>
  <c r="AF106" s="1"/>
  <c r="CS58" i="18"/>
  <c r="AT196" i="17"/>
  <c r="CK58" i="18" s="1"/>
  <c r="AR119" i="17"/>
  <c r="AF122"/>
  <c r="AF118" s="1"/>
  <c r="AR95"/>
  <c r="AF99"/>
  <c r="AF93" s="1"/>
  <c r="AR87"/>
  <c r="AF88"/>
  <c r="CH31" i="18"/>
  <c r="CH30" s="1"/>
  <c r="AQ93" i="17"/>
  <c r="AU245"/>
  <c r="AR85"/>
  <c r="AQ5"/>
  <c r="AS5"/>
  <c r="AF254"/>
  <c r="AF245" s="1"/>
  <c r="BY24" i="18"/>
  <c r="BY23" s="1"/>
  <c r="BY76"/>
  <c r="BY80"/>
  <c r="BY79" s="1"/>
  <c r="AT83" i="16"/>
  <c r="BB83" s="1"/>
  <c r="AQ85"/>
  <c r="AR112"/>
  <c r="AF117"/>
  <c r="AF111" s="1"/>
  <c r="AR102"/>
  <c r="AF105"/>
  <c r="AF100" s="1"/>
  <c r="BU39" i="18"/>
  <c r="BU38" s="1"/>
  <c r="AQ118" i="16"/>
  <c r="BU35" i="18"/>
  <c r="BU34" s="1"/>
  <c r="AQ106" i="16"/>
  <c r="AR58"/>
  <c r="AF60"/>
  <c r="AR124"/>
  <c r="AF133"/>
  <c r="AF123" s="1"/>
  <c r="AR90"/>
  <c r="AF92"/>
  <c r="AR47"/>
  <c r="AF50"/>
  <c r="AR44"/>
  <c r="AT41"/>
  <c r="AR30"/>
  <c r="AF37"/>
  <c r="AR29"/>
  <c r="BV14" i="18" s="1"/>
  <c r="AT26" i="16"/>
  <c r="AR17"/>
  <c r="AF19"/>
  <c r="AF16" s="1"/>
  <c r="AR251"/>
  <c r="AF254"/>
  <c r="AR256"/>
  <c r="AF258"/>
  <c r="AR263"/>
  <c r="AT260"/>
  <c r="BB260" s="1"/>
  <c r="BB263" s="1"/>
  <c r="AR273"/>
  <c r="AT270"/>
  <c r="BB270" s="1"/>
  <c r="BB273" s="1"/>
  <c r="BB269" s="1"/>
  <c r="AR107"/>
  <c r="AF110"/>
  <c r="AF106" s="1"/>
  <c r="AR85"/>
  <c r="AT80"/>
  <c r="BB80" s="1"/>
  <c r="AR63"/>
  <c r="AF77"/>
  <c r="AF61" s="1"/>
  <c r="AR25"/>
  <c r="AT21"/>
  <c r="AR13"/>
  <c r="AF15"/>
  <c r="BY19" i="18"/>
  <c r="EL20"/>
  <c r="AR119" i="16"/>
  <c r="AF122"/>
  <c r="AF118" s="1"/>
  <c r="AR95"/>
  <c r="AF99"/>
  <c r="AF93" s="1"/>
  <c r="AR87"/>
  <c r="AF88"/>
  <c r="AR53"/>
  <c r="AF56"/>
  <c r="AR250"/>
  <c r="AT247"/>
  <c r="BB247" s="1"/>
  <c r="BB250" s="1"/>
  <c r="AR267"/>
  <c r="AF268"/>
  <c r="AF259" s="1"/>
  <c r="BW6" i="18"/>
  <c r="AQ197" i="16"/>
  <c r="AS197"/>
  <c r="BW46" i="18"/>
  <c r="BU6"/>
  <c r="AU283" i="16"/>
  <c r="AU277" s="1"/>
  <c r="AU289"/>
  <c r="AU284" s="1"/>
  <c r="BW25" i="18"/>
  <c r="BY83"/>
  <c r="BY82" s="1"/>
  <c r="BY61"/>
  <c r="BY60" s="1"/>
  <c r="BY9"/>
  <c r="BY7" s="1"/>
  <c r="AU6" i="16"/>
  <c r="AE79"/>
  <c r="AE78" s="1"/>
  <c r="AS5"/>
  <c r="AE45"/>
  <c r="AE20"/>
  <c r="BU59" i="18"/>
  <c r="BW59"/>
  <c r="AQ150" i="16"/>
  <c r="AS150"/>
  <c r="AQ5"/>
  <c r="AF85"/>
  <c r="AF79" s="1"/>
  <c r="AF78" s="1"/>
  <c r="AF25"/>
  <c r="AE5"/>
  <c r="AF250"/>
  <c r="CF84" i="18"/>
  <c r="AS78" i="16"/>
  <c r="AR234" i="15"/>
  <c r="AF237"/>
  <c r="AF232" s="1"/>
  <c r="AR72"/>
  <c r="AF77"/>
  <c r="AF61" s="1"/>
  <c r="BL76" i="18"/>
  <c r="BL75" s="1"/>
  <c r="AU245" i="15"/>
  <c r="BL83" i="18"/>
  <c r="AR274" i="15"/>
  <c r="AF276"/>
  <c r="AF269" s="1"/>
  <c r="BJ69" i="18"/>
  <c r="BJ68" s="1"/>
  <c r="AS226" i="15"/>
  <c r="AR239"/>
  <c r="AF243"/>
  <c r="AF238" s="1"/>
  <c r="AR229"/>
  <c r="AF231"/>
  <c r="AF226" s="1"/>
  <c r="AR215"/>
  <c r="AF220"/>
  <c r="AF213" s="1"/>
  <c r="AR253"/>
  <c r="AF254"/>
  <c r="AR263"/>
  <c r="AT261"/>
  <c r="BB261" s="1"/>
  <c r="BB263" s="1"/>
  <c r="AR278"/>
  <c r="AF283"/>
  <c r="AF277" s="1"/>
  <c r="AR285"/>
  <c r="AF289"/>
  <c r="AF284" s="1"/>
  <c r="BJ59" i="18"/>
  <c r="BH59"/>
  <c r="BH46"/>
  <c r="AS150" i="15"/>
  <c r="AT85"/>
  <c r="BJ6" i="18"/>
  <c r="BH6"/>
  <c r="BJ25"/>
  <c r="BS63"/>
  <c r="AT212" i="15"/>
  <c r="BK63" i="18" s="1"/>
  <c r="BH27"/>
  <c r="BH26" s="1"/>
  <c r="AQ79" i="15"/>
  <c r="BQ18" i="18"/>
  <c r="BQ17" s="1"/>
  <c r="BQ6" s="1"/>
  <c r="BQ90" s="1"/>
  <c r="AZ5" i="15"/>
  <c r="AZ292" s="1"/>
  <c r="BL45" i="18"/>
  <c r="BH76"/>
  <c r="BH75" s="1"/>
  <c r="BH74" s="1"/>
  <c r="AQ245" i="15"/>
  <c r="AQ244" s="1"/>
  <c r="AW251"/>
  <c r="AW254" s="1"/>
  <c r="AR255"/>
  <c r="AF258"/>
  <c r="AR268"/>
  <c r="BI81" i="18" s="1"/>
  <c r="AT266" i="15"/>
  <c r="AT247"/>
  <c r="BB247" s="1"/>
  <c r="BB250" s="1"/>
  <c r="AR250"/>
  <c r="BL57" i="18"/>
  <c r="BL55" s="1"/>
  <c r="BL46" s="1"/>
  <c r="BL69"/>
  <c r="BL68" s="1"/>
  <c r="AR223" i="15"/>
  <c r="AF225"/>
  <c r="AF221" s="1"/>
  <c r="AS197"/>
  <c r="AQ197"/>
  <c r="AQ150"/>
  <c r="AE197"/>
  <c r="BJ46" i="18"/>
  <c r="BS14"/>
  <c r="AS5" i="15"/>
  <c r="AQ5"/>
  <c r="AE245"/>
  <c r="AE244" s="1"/>
  <c r="AS78"/>
  <c r="AT237" i="14"/>
  <c r="AT220"/>
  <c r="BF57" i="18"/>
  <c r="AT193" i="14"/>
  <c r="AX57" i="18" s="1"/>
  <c r="AU27"/>
  <c r="AU26" s="1"/>
  <c r="AU25" s="1"/>
  <c r="AQ79" i="14"/>
  <c r="AQ78" s="1"/>
  <c r="AU61" i="18"/>
  <c r="AU60" s="1"/>
  <c r="AQ198" i="14"/>
  <c r="AU56" i="18"/>
  <c r="AU55" s="1"/>
  <c r="AQ182" i="14"/>
  <c r="AV67" i="18"/>
  <c r="AV66" s="1"/>
  <c r="AR221" i="14"/>
  <c r="AT243"/>
  <c r="AU67" i="18"/>
  <c r="AU66" s="1"/>
  <c r="AQ221" i="14"/>
  <c r="AW52" i="18"/>
  <c r="AW51" s="1"/>
  <c r="AS163" i="14"/>
  <c r="AS150" s="1"/>
  <c r="AR71"/>
  <c r="AF77"/>
  <c r="AF61" s="1"/>
  <c r="AR263"/>
  <c r="AT263"/>
  <c r="AT265"/>
  <c r="BB265" s="1"/>
  <c r="AR268"/>
  <c r="AV81" i="18" s="1"/>
  <c r="AR285" i="14"/>
  <c r="AF289"/>
  <c r="AF284" s="1"/>
  <c r="AR246"/>
  <c r="AF250"/>
  <c r="AR278"/>
  <c r="AF283"/>
  <c r="AF277" s="1"/>
  <c r="AF197"/>
  <c r="AS197"/>
  <c r="BF16" i="18"/>
  <c r="AQ5" i="14"/>
  <c r="AT227"/>
  <c r="AW6" i="18"/>
  <c r="AU46"/>
  <c r="AW25"/>
  <c r="AY24"/>
  <c r="AY23" s="1"/>
  <c r="AV69"/>
  <c r="AV68" s="1"/>
  <c r="AR226" i="14"/>
  <c r="AT206"/>
  <c r="AU71" i="18"/>
  <c r="AU70" s="1"/>
  <c r="AQ232" i="14"/>
  <c r="AU65" i="18"/>
  <c r="AU64" s="1"/>
  <c r="AQ213" i="14"/>
  <c r="AU266"/>
  <c r="AU268" s="1"/>
  <c r="AU259" s="1"/>
  <c r="AU270"/>
  <c r="AU273" s="1"/>
  <c r="AT273"/>
  <c r="AR255"/>
  <c r="AF258"/>
  <c r="AR274"/>
  <c r="AF276"/>
  <c r="AF269" s="1"/>
  <c r="AT203"/>
  <c r="AV56" i="18"/>
  <c r="AU73"/>
  <c r="AU72" s="1"/>
  <c r="AQ238" i="14"/>
  <c r="AU69" i="18"/>
  <c r="AU68" s="1"/>
  <c r="AQ226" i="14"/>
  <c r="BF63" i="18"/>
  <c r="AT212" i="14"/>
  <c r="AX63" i="18" s="1"/>
  <c r="AW59"/>
  <c r="AU6"/>
  <c r="AT183" i="14"/>
  <c r="BB183" s="1"/>
  <c r="BB190" s="1"/>
  <c r="AT222"/>
  <c r="AS5"/>
  <c r="AW46" i="18"/>
  <c r="AQ150" i="14"/>
  <c r="AF268"/>
  <c r="AF259" s="1"/>
  <c r="AE245"/>
  <c r="AE244" s="1"/>
  <c r="AS78"/>
  <c r="AL65" i="18"/>
  <c r="AL64" s="1"/>
  <c r="AL21"/>
  <c r="AL19" s="1"/>
  <c r="AQ18"/>
  <c r="AZ5" i="13"/>
  <c r="AR101"/>
  <c r="AF105"/>
  <c r="AF100" s="1"/>
  <c r="AT250"/>
  <c r="AU246"/>
  <c r="AU250" s="1"/>
  <c r="AR57"/>
  <c r="AF60"/>
  <c r="AR39"/>
  <c r="AI16" i="18" s="1"/>
  <c r="EI16" s="1"/>
  <c r="AT38" i="13"/>
  <c r="AR31"/>
  <c r="AF37"/>
  <c r="AR29"/>
  <c r="AI14" i="18" s="1"/>
  <c r="AT26" i="13"/>
  <c r="AL9" i="18"/>
  <c r="AU6" i="13"/>
  <c r="AH9" i="18"/>
  <c r="AQ6" i="13"/>
  <c r="AT254"/>
  <c r="AK77" i="18" s="1"/>
  <c r="AZ251" i="13"/>
  <c r="AZ254" s="1"/>
  <c r="AJ73" i="18"/>
  <c r="AJ72" s="1"/>
  <c r="AS238" i="13"/>
  <c r="AS197" s="1"/>
  <c r="AJ31" i="18"/>
  <c r="AS93" i="13"/>
  <c r="AL18" i="18"/>
  <c r="AQ197" i="13"/>
  <c r="AF25"/>
  <c r="AT264"/>
  <c r="BB264" s="1"/>
  <c r="BB268" s="1"/>
  <c r="BB259" s="1"/>
  <c r="AE79"/>
  <c r="AE78" s="1"/>
  <c r="AS5"/>
  <c r="AF139"/>
  <c r="AF134" s="1"/>
  <c r="AT278"/>
  <c r="AE45"/>
  <c r="AJ66" i="18"/>
  <c r="AJ59" s="1"/>
  <c r="AR108" i="13"/>
  <c r="AF110"/>
  <c r="AF106" s="1"/>
  <c r="AR89"/>
  <c r="AF92"/>
  <c r="AH41" i="18"/>
  <c r="AH40" s="1"/>
  <c r="AQ123" i="13"/>
  <c r="AH31" i="18"/>
  <c r="AQ93" i="13"/>
  <c r="AS78" i="18"/>
  <c r="AT258" i="13"/>
  <c r="AK78" i="18" s="1"/>
  <c r="AH76"/>
  <c r="AH75" s="1"/>
  <c r="AH74" s="1"/>
  <c r="AQ245" i="13"/>
  <c r="AQ244" s="1"/>
  <c r="AR51"/>
  <c r="AY51" s="1"/>
  <c r="AY56" s="1"/>
  <c r="AY45" s="1"/>
  <c r="AF56"/>
  <c r="AR25"/>
  <c r="AT21"/>
  <c r="AL80" i="18"/>
  <c r="AR141" i="13"/>
  <c r="AF149"/>
  <c r="AF140" s="1"/>
  <c r="AR113"/>
  <c r="AF117"/>
  <c r="AF111" s="1"/>
  <c r="AR94"/>
  <c r="AR99" s="1"/>
  <c r="AF99"/>
  <c r="AF93" s="1"/>
  <c r="AR86"/>
  <c r="AF88"/>
  <c r="AF79" s="1"/>
  <c r="AT81"/>
  <c r="BB81" s="1"/>
  <c r="BB85" s="1"/>
  <c r="AR85"/>
  <c r="AH37" i="18"/>
  <c r="AH36" s="1"/>
  <c r="AQ111" i="13"/>
  <c r="AR139"/>
  <c r="AT135"/>
  <c r="BB135" s="1"/>
  <c r="BB139" s="1"/>
  <c r="BB134" s="1"/>
  <c r="AR125"/>
  <c r="AF133"/>
  <c r="AF123" s="1"/>
  <c r="AR120"/>
  <c r="AF122"/>
  <c r="AF118" s="1"/>
  <c r="AR42"/>
  <c r="AF44"/>
  <c r="AF40" s="1"/>
  <c r="AR18"/>
  <c r="AF19"/>
  <c r="AF16" s="1"/>
  <c r="AR9"/>
  <c r="AR11" s="1"/>
  <c r="AI8" i="18" s="1"/>
  <c r="AF11" i="13"/>
  <c r="AR47"/>
  <c r="AF50"/>
  <c r="AF45" s="1"/>
  <c r="AR12"/>
  <c r="AF15"/>
  <c r="AH18" i="18"/>
  <c r="AH17" s="1"/>
  <c r="AQ40" i="13"/>
  <c r="AH59" i="18"/>
  <c r="AE20" i="13"/>
  <c r="AE5" s="1"/>
  <c r="AT285"/>
  <c r="BB285" s="1"/>
  <c r="BB289" s="1"/>
  <c r="BB284" s="1"/>
  <c r="AT274"/>
  <c r="AJ6" i="18"/>
  <c r="AT270" i="13"/>
  <c r="AR222" i="12"/>
  <c r="AF225"/>
  <c r="AF221" s="1"/>
  <c r="AR210"/>
  <c r="AF212"/>
  <c r="AR201"/>
  <c r="AF203"/>
  <c r="W38" i="18"/>
  <c r="EJ39"/>
  <c r="EJ38" s="1"/>
  <c r="AC19"/>
  <c r="AQ213" i="12"/>
  <c r="U65" i="18"/>
  <c r="U64" s="1"/>
  <c r="U24"/>
  <c r="U23" s="1"/>
  <c r="U6" s="1"/>
  <c r="AQ61" i="12"/>
  <c r="AR233"/>
  <c r="AF237"/>
  <c r="AF232" s="1"/>
  <c r="AR227"/>
  <c r="AF231"/>
  <c r="AF226" s="1"/>
  <c r="U69" i="18"/>
  <c r="U68" s="1"/>
  <c r="AQ226" i="12"/>
  <c r="AR193"/>
  <c r="V57" i="18" s="1"/>
  <c r="AT191" i="12"/>
  <c r="BB191" s="1"/>
  <c r="BB193" s="1"/>
  <c r="Y21" i="18"/>
  <c r="EH35"/>
  <c r="EH34" s="1"/>
  <c r="AR17" i="12"/>
  <c r="AF19"/>
  <c r="AF16" s="1"/>
  <c r="EH80" i="18"/>
  <c r="AF245" i="12"/>
  <c r="AF244" s="1"/>
  <c r="AT261"/>
  <c r="BB261" s="1"/>
  <c r="BB263" s="1"/>
  <c r="BB259" s="1"/>
  <c r="AS197"/>
  <c r="AE182"/>
  <c r="AE150" s="1"/>
  <c r="AE5"/>
  <c r="AT246"/>
  <c r="BB246" s="1"/>
  <c r="BB250" s="1"/>
  <c r="BB245" s="1"/>
  <c r="AS150"/>
  <c r="W25" i="18"/>
  <c r="AT83" i="12"/>
  <c r="BB83" s="1"/>
  <c r="BB85" s="1"/>
  <c r="V76" i="18"/>
  <c r="V75" s="1"/>
  <c r="AR245" i="12"/>
  <c r="AF77" i="18"/>
  <c r="AT254" i="12"/>
  <c r="X77" i="18" s="1"/>
  <c r="AR273" i="12"/>
  <c r="V83" i="18" s="1"/>
  <c r="AT270" i="12"/>
  <c r="BB270" s="1"/>
  <c r="BB273" s="1"/>
  <c r="U73" i="18"/>
  <c r="U72" s="1"/>
  <c r="AQ238" i="12"/>
  <c r="AR183"/>
  <c r="AR190" s="1"/>
  <c r="AF190"/>
  <c r="AR276"/>
  <c r="AT274"/>
  <c r="BB274" s="1"/>
  <c r="BB276" s="1"/>
  <c r="AR24"/>
  <c r="AF25"/>
  <c r="AF20" s="1"/>
  <c r="AR12"/>
  <c r="AF15"/>
  <c r="AF6" s="1"/>
  <c r="U76" i="18"/>
  <c r="U75" s="1"/>
  <c r="U74" s="1"/>
  <c r="AR240" i="12"/>
  <c r="AF243"/>
  <c r="AF238" s="1"/>
  <c r="AR214"/>
  <c r="AF220"/>
  <c r="AF213" s="1"/>
  <c r="AR289"/>
  <c r="AT288"/>
  <c r="BB288" s="1"/>
  <c r="BB289" s="1"/>
  <c r="BB284" s="1"/>
  <c r="AR204"/>
  <c r="AR209" s="1"/>
  <c r="U56" i="18"/>
  <c r="AQ182" i="12"/>
  <c r="AQ150" s="1"/>
  <c r="AB9" i="18"/>
  <c r="AX6" i="12"/>
  <c r="AX292" s="1"/>
  <c r="W59" i="18"/>
  <c r="AE198" i="12"/>
  <c r="AE197" s="1"/>
  <c r="W46" i="18"/>
  <c r="AF193" i="12"/>
  <c r="W6" i="18"/>
  <c r="AQ198" i="12"/>
  <c r="AQ197" s="1"/>
  <c r="H27" i="18"/>
  <c r="H26" s="1"/>
  <c r="AQ79" i="1"/>
  <c r="K27" i="18"/>
  <c r="J10"/>
  <c r="EJ11"/>
  <c r="EJ10" s="1"/>
  <c r="J7"/>
  <c r="EJ8"/>
  <c r="EJ7" s="1"/>
  <c r="EH24"/>
  <c r="EH23" s="1"/>
  <c r="EH13"/>
  <c r="EH12" s="1"/>
  <c r="EH11"/>
  <c r="EH10" s="1"/>
  <c r="J23"/>
  <c r="EJ24"/>
  <c r="EJ23" s="1"/>
  <c r="J75"/>
  <c r="J72"/>
  <c r="EJ73"/>
  <c r="EJ72" s="1"/>
  <c r="J68"/>
  <c r="EJ69"/>
  <c r="EJ68" s="1"/>
  <c r="J32"/>
  <c r="EJ33"/>
  <c r="EJ32" s="1"/>
  <c r="J51"/>
  <c r="EJ52"/>
  <c r="EJ51" s="1"/>
  <c r="J34"/>
  <c r="EJ35"/>
  <c r="EJ34" s="1"/>
  <c r="J42"/>
  <c r="EJ43"/>
  <c r="EJ42" s="1"/>
  <c r="EH43"/>
  <c r="EH42" s="1"/>
  <c r="EH45"/>
  <c r="EH44" s="1"/>
  <c r="EH8"/>
  <c r="J17"/>
  <c r="J12"/>
  <c r="EJ13"/>
  <c r="EJ12" s="1"/>
  <c r="EH18"/>
  <c r="EH17" s="1"/>
  <c r="O20"/>
  <c r="EH20"/>
  <c r="EH19" s="1"/>
  <c r="J26"/>
  <c r="AS150" i="1"/>
  <c r="J80" i="18"/>
  <c r="AS259" i="1"/>
  <c r="J87" i="18"/>
  <c r="EJ88"/>
  <c r="EJ87" s="1"/>
  <c r="L65"/>
  <c r="J85"/>
  <c r="J70"/>
  <c r="J64"/>
  <c r="J36"/>
  <c r="EJ37"/>
  <c r="EJ36" s="1"/>
  <c r="S27"/>
  <c r="J47"/>
  <c r="EJ48"/>
  <c r="J44"/>
  <c r="EJ45"/>
  <c r="EJ44" s="1"/>
  <c r="J30"/>
  <c r="EJ31"/>
  <c r="EJ30" s="1"/>
  <c r="J40"/>
  <c r="EJ41"/>
  <c r="EJ40" s="1"/>
  <c r="EH41"/>
  <c r="EH40" s="1"/>
  <c r="EH39"/>
  <c r="EH38" s="1"/>
  <c r="H83"/>
  <c r="AQ269" i="1"/>
  <c r="EH73" i="18"/>
  <c r="EH72" s="1"/>
  <c r="EH71"/>
  <c r="EH70" s="1"/>
  <c r="EH69"/>
  <c r="EH68" s="1"/>
  <c r="EJ61"/>
  <c r="J19"/>
  <c r="EJ20"/>
  <c r="EJ19" s="1"/>
  <c r="AS5" i="1"/>
  <c r="AS244"/>
  <c r="AQ5"/>
  <c r="AS78"/>
  <c r="AE244" i="17" l="1"/>
  <c r="BB79" i="15"/>
  <c r="BB52" i="1"/>
  <c r="AF245" i="15"/>
  <c r="AF244" s="1"/>
  <c r="AR197" i="22"/>
  <c r="BB269" i="12"/>
  <c r="BB52" i="13"/>
  <c r="AU26"/>
  <c r="AU29" s="1"/>
  <c r="BB26"/>
  <c r="BB29" s="1"/>
  <c r="AU38"/>
  <c r="AU39" s="1"/>
  <c r="BB38"/>
  <c r="BB39" s="1"/>
  <c r="AU21" i="16"/>
  <c r="AU25" s="1"/>
  <c r="BB21"/>
  <c r="BB25" s="1"/>
  <c r="AR100" i="15"/>
  <c r="BI33" i="18"/>
  <c r="BI32" s="1"/>
  <c r="AQ213" i="17"/>
  <c r="CH65" i="18"/>
  <c r="BB246" i="23"/>
  <c r="BB250" s="1"/>
  <c r="AT250"/>
  <c r="CU67" i="18"/>
  <c r="AT283" i="22"/>
  <c r="AU279"/>
  <c r="AY88" i="18"/>
  <c r="AY87" s="1"/>
  <c r="AU284" i="14"/>
  <c r="AU199" i="1"/>
  <c r="AU203" s="1"/>
  <c r="BB285" i="22"/>
  <c r="AT289"/>
  <c r="AQ163" i="23"/>
  <c r="AQ150" s="1"/>
  <c r="DU52" i="18"/>
  <c r="DU51" s="1"/>
  <c r="DU46" s="1"/>
  <c r="BB210" i="17"/>
  <c r="BB212" s="1"/>
  <c r="CS63" i="18" s="1"/>
  <c r="AT212" i="17"/>
  <c r="CK63" i="18" s="1"/>
  <c r="CJ63"/>
  <c r="AS198" i="17"/>
  <c r="DJ81" i="18"/>
  <c r="AS259" i="22"/>
  <c r="DI83" i="18"/>
  <c r="DI82" s="1"/>
  <c r="AR269" i="22"/>
  <c r="AF20" i="23"/>
  <c r="BB163" i="15"/>
  <c r="BB235" i="22"/>
  <c r="BB237" s="1"/>
  <c r="BB232" s="1"/>
  <c r="BB199"/>
  <c r="BB203" s="1"/>
  <c r="BB245" i="23"/>
  <c r="AR99" i="1"/>
  <c r="BB64"/>
  <c r="BB254" i="17"/>
  <c r="BB251" i="15"/>
  <c r="AT101"/>
  <c r="BB251" i="13"/>
  <c r="BB254" s="1"/>
  <c r="BB233" i="14"/>
  <c r="BB237" s="1"/>
  <c r="BB232" s="1"/>
  <c r="BB199" i="12"/>
  <c r="V88" i="18"/>
  <c r="V87" s="1"/>
  <c r="AR284" i="12"/>
  <c r="AU21" i="13"/>
  <c r="AU25" s="1"/>
  <c r="AU30" i="12"/>
  <c r="AU37" s="1"/>
  <c r="AU26" i="14"/>
  <c r="AU29" s="1"/>
  <c r="V86" i="18"/>
  <c r="V85" s="1"/>
  <c r="AR277" i="12"/>
  <c r="AF8" i="18"/>
  <c r="AT254" i="22"/>
  <c r="AW251"/>
  <c r="CU37" i="18"/>
  <c r="AU223" i="17"/>
  <c r="BB223" s="1"/>
  <c r="CU54" i="18"/>
  <c r="DJ86"/>
  <c r="AS277" i="22"/>
  <c r="AQ198" i="1"/>
  <c r="AQ197" s="1"/>
  <c r="H61" i="18"/>
  <c r="AQ198" i="17"/>
  <c r="CH61" i="18"/>
  <c r="CH60" s="1"/>
  <c r="AU217" i="17"/>
  <c r="BB217" s="1"/>
  <c r="AU279" i="23"/>
  <c r="AT283"/>
  <c r="AQ151" i="17"/>
  <c r="AQ150" s="1"/>
  <c r="CH48" i="18"/>
  <c r="CH47" s="1"/>
  <c r="CH46" s="1"/>
  <c r="CU50"/>
  <c r="CU47" s="1"/>
  <c r="AT268" i="22"/>
  <c r="AU266"/>
  <c r="BB264" i="23"/>
  <c r="BB268" s="1"/>
  <c r="AT268"/>
  <c r="J46" i="18"/>
  <c r="AF20" i="13"/>
  <c r="AF269" i="17"/>
  <c r="AF244" s="1"/>
  <c r="DD91" i="18"/>
  <c r="BB266" i="14"/>
  <c r="BB268" s="1"/>
  <c r="BB258" i="17"/>
  <c r="AU222" i="14"/>
  <c r="AU225" s="1"/>
  <c r="AU221" s="1"/>
  <c r="AX83" i="18"/>
  <c r="AU26" i="16"/>
  <c r="AU29" s="1"/>
  <c r="AZ41"/>
  <c r="AZ44" s="1"/>
  <c r="AZ40" s="1"/>
  <c r="AZ41" i="14"/>
  <c r="AZ44" s="1"/>
  <c r="AZ40" s="1"/>
  <c r="AU21"/>
  <c r="AU25" s="1"/>
  <c r="AU38" i="17"/>
  <c r="AU39" s="1"/>
  <c r="AT56" i="14"/>
  <c r="AX21" i="18" s="1"/>
  <c r="BB51" i="14"/>
  <c r="BB56" s="1"/>
  <c r="BF21" i="18" s="1"/>
  <c r="AU192" i="16"/>
  <c r="AU193" s="1"/>
  <c r="AU182" s="1"/>
  <c r="AU150" s="1"/>
  <c r="AU215" i="17"/>
  <c r="H58" i="18"/>
  <c r="AQ182" i="1"/>
  <c r="DJ77" i="18"/>
  <c r="AS245" i="22"/>
  <c r="AS244" s="1"/>
  <c r="AQ277" i="1"/>
  <c r="AQ244" s="1"/>
  <c r="H86" i="18"/>
  <c r="BB261" i="17"/>
  <c r="BB263" s="1"/>
  <c r="CS80" i="18" s="1"/>
  <c r="AT263" i="17"/>
  <c r="CK80" i="18" s="1"/>
  <c r="AS221" i="17"/>
  <c r="CJ67" i="18"/>
  <c r="AQ93" i="1"/>
  <c r="AQ78" s="1"/>
  <c r="AQ292" s="1"/>
  <c r="H31" i="18"/>
  <c r="BB270" i="23"/>
  <c r="BB273" s="1"/>
  <c r="BB269" s="1"/>
  <c r="AT273"/>
  <c r="AU199" i="17"/>
  <c r="AU203" s="1"/>
  <c r="AT203"/>
  <c r="CK61" i="18" s="1"/>
  <c r="AS213" i="17"/>
  <c r="CJ65" i="18"/>
  <c r="AR277" i="23"/>
  <c r="DV86" i="18"/>
  <c r="DV85" s="1"/>
  <c r="AQ151" i="1"/>
  <c r="AQ150" s="1"/>
  <c r="H48" i="18"/>
  <c r="AU234" i="17"/>
  <c r="BB234" s="1"/>
  <c r="AR284" i="23"/>
  <c r="DV88" i="18"/>
  <c r="DV87" s="1"/>
  <c r="DW81"/>
  <c r="DW79" s="1"/>
  <c r="AS259" i="23"/>
  <c r="AQ292"/>
  <c r="DU59" i="18"/>
  <c r="BB289" i="22"/>
  <c r="BB284" s="1"/>
  <c r="BB22"/>
  <c r="BB25" s="1"/>
  <c r="DS13" i="18" s="1"/>
  <c r="BB231" i="17"/>
  <c r="BB226" s="1"/>
  <c r="BB270" i="14"/>
  <c r="BB273" s="1"/>
  <c r="BB199"/>
  <c r="BB203" s="1"/>
  <c r="AU227"/>
  <c r="AU231" s="1"/>
  <c r="AU226" s="1"/>
  <c r="BV83" i="18"/>
  <c r="BV82" s="1"/>
  <c r="AR269" i="16"/>
  <c r="AT209" i="1"/>
  <c r="AW204"/>
  <c r="AW209" s="1"/>
  <c r="AW198" s="1"/>
  <c r="AW197" s="1"/>
  <c r="AW292" s="1"/>
  <c r="BB94" i="12"/>
  <c r="AT99"/>
  <c r="BB99" s="1"/>
  <c r="BB93" s="1"/>
  <c r="AU38" i="15"/>
  <c r="AU39" s="1"/>
  <c r="J62" i="18"/>
  <c r="AS198" i="1"/>
  <c r="AS197" s="1"/>
  <c r="DW76" i="18"/>
  <c r="AS245" i="23"/>
  <c r="CW49" i="18"/>
  <c r="AQ284" i="1"/>
  <c r="H88" i="18"/>
  <c r="AR277" i="22"/>
  <c r="DI86" i="18"/>
  <c r="DI85" s="1"/>
  <c r="BB94" i="1"/>
  <c r="DV83" i="18"/>
  <c r="DV82" s="1"/>
  <c r="AR269" i="23"/>
  <c r="AQ100" i="15"/>
  <c r="AQ78" s="1"/>
  <c r="AQ292" s="1"/>
  <c r="BH33" i="18"/>
  <c r="DI88"/>
  <c r="DI87" s="1"/>
  <c r="AR284" i="22"/>
  <c r="CU33" i="18"/>
  <c r="CU32" s="1"/>
  <c r="AS232" i="17"/>
  <c r="CJ71" i="18"/>
  <c r="CX77"/>
  <c r="BB285" i="23"/>
  <c r="AT289"/>
  <c r="BB272" i="22"/>
  <c r="BB273" s="1"/>
  <c r="BB269" s="1"/>
  <c r="AT273"/>
  <c r="EH76" i="18"/>
  <c r="EH75" s="1"/>
  <c r="AF5" i="12"/>
  <c r="BB244"/>
  <c r="BB85" i="16"/>
  <c r="CQ91" i="18"/>
  <c r="BB289" i="23"/>
  <c r="BB284" s="1"/>
  <c r="BB65" i="17"/>
  <c r="BB65" i="15"/>
  <c r="BB246" i="13"/>
  <c r="BB250" s="1"/>
  <c r="BB245" s="1"/>
  <c r="CV80" i="18"/>
  <c r="EH79"/>
  <c r="BV80"/>
  <c r="BI80"/>
  <c r="AR259" i="15"/>
  <c r="AX80" i="18"/>
  <c r="AV80"/>
  <c r="AV79" s="1"/>
  <c r="AR259" i="14"/>
  <c r="V84" i="18"/>
  <c r="AR269" i="12"/>
  <c r="AR244" s="1"/>
  <c r="AU236" i="23"/>
  <c r="AU237" s="1"/>
  <c r="AU232" s="1"/>
  <c r="AU222"/>
  <c r="AU225" s="1"/>
  <c r="AU221" s="1"/>
  <c r="AU26"/>
  <c r="AU29" s="1"/>
  <c r="BB65"/>
  <c r="BB22"/>
  <c r="BB25" s="1"/>
  <c r="EF13" i="18" s="1"/>
  <c r="DV68"/>
  <c r="DV66"/>
  <c r="AU227" i="23"/>
  <c r="AU231" s="1"/>
  <c r="AU226" s="1"/>
  <c r="AZ41"/>
  <c r="AZ44" s="1"/>
  <c r="AZ40" s="1"/>
  <c r="DV74" i="18"/>
  <c r="AU227" i="22"/>
  <c r="AU231" s="1"/>
  <c r="AU226" s="1"/>
  <c r="DL55" i="18"/>
  <c r="DL46" s="1"/>
  <c r="DI64"/>
  <c r="DI68"/>
  <c r="DI72"/>
  <c r="AU38" i="22"/>
  <c r="AU39" s="1"/>
  <c r="DL16" i="18" s="1"/>
  <c r="AT39" i="22"/>
  <c r="DK16" i="18" s="1"/>
  <c r="DI18"/>
  <c r="AR40" i="22"/>
  <c r="AU222"/>
  <c r="AU225" s="1"/>
  <c r="AU221" s="1"/>
  <c r="AU239"/>
  <c r="AU243" s="1"/>
  <c r="AU238" s="1"/>
  <c r="DI66" i="18"/>
  <c r="DL87"/>
  <c r="AU31" i="22"/>
  <c r="AU37" s="1"/>
  <c r="AU26"/>
  <c r="AU29" s="1"/>
  <c r="DI60" i="18"/>
  <c r="AZ41" i="22"/>
  <c r="AZ44" s="1"/>
  <c r="AT44"/>
  <c r="DI74" i="18"/>
  <c r="DL44"/>
  <c r="DL25" s="1"/>
  <c r="U55"/>
  <c r="U46" s="1"/>
  <c r="BQ91"/>
  <c r="AJ30"/>
  <c r="AH30"/>
  <c r="AH25" s="1"/>
  <c r="EM90"/>
  <c r="EL80"/>
  <c r="AL79"/>
  <c r="BI79"/>
  <c r="EH83"/>
  <c r="EH82" s="1"/>
  <c r="H82"/>
  <c r="EJ80"/>
  <c r="J79"/>
  <c r="J74" s="1"/>
  <c r="V82"/>
  <c r="V74" s="1"/>
  <c r="U59"/>
  <c r="AT243" i="23"/>
  <c r="AU241"/>
  <c r="AU243" s="1"/>
  <c r="AU238" s="1"/>
  <c r="AW209"/>
  <c r="AW198" s="1"/>
  <c r="AW197" s="1"/>
  <c r="AW292" s="1"/>
  <c r="AS292" i="1"/>
  <c r="AW204" i="22"/>
  <c r="BB204" s="1"/>
  <c r="BB209" s="1"/>
  <c r="BB198" s="1"/>
  <c r="AT209"/>
  <c r="AS292"/>
  <c r="AU61" i="17"/>
  <c r="CL24" i="18"/>
  <c r="CL23" s="1"/>
  <c r="AT209" i="17"/>
  <c r="AW204"/>
  <c r="BB204" s="1"/>
  <c r="BB209" s="1"/>
  <c r="AT19"/>
  <c r="CI11" i="18"/>
  <c r="CI10" s="1"/>
  <c r="AR16" i="17"/>
  <c r="AS292" i="16"/>
  <c r="AR16" i="15"/>
  <c r="BI11" i="18"/>
  <c r="BI10" s="1"/>
  <c r="AT204" i="15"/>
  <c r="BB204" s="1"/>
  <c r="AR209"/>
  <c r="AS292"/>
  <c r="AE150"/>
  <c r="AT19"/>
  <c r="AU240" i="14"/>
  <c r="AU243" s="1"/>
  <c r="AU238" s="1"/>
  <c r="AR209"/>
  <c r="AT204"/>
  <c r="BB204" s="1"/>
  <c r="AS292"/>
  <c r="AU206"/>
  <c r="AU209" s="1"/>
  <c r="AU198" s="1"/>
  <c r="AU197" s="1"/>
  <c r="AS292" i="12"/>
  <c r="AE5" i="23"/>
  <c r="CX54" i="18"/>
  <c r="DF54"/>
  <c r="AR193" i="17"/>
  <c r="CI57" i="18" s="1"/>
  <c r="AT192" i="17"/>
  <c r="EH56" i="18"/>
  <c r="AT160" i="23"/>
  <c r="BB160" s="1"/>
  <c r="BB162" s="1"/>
  <c r="AR162"/>
  <c r="DV50" i="18" s="1"/>
  <c r="DV62"/>
  <c r="AT205" i="23"/>
  <c r="AR133"/>
  <c r="AT124"/>
  <c r="BB124" s="1"/>
  <c r="BB133" s="1"/>
  <c r="BB123" s="1"/>
  <c r="AR203"/>
  <c r="AT199"/>
  <c r="AT210"/>
  <c r="BB210" s="1"/>
  <c r="BB212" s="1"/>
  <c r="AR212"/>
  <c r="DV63" i="18" s="1"/>
  <c r="AT193" i="23"/>
  <c r="DX57" i="18" s="1"/>
  <c r="EF57"/>
  <c r="AF198" i="23"/>
  <c r="AF197" s="1"/>
  <c r="AT160" i="22"/>
  <c r="BB160" s="1"/>
  <c r="BB162" s="1"/>
  <c r="AR162"/>
  <c r="DI50" i="18" s="1"/>
  <c r="AT190" i="22"/>
  <c r="DK56" i="18" s="1"/>
  <c r="DS56"/>
  <c r="CX14"/>
  <c r="CV29"/>
  <c r="DF53"/>
  <c r="CX53"/>
  <c r="CV57"/>
  <c r="CV28"/>
  <c r="CV58"/>
  <c r="CV39"/>
  <c r="CV38" s="1"/>
  <c r="CI69"/>
  <c r="CI68" s="1"/>
  <c r="AR226" i="17"/>
  <c r="AT220"/>
  <c r="EH52" i="18"/>
  <c r="AR162" i="17"/>
  <c r="CI50" i="18" s="1"/>
  <c r="AT160" i="17"/>
  <c r="BB160" s="1"/>
  <c r="BB162" s="1"/>
  <c r="AR181"/>
  <c r="CI54" i="18" s="1"/>
  <c r="AT180" i="17"/>
  <c r="BB180" s="1"/>
  <c r="BB181" s="1"/>
  <c r="AT231"/>
  <c r="CI62" i="18"/>
  <c r="CI60" s="1"/>
  <c r="AR198" i="17"/>
  <c r="CI65" i="18"/>
  <c r="CI64" s="1"/>
  <c r="AR213" i="17"/>
  <c r="AR212" i="16"/>
  <c r="BV63" i="18" s="1"/>
  <c r="AT210" i="16"/>
  <c r="BB210" s="1"/>
  <c r="BB212" s="1"/>
  <c r="AT233"/>
  <c r="AR237"/>
  <c r="AT239"/>
  <c r="AR243"/>
  <c r="AT193"/>
  <c r="BX57" i="18" s="1"/>
  <c r="EJ18"/>
  <c r="EJ17" s="1"/>
  <c r="AF6" i="16"/>
  <c r="BS52" i="18"/>
  <c r="AT168" i="15"/>
  <c r="BK52" i="18" s="1"/>
  <c r="AT162" i="15"/>
  <c r="BK50" i="18" s="1"/>
  <c r="BS50"/>
  <c r="AE150" i="14"/>
  <c r="AF78"/>
  <c r="AF150" i="13"/>
  <c r="AT152"/>
  <c r="BB152" s="1"/>
  <c r="BB156" s="1"/>
  <c r="BB151" s="1"/>
  <c r="AR156"/>
  <c r="AI48" i="18" s="1"/>
  <c r="AR159" i="13"/>
  <c r="AI49" i="18" s="1"/>
  <c r="AT158" i="13"/>
  <c r="BB158" s="1"/>
  <c r="BB159" s="1"/>
  <c r="AT192"/>
  <c r="BB192" s="1"/>
  <c r="BB193" s="1"/>
  <c r="AR193"/>
  <c r="AI57" i="18" s="1"/>
  <c r="AT168" i="13"/>
  <c r="AK52" i="18" s="1"/>
  <c r="AS52"/>
  <c r="AS58"/>
  <c r="AT196" i="13"/>
  <c r="AK58" i="18" s="1"/>
  <c r="AT196" i="12"/>
  <c r="X58" i="18" s="1"/>
  <c r="AF58"/>
  <c r="AT179" i="12"/>
  <c r="BB179" s="1"/>
  <c r="BB181" s="1"/>
  <c r="AR181"/>
  <c r="V54" i="18" s="1"/>
  <c r="AT283" i="12"/>
  <c r="AR220" i="1"/>
  <c r="AT214"/>
  <c r="BB214" s="1"/>
  <c r="AT239"/>
  <c r="AR243"/>
  <c r="AT251"/>
  <c r="BB251" s="1"/>
  <c r="AR254"/>
  <c r="I77" i="18" s="1"/>
  <c r="I86"/>
  <c r="I85" s="1"/>
  <c r="AR277" i="1"/>
  <c r="AT110"/>
  <c r="BB110"/>
  <c r="BB196"/>
  <c r="S58" i="18" s="1"/>
  <c r="AT196" i="1"/>
  <c r="K58" i="18" s="1"/>
  <c r="AT212" i="1"/>
  <c r="K63" i="18" s="1"/>
  <c r="BB212" i="1"/>
  <c r="S63" i="18" s="1"/>
  <c r="BB117" i="1"/>
  <c r="AT117"/>
  <c r="AR250"/>
  <c r="AT246"/>
  <c r="BB246" s="1"/>
  <c r="AT255"/>
  <c r="BB255" s="1"/>
  <c r="AR258"/>
  <c r="I78" i="18" s="1"/>
  <c r="AT275" i="1"/>
  <c r="BB275" s="1"/>
  <c r="AR276"/>
  <c r="I84" i="18" s="1"/>
  <c r="AT271" i="1"/>
  <c r="BB271" s="1"/>
  <c r="AR273"/>
  <c r="BB283"/>
  <c r="AT283"/>
  <c r="AR106"/>
  <c r="I35" i="18"/>
  <c r="I34" s="1"/>
  <c r="BB268" i="1"/>
  <c r="S81" i="18" s="1"/>
  <c r="AT268" i="1"/>
  <c r="K81" i="18" s="1"/>
  <c r="I37"/>
  <c r="I36" s="1"/>
  <c r="AR111" i="1"/>
  <c r="AF245"/>
  <c r="AF269"/>
  <c r="BB181"/>
  <c r="S54" i="18" s="1"/>
  <c r="AT181" i="1"/>
  <c r="K54" i="18" s="1"/>
  <c r="AT193" i="1"/>
  <c r="K57" i="18" s="1"/>
  <c r="BB193" i="1"/>
  <c r="S57" i="18" s="1"/>
  <c r="AR56" i="23"/>
  <c r="DV21" i="18" s="1"/>
  <c r="AT51" i="23"/>
  <c r="AR139"/>
  <c r="AT135"/>
  <c r="AR11"/>
  <c r="AT7"/>
  <c r="BB7" s="1"/>
  <c r="BB11" s="1"/>
  <c r="AR37"/>
  <c r="DV15" i="18" s="1"/>
  <c r="AT30" i="23"/>
  <c r="AT44"/>
  <c r="AT85"/>
  <c r="AR159"/>
  <c r="DV49" i="18" s="1"/>
  <c r="AT158" i="23"/>
  <c r="BB158" s="1"/>
  <c r="BB159" s="1"/>
  <c r="AT180"/>
  <c r="BB180" s="1"/>
  <c r="BB181" s="1"/>
  <c r="AR181"/>
  <c r="DV54" i="18" s="1"/>
  <c r="AT62" i="23"/>
  <c r="AR77"/>
  <c r="AT164"/>
  <c r="BB164" s="1"/>
  <c r="BB168" s="1"/>
  <c r="BB163" s="1"/>
  <c r="AR168"/>
  <c r="AT187"/>
  <c r="BB187" s="1"/>
  <c r="BB190" s="1"/>
  <c r="AR190"/>
  <c r="AR15"/>
  <c r="DV9" i="18" s="1"/>
  <c r="AT12" i="23"/>
  <c r="BB12" s="1"/>
  <c r="BB15" s="1"/>
  <c r="AR20"/>
  <c r="DV13" i="18"/>
  <c r="AT29" i="23"/>
  <c r="DX14" i="18" s="1"/>
  <c r="AR88" i="23"/>
  <c r="DV28" i="18" s="1"/>
  <c r="AT87" i="23"/>
  <c r="BB87" s="1"/>
  <c r="BB88" s="1"/>
  <c r="BB79" s="1"/>
  <c r="AT112"/>
  <c r="BB112" s="1"/>
  <c r="BB117" s="1"/>
  <c r="BB111" s="1"/>
  <c r="AR117"/>
  <c r="AR122"/>
  <c r="AT119"/>
  <c r="BB119" s="1"/>
  <c r="BB122" s="1"/>
  <c r="BB118" s="1"/>
  <c r="AT142"/>
  <c r="BB142" s="1"/>
  <c r="BB149" s="1"/>
  <c r="BB140" s="1"/>
  <c r="AR149"/>
  <c r="AT153"/>
  <c r="BB153" s="1"/>
  <c r="BB156" s="1"/>
  <c r="BB151" s="1"/>
  <c r="AR156"/>
  <c r="AR196"/>
  <c r="DV58" i="18" s="1"/>
  <c r="AT194" i="23"/>
  <c r="BB194" s="1"/>
  <c r="BB196" s="1"/>
  <c r="AR45"/>
  <c r="DV20" i="18"/>
  <c r="AT99" i="23"/>
  <c r="BB99" s="1"/>
  <c r="BB93" s="1"/>
  <c r="AT105"/>
  <c r="DV35" i="18"/>
  <c r="AR106" i="23"/>
  <c r="AT19"/>
  <c r="AE150"/>
  <c r="AR40"/>
  <c r="DV18" i="18"/>
  <c r="DV27"/>
  <c r="EF53"/>
  <c r="AT178" i="23"/>
  <c r="DX53" i="18" s="1"/>
  <c r="AT25" i="23"/>
  <c r="AT50"/>
  <c r="EF20" i="18"/>
  <c r="EF22"/>
  <c r="AT60" i="23"/>
  <c r="DX22" i="18" s="1"/>
  <c r="AR93" i="23"/>
  <c r="DV31" i="18"/>
  <c r="AR100" i="23"/>
  <c r="DV33" i="18"/>
  <c r="AT110" i="23"/>
  <c r="AR16"/>
  <c r="DV11" i="18"/>
  <c r="EF29"/>
  <c r="AT92" i="23"/>
  <c r="DX29" i="18" s="1"/>
  <c r="AF5" i="23"/>
  <c r="AF163"/>
  <c r="AF78"/>
  <c r="AF151"/>
  <c r="AF150" s="1"/>
  <c r="AT37" i="22"/>
  <c r="DK15" i="18" s="1"/>
  <c r="AT51" i="22"/>
  <c r="AR56"/>
  <c r="DI21" i="18" s="1"/>
  <c r="AT125" i="22"/>
  <c r="BB125" s="1"/>
  <c r="BB133" s="1"/>
  <c r="BB123" s="1"/>
  <c r="AR133"/>
  <c r="AR156"/>
  <c r="AT153"/>
  <c r="BB153" s="1"/>
  <c r="BB156" s="1"/>
  <c r="AR196"/>
  <c r="AT194"/>
  <c r="BB194" s="1"/>
  <c r="BB196" s="1"/>
  <c r="BB182" s="1"/>
  <c r="AT12"/>
  <c r="BB12" s="1"/>
  <c r="BB15" s="1"/>
  <c r="AR15"/>
  <c r="DI9" i="18" s="1"/>
  <c r="AT25" i="22"/>
  <c r="AT85"/>
  <c r="AR110"/>
  <c r="AT108"/>
  <c r="BB108" s="1"/>
  <c r="BB110" s="1"/>
  <c r="BB106" s="1"/>
  <c r="AR139"/>
  <c r="AT136"/>
  <c r="BB136" s="1"/>
  <c r="BB139" s="1"/>
  <c r="BB134" s="1"/>
  <c r="AT164"/>
  <c r="BB164" s="1"/>
  <c r="BB168" s="1"/>
  <c r="AR168"/>
  <c r="AR16"/>
  <c r="DI11" i="18"/>
  <c r="AF5" i="22"/>
  <c r="AR50"/>
  <c r="AT46"/>
  <c r="BB46" s="1"/>
  <c r="BB50" s="1"/>
  <c r="AR77"/>
  <c r="AT62"/>
  <c r="AR88"/>
  <c r="DI28" i="18" s="1"/>
  <c r="AT86" i="22"/>
  <c r="BB86" s="1"/>
  <c r="BB88" s="1"/>
  <c r="BB79" s="1"/>
  <c r="AR99"/>
  <c r="AT94"/>
  <c r="BB94" s="1"/>
  <c r="AT101"/>
  <c r="BB101" s="1"/>
  <c r="BB105" s="1"/>
  <c r="BB100" s="1"/>
  <c r="AR105"/>
  <c r="AR122"/>
  <c r="AT120"/>
  <c r="BB120" s="1"/>
  <c r="BB122" s="1"/>
  <c r="BB118" s="1"/>
  <c r="AR149"/>
  <c r="AT141"/>
  <c r="BB141" s="1"/>
  <c r="BB149" s="1"/>
  <c r="BB140" s="1"/>
  <c r="AR159"/>
  <c r="DI49" i="18" s="1"/>
  <c r="AT158" i="22"/>
  <c r="BB158" s="1"/>
  <c r="BB159" s="1"/>
  <c r="DS53" i="18"/>
  <c r="AT178" i="22"/>
  <c r="DK53" i="18" s="1"/>
  <c r="AT180" i="22"/>
  <c r="BB180" s="1"/>
  <c r="BB181" s="1"/>
  <c r="AR181"/>
  <c r="DI54" i="18" s="1"/>
  <c r="AR11" i="22"/>
  <c r="AT7"/>
  <c r="BB7" s="1"/>
  <c r="BB11" s="1"/>
  <c r="BB6" s="1"/>
  <c r="AR60"/>
  <c r="DI22" i="18" s="1"/>
  <c r="AT57" i="22"/>
  <c r="BB57" s="1"/>
  <c r="BB60" s="1"/>
  <c r="AT89"/>
  <c r="BB89" s="1"/>
  <c r="BB92" s="1"/>
  <c r="AR92"/>
  <c r="DI29" i="18" s="1"/>
  <c r="AR117" i="22"/>
  <c r="AT113"/>
  <c r="BB113" s="1"/>
  <c r="BB117" s="1"/>
  <c r="BB111" s="1"/>
  <c r="DI13" i="18"/>
  <c r="AR20" i="22"/>
  <c r="AT29"/>
  <c r="DK14" i="18" s="1"/>
  <c r="DI27"/>
  <c r="AT19" i="22"/>
  <c r="AF151"/>
  <c r="AF163"/>
  <c r="CV15" i="18"/>
  <c r="CV50"/>
  <c r="CV9"/>
  <c r="CV21"/>
  <c r="CV22"/>
  <c r="CV49"/>
  <c r="CV27"/>
  <c r="CV26" s="1"/>
  <c r="CV13"/>
  <c r="CX16"/>
  <c r="AT39" i="17"/>
  <c r="CK16" i="18" s="1"/>
  <c r="AT7" i="17"/>
  <c r="BB7" s="1"/>
  <c r="BB11" s="1"/>
  <c r="AR11"/>
  <c r="AT24"/>
  <c r="AR25"/>
  <c r="AT51"/>
  <c r="AR56"/>
  <c r="CI21" i="18" s="1"/>
  <c r="AT222" i="17"/>
  <c r="AR225"/>
  <c r="AT42"/>
  <c r="BB42" s="1"/>
  <c r="BB44" s="1"/>
  <c r="BB40" s="1"/>
  <c r="AR44"/>
  <c r="AE5"/>
  <c r="AT12"/>
  <c r="BB12" s="1"/>
  <c r="BB15" s="1"/>
  <c r="AR15"/>
  <c r="CI9" i="18" s="1"/>
  <c r="AT31" i="17"/>
  <c r="AR37"/>
  <c r="CI15" i="18" s="1"/>
  <c r="AT46" i="17"/>
  <c r="BB46" s="1"/>
  <c r="BB50" s="1"/>
  <c r="AR50"/>
  <c r="AT62"/>
  <c r="AR77"/>
  <c r="AR60"/>
  <c r="CI22" i="18" s="1"/>
  <c r="AT57" i="17"/>
  <c r="BB57" s="1"/>
  <c r="BB60" s="1"/>
  <c r="AT183"/>
  <c r="BB183" s="1"/>
  <c r="BB190" s="1"/>
  <c r="AR190"/>
  <c r="AR237"/>
  <c r="AT233"/>
  <c r="AT239"/>
  <c r="AR243"/>
  <c r="AF6"/>
  <c r="AF20"/>
  <c r="AF197"/>
  <c r="BY16" i="18"/>
  <c r="CF16"/>
  <c r="AR159" i="16"/>
  <c r="BV49" i="18" s="1"/>
  <c r="AT158" i="16"/>
  <c r="BB158" s="1"/>
  <c r="BB159" s="1"/>
  <c r="AR181"/>
  <c r="BV54" i="18" s="1"/>
  <c r="AT180" i="16"/>
  <c r="BB180" s="1"/>
  <c r="BB181" s="1"/>
  <c r="AT201"/>
  <c r="BB201" s="1"/>
  <c r="BB203" s="1"/>
  <c r="AR203"/>
  <c r="AT8"/>
  <c r="BB8" s="1"/>
  <c r="BB11" s="1"/>
  <c r="AR11"/>
  <c r="BV8" i="18" s="1"/>
  <c r="AT214" i="16"/>
  <c r="BB214" s="1"/>
  <c r="BB220" s="1"/>
  <c r="BB213" s="1"/>
  <c r="AR220"/>
  <c r="AT136"/>
  <c r="BB136" s="1"/>
  <c r="BB139" s="1"/>
  <c r="BB134" s="1"/>
  <c r="AR139"/>
  <c r="AR156"/>
  <c r="AT153"/>
  <c r="BB153" s="1"/>
  <c r="BB156" s="1"/>
  <c r="BB151" s="1"/>
  <c r="AT165"/>
  <c r="BB165" s="1"/>
  <c r="BB168" s="1"/>
  <c r="AR168"/>
  <c r="AT194"/>
  <c r="BB194" s="1"/>
  <c r="BB196" s="1"/>
  <c r="AR196"/>
  <c r="BV58" i="18" s="1"/>
  <c r="AR190" i="16"/>
  <c r="AT185"/>
  <c r="BB185" s="1"/>
  <c r="BB190" s="1"/>
  <c r="AT227"/>
  <c r="AR231"/>
  <c r="AR149"/>
  <c r="AT141"/>
  <c r="BB141" s="1"/>
  <c r="BB149" s="1"/>
  <c r="BB140" s="1"/>
  <c r="CF53" i="18"/>
  <c r="AT178" i="16"/>
  <c r="BX53" i="18" s="1"/>
  <c r="BV62"/>
  <c r="AT204" i="16"/>
  <c r="AT222"/>
  <c r="AR225"/>
  <c r="CF50" i="18"/>
  <c r="AT162" i="16"/>
  <c r="BX50" i="18" s="1"/>
  <c r="AF245" i="16"/>
  <c r="AF244" s="1"/>
  <c r="AF20"/>
  <c r="AF151"/>
  <c r="AF163"/>
  <c r="AF182"/>
  <c r="AT7" i="15"/>
  <c r="BB7" s="1"/>
  <c r="BB11" s="1"/>
  <c r="BB6" s="1"/>
  <c r="AR11"/>
  <c r="AT42"/>
  <c r="BB42" s="1"/>
  <c r="BB44" s="1"/>
  <c r="BB40" s="1"/>
  <c r="AR44"/>
  <c r="BS57" i="18"/>
  <c r="AT193" i="15"/>
  <c r="BK57" i="18" s="1"/>
  <c r="AR25" i="15"/>
  <c r="AT24"/>
  <c r="AR56"/>
  <c r="BI21" i="18" s="1"/>
  <c r="AT51" i="15"/>
  <c r="AT158"/>
  <c r="BB158" s="1"/>
  <c r="BB159" s="1"/>
  <c r="AR159"/>
  <c r="BI49" i="18" s="1"/>
  <c r="AR196" i="15"/>
  <c r="BI58" i="18" s="1"/>
  <c r="AT194" i="15"/>
  <c r="BB194" s="1"/>
  <c r="BB196" s="1"/>
  <c r="BS9" i="18"/>
  <c r="AT15" i="15"/>
  <c r="BK9" i="18" s="1"/>
  <c r="AR79" i="15"/>
  <c r="BI28" i="18"/>
  <c r="BI26" s="1"/>
  <c r="BS29"/>
  <c r="AT92" i="15"/>
  <c r="BK29" i="18" s="1"/>
  <c r="AT99" i="15"/>
  <c r="BB99" s="1"/>
  <c r="BB93" s="1"/>
  <c r="AT139"/>
  <c r="AT122"/>
  <c r="AT133"/>
  <c r="AR140"/>
  <c r="BI45" i="18"/>
  <c r="BI44" s="1"/>
  <c r="AR60" i="15"/>
  <c r="BI22" i="18" s="1"/>
  <c r="AT57" i="15"/>
  <c r="BB57" s="1"/>
  <c r="BB60" s="1"/>
  <c r="AT185"/>
  <c r="BB185" s="1"/>
  <c r="BB190" s="1"/>
  <c r="BB182" s="1"/>
  <c r="AR190"/>
  <c r="BI62" i="18"/>
  <c r="AT205" i="15"/>
  <c r="AR37"/>
  <c r="BI15" i="18" s="1"/>
  <c r="AT31" i="15"/>
  <c r="AT46"/>
  <c r="BB46" s="1"/>
  <c r="BB50" s="1"/>
  <c r="AR50"/>
  <c r="AT153"/>
  <c r="BB153" s="1"/>
  <c r="BB156" s="1"/>
  <c r="BB151" s="1"/>
  <c r="AR156"/>
  <c r="AT178"/>
  <c r="AT199"/>
  <c r="AR203"/>
  <c r="AT110"/>
  <c r="AR111"/>
  <c r="BI37" i="18"/>
  <c r="BI36" s="1"/>
  <c r="BL24"/>
  <c r="BL23" s="1"/>
  <c r="BS28"/>
  <c r="AT88" i="15"/>
  <c r="BK28" i="18" s="1"/>
  <c r="AR93" i="15"/>
  <c r="BI31" i="18"/>
  <c r="BI30" s="1"/>
  <c r="AR134" i="15"/>
  <c r="BI43" i="18"/>
  <c r="BI42" s="1"/>
  <c r="AR118" i="15"/>
  <c r="BI39" i="18"/>
  <c r="BI38" s="1"/>
  <c r="BI41"/>
  <c r="BI40" s="1"/>
  <c r="AR123" i="15"/>
  <c r="AT149"/>
  <c r="AT39"/>
  <c r="BK16" i="18" s="1"/>
  <c r="BI53"/>
  <c r="BI51" s="1"/>
  <c r="AR163" i="15"/>
  <c r="BS54" i="18"/>
  <c r="AT181" i="15"/>
  <c r="BK54" i="18" s="1"/>
  <c r="AR106" i="15"/>
  <c r="BI35" i="18"/>
  <c r="BI34" s="1"/>
  <c r="AT117" i="15"/>
  <c r="AF182"/>
  <c r="AF45"/>
  <c r="AF5" s="1"/>
  <c r="AF151"/>
  <c r="AF198"/>
  <c r="AW254" i="14"/>
  <c r="BF77" i="18"/>
  <c r="AT7" i="14"/>
  <c r="AT59"/>
  <c r="BB59" s="1"/>
  <c r="BB60" s="1"/>
  <c r="AR60"/>
  <c r="AV22" i="18" s="1"/>
  <c r="AT141" i="14"/>
  <c r="BB141" s="1"/>
  <c r="BB149" s="1"/>
  <c r="BB140" s="1"/>
  <c r="AR149"/>
  <c r="AT18"/>
  <c r="BB18" s="1"/>
  <c r="BB19" s="1"/>
  <c r="BB16" s="1"/>
  <c r="AR19"/>
  <c r="AT30"/>
  <c r="AR37"/>
  <c r="AV15" i="18" s="1"/>
  <c r="AT44" i="14"/>
  <c r="AT96"/>
  <c r="AT160"/>
  <c r="BB160" s="1"/>
  <c r="BB162" s="1"/>
  <c r="AR162"/>
  <c r="AV50" i="18" s="1"/>
  <c r="AT194" i="14"/>
  <c r="BB194" s="1"/>
  <c r="BB196" s="1"/>
  <c r="BB182" s="1"/>
  <c r="AR196"/>
  <c r="AR92"/>
  <c r="AV29" i="18" s="1"/>
  <c r="AT90" i="14"/>
  <c r="BB90" s="1"/>
  <c r="BB92" s="1"/>
  <c r="AT101"/>
  <c r="AR117"/>
  <c r="AT113"/>
  <c r="BB113" s="1"/>
  <c r="BB117" s="1"/>
  <c r="BB111" s="1"/>
  <c r="AT124"/>
  <c r="BB124" s="1"/>
  <c r="BB133" s="1"/>
  <c r="BB123" s="1"/>
  <c r="AR133"/>
  <c r="AT153"/>
  <c r="BB153" s="1"/>
  <c r="BB156" s="1"/>
  <c r="BB151" s="1"/>
  <c r="AR156"/>
  <c r="AT165"/>
  <c r="BB165" s="1"/>
  <c r="BB168" s="1"/>
  <c r="AR168"/>
  <c r="AV73" i="18"/>
  <c r="AV72" s="1"/>
  <c r="AR238" i="14"/>
  <c r="AT13"/>
  <c r="BB13" s="1"/>
  <c r="BB15" s="1"/>
  <c r="AR15"/>
  <c r="AV9" i="18" s="1"/>
  <c r="AT47" i="14"/>
  <c r="BB47" s="1"/>
  <c r="BB50" s="1"/>
  <c r="AR50"/>
  <c r="AT85"/>
  <c r="AT25"/>
  <c r="AR88"/>
  <c r="AV28" i="18" s="1"/>
  <c r="AT86" i="14"/>
  <c r="BB86" s="1"/>
  <c r="BB88" s="1"/>
  <c r="AR159"/>
  <c r="AV49" i="18" s="1"/>
  <c r="AT158" i="14"/>
  <c r="BB158" s="1"/>
  <c r="BB159" s="1"/>
  <c r="BF53" i="18"/>
  <c r="AT178" i="14"/>
  <c r="AX53" i="18" s="1"/>
  <c r="AT180" i="14"/>
  <c r="BB180" s="1"/>
  <c r="BB181" s="1"/>
  <c r="AR181"/>
  <c r="AV54" i="18" s="1"/>
  <c r="AT107" i="14"/>
  <c r="BB107" s="1"/>
  <c r="BB110" s="1"/>
  <c r="BB106" s="1"/>
  <c r="AR110"/>
  <c r="AT119"/>
  <c r="BB119" s="1"/>
  <c r="BB122" s="1"/>
  <c r="BB118" s="1"/>
  <c r="AR122"/>
  <c r="AT136"/>
  <c r="BB136" s="1"/>
  <c r="BB139" s="1"/>
  <c r="BB134" s="1"/>
  <c r="AR139"/>
  <c r="AV18" i="18"/>
  <c r="AV17" s="1"/>
  <c r="AR40" i="14"/>
  <c r="AV27" i="18"/>
  <c r="AV26" s="1"/>
  <c r="AV13"/>
  <c r="AT29" i="14"/>
  <c r="AX14" i="18" s="1"/>
  <c r="AF163" i="14"/>
  <c r="AF150" s="1"/>
  <c r="AF6"/>
  <c r="AF45"/>
  <c r="AT162" i="13"/>
  <c r="AT178"/>
  <c r="AF78"/>
  <c r="AF198"/>
  <c r="AF197" s="1"/>
  <c r="AJ27" i="18"/>
  <c r="AS79" i="13"/>
  <c r="AS78" s="1"/>
  <c r="AS292" s="1"/>
  <c r="AI50" i="18"/>
  <c r="AR151" i="13"/>
  <c r="AT180"/>
  <c r="BB180" s="1"/>
  <c r="BB181" s="1"/>
  <c r="BB163" s="1"/>
  <c r="AR181"/>
  <c r="AI54" i="18" s="1"/>
  <c r="AT214" i="13"/>
  <c r="BB214" s="1"/>
  <c r="BB220" s="1"/>
  <c r="BB213" s="1"/>
  <c r="AR220"/>
  <c r="AT233"/>
  <c r="AR237"/>
  <c r="AT239"/>
  <c r="AR243"/>
  <c r="AR77"/>
  <c r="AT63"/>
  <c r="BB63" s="1"/>
  <c r="BB77" s="1"/>
  <c r="BB61" s="1"/>
  <c r="AT210"/>
  <c r="BB210" s="1"/>
  <c r="BB212" s="1"/>
  <c r="AR212"/>
  <c r="AI63" i="18" s="1"/>
  <c r="AR225" i="13"/>
  <c r="AT222"/>
  <c r="AI53" i="18"/>
  <c r="EI53" s="1"/>
  <c r="AT201" i="13"/>
  <c r="BB201" s="1"/>
  <c r="BB203" s="1"/>
  <c r="AR203"/>
  <c r="AT227"/>
  <c r="AR231"/>
  <c r="AR190"/>
  <c r="AT183"/>
  <c r="BB183" s="1"/>
  <c r="BB190" s="1"/>
  <c r="BB182" s="1"/>
  <c r="AT204"/>
  <c r="AI62" i="18"/>
  <c r="AQ78" i="13"/>
  <c r="AR44" i="12"/>
  <c r="AT42"/>
  <c r="BB42" s="1"/>
  <c r="BB44" s="1"/>
  <c r="BB40" s="1"/>
  <c r="AR60"/>
  <c r="V22" i="18" s="1"/>
  <c r="AT58" i="12"/>
  <c r="BB58" s="1"/>
  <c r="BB60" s="1"/>
  <c r="AR133"/>
  <c r="AT124"/>
  <c r="BB124" s="1"/>
  <c r="BB133" s="1"/>
  <c r="BB123" s="1"/>
  <c r="AR159"/>
  <c r="V49" i="18" s="1"/>
  <c r="AT158" i="12"/>
  <c r="BB158" s="1"/>
  <c r="BB159" s="1"/>
  <c r="AF50" i="18"/>
  <c r="AT162" i="12"/>
  <c r="X50" i="18" s="1"/>
  <c r="AT39" i="12"/>
  <c r="X16" i="18" s="1"/>
  <c r="AF16"/>
  <c r="AR56" i="12"/>
  <c r="V21" i="18" s="1"/>
  <c r="AT53" i="12"/>
  <c r="BB53" s="1"/>
  <c r="BB56" s="1"/>
  <c r="BB45" s="1"/>
  <c r="AR77"/>
  <c r="AT62"/>
  <c r="AR110"/>
  <c r="AR106" s="1"/>
  <c r="AT107"/>
  <c r="BB107" s="1"/>
  <c r="BB110" s="1"/>
  <c r="BB106" s="1"/>
  <c r="AR139"/>
  <c r="AT135"/>
  <c r="BB135" s="1"/>
  <c r="BB139" s="1"/>
  <c r="BB134" s="1"/>
  <c r="AT165"/>
  <c r="BB165" s="1"/>
  <c r="BB168" s="1"/>
  <c r="BB163" s="1"/>
  <c r="AR168"/>
  <c r="AT27"/>
  <c r="BB27" s="1"/>
  <c r="BB29" s="1"/>
  <c r="AR29"/>
  <c r="V14" i="18" s="1"/>
  <c r="AT87" i="12"/>
  <c r="BB87" s="1"/>
  <c r="BB88" s="1"/>
  <c r="BB79" s="1"/>
  <c r="AR88"/>
  <c r="AR79" s="1"/>
  <c r="AT102"/>
  <c r="BB102" s="1"/>
  <c r="BB105" s="1"/>
  <c r="BB100" s="1"/>
  <c r="AR105"/>
  <c r="AT112"/>
  <c r="BB112" s="1"/>
  <c r="BB117" s="1"/>
  <c r="BB111" s="1"/>
  <c r="AR117"/>
  <c r="AR111" s="1"/>
  <c r="AT119"/>
  <c r="BB119" s="1"/>
  <c r="BB122" s="1"/>
  <c r="BB118" s="1"/>
  <c r="AR122"/>
  <c r="AR149"/>
  <c r="AT142"/>
  <c r="BB142" s="1"/>
  <c r="BB149" s="1"/>
  <c r="BB140" s="1"/>
  <c r="AR156"/>
  <c r="AT153"/>
  <c r="BB153" s="1"/>
  <c r="BB156" s="1"/>
  <c r="BB151" s="1"/>
  <c r="AT37"/>
  <c r="X15" i="18" s="1"/>
  <c r="AT50" i="12"/>
  <c r="AF29" i="18"/>
  <c r="AT92" i="12"/>
  <c r="X29" i="18" s="1"/>
  <c r="AF78" i="12"/>
  <c r="V31" i="18"/>
  <c r="AR93" i="12"/>
  <c r="AF53" i="18"/>
  <c r="AT178" i="12"/>
  <c r="X53" i="18" s="1"/>
  <c r="V20"/>
  <c r="AF151" i="12"/>
  <c r="O9" i="18"/>
  <c r="O7" s="1"/>
  <c r="AX6" i="1"/>
  <c r="AR19"/>
  <c r="AT17"/>
  <c r="BB17" s="1"/>
  <c r="AR29"/>
  <c r="I14" i="18" s="1"/>
  <c r="EI14" s="1"/>
  <c r="AT27" i="1"/>
  <c r="BB27" s="1"/>
  <c r="AT95"/>
  <c r="BB95" s="1"/>
  <c r="AT119"/>
  <c r="BB119" s="1"/>
  <c r="AR122"/>
  <c r="AR149"/>
  <c r="AT142"/>
  <c r="BB142" s="1"/>
  <c r="AR156"/>
  <c r="AT153"/>
  <c r="BB153" s="1"/>
  <c r="AT30"/>
  <c r="AU30" s="1"/>
  <c r="AU37" s="1"/>
  <c r="AR37"/>
  <c r="I15" i="18" s="1"/>
  <c r="AT62" i="1"/>
  <c r="AR77"/>
  <c r="AT135"/>
  <c r="BB135" s="1"/>
  <c r="AR139"/>
  <c r="AT164"/>
  <c r="BB164" s="1"/>
  <c r="AR168"/>
  <c r="K62" i="18"/>
  <c r="AT227" i="1"/>
  <c r="AR231"/>
  <c r="AT233"/>
  <c r="BB233" s="1"/>
  <c r="AR237"/>
  <c r="AR263"/>
  <c r="AT260"/>
  <c r="BB260" s="1"/>
  <c r="BB60"/>
  <c r="S22" i="18" s="1"/>
  <c r="AT60" i="1"/>
  <c r="K22" i="18" s="1"/>
  <c r="I18"/>
  <c r="I17" s="1"/>
  <c r="AR40" i="1"/>
  <c r="AR11"/>
  <c r="AT8"/>
  <c r="BB8" s="1"/>
  <c r="AR25"/>
  <c r="AT21"/>
  <c r="AT53"/>
  <c r="BB53" s="1"/>
  <c r="AR56"/>
  <c r="I21" i="18" s="1"/>
  <c r="AR92" i="1"/>
  <c r="I29" i="18" s="1"/>
  <c r="AT90" i="1"/>
  <c r="BB90" s="1"/>
  <c r="AR159"/>
  <c r="I49" i="18" s="1"/>
  <c r="AT158" i="1"/>
  <c r="BB158" s="1"/>
  <c r="BB178"/>
  <c r="S53" i="18" s="1"/>
  <c r="AT178" i="1"/>
  <c r="K53" i="18" s="1"/>
  <c r="AT183" i="1"/>
  <c r="BB183" s="1"/>
  <c r="AR190"/>
  <c r="AR203"/>
  <c r="AT201"/>
  <c r="BB201" s="1"/>
  <c r="AR225"/>
  <c r="AT222"/>
  <c r="AT46"/>
  <c r="BB46" s="1"/>
  <c r="AR50"/>
  <c r="AT87"/>
  <c r="BB87" s="1"/>
  <c r="AR88"/>
  <c r="AR105"/>
  <c r="AR100" s="1"/>
  <c r="AT102"/>
  <c r="BB102" s="1"/>
  <c r="AR133"/>
  <c r="AT124"/>
  <c r="BB124" s="1"/>
  <c r="AT161"/>
  <c r="BB161" s="1"/>
  <c r="AR162"/>
  <c r="I50" i="18" s="1"/>
  <c r="EI50" s="1"/>
  <c r="AR289" i="1"/>
  <c r="AT288"/>
  <c r="BB288" s="1"/>
  <c r="AF78"/>
  <c r="BB15"/>
  <c r="S9" i="18" s="1"/>
  <c r="AT15" i="1"/>
  <c r="K9" i="18" s="1"/>
  <c r="AT39" i="1"/>
  <c r="K16" i="18" s="1"/>
  <c r="BB39" i="1"/>
  <c r="S16" i="18" s="1"/>
  <c r="BB44" i="1"/>
  <c r="AT44"/>
  <c r="L24" i="18"/>
  <c r="L23" s="1"/>
  <c r="AX5" i="1"/>
  <c r="AX292" s="1"/>
  <c r="AF6"/>
  <c r="AF197"/>
  <c r="AF45"/>
  <c r="DX73" i="18"/>
  <c r="DX72" s="1"/>
  <c r="AT238" i="23"/>
  <c r="EF88" i="18"/>
  <c r="EF87" s="1"/>
  <c r="EF76"/>
  <c r="EF75" s="1"/>
  <c r="AT237" i="23"/>
  <c r="DV65" i="18"/>
  <c r="AR213" i="23"/>
  <c r="DV73" i="18"/>
  <c r="AR238" i="23"/>
  <c r="AT225"/>
  <c r="EA62" i="18"/>
  <c r="EA60" s="1"/>
  <c r="EA59" s="1"/>
  <c r="EA90" s="1"/>
  <c r="EA91" s="1"/>
  <c r="DU90"/>
  <c r="DU91" s="1"/>
  <c r="EF80"/>
  <c r="DY24"/>
  <c r="DY23" s="1"/>
  <c r="DV71"/>
  <c r="AR232" i="23"/>
  <c r="AT220"/>
  <c r="DY13" i="18"/>
  <c r="DY65"/>
  <c r="DY64" s="1"/>
  <c r="AT231" i="23"/>
  <c r="EF83" i="18"/>
  <c r="EF82" s="1"/>
  <c r="DS88"/>
  <c r="DS87" s="1"/>
  <c r="AT225" i="22"/>
  <c r="AT243"/>
  <c r="DL61" i="18"/>
  <c r="DL13"/>
  <c r="DL71"/>
  <c r="DL65"/>
  <c r="DH59"/>
  <c r="DH90" s="1"/>
  <c r="DS83"/>
  <c r="DS82" s="1"/>
  <c r="DK62"/>
  <c r="AT231" i="22"/>
  <c r="AT198"/>
  <c r="DK61" i="18"/>
  <c r="DK60" s="1"/>
  <c r="DK65"/>
  <c r="DK64" s="1"/>
  <c r="AT213" i="22"/>
  <c r="DS71" i="18"/>
  <c r="DS70" s="1"/>
  <c r="DL24"/>
  <c r="DI59"/>
  <c r="AQ197" i="22"/>
  <c r="AQ292" s="1"/>
  <c r="DF27" i="18"/>
  <c r="CV67"/>
  <c r="CV66" s="1"/>
  <c r="CX80"/>
  <c r="CV69"/>
  <c r="CV68" s="1"/>
  <c r="CX27"/>
  <c r="DF13"/>
  <c r="DF78"/>
  <c r="CX65"/>
  <c r="CX64" s="1"/>
  <c r="CY65"/>
  <c r="CY64" s="1"/>
  <c r="CY13"/>
  <c r="CV71"/>
  <c r="CV70" s="1"/>
  <c r="CV73"/>
  <c r="CV72" s="1"/>
  <c r="DF76"/>
  <c r="CV84"/>
  <c r="CV81"/>
  <c r="CV79" s="1"/>
  <c r="CV78"/>
  <c r="CV75" s="1"/>
  <c r="CK27"/>
  <c r="AR273" i="17"/>
  <c r="AT271"/>
  <c r="BB271" s="1"/>
  <c r="BB273" s="1"/>
  <c r="AR283"/>
  <c r="AT279"/>
  <c r="AR289"/>
  <c r="AT286"/>
  <c r="BB286" s="1"/>
  <c r="BB289" s="1"/>
  <c r="BB284" s="1"/>
  <c r="CI76" i="18"/>
  <c r="CI75" s="1"/>
  <c r="AR245" i="17"/>
  <c r="AF151"/>
  <c r="AF150" s="1"/>
  <c r="CS53" i="18"/>
  <c r="CH25"/>
  <c r="CI27"/>
  <c r="AT87" i="17"/>
  <c r="BB87" s="1"/>
  <c r="BB88" s="1"/>
  <c r="AR88"/>
  <c r="CI28" i="18" s="1"/>
  <c r="AT95" i="17"/>
  <c r="BB95" s="1"/>
  <c r="AR99"/>
  <c r="AT119"/>
  <c r="BB119" s="1"/>
  <c r="BB122" s="1"/>
  <c r="BB118" s="1"/>
  <c r="AR122"/>
  <c r="AR110"/>
  <c r="AT107"/>
  <c r="BB107" s="1"/>
  <c r="BB110" s="1"/>
  <c r="BB106" s="1"/>
  <c r="AR139"/>
  <c r="AT135"/>
  <c r="BB135" s="1"/>
  <c r="BB139" s="1"/>
  <c r="BB134" s="1"/>
  <c r="AR159"/>
  <c r="CI49" i="18" s="1"/>
  <c r="AT158" i="17"/>
  <c r="BB158" s="1"/>
  <c r="BB159" s="1"/>
  <c r="AR276"/>
  <c r="CI84" i="18" s="1"/>
  <c r="AT274" i="17"/>
  <c r="AR268"/>
  <c r="AT264"/>
  <c r="BB264" s="1"/>
  <c r="BB268" s="1"/>
  <c r="BB259" s="1"/>
  <c r="AT90"/>
  <c r="BB90" s="1"/>
  <c r="BB92" s="1"/>
  <c r="AR92"/>
  <c r="CI29" i="18" s="1"/>
  <c r="AR133" i="17"/>
  <c r="AT124"/>
  <c r="BB124" s="1"/>
  <c r="BB133" s="1"/>
  <c r="BB123" s="1"/>
  <c r="AT142"/>
  <c r="BB142" s="1"/>
  <c r="BB149" s="1"/>
  <c r="BB140" s="1"/>
  <c r="AR149"/>
  <c r="AT153"/>
  <c r="BB153" s="1"/>
  <c r="BB156" s="1"/>
  <c r="BB151" s="1"/>
  <c r="AR156"/>
  <c r="CS27" i="18"/>
  <c r="AR105" i="17"/>
  <c r="AT102"/>
  <c r="BB102" s="1"/>
  <c r="BB105" s="1"/>
  <c r="BB100" s="1"/>
  <c r="AT112"/>
  <c r="BB112" s="1"/>
  <c r="BB117" s="1"/>
  <c r="BB111" s="1"/>
  <c r="AR117"/>
  <c r="AR168"/>
  <c r="AT164"/>
  <c r="BB164" s="1"/>
  <c r="BB168" s="1"/>
  <c r="BB163" s="1"/>
  <c r="CS69" i="18"/>
  <c r="CS68" s="1"/>
  <c r="CS78"/>
  <c r="AT258" i="17"/>
  <c r="CK78" i="18" s="1"/>
  <c r="AT254" i="17"/>
  <c r="CK77" i="18" s="1"/>
  <c r="AT250" i="17"/>
  <c r="CS77" i="18"/>
  <c r="AF79" i="17"/>
  <c r="AF78" s="1"/>
  <c r="AT178"/>
  <c r="CK53" i="18" s="1"/>
  <c r="AQ78" i="17"/>
  <c r="CF88" i="18"/>
  <c r="CF87" s="1"/>
  <c r="CF86"/>
  <c r="CF85" s="1"/>
  <c r="BY65"/>
  <c r="BY64" s="1"/>
  <c r="BY88"/>
  <c r="AR268" i="16"/>
  <c r="BV81" i="18" s="1"/>
  <c r="BV79" s="1"/>
  <c r="AT267" i="16"/>
  <c r="BB267" s="1"/>
  <c r="BB268" s="1"/>
  <c r="BB259" s="1"/>
  <c r="BV76" i="18"/>
  <c r="AT53" i="16"/>
  <c r="BB53" s="1"/>
  <c r="BB56" s="1"/>
  <c r="AR56"/>
  <c r="BV21" i="18" s="1"/>
  <c r="AR88" i="16"/>
  <c r="BV28" i="18" s="1"/>
  <c r="AT87" i="16"/>
  <c r="BB87" s="1"/>
  <c r="BB88" s="1"/>
  <c r="AT95"/>
  <c r="BB95" s="1"/>
  <c r="AR99"/>
  <c r="AR122"/>
  <c r="AT119"/>
  <c r="BB119" s="1"/>
  <c r="BB122" s="1"/>
  <c r="BB118" s="1"/>
  <c r="AT13"/>
  <c r="BB13" s="1"/>
  <c r="BB15" s="1"/>
  <c r="AR15"/>
  <c r="BV13" i="18"/>
  <c r="AT63" i="16"/>
  <c r="BB63" s="1"/>
  <c r="BB77" s="1"/>
  <c r="BB61" s="1"/>
  <c r="AR77"/>
  <c r="BV27" i="18"/>
  <c r="AR110" i="16"/>
  <c r="AT107"/>
  <c r="BB107" s="1"/>
  <c r="BB110" s="1"/>
  <c r="BB106" s="1"/>
  <c r="AR258"/>
  <c r="BV78" i="18" s="1"/>
  <c r="AT256" i="16"/>
  <c r="AR254"/>
  <c r="BV77" i="18" s="1"/>
  <c r="AT251" i="16"/>
  <c r="AR19"/>
  <c r="AT17"/>
  <c r="BB17" s="1"/>
  <c r="BB19" s="1"/>
  <c r="BB16" s="1"/>
  <c r="AR37"/>
  <c r="BV15" i="18" s="1"/>
  <c r="AT30" i="16"/>
  <c r="BV18" i="18"/>
  <c r="BV17" s="1"/>
  <c r="AR40" i="16"/>
  <c r="AR50"/>
  <c r="AT47"/>
  <c r="BB47" s="1"/>
  <c r="BB50" s="1"/>
  <c r="AT90"/>
  <c r="BB90" s="1"/>
  <c r="BB92" s="1"/>
  <c r="AR92"/>
  <c r="BV29" i="18" s="1"/>
  <c r="AR133" i="16"/>
  <c r="AT124"/>
  <c r="BB124" s="1"/>
  <c r="BB133" s="1"/>
  <c r="BB123" s="1"/>
  <c r="AT58"/>
  <c r="BB58" s="1"/>
  <c r="BB60" s="1"/>
  <c r="AR60"/>
  <c r="BV22" i="18" s="1"/>
  <c r="AR105" i="16"/>
  <c r="AT102"/>
  <c r="BB102" s="1"/>
  <c r="BB105" s="1"/>
  <c r="BB100" s="1"/>
  <c r="AR117"/>
  <c r="AT112"/>
  <c r="BB112" s="1"/>
  <c r="BB117" s="1"/>
  <c r="BB111" s="1"/>
  <c r="BW90" i="18"/>
  <c r="BW91" s="1"/>
  <c r="BY86"/>
  <c r="BY85" s="1"/>
  <c r="AT250" i="16"/>
  <c r="AT25"/>
  <c r="AT85"/>
  <c r="AT273"/>
  <c r="AT263"/>
  <c r="AT29"/>
  <c r="BX14" i="18" s="1"/>
  <c r="BY14"/>
  <c r="AT44" i="16"/>
  <c r="BU27" i="18"/>
  <c r="BU26" s="1"/>
  <c r="BU25" s="1"/>
  <c r="BU90" s="1"/>
  <c r="AQ79" i="16"/>
  <c r="AQ78" s="1"/>
  <c r="AQ292" s="1"/>
  <c r="AF45"/>
  <c r="BS27" i="18"/>
  <c r="BS26" s="1"/>
  <c r="BS83"/>
  <c r="AT223" i="15"/>
  <c r="AR225"/>
  <c r="AR258"/>
  <c r="BI78" i="18" s="1"/>
  <c r="AT255" i="15"/>
  <c r="BB255" s="1"/>
  <c r="BB258" s="1"/>
  <c r="BK27" i="18"/>
  <c r="BK26" s="1"/>
  <c r="AT79" i="15"/>
  <c r="AR289"/>
  <c r="AT285"/>
  <c r="BB285" s="1"/>
  <c r="BB289" s="1"/>
  <c r="BB284" s="1"/>
  <c r="AR283"/>
  <c r="AT278"/>
  <c r="AR254"/>
  <c r="BI77" i="18" s="1"/>
  <c r="EI77" s="1"/>
  <c r="AT253" i="15"/>
  <c r="BB253" s="1"/>
  <c r="AR220"/>
  <c r="AT215"/>
  <c r="AR231"/>
  <c r="AT229"/>
  <c r="BB229" s="1"/>
  <c r="BB231" s="1"/>
  <c r="BB226" s="1"/>
  <c r="AR243"/>
  <c r="AT239"/>
  <c r="AR276"/>
  <c r="AT274"/>
  <c r="AT72"/>
  <c r="BB72" s="1"/>
  <c r="AR77"/>
  <c r="AT234"/>
  <c r="AR237"/>
  <c r="AT250"/>
  <c r="BS45" i="18"/>
  <c r="BS44" s="1"/>
  <c r="BI76"/>
  <c r="BI75" s="1"/>
  <c r="AR245" i="15"/>
  <c r="AU266"/>
  <c r="AU268" s="1"/>
  <c r="AU259" s="1"/>
  <c r="AT268"/>
  <c r="BK81" i="18" s="1"/>
  <c r="BN77"/>
  <c r="AW245" i="15"/>
  <c r="AW244" s="1"/>
  <c r="AW292" s="1"/>
  <c r="BS76" i="18"/>
  <c r="BL44"/>
  <c r="BL25" s="1"/>
  <c r="AT263" i="15"/>
  <c r="BJ90" i="18"/>
  <c r="BJ91" s="1"/>
  <c r="AF197" i="15"/>
  <c r="AY65" i="18"/>
  <c r="AY64" s="1"/>
  <c r="AY61"/>
  <c r="AY81"/>
  <c r="AY79" s="1"/>
  <c r="AV62"/>
  <c r="AV60" s="1"/>
  <c r="AV59" s="1"/>
  <c r="AR198" i="14"/>
  <c r="AR197" s="1"/>
  <c r="AT231"/>
  <c r="AR283"/>
  <c r="AT278"/>
  <c r="AR250"/>
  <c r="AT246"/>
  <c r="AR289"/>
  <c r="AT285"/>
  <c r="BB285" s="1"/>
  <c r="BB289" s="1"/>
  <c r="BB284" s="1"/>
  <c r="AT268"/>
  <c r="AX81" i="18" s="1"/>
  <c r="AR77" i="14"/>
  <c r="AT71"/>
  <c r="BB71" s="1"/>
  <c r="BB77" s="1"/>
  <c r="BB61" s="1"/>
  <c r="AX73" i="18"/>
  <c r="AX72" s="1"/>
  <c r="AT238" i="14"/>
  <c r="AX65" i="18"/>
  <c r="AX64" s="1"/>
  <c r="AT213" i="14"/>
  <c r="AX71" i="18"/>
  <c r="AX70" s="1"/>
  <c r="AT232" i="14"/>
  <c r="BF71" i="18"/>
  <c r="BF70" s="1"/>
  <c r="AQ197" i="14"/>
  <c r="AQ292" s="1"/>
  <c r="AT225"/>
  <c r="AT190"/>
  <c r="AX61" i="18"/>
  <c r="BF61"/>
  <c r="AR276" i="14"/>
  <c r="AT274"/>
  <c r="AR258"/>
  <c r="AV78" i="18" s="1"/>
  <c r="AT255" i="14"/>
  <c r="BB255" s="1"/>
  <c r="BB258" s="1"/>
  <c r="AY83" i="18"/>
  <c r="AY62"/>
  <c r="AY73"/>
  <c r="AY72" s="1"/>
  <c r="BF65"/>
  <c r="BF64" s="1"/>
  <c r="AY71"/>
  <c r="AY70" s="1"/>
  <c r="AW90"/>
  <c r="AW91" s="1"/>
  <c r="AF245" i="14"/>
  <c r="AF244" s="1"/>
  <c r="AU59" i="18"/>
  <c r="AU90" s="1"/>
  <c r="AU91" s="1"/>
  <c r="AU270" i="13"/>
  <c r="AU273" s="1"/>
  <c r="AT273"/>
  <c r="AT289"/>
  <c r="AR15"/>
  <c r="AI9" i="18" s="1"/>
  <c r="AT12" i="13"/>
  <c r="BB12" s="1"/>
  <c r="BB15" s="1"/>
  <c r="AR50"/>
  <c r="AT47"/>
  <c r="BB47" s="1"/>
  <c r="BB50" s="1"/>
  <c r="AT9"/>
  <c r="AR19"/>
  <c r="AT18"/>
  <c r="BB18" s="1"/>
  <c r="BB19" s="1"/>
  <c r="BB16" s="1"/>
  <c r="AR44"/>
  <c r="AT42"/>
  <c r="BB42" s="1"/>
  <c r="BB44" s="1"/>
  <c r="BB40" s="1"/>
  <c r="AT120"/>
  <c r="BB120" s="1"/>
  <c r="BB122" s="1"/>
  <c r="BB118" s="1"/>
  <c r="AR122"/>
  <c r="AT125"/>
  <c r="BB125" s="1"/>
  <c r="BB133" s="1"/>
  <c r="BB123" s="1"/>
  <c r="AR133"/>
  <c r="AI43" i="18"/>
  <c r="AR134" i="13"/>
  <c r="AT85"/>
  <c r="AR88"/>
  <c r="AI28" i="18" s="1"/>
  <c r="AT86" i="13"/>
  <c r="BB86" s="1"/>
  <c r="BB88" s="1"/>
  <c r="AT94"/>
  <c r="AT113"/>
  <c r="BB113" s="1"/>
  <c r="BB117" s="1"/>
  <c r="BB111" s="1"/>
  <c r="AR117"/>
  <c r="AR149"/>
  <c r="AT141"/>
  <c r="BB141" s="1"/>
  <c r="BB149" s="1"/>
  <c r="BB140" s="1"/>
  <c r="AI13" i="18"/>
  <c r="AR56" i="13"/>
  <c r="AI21" i="18" s="1"/>
  <c r="EI21" s="1"/>
  <c r="AT51" i="13"/>
  <c r="BB51" s="1"/>
  <c r="BB56" s="1"/>
  <c r="AR92"/>
  <c r="AI29" i="18" s="1"/>
  <c r="AT89" i="13"/>
  <c r="BB89" s="1"/>
  <c r="BB92" s="1"/>
  <c r="AT108"/>
  <c r="BB108" s="1"/>
  <c r="BB110" s="1"/>
  <c r="BB106" s="1"/>
  <c r="AR110"/>
  <c r="AS81" i="18"/>
  <c r="AT268" i="13"/>
  <c r="AS80" i="18"/>
  <c r="AS79" s="1"/>
  <c r="AL17"/>
  <c r="EL18"/>
  <c r="EL17" s="1"/>
  <c r="AQ77"/>
  <c r="AZ245" i="13"/>
  <c r="AZ244" s="1"/>
  <c r="AZ292" s="1"/>
  <c r="AT29"/>
  <c r="AK14" i="18" s="1"/>
  <c r="AL14"/>
  <c r="AT39" i="13"/>
  <c r="AK16" i="18" s="1"/>
  <c r="EK16" s="1"/>
  <c r="AL16"/>
  <c r="AL76"/>
  <c r="AU245" i="13"/>
  <c r="AR105"/>
  <c r="AT101"/>
  <c r="BB101" s="1"/>
  <c r="BB105" s="1"/>
  <c r="BB100" s="1"/>
  <c r="AQ17" i="18"/>
  <c r="AQ6" s="1"/>
  <c r="AQ5" i="13"/>
  <c r="AQ292" s="1"/>
  <c r="AU274"/>
  <c r="AU276" s="1"/>
  <c r="AL84" i="18" s="1"/>
  <c r="AT276" i="13"/>
  <c r="AK84" i="18" s="1"/>
  <c r="AT139" i="13"/>
  <c r="AI27" i="18"/>
  <c r="AT25" i="13"/>
  <c r="AU278"/>
  <c r="AU283" s="1"/>
  <c r="AU277" s="1"/>
  <c r="AT283"/>
  <c r="AL24" i="18"/>
  <c r="AL23" s="1"/>
  <c r="AH7"/>
  <c r="AH6" s="1"/>
  <c r="AH90" s="1"/>
  <c r="AH91" s="1"/>
  <c r="EH9"/>
  <c r="EH7" s="1"/>
  <c r="EH6" s="1"/>
  <c r="EL9"/>
  <c r="EL7" s="1"/>
  <c r="AL7"/>
  <c r="AT31" i="13"/>
  <c r="AR37"/>
  <c r="AI15" i="18" s="1"/>
  <c r="AR60" i="13"/>
  <c r="AI22" i="18" s="1"/>
  <c r="AT57" i="13"/>
  <c r="BB57" s="1"/>
  <c r="BB60" s="1"/>
  <c r="AT245"/>
  <c r="AK76" i="18"/>
  <c r="AK75" s="1"/>
  <c r="AF6" i="13"/>
  <c r="AF5" s="1"/>
  <c r="AS77" i="18"/>
  <c r="AB7"/>
  <c r="AB6" s="1"/>
  <c r="AB90" s="1"/>
  <c r="AB91" s="1"/>
  <c r="EO9"/>
  <c r="V62"/>
  <c r="AT204" i="12"/>
  <c r="AR220"/>
  <c r="AT214"/>
  <c r="BB214" s="1"/>
  <c r="BB220" s="1"/>
  <c r="BB213" s="1"/>
  <c r="AT240"/>
  <c r="AR243"/>
  <c r="AR15"/>
  <c r="AT12"/>
  <c r="BB12" s="1"/>
  <c r="BB15" s="1"/>
  <c r="BB6" s="1"/>
  <c r="AT24"/>
  <c r="AR25"/>
  <c r="AT183"/>
  <c r="AT85"/>
  <c r="Y65" i="18"/>
  <c r="Y64" s="1"/>
  <c r="AT250" i="12"/>
  <c r="Y24" i="18"/>
  <c r="AR19" i="12"/>
  <c r="AT17"/>
  <c r="BB17" s="1"/>
  <c r="BB19" s="1"/>
  <c r="BB16" s="1"/>
  <c r="Y19" i="18"/>
  <c r="AR231" i="12"/>
  <c r="AT227"/>
  <c r="AR237"/>
  <c r="AT233"/>
  <c r="BB233" s="1"/>
  <c r="BB237" s="1"/>
  <c r="BB232" s="1"/>
  <c r="AT201"/>
  <c r="BB201" s="1"/>
  <c r="AR203"/>
  <c r="AR212"/>
  <c r="V63" i="18" s="1"/>
  <c r="EI63" s="1"/>
  <c r="AT210" i="12"/>
  <c r="BB210" s="1"/>
  <c r="BB212" s="1"/>
  <c r="AT222"/>
  <c r="AR225"/>
  <c r="W90" i="18"/>
  <c r="AT289" i="12"/>
  <c r="AF84" i="18"/>
  <c r="AT276" i="12"/>
  <c r="AT273"/>
  <c r="X83" i="18" s="1"/>
  <c r="U27"/>
  <c r="U26" s="1"/>
  <c r="U25" s="1"/>
  <c r="U90" s="1"/>
  <c r="AQ79" i="12"/>
  <c r="AQ78" s="1"/>
  <c r="AQ292" s="1"/>
  <c r="AT263"/>
  <c r="AF57" i="18"/>
  <c r="AT193" i="12"/>
  <c r="X57" i="18" s="1"/>
  <c r="Y61"/>
  <c r="Y60" s="1"/>
  <c r="AF182" i="12"/>
  <c r="AF150" s="1"/>
  <c r="AF198"/>
  <c r="AF197" s="1"/>
  <c r="EJ6" i="18"/>
  <c r="L64"/>
  <c r="EO20"/>
  <c r="O19"/>
  <c r="O6" s="1"/>
  <c r="O90" s="1"/>
  <c r="J25"/>
  <c r="J6"/>
  <c r="AQ197" i="17" l="1"/>
  <c r="CV12" i="18"/>
  <c r="BB259" i="14"/>
  <c r="BF81" i="18"/>
  <c r="V19"/>
  <c r="BB6" i="17"/>
  <c r="BB38" i="22"/>
  <c r="BB39" s="1"/>
  <c r="DS16" i="18" s="1"/>
  <c r="BB41" i="23"/>
  <c r="BB44" s="1"/>
  <c r="BB40" s="1"/>
  <c r="BB26"/>
  <c r="BB29" s="1"/>
  <c r="BB236"/>
  <c r="BB237" s="1"/>
  <c r="BB232" s="1"/>
  <c r="AR244"/>
  <c r="O91" i="18"/>
  <c r="EI22"/>
  <c r="BB79" i="13"/>
  <c r="BB45" i="14"/>
  <c r="EI29" i="18"/>
  <c r="AV12"/>
  <c r="BB79" i="14"/>
  <c r="BB163" i="16"/>
  <c r="BB227" i="23"/>
  <c r="BB231" s="1"/>
  <c r="BB226" s="1"/>
  <c r="BB222"/>
  <c r="BB225" s="1"/>
  <c r="BB221" s="1"/>
  <c r="BB227" i="14"/>
  <c r="BB231" s="1"/>
  <c r="BB226" s="1"/>
  <c r="AU220" i="17"/>
  <c r="AU213" s="1"/>
  <c r="BB245"/>
  <c r="BB45" i="13"/>
  <c r="BU91" i="18"/>
  <c r="BB78" i="12"/>
  <c r="BB163" i="14"/>
  <c r="AR79" i="22"/>
  <c r="BB259" i="23"/>
  <c r="EF81" i="18"/>
  <c r="BB150" i="14"/>
  <c r="AT209" i="12"/>
  <c r="BB204"/>
  <c r="BB209" s="1"/>
  <c r="AK88" i="18"/>
  <c r="AK87" s="1"/>
  <c r="AT284" i="13"/>
  <c r="AV88" i="18"/>
  <c r="AR284" i="14"/>
  <c r="AV86" i="18"/>
  <c r="AR277" i="14"/>
  <c r="BI86" i="18"/>
  <c r="BI85" s="1"/>
  <c r="AR277" i="15"/>
  <c r="AU223"/>
  <c r="AU225" s="1"/>
  <c r="AU221" s="1"/>
  <c r="CI86" i="18"/>
  <c r="CI85" s="1"/>
  <c r="AR277" i="17"/>
  <c r="CV86" i="18"/>
  <c r="CV85" s="1"/>
  <c r="CV88"/>
  <c r="CV87" s="1"/>
  <c r="CV83"/>
  <c r="CV82" s="1"/>
  <c r="AU222" i="1"/>
  <c r="AU225" s="1"/>
  <c r="AU221" s="1"/>
  <c r="AT105" i="14"/>
  <c r="BB101"/>
  <c r="AU199" i="15"/>
  <c r="AU203" s="1"/>
  <c r="AU198" s="1"/>
  <c r="BB199"/>
  <c r="BB203" s="1"/>
  <c r="AU205"/>
  <c r="AU209" s="1"/>
  <c r="BB205"/>
  <c r="AU24"/>
  <c r="AU25" s="1"/>
  <c r="BB24"/>
  <c r="BB25" s="1"/>
  <c r="AU239" i="17"/>
  <c r="AU243" s="1"/>
  <c r="AU238" s="1"/>
  <c r="AT77"/>
  <c r="BB62"/>
  <c r="BB77" s="1"/>
  <c r="BB61" s="1"/>
  <c r="AU31"/>
  <c r="AU37" s="1"/>
  <c r="CX21" i="18"/>
  <c r="AU239" i="1"/>
  <c r="AU243" s="1"/>
  <c r="AU238" s="1"/>
  <c r="AU233" i="16"/>
  <c r="AU237" s="1"/>
  <c r="AU232" s="1"/>
  <c r="DX88" i="18"/>
  <c r="DX87" s="1"/>
  <c r="AT284" i="23"/>
  <c r="CJ70" i="18"/>
  <c r="EJ71"/>
  <c r="EJ70" s="1"/>
  <c r="EH31"/>
  <c r="EH30" s="1"/>
  <c r="H30"/>
  <c r="H25" s="1"/>
  <c r="AU268" i="22"/>
  <c r="BB266"/>
  <c r="BB268" s="1"/>
  <c r="H60" i="18"/>
  <c r="H59" s="1"/>
  <c r="EH61"/>
  <c r="EH60" s="1"/>
  <c r="EJ63"/>
  <c r="CJ60"/>
  <c r="AT277" i="22"/>
  <c r="DK86" i="18"/>
  <c r="DK85" s="1"/>
  <c r="AR79" i="13"/>
  <c r="EF79" i="18"/>
  <c r="AR45" i="12"/>
  <c r="AR163" i="13"/>
  <c r="AR20" i="14"/>
  <c r="BB209" i="15"/>
  <c r="AU20" i="22"/>
  <c r="BB77" i="15"/>
  <c r="BB61" s="1"/>
  <c r="BB79" i="16"/>
  <c r="BB270" i="13"/>
  <c r="BB273" s="1"/>
  <c r="BB204" i="1"/>
  <c r="BB209" s="1"/>
  <c r="BB199" i="17"/>
  <c r="BB203" s="1"/>
  <c r="BB215"/>
  <c r="BB220" s="1"/>
  <c r="BB213" s="1"/>
  <c r="BB21" i="14"/>
  <c r="BB25" s="1"/>
  <c r="BB26" i="16"/>
  <c r="BB29" s="1"/>
  <c r="BB222" i="14"/>
  <c r="BB225" s="1"/>
  <c r="BB221" s="1"/>
  <c r="BB30" i="12"/>
  <c r="BB37" s="1"/>
  <c r="BB21" i="13"/>
  <c r="BB25" s="1"/>
  <c r="BB203" i="12"/>
  <c r="BB198" s="1"/>
  <c r="BB254" i="15"/>
  <c r="BB245" s="1"/>
  <c r="BB266"/>
  <c r="BB268" s="1"/>
  <c r="BB259" s="1"/>
  <c r="BB199" i="1"/>
  <c r="BB9" i="13"/>
  <c r="BB11" s="1"/>
  <c r="AT11"/>
  <c r="AK8" i="18" s="1"/>
  <c r="AU239" i="15"/>
  <c r="AU243" s="1"/>
  <c r="AU238" s="1"/>
  <c r="AU215"/>
  <c r="AU220" s="1"/>
  <c r="AU213" s="1"/>
  <c r="BB227" i="1"/>
  <c r="AU227"/>
  <c r="AU231" s="1"/>
  <c r="AU226" s="1"/>
  <c r="AU233" i="13"/>
  <c r="AU237" s="1"/>
  <c r="AU232" s="1"/>
  <c r="BB96" i="14"/>
  <c r="AT99"/>
  <c r="BB99" s="1"/>
  <c r="BB93" s="1"/>
  <c r="AU222" i="17"/>
  <c r="AU225" s="1"/>
  <c r="AU221" s="1"/>
  <c r="AU24"/>
  <c r="AU25" s="1"/>
  <c r="X86" i="18"/>
  <c r="X85" s="1"/>
  <c r="AT277" i="12"/>
  <c r="AU192" i="17"/>
  <c r="AU193" s="1"/>
  <c r="AU182" s="1"/>
  <c r="AU150" s="1"/>
  <c r="DF77" i="18"/>
  <c r="DF75" s="1"/>
  <c r="DW75"/>
  <c r="DW74" s="1"/>
  <c r="DW90" s="1"/>
  <c r="EJ76"/>
  <c r="EH58"/>
  <c r="EH55" s="1"/>
  <c r="H55"/>
  <c r="BB279" i="23"/>
  <c r="BB283" s="1"/>
  <c r="AU283"/>
  <c r="DJ85" i="18"/>
  <c r="EJ86"/>
  <c r="EJ85" s="1"/>
  <c r="DK77"/>
  <c r="DK75" s="1"/>
  <c r="AT245" i="22"/>
  <c r="AT105" i="15"/>
  <c r="BB101"/>
  <c r="AU198" i="1"/>
  <c r="AU197" s="1"/>
  <c r="L61" i="18"/>
  <c r="L60" s="1"/>
  <c r="BB279" i="22"/>
  <c r="BB283" s="1"/>
  <c r="AU283"/>
  <c r="AT245" i="23"/>
  <c r="DX76" i="18"/>
  <c r="DX75" s="1"/>
  <c r="BB150" i="15"/>
  <c r="BB6" i="16"/>
  <c r="BB240" i="14"/>
  <c r="BB243" s="1"/>
  <c r="BB238" s="1"/>
  <c r="AR244" i="22"/>
  <c r="AS197" i="17"/>
  <c r="AS292" s="1"/>
  <c r="X88" i="18"/>
  <c r="X87" s="1"/>
  <c r="AT284" i="12"/>
  <c r="AU31" i="13"/>
  <c r="AU37" s="1"/>
  <c r="AU20" s="1"/>
  <c r="AU222" i="12"/>
  <c r="AU225" s="1"/>
  <c r="AU221" s="1"/>
  <c r="EO7" i="18"/>
  <c r="EU7" s="1"/>
  <c r="EU9"/>
  <c r="AV84"/>
  <c r="AR269" i="14"/>
  <c r="AU234" i="15"/>
  <c r="AU237" s="1"/>
  <c r="AU232" s="1"/>
  <c r="BI84" i="18"/>
  <c r="BI82" s="1"/>
  <c r="BI74" s="1"/>
  <c r="AR269" i="15"/>
  <c r="BI88" i="18"/>
  <c r="BI87" s="1"/>
  <c r="AR284" i="15"/>
  <c r="BX83" i="18"/>
  <c r="BX82" s="1"/>
  <c r="AT269" i="16"/>
  <c r="AU30"/>
  <c r="AU37" s="1"/>
  <c r="AU20" s="1"/>
  <c r="CI88" i="18"/>
  <c r="CI87" s="1"/>
  <c r="AR284" i="17"/>
  <c r="CI83" i="18"/>
  <c r="AR269" i="17"/>
  <c r="AU21" i="1"/>
  <c r="AU25" s="1"/>
  <c r="AU20" s="1"/>
  <c r="AT77" i="12"/>
  <c r="BB62"/>
  <c r="BB77" s="1"/>
  <c r="BB61" s="1"/>
  <c r="AU222" i="13"/>
  <c r="AU225" s="1"/>
  <c r="AU221" s="1"/>
  <c r="AU30" i="14"/>
  <c r="AU37" s="1"/>
  <c r="AU20" s="1"/>
  <c r="AU31" i="15"/>
  <c r="AU37" s="1"/>
  <c r="AT56"/>
  <c r="BK21" i="18" s="1"/>
  <c r="BB51" i="15"/>
  <c r="BB56" s="1"/>
  <c r="AU239" i="16"/>
  <c r="AU243" s="1"/>
  <c r="AU238" s="1"/>
  <c r="DK83" i="18"/>
  <c r="DK82" s="1"/>
  <c r="AT269" i="22"/>
  <c r="EH33" i="18"/>
  <c r="EH32" s="1"/>
  <c r="BH32"/>
  <c r="BH25" s="1"/>
  <c r="BH90" s="1"/>
  <c r="BH91" s="1"/>
  <c r="H87"/>
  <c r="EH88"/>
  <c r="EH87" s="1"/>
  <c r="DX83"/>
  <c r="DX82" s="1"/>
  <c r="AT269" i="23"/>
  <c r="CJ66" i="18"/>
  <c r="EJ67"/>
  <c r="EJ66" s="1"/>
  <c r="H85"/>
  <c r="H74" s="1"/>
  <c r="EH86"/>
  <c r="EH85" s="1"/>
  <c r="DX81"/>
  <c r="DX79" s="1"/>
  <c r="AT259" i="23"/>
  <c r="AT277"/>
  <c r="DX86" i="18"/>
  <c r="DX85" s="1"/>
  <c r="AW254" i="22"/>
  <c r="BB251"/>
  <c r="BB254" s="1"/>
  <c r="DJ79" i="18"/>
  <c r="EJ81"/>
  <c r="EJ79" s="1"/>
  <c r="CU66"/>
  <c r="CU59" s="1"/>
  <c r="EH67"/>
  <c r="EH66" s="1"/>
  <c r="AU269" i="13"/>
  <c r="BB45" i="16"/>
  <c r="BB150" i="13"/>
  <c r="AR79" i="14"/>
  <c r="AF244" i="1"/>
  <c r="BB206" i="14"/>
  <c r="BB209" s="1"/>
  <c r="BB198" s="1"/>
  <c r="BB197" s="1"/>
  <c r="AT99" i="1"/>
  <c r="BB99" s="1"/>
  <c r="AS244" i="23"/>
  <c r="AS292" s="1"/>
  <c r="BB38" i="15"/>
  <c r="BB39" s="1"/>
  <c r="BB192" i="16"/>
  <c r="BB193" s="1"/>
  <c r="BB182" s="1"/>
  <c r="BB150" s="1"/>
  <c r="BB38" i="17"/>
  <c r="BB39" s="1"/>
  <c r="BB41" i="14"/>
  <c r="BB44" s="1"/>
  <c r="BB40" s="1"/>
  <c r="BB41" i="16"/>
  <c r="BB44" s="1"/>
  <c r="BB40" s="1"/>
  <c r="BB26" i="14"/>
  <c r="BB29" s="1"/>
  <c r="EH50" i="18"/>
  <c r="AU227" i="12"/>
  <c r="AU231" s="1"/>
  <c r="AU226" s="1"/>
  <c r="BB227"/>
  <c r="BB231" s="1"/>
  <c r="BB226" s="1"/>
  <c r="AU24"/>
  <c r="AU25" s="1"/>
  <c r="AU20" s="1"/>
  <c r="BB24"/>
  <c r="BB25" s="1"/>
  <c r="BB20" s="1"/>
  <c r="AU240"/>
  <c r="AU243" s="1"/>
  <c r="AU238" s="1"/>
  <c r="BB240"/>
  <c r="BB243" s="1"/>
  <c r="BB238" s="1"/>
  <c r="AK86" i="18"/>
  <c r="AK85" s="1"/>
  <c r="AT277" i="13"/>
  <c r="BB94"/>
  <c r="AT99"/>
  <c r="BB99" s="1"/>
  <c r="BB93" s="1"/>
  <c r="BB78" s="1"/>
  <c r="AK83" i="18"/>
  <c r="AT269" i="13"/>
  <c r="AU227"/>
  <c r="AU231" s="1"/>
  <c r="AU226" s="1"/>
  <c r="BB227"/>
  <c r="BB231" s="1"/>
  <c r="BB226" s="1"/>
  <c r="AU239"/>
  <c r="AU243" s="1"/>
  <c r="AU238" s="1"/>
  <c r="BB239"/>
  <c r="BB243" s="1"/>
  <c r="BB238" s="1"/>
  <c r="BB7" i="14"/>
  <c r="BB11" s="1"/>
  <c r="AT11"/>
  <c r="AX8" i="18" s="1"/>
  <c r="AU222" i="16"/>
  <c r="AU225" s="1"/>
  <c r="AU221" s="1"/>
  <c r="BB222"/>
  <c r="BB225" s="1"/>
  <c r="BB221" s="1"/>
  <c r="AU227"/>
  <c r="AU231" s="1"/>
  <c r="AU226" s="1"/>
  <c r="BB227"/>
  <c r="BB231" s="1"/>
  <c r="BB226" s="1"/>
  <c r="AU233" i="17"/>
  <c r="AU237" s="1"/>
  <c r="AU232" s="1"/>
  <c r="BB233"/>
  <c r="BB237" s="1"/>
  <c r="BB232" s="1"/>
  <c r="AT56"/>
  <c r="CK21" i="18" s="1"/>
  <c r="BB51" i="17"/>
  <c r="BB56" s="1"/>
  <c r="BB45" s="1"/>
  <c r="EJ49" i="18"/>
  <c r="EJ47" s="1"/>
  <c r="EJ46" s="1"/>
  <c r="CW47"/>
  <c r="CW46" s="1"/>
  <c r="CW90" s="1"/>
  <c r="CW91" s="1"/>
  <c r="J60"/>
  <c r="J59" s="1"/>
  <c r="EJ62"/>
  <c r="H47"/>
  <c r="H46" s="1"/>
  <c r="EH48"/>
  <c r="CJ64"/>
  <c r="EJ65"/>
  <c r="EJ64" s="1"/>
  <c r="AU198" i="17"/>
  <c r="CL61" i="18"/>
  <c r="CL60" s="1"/>
  <c r="EJ77"/>
  <c r="DJ75"/>
  <c r="DJ74" s="1"/>
  <c r="DJ90" s="1"/>
  <c r="DJ91" s="1"/>
  <c r="DK81"/>
  <c r="DK79" s="1"/>
  <c r="AT259" i="22"/>
  <c r="EH54" i="18"/>
  <c r="EH51" s="1"/>
  <c r="CU51"/>
  <c r="CU46" s="1"/>
  <c r="CU36"/>
  <c r="CU25" s="1"/>
  <c r="EH37"/>
  <c r="EH36" s="1"/>
  <c r="AT284" i="22"/>
  <c r="DK88" i="18"/>
  <c r="DK87" s="1"/>
  <c r="CH64"/>
  <c r="CH59" s="1"/>
  <c r="CH90" s="1"/>
  <c r="CH91" s="1"/>
  <c r="EH65"/>
  <c r="EH64" s="1"/>
  <c r="AR244" i="15"/>
  <c r="AQ292" i="17"/>
  <c r="BB79"/>
  <c r="AF150" i="15"/>
  <c r="BB45"/>
  <c r="AT259" i="14"/>
  <c r="BB278" i="13"/>
  <c r="BB283" s="1"/>
  <c r="BB277" s="1"/>
  <c r="BB274"/>
  <c r="BB276" s="1"/>
  <c r="CI81" i="18"/>
  <c r="AR259" i="17"/>
  <c r="AR244" s="1"/>
  <c r="AR259" i="16"/>
  <c r="BX80" i="18"/>
  <c r="BK80"/>
  <c r="BK79" s="1"/>
  <c r="AT259" i="15"/>
  <c r="AX79" i="18"/>
  <c r="AK81"/>
  <c r="AK79" s="1"/>
  <c r="AT259" i="13"/>
  <c r="AT244" s="1"/>
  <c r="X80" i="18"/>
  <c r="X79" s="1"/>
  <c r="AT259" i="12"/>
  <c r="X84" i="18"/>
  <c r="X82" s="1"/>
  <c r="AT269" i="12"/>
  <c r="DV70" i="18"/>
  <c r="DV32"/>
  <c r="DV30"/>
  <c r="DV17"/>
  <c r="DV19"/>
  <c r="AT77" i="23"/>
  <c r="BB62"/>
  <c r="BB77" s="1"/>
  <c r="BB61" s="1"/>
  <c r="AU199"/>
  <c r="AU203" s="1"/>
  <c r="AU198" s="1"/>
  <c r="AU197" s="1"/>
  <c r="BB182"/>
  <c r="BB150" s="1"/>
  <c r="BB241"/>
  <c r="BB243" s="1"/>
  <c r="BB238" s="1"/>
  <c r="DV72" i="18"/>
  <c r="DV64"/>
  <c r="DV10"/>
  <c r="DV26"/>
  <c r="DV34"/>
  <c r="DV12"/>
  <c r="AU30" i="23"/>
  <c r="AU37" s="1"/>
  <c r="AU20" s="1"/>
  <c r="EF8" i="18"/>
  <c r="BB6" i="23"/>
  <c r="AT139"/>
  <c r="BB135"/>
  <c r="AT56"/>
  <c r="DX21" i="18" s="1"/>
  <c r="BB51" i="23"/>
  <c r="BB56" s="1"/>
  <c r="BB45" s="1"/>
  <c r="DL64" i="18"/>
  <c r="DI26"/>
  <c r="DI12"/>
  <c r="DI10"/>
  <c r="DI17"/>
  <c r="BB151" i="22"/>
  <c r="BB41"/>
  <c r="BB44" s="1"/>
  <c r="BB26"/>
  <c r="BB29" s="1"/>
  <c r="BB31"/>
  <c r="BB37" s="1"/>
  <c r="BB239"/>
  <c r="BB243" s="1"/>
  <c r="BB238" s="1"/>
  <c r="BB222"/>
  <c r="BB225" s="1"/>
  <c r="BB221" s="1"/>
  <c r="BB227"/>
  <c r="BB231" s="1"/>
  <c r="BB226" s="1"/>
  <c r="DL23" i="18"/>
  <c r="DL70"/>
  <c r="DL60"/>
  <c r="AT77" i="22"/>
  <c r="BB62"/>
  <c r="BB77" s="1"/>
  <c r="BB61" s="1"/>
  <c r="AT56"/>
  <c r="DK21" i="18" s="1"/>
  <c r="BB51" i="22"/>
  <c r="BB56" s="1"/>
  <c r="BB45" s="1"/>
  <c r="AT40"/>
  <c r="DK18" i="18"/>
  <c r="DK17" s="1"/>
  <c r="AZ40" i="22"/>
  <c r="AZ5" s="1"/>
  <c r="AZ292" s="1"/>
  <c r="DQ18" i="18"/>
  <c r="DQ17" s="1"/>
  <c r="DQ6" s="1"/>
  <c r="DQ90" s="1"/>
  <c r="BB163" i="22"/>
  <c r="AU197"/>
  <c r="DH91" i="18"/>
  <c r="BB183" i="12"/>
  <c r="BB190" s="1"/>
  <c r="BB182" s="1"/>
  <c r="BB150" s="1"/>
  <c r="AT190"/>
  <c r="EO19" i="18"/>
  <c r="EU20"/>
  <c r="V30"/>
  <c r="CI82"/>
  <c r="AK82"/>
  <c r="AK74" s="1"/>
  <c r="W91"/>
  <c r="U91"/>
  <c r="AU205" i="23"/>
  <c r="AU209" s="1"/>
  <c r="AT209"/>
  <c r="DX62" i="18" s="1"/>
  <c r="AW209" i="22"/>
  <c r="AW198" s="1"/>
  <c r="AW197" s="1"/>
  <c r="CX62" i="18"/>
  <c r="CV62"/>
  <c r="CV60" s="1"/>
  <c r="CV59" s="1"/>
  <c r="CK11"/>
  <c r="CK10" s="1"/>
  <c r="AT16" i="17"/>
  <c r="AW209"/>
  <c r="AW198" s="1"/>
  <c r="AW197" s="1"/>
  <c r="AW292" s="1"/>
  <c r="AU20"/>
  <c r="CS11" i="18"/>
  <c r="CS10" s="1"/>
  <c r="AT209" i="16"/>
  <c r="AW204"/>
  <c r="AW209" s="1"/>
  <c r="AW198" s="1"/>
  <c r="AW197" s="1"/>
  <c r="BS11" i="18"/>
  <c r="BS10" s="1"/>
  <c r="AT209" i="15"/>
  <c r="AU20"/>
  <c r="AT16"/>
  <c r="BK11" i="18"/>
  <c r="BK10" s="1"/>
  <c r="AU197" i="15"/>
  <c r="AT209" i="14"/>
  <c r="AU204" i="13"/>
  <c r="AU209" s="1"/>
  <c r="AU198" s="1"/>
  <c r="AU197" s="1"/>
  <c r="AT209"/>
  <c r="AR79" i="23"/>
  <c r="EI57" i="18"/>
  <c r="AT193" i="17"/>
  <c r="CK57" i="18" s="1"/>
  <c r="AI51"/>
  <c r="AI47"/>
  <c r="AT212" i="23"/>
  <c r="DX63" i="18" s="1"/>
  <c r="EF63"/>
  <c r="DV61"/>
  <c r="AR198" i="23"/>
  <c r="AR197" s="1"/>
  <c r="AR123"/>
  <c r="DV41" i="18"/>
  <c r="AT162" i="23"/>
  <c r="DX50" i="18" s="1"/>
  <c r="EF50"/>
  <c r="AT203" i="23"/>
  <c r="AT133"/>
  <c r="AT162" i="22"/>
  <c r="DK50" i="18" s="1"/>
  <c r="DS50"/>
  <c r="AF150" i="22"/>
  <c r="DF58" i="18"/>
  <c r="CX58"/>
  <c r="CX39"/>
  <c r="CX38" s="1"/>
  <c r="DF61"/>
  <c r="CV43"/>
  <c r="CV42" s="1"/>
  <c r="CX57"/>
  <c r="CX29"/>
  <c r="DF29"/>
  <c r="DF39"/>
  <c r="DF38" s="1"/>
  <c r="CX61"/>
  <c r="DF14"/>
  <c r="CY14"/>
  <c r="CK69"/>
  <c r="CK68" s="1"/>
  <c r="AT226" i="17"/>
  <c r="CS54" i="18"/>
  <c r="AT181" i="17"/>
  <c r="CK54" i="18" s="1"/>
  <c r="CS50"/>
  <c r="AT162" i="17"/>
  <c r="CK50" i="18" s="1"/>
  <c r="CK62"/>
  <c r="CK60" s="1"/>
  <c r="AT198" i="17"/>
  <c r="CK65" i="18"/>
  <c r="CK64" s="1"/>
  <c r="AT213" i="17"/>
  <c r="CF57" i="18"/>
  <c r="AR238" i="16"/>
  <c r="BV73" i="18"/>
  <c r="BV72" s="1"/>
  <c r="AR232" i="16"/>
  <c r="BV71" i="18"/>
  <c r="BV70" s="1"/>
  <c r="CF63"/>
  <c r="AT212" i="16"/>
  <c r="BX63" i="18" s="1"/>
  <c r="AF5" i="16"/>
  <c r="AT243"/>
  <c r="AT237"/>
  <c r="AF150"/>
  <c r="BC21" i="18"/>
  <c r="BC19" s="1"/>
  <c r="BC6" s="1"/>
  <c r="BC90" s="1"/>
  <c r="AY5" i="14"/>
  <c r="AY292" s="1"/>
  <c r="AF5"/>
  <c r="AS57" i="18"/>
  <c r="AT193" i="13"/>
  <c r="AK57" i="18" s="1"/>
  <c r="AS49"/>
  <c r="AT159" i="13"/>
  <c r="AK49" i="18" s="1"/>
  <c r="AS48"/>
  <c r="AT156" i="13"/>
  <c r="AK48" i="18" s="1"/>
  <c r="AT181" i="12"/>
  <c r="X54" i="18" s="1"/>
  <c r="AF54"/>
  <c r="AF86"/>
  <c r="AF85" s="1"/>
  <c r="S86"/>
  <c r="S85" s="1"/>
  <c r="BB277" i="1"/>
  <c r="BB273"/>
  <c r="AT273"/>
  <c r="BB276"/>
  <c r="S84" i="18" s="1"/>
  <c r="AT276" i="1"/>
  <c r="K84" i="18" s="1"/>
  <c r="BB258" i="1"/>
  <c r="S78" i="18" s="1"/>
  <c r="AT258" i="1"/>
  <c r="K78" i="18" s="1"/>
  <c r="AR245" i="1"/>
  <c r="I76" i="18"/>
  <c r="I75" s="1"/>
  <c r="BB111" i="1"/>
  <c r="S37" i="18"/>
  <c r="S36" s="1"/>
  <c r="K35"/>
  <c r="K34" s="1"/>
  <c r="AT106" i="1"/>
  <c r="AT254"/>
  <c r="K77" i="18" s="1"/>
  <c r="BB254" i="1"/>
  <c r="S77" i="18" s="1"/>
  <c r="AT243" i="1"/>
  <c r="I65" i="18"/>
  <c r="I64" s="1"/>
  <c r="AR213" i="1"/>
  <c r="K86" i="18"/>
  <c r="K85" s="1"/>
  <c r="AT277" i="1"/>
  <c r="AR269"/>
  <c r="I83" i="18"/>
  <c r="AT250" i="1"/>
  <c r="BB250"/>
  <c r="K37" i="18"/>
  <c r="K36" s="1"/>
  <c r="AT111" i="1"/>
  <c r="S35" i="18"/>
  <c r="S34" s="1"/>
  <c r="BB106" i="1"/>
  <c r="AR238"/>
  <c r="I73" i="18"/>
  <c r="I72" s="1"/>
  <c r="BB220" i="1"/>
  <c r="AT220"/>
  <c r="EF35" i="18"/>
  <c r="EF34" s="1"/>
  <c r="DX11"/>
  <c r="DX10" s="1"/>
  <c r="AT16" i="23"/>
  <c r="EF33" i="18"/>
  <c r="EF32" s="1"/>
  <c r="EF31"/>
  <c r="EF30" s="1"/>
  <c r="AT156" i="23"/>
  <c r="AT149"/>
  <c r="DV39" i="18"/>
  <c r="AR118" i="23"/>
  <c r="AT117"/>
  <c r="AT190"/>
  <c r="AT168"/>
  <c r="DX24" i="18"/>
  <c r="DX23" s="1"/>
  <c r="AT61" i="23"/>
  <c r="EF49" i="18"/>
  <c r="AT159" i="23"/>
  <c r="DX49" i="18" s="1"/>
  <c r="DX27"/>
  <c r="DX18"/>
  <c r="DX17" s="1"/>
  <c r="AT40" i="23"/>
  <c r="AT37"/>
  <c r="DX15" i="18" s="1"/>
  <c r="AT11" i="23"/>
  <c r="DX35" i="18"/>
  <c r="DX34" s="1"/>
  <c r="AT106" i="23"/>
  <c r="DX20" i="18"/>
  <c r="DX19" s="1"/>
  <c r="AT45" i="23"/>
  <c r="DX13" i="18"/>
  <c r="EF11"/>
  <c r="EF10" s="1"/>
  <c r="DX33"/>
  <c r="DX32" s="1"/>
  <c r="AT100" i="23"/>
  <c r="DX31" i="18"/>
  <c r="DX30" s="1"/>
  <c r="AT93" i="23"/>
  <c r="AT196"/>
  <c r="DX58" i="18" s="1"/>
  <c r="EF58"/>
  <c r="DV48"/>
  <c r="AR151" i="23"/>
  <c r="AR140"/>
  <c r="DV45" i="18"/>
  <c r="AT122" i="23"/>
  <c r="AR111"/>
  <c r="AR78" s="1"/>
  <c r="DV37" i="18"/>
  <c r="EF28"/>
  <c r="AT88" i="23"/>
  <c r="DX28" i="18" s="1"/>
  <c r="AT15" i="23"/>
  <c r="DX9" i="18" s="1"/>
  <c r="EF9"/>
  <c r="DV56"/>
  <c r="AR182" i="23"/>
  <c r="AR163"/>
  <c r="DV52" i="18"/>
  <c r="AR61" i="23"/>
  <c r="DV24" i="18"/>
  <c r="EF54"/>
  <c r="AT181" i="23"/>
  <c r="DX54" i="18" s="1"/>
  <c r="EF27"/>
  <c r="EF26" s="1"/>
  <c r="AR6" i="23"/>
  <c r="DV8" i="18"/>
  <c r="AR134" i="23"/>
  <c r="DV43" i="18"/>
  <c r="DK11"/>
  <c r="DK10" s="1"/>
  <c r="AT16" i="22"/>
  <c r="AR111"/>
  <c r="DI37" i="18"/>
  <c r="AT92" i="22"/>
  <c r="DK29" i="18" s="1"/>
  <c r="DS29"/>
  <c r="DI8"/>
  <c r="AR6" i="22"/>
  <c r="DS54" i="18"/>
  <c r="AT181" i="22"/>
  <c r="DK54" i="18" s="1"/>
  <c r="DI45"/>
  <c r="AR140" i="22"/>
  <c r="DI39" i="18"/>
  <c r="AR118" i="22"/>
  <c r="AT105"/>
  <c r="DI31" i="18"/>
  <c r="AR93" i="22"/>
  <c r="DI24" i="18"/>
  <c r="AR61" i="22"/>
  <c r="AT50"/>
  <c r="AR163"/>
  <c r="DI52" i="18"/>
  <c r="AT139" i="22"/>
  <c r="AT110"/>
  <c r="DK27" i="18"/>
  <c r="DK13"/>
  <c r="DK12" s="1"/>
  <c r="AT20" i="22"/>
  <c r="AT196"/>
  <c r="AT156"/>
  <c r="AR123"/>
  <c r="DI41" i="18"/>
  <c r="DS21"/>
  <c r="DS15"/>
  <c r="DL15"/>
  <c r="DS11"/>
  <c r="DS10" s="1"/>
  <c r="AT117" i="22"/>
  <c r="AT60"/>
  <c r="DK22" i="18" s="1"/>
  <c r="DS22"/>
  <c r="AT11" i="22"/>
  <c r="DS49" i="18"/>
  <c r="AT159" i="22"/>
  <c r="DK49" i="18" s="1"/>
  <c r="AT149" i="22"/>
  <c r="AT122"/>
  <c r="AR100"/>
  <c r="DI33" i="18"/>
  <c r="AT99" i="22"/>
  <c r="BB99" s="1"/>
  <c r="BB93" s="1"/>
  <c r="BB78" s="1"/>
  <c r="DS28" i="18"/>
  <c r="AT88" i="22"/>
  <c r="DK28" i="18" s="1"/>
  <c r="DK24"/>
  <c r="DK23" s="1"/>
  <c r="AT61" i="22"/>
  <c r="DI20" i="18"/>
  <c r="AR45" i="22"/>
  <c r="AT168"/>
  <c r="AR134"/>
  <c r="DI43" i="18"/>
  <c r="AR106" i="22"/>
  <c r="DI35" i="18"/>
  <c r="DS27"/>
  <c r="DS9"/>
  <c r="AT15" i="22"/>
  <c r="DK9" i="18" s="1"/>
  <c r="DI58"/>
  <c r="AR182" i="22"/>
  <c r="AR151"/>
  <c r="DI48" i="18"/>
  <c r="AT133" i="22"/>
  <c r="CX13" i="18"/>
  <c r="DF9"/>
  <c r="CX9"/>
  <c r="DF50"/>
  <c r="CX50"/>
  <c r="CV41"/>
  <c r="CV40" s="1"/>
  <c r="CV24"/>
  <c r="CV23" s="1"/>
  <c r="CX15"/>
  <c r="CV8"/>
  <c r="CV7" s="1"/>
  <c r="CY16"/>
  <c r="EL16" s="1"/>
  <c r="EW16" s="1"/>
  <c r="DF16"/>
  <c r="DF49"/>
  <c r="CX49"/>
  <c r="CV33"/>
  <c r="CV32" s="1"/>
  <c r="CX22"/>
  <c r="DF22"/>
  <c r="CV56"/>
  <c r="CV55" s="1"/>
  <c r="CV52"/>
  <c r="CV51" s="1"/>
  <c r="CV45"/>
  <c r="CV44" s="1"/>
  <c r="CV37"/>
  <c r="CV36" s="1"/>
  <c r="DF21"/>
  <c r="CV48"/>
  <c r="CV47" s="1"/>
  <c r="CV18"/>
  <c r="CV17" s="1"/>
  <c r="CV35"/>
  <c r="CV34" s="1"/>
  <c r="CV31"/>
  <c r="CV30" s="1"/>
  <c r="CX24"/>
  <c r="CX23" s="1"/>
  <c r="CV20"/>
  <c r="CV19" s="1"/>
  <c r="CV11"/>
  <c r="CV10" s="1"/>
  <c r="CI73"/>
  <c r="CI72" s="1"/>
  <c r="AR238" i="17"/>
  <c r="AT237"/>
  <c r="CI56" i="18"/>
  <c r="CI55" s="1"/>
  <c r="AR182" i="17"/>
  <c r="AT60"/>
  <c r="CK22" i="18" s="1"/>
  <c r="CS22"/>
  <c r="CI24"/>
  <c r="CI23" s="1"/>
  <c r="AR61" i="17"/>
  <c r="AT50"/>
  <c r="AT37"/>
  <c r="CK15" i="18" s="1"/>
  <c r="AT15" i="17"/>
  <c r="CK9" i="18" s="1"/>
  <c r="CS9"/>
  <c r="AR40" i="17"/>
  <c r="CI18" i="18"/>
  <c r="CI17" s="1"/>
  <c r="CI67"/>
  <c r="CI66" s="1"/>
  <c r="AR221" i="17"/>
  <c r="CS21" i="18"/>
  <c r="AT25" i="17"/>
  <c r="AT11"/>
  <c r="CL16" i="18"/>
  <c r="CS16"/>
  <c r="AF5" i="17"/>
  <c r="AT243"/>
  <c r="CI71" i="18"/>
  <c r="CI70" s="1"/>
  <c r="AR232" i="17"/>
  <c r="AT190"/>
  <c r="CK24" i="18"/>
  <c r="CK23" s="1"/>
  <c r="AT61" i="17"/>
  <c r="CI20" i="18"/>
  <c r="CI19" s="1"/>
  <c r="AR45" i="17"/>
  <c r="AT44"/>
  <c r="AT225"/>
  <c r="CI13" i="18"/>
  <c r="CI12" s="1"/>
  <c r="AR20" i="17"/>
  <c r="CI8" i="18"/>
  <c r="CI7" s="1"/>
  <c r="AR6" i="17"/>
  <c r="AT225" i="16"/>
  <c r="AR140"/>
  <c r="BV45" i="18"/>
  <c r="BV44" s="1"/>
  <c r="AT231" i="16"/>
  <c r="AR182"/>
  <c r="BV56" i="18"/>
  <c r="BV55" s="1"/>
  <c r="CF58"/>
  <c r="AT196" i="16"/>
  <c r="BX58" i="18" s="1"/>
  <c r="AT168" i="16"/>
  <c r="BV48" i="18"/>
  <c r="BV47" s="1"/>
  <c r="AR151" i="16"/>
  <c r="AT139"/>
  <c r="AT220"/>
  <c r="CF8" i="18"/>
  <c r="AT11" i="16"/>
  <c r="BX8" i="18" s="1"/>
  <c r="AT203" i="16"/>
  <c r="BV67" i="18"/>
  <c r="BV66" s="1"/>
  <c r="AR221" i="16"/>
  <c r="BX62" i="18"/>
  <c r="AT149" i="16"/>
  <c r="BV69" i="18"/>
  <c r="BV68" s="1"/>
  <c r="AR226" i="16"/>
  <c r="AT190"/>
  <c r="BV52" i="18"/>
  <c r="BV51" s="1"/>
  <c r="AR163" i="16"/>
  <c r="AT156"/>
  <c r="BV43" i="18"/>
  <c r="BV42" s="1"/>
  <c r="AR134" i="16"/>
  <c r="AR213"/>
  <c r="BV65" i="18"/>
  <c r="BV64" s="1"/>
  <c r="BV61"/>
  <c r="BV60" s="1"/>
  <c r="AR198" i="16"/>
  <c r="CF54" i="18"/>
  <c r="AT181" i="16"/>
  <c r="BX54" i="18" s="1"/>
  <c r="CF49"/>
  <c r="AT159" i="16"/>
  <c r="BX49" i="18" s="1"/>
  <c r="EH27"/>
  <c r="EH26" s="1"/>
  <c r="EH25" s="1"/>
  <c r="EI15"/>
  <c r="EI78"/>
  <c r="EI49"/>
  <c r="EI54"/>
  <c r="BS37"/>
  <c r="BS36" s="1"/>
  <c r="BL16"/>
  <c r="BS16"/>
  <c r="AT106" i="15"/>
  <c r="BK35" i="18"/>
  <c r="BK34" s="1"/>
  <c r="AR198" i="15"/>
  <c r="BI61" i="18"/>
  <c r="BI60" s="1"/>
  <c r="BK53"/>
  <c r="BK51" s="1"/>
  <c r="AT163" i="15"/>
  <c r="AR151"/>
  <c r="BI48" i="18"/>
  <c r="BI47" s="1"/>
  <c r="AR45" i="15"/>
  <c r="BI20" i="18"/>
  <c r="BI19" s="1"/>
  <c r="AT37" i="15"/>
  <c r="BK15" i="18" s="1"/>
  <c r="BK62"/>
  <c r="BI56"/>
  <c r="BI55" s="1"/>
  <c r="AR182" i="15"/>
  <c r="AT60"/>
  <c r="BK22" i="18" s="1"/>
  <c r="BS22"/>
  <c r="AT123" i="15"/>
  <c r="BK41" i="18"/>
  <c r="BK40" s="1"/>
  <c r="AT118" i="15"/>
  <c r="BK39" i="18"/>
  <c r="BK38" s="1"/>
  <c r="AT134" i="15"/>
  <c r="BK43" i="18"/>
  <c r="BK42" s="1"/>
  <c r="AT93" i="15"/>
  <c r="BK31" i="18"/>
  <c r="BK30" s="1"/>
  <c r="BS58"/>
  <c r="AT196" i="15"/>
  <c r="BK58" i="18" s="1"/>
  <c r="BS21"/>
  <c r="BI13"/>
  <c r="BI12" s="1"/>
  <c r="AR20" i="15"/>
  <c r="AT44"/>
  <c r="AT11"/>
  <c r="BI25" i="18"/>
  <c r="AT111" i="15"/>
  <c r="BK37" i="18"/>
  <c r="BK36" s="1"/>
  <c r="AT140" i="15"/>
  <c r="BK45" i="18"/>
  <c r="BK44" s="1"/>
  <c r="BS35"/>
  <c r="BS34" s="1"/>
  <c r="AT203" i="15"/>
  <c r="BS53" i="18"/>
  <c r="BS51" s="1"/>
  <c r="AT156" i="15"/>
  <c r="AT50"/>
  <c r="AT190"/>
  <c r="BS41" i="18"/>
  <c r="BS40" s="1"/>
  <c r="BS39"/>
  <c r="BS38" s="1"/>
  <c r="BS43"/>
  <c r="BS42" s="1"/>
  <c r="BS31"/>
  <c r="BS30" s="1"/>
  <c r="BS49"/>
  <c r="AT159" i="15"/>
  <c r="BK49" i="18" s="1"/>
  <c r="AT25" i="15"/>
  <c r="BI18" i="18"/>
  <c r="BI17" s="1"/>
  <c r="AR40" i="15"/>
  <c r="BI8" i="18"/>
  <c r="BI7" s="1"/>
  <c r="AR6" i="15"/>
  <c r="BS81" i="18"/>
  <c r="AR78" i="15"/>
  <c r="AY14" i="18"/>
  <c r="BF14"/>
  <c r="AT139" i="14"/>
  <c r="AV39" i="18"/>
  <c r="AV38" s="1"/>
  <c r="AR118" i="14"/>
  <c r="AV35" i="18"/>
  <c r="AV34" s="1"/>
  <c r="AR106" i="14"/>
  <c r="AT159"/>
  <c r="AX49" i="18" s="1"/>
  <c r="BF49"/>
  <c r="AT88" i="14"/>
  <c r="AX28" i="18" s="1"/>
  <c r="BF28"/>
  <c r="AX13"/>
  <c r="BF27"/>
  <c r="AV20"/>
  <c r="AV19" s="1"/>
  <c r="AR45" i="14"/>
  <c r="AV52" i="18"/>
  <c r="AV51" s="1"/>
  <c r="AR163" i="14"/>
  <c r="AV48" i="18"/>
  <c r="AV47" s="1"/>
  <c r="AR151" i="14"/>
  <c r="AV41" i="18"/>
  <c r="AV40" s="1"/>
  <c r="AR123" i="14"/>
  <c r="AT117"/>
  <c r="AV33" i="18"/>
  <c r="AR100" i="14"/>
  <c r="BF29" i="18"/>
  <c r="AT92" i="14"/>
  <c r="AX29" i="18" s="1"/>
  <c r="AV58"/>
  <c r="AV55" s="1"/>
  <c r="AR182" i="14"/>
  <c r="AX18" i="18"/>
  <c r="AX17" s="1"/>
  <c r="AT40" i="14"/>
  <c r="AV11" i="18"/>
  <c r="AV10" s="1"/>
  <c r="AR16" i="14"/>
  <c r="AV45" i="18"/>
  <c r="AV44" s="1"/>
  <c r="AR140" i="14"/>
  <c r="AV7" i="18"/>
  <c r="AR6" i="14"/>
  <c r="AV43" i="18"/>
  <c r="AV42" s="1"/>
  <c r="AR134" i="14"/>
  <c r="AT122"/>
  <c r="AT110"/>
  <c r="BF54" i="18"/>
  <c r="AT181" i="14"/>
  <c r="AX54" i="18" s="1"/>
  <c r="AX27"/>
  <c r="AT79" i="14"/>
  <c r="AT50"/>
  <c r="BF9" i="18"/>
  <c r="AT15" i="14"/>
  <c r="AX9" i="18" s="1"/>
  <c r="AT168" i="14"/>
  <c r="AT156"/>
  <c r="AT133"/>
  <c r="AR111"/>
  <c r="AV37" i="18"/>
  <c r="AV36" s="1"/>
  <c r="BF58"/>
  <c r="AT196" i="14"/>
  <c r="AX58" i="18" s="1"/>
  <c r="BF50"/>
  <c r="AT162" i="14"/>
  <c r="AX50" i="18" s="1"/>
  <c r="AV31"/>
  <c r="AR93" i="14"/>
  <c r="AR78" s="1"/>
  <c r="AT37"/>
  <c r="AX15" i="18" s="1"/>
  <c r="AT19" i="14"/>
  <c r="AT149"/>
  <c r="BF22" i="18"/>
  <c r="AT60" i="14"/>
  <c r="AX22" i="18" s="1"/>
  <c r="BA77"/>
  <c r="BA75" s="1"/>
  <c r="AW245" i="14"/>
  <c r="AW244" s="1"/>
  <c r="AW292" s="1"/>
  <c r="AT190" i="13"/>
  <c r="AR226"/>
  <c r="AI69" i="18"/>
  <c r="AI68" s="1"/>
  <c r="AR198" i="13"/>
  <c r="AI61" i="18"/>
  <c r="AI60" s="1"/>
  <c r="AT225" i="13"/>
  <c r="AT77"/>
  <c r="AR238"/>
  <c r="AI73" i="18"/>
  <c r="AI72" s="1"/>
  <c r="AI71"/>
  <c r="AI70" s="1"/>
  <c r="AR232" i="13"/>
  <c r="AI65" i="18"/>
  <c r="AI64" s="1"/>
  <c r="AR213" i="13"/>
  <c r="AS53" i="18"/>
  <c r="ES53" s="1"/>
  <c r="AS50"/>
  <c r="AS47" s="1"/>
  <c r="AS84"/>
  <c r="AK62"/>
  <c r="AI56"/>
  <c r="AI55" s="1"/>
  <c r="AI46" s="1"/>
  <c r="AR182" i="13"/>
  <c r="AR150" s="1"/>
  <c r="AT231"/>
  <c r="AT203"/>
  <c r="AI67" i="18"/>
  <c r="AI66" s="1"/>
  <c r="AR221" i="13"/>
  <c r="AS63" i="18"/>
  <c r="AT212" i="13"/>
  <c r="AK63" i="18" s="1"/>
  <c r="AI24"/>
  <c r="AI23" s="1"/>
  <c r="AR61" i="13"/>
  <c r="AT243"/>
  <c r="AT237"/>
  <c r="AT220"/>
  <c r="AS54" i="18"/>
  <c r="AT181" i="13"/>
  <c r="AK54" i="18" s="1"/>
  <c r="EK54" s="1"/>
  <c r="EW54" s="1"/>
  <c r="AJ26"/>
  <c r="AJ25" s="1"/>
  <c r="AJ90" s="1"/>
  <c r="AJ91" s="1"/>
  <c r="EJ27"/>
  <c r="EJ26" s="1"/>
  <c r="EJ25" s="1"/>
  <c r="AK53"/>
  <c r="AT163" i="13"/>
  <c r="AK50" i="18"/>
  <c r="AK47" s="1"/>
  <c r="AT151" i="13"/>
  <c r="AF20" i="18"/>
  <c r="AT156" i="12"/>
  <c r="AT149"/>
  <c r="V39" i="18"/>
  <c r="V38" s="1"/>
  <c r="AR118" i="12"/>
  <c r="V37" i="18"/>
  <c r="V36" s="1"/>
  <c r="V33"/>
  <c r="V32" s="1"/>
  <c r="AR100" i="12"/>
  <c r="V28" i="18"/>
  <c r="V26" s="1"/>
  <c r="V52"/>
  <c r="V51" s="1"/>
  <c r="AR163" i="12"/>
  <c r="AT139"/>
  <c r="AT110"/>
  <c r="AT106" s="1"/>
  <c r="AT61"/>
  <c r="X24" i="18"/>
  <c r="X23" s="1"/>
  <c r="AF31"/>
  <c r="AF30" s="1"/>
  <c r="V41"/>
  <c r="V40" s="1"/>
  <c r="AR123" i="12"/>
  <c r="AR40"/>
  <c r="V18" i="18"/>
  <c r="V17" s="1"/>
  <c r="X20"/>
  <c r="AF15"/>
  <c r="Y15"/>
  <c r="AR151" i="12"/>
  <c r="V48" i="18"/>
  <c r="V47" s="1"/>
  <c r="V45"/>
  <c r="V44" s="1"/>
  <c r="AR140" i="12"/>
  <c r="AT122"/>
  <c r="AT117"/>
  <c r="AT111" s="1"/>
  <c r="AT105"/>
  <c r="AF28" i="18"/>
  <c r="AT88" i="12"/>
  <c r="X28" i="18" s="1"/>
  <c r="AF14"/>
  <c r="AT29" i="12"/>
  <c r="X14" i="18" s="1"/>
  <c r="AT168" i="12"/>
  <c r="V43" i="18"/>
  <c r="V42" s="1"/>
  <c r="AR134" i="12"/>
  <c r="V35" i="18"/>
  <c r="V34" s="1"/>
  <c r="AR61" i="12"/>
  <c r="V24" i="18"/>
  <c r="V23" s="1"/>
  <c r="AF21"/>
  <c r="AT56" i="12"/>
  <c r="X21" i="18" s="1"/>
  <c r="X31"/>
  <c r="X30" s="1"/>
  <c r="AT93" i="12"/>
  <c r="AF49" i="18"/>
  <c r="AT159" i="12"/>
  <c r="X49" i="18" s="1"/>
  <c r="AT133" i="12"/>
  <c r="AF22" i="18"/>
  <c r="AT60" i="12"/>
  <c r="X22" i="18" s="1"/>
  <c r="AT44" i="12"/>
  <c r="K18" i="18"/>
  <c r="K17" s="1"/>
  <c r="AT40" i="1"/>
  <c r="AR284"/>
  <c r="I88" i="18"/>
  <c r="I87" s="1"/>
  <c r="BB162" i="1"/>
  <c r="S50" i="18" s="1"/>
  <c r="AT162" i="1"/>
  <c r="K50" i="18" s="1"/>
  <c r="I41"/>
  <c r="I40" s="1"/>
  <c r="AR123" i="1"/>
  <c r="I33" i="18"/>
  <c r="I32" s="1"/>
  <c r="BB88" i="1"/>
  <c r="AT88"/>
  <c r="BB50"/>
  <c r="AT50"/>
  <c r="I67" i="18"/>
  <c r="I66" s="1"/>
  <c r="AR221" i="1"/>
  <c r="I61" i="18"/>
  <c r="I60" s="1"/>
  <c r="AR198" i="1"/>
  <c r="AT190"/>
  <c r="BB190"/>
  <c r="AT56"/>
  <c r="K21" i="18" s="1"/>
  <c r="I13"/>
  <c r="I12" s="1"/>
  <c r="AR20" i="1"/>
  <c r="I8" i="18"/>
  <c r="I7" s="1"/>
  <c r="AR6" i="1"/>
  <c r="AR259"/>
  <c r="AR244" s="1"/>
  <c r="I80" i="18"/>
  <c r="BB237" i="1"/>
  <c r="AT237"/>
  <c r="AT231"/>
  <c r="AT168"/>
  <c r="BB168"/>
  <c r="AT139"/>
  <c r="BB139"/>
  <c r="BB62"/>
  <c r="BB77" s="1"/>
  <c r="BB61" s="1"/>
  <c r="AT77"/>
  <c r="AT37"/>
  <c r="K15" i="18" s="1"/>
  <c r="I48"/>
  <c r="I47" s="1"/>
  <c r="AR151" i="1"/>
  <c r="I45" i="18"/>
  <c r="I44" s="1"/>
  <c r="AR140" i="1"/>
  <c r="BB122"/>
  <c r="AT122"/>
  <c r="I11" i="18"/>
  <c r="I10" s="1"/>
  <c r="AR16" i="1"/>
  <c r="AF5"/>
  <c r="BB56"/>
  <c r="S21" i="18" s="1"/>
  <c r="BB40" i="1"/>
  <c r="S18" i="18"/>
  <c r="S17" s="1"/>
  <c r="BB289" i="1"/>
  <c r="AT289"/>
  <c r="BB133"/>
  <c r="AT133"/>
  <c r="BB105"/>
  <c r="BB100" s="1"/>
  <c r="AT105"/>
  <c r="AT100" s="1"/>
  <c r="I28" i="18"/>
  <c r="I26" s="1"/>
  <c r="AR79" i="1"/>
  <c r="AR45"/>
  <c r="I20" i="18"/>
  <c r="I19" s="1"/>
  <c r="AT225" i="1"/>
  <c r="BB203"/>
  <c r="AT203"/>
  <c r="I56" i="18"/>
  <c r="I55" s="1"/>
  <c r="AR182" i="1"/>
  <c r="BB159"/>
  <c r="S49" i="18" s="1"/>
  <c r="AT159" i="1"/>
  <c r="K49" i="18" s="1"/>
  <c r="BB92" i="1"/>
  <c r="S29" i="18" s="1"/>
  <c r="AT92" i="1"/>
  <c r="K29" i="18" s="1"/>
  <c r="AT25" i="1"/>
  <c r="BB11"/>
  <c r="AT11"/>
  <c r="AT263"/>
  <c r="BB263"/>
  <c r="I71" i="18"/>
  <c r="I70" s="1"/>
  <c r="AR232" i="1"/>
  <c r="I69" i="18"/>
  <c r="I68" s="1"/>
  <c r="AR226" i="1"/>
  <c r="S62" i="18"/>
  <c r="I52"/>
  <c r="I51" s="1"/>
  <c r="AR163" i="1"/>
  <c r="I43" i="18"/>
  <c r="I42" s="1"/>
  <c r="AR134" i="1"/>
  <c r="I24" i="18"/>
  <c r="I23" s="1"/>
  <c r="AR61" i="1"/>
  <c r="BB156"/>
  <c r="AT156"/>
  <c r="BB149"/>
  <c r="AT149"/>
  <c r="I39" i="18"/>
  <c r="I38" s="1"/>
  <c r="AR118" i="1"/>
  <c r="I31" i="18"/>
  <c r="AR93" i="1"/>
  <c r="BB29"/>
  <c r="S14" i="18" s="1"/>
  <c r="AT29" i="1"/>
  <c r="K14" i="18" s="1"/>
  <c r="EK14" s="1"/>
  <c r="BB19" i="1"/>
  <c r="AT19"/>
  <c r="L21" i="18"/>
  <c r="EI28"/>
  <c r="EF73"/>
  <c r="EF72" s="1"/>
  <c r="DY69"/>
  <c r="DY68" s="1"/>
  <c r="EF65"/>
  <c r="EF64" s="1"/>
  <c r="DX67"/>
  <c r="DX66" s="1"/>
  <c r="AT221" i="23"/>
  <c r="DX71" i="18"/>
  <c r="DX70" s="1"/>
  <c r="AT232" i="23"/>
  <c r="J90" i="18"/>
  <c r="J91" s="1"/>
  <c r="DY73"/>
  <c r="DY72" s="1"/>
  <c r="DX69"/>
  <c r="DX68" s="1"/>
  <c r="AT226" i="23"/>
  <c r="DX65" i="18"/>
  <c r="DX64" s="1"/>
  <c r="AT213" i="23"/>
  <c r="DY67" i="18"/>
  <c r="DY66" s="1"/>
  <c r="DY71"/>
  <c r="DY70" s="1"/>
  <c r="DK69"/>
  <c r="DK68" s="1"/>
  <c r="AT226" i="22"/>
  <c r="DN62" i="18"/>
  <c r="DS61"/>
  <c r="DK73"/>
  <c r="DK72" s="1"/>
  <c r="AT238" i="22"/>
  <c r="DL67" i="18"/>
  <c r="DL69"/>
  <c r="DS65"/>
  <c r="DS64" s="1"/>
  <c r="DL73"/>
  <c r="AT221" i="22"/>
  <c r="DK67" i="18"/>
  <c r="DK66" s="1"/>
  <c r="DF65"/>
  <c r="DF64" s="1"/>
  <c r="CX69"/>
  <c r="CX68" s="1"/>
  <c r="CY67"/>
  <c r="CY66" s="1"/>
  <c r="CX78"/>
  <c r="CX75" s="1"/>
  <c r="CY73"/>
  <c r="CY72" s="1"/>
  <c r="CX71"/>
  <c r="CX70" s="1"/>
  <c r="DF81"/>
  <c r="CX84"/>
  <c r="CY69"/>
  <c r="CY68" s="1"/>
  <c r="CX67"/>
  <c r="CX66" s="1"/>
  <c r="CX73"/>
  <c r="CX72" s="1"/>
  <c r="CY71"/>
  <c r="CY70" s="1"/>
  <c r="DF80"/>
  <c r="CS76"/>
  <c r="CS75" s="1"/>
  <c r="CI52"/>
  <c r="AR163" i="17"/>
  <c r="AT117"/>
  <c r="CI33" i="18"/>
  <c r="CI32" s="1"/>
  <c r="AR100" i="17"/>
  <c r="AT156"/>
  <c r="AT149"/>
  <c r="CI41" i="18"/>
  <c r="CI40" s="1"/>
  <c r="AR123" i="17"/>
  <c r="CS29" i="18"/>
  <c r="AT92" i="17"/>
  <c r="CK29" i="18" s="1"/>
  <c r="CI43"/>
  <c r="CI42" s="1"/>
  <c r="AR134" i="17"/>
  <c r="CI35" i="18"/>
  <c r="CI34" s="1"/>
  <c r="AR106" i="17"/>
  <c r="AT122"/>
  <c r="AT99"/>
  <c r="BB99" s="1"/>
  <c r="BB93" s="1"/>
  <c r="AT88"/>
  <c r="CI26" i="18"/>
  <c r="CK76"/>
  <c r="CK75" s="1"/>
  <c r="AT245" i="17"/>
  <c r="AT168"/>
  <c r="CI37" i="18"/>
  <c r="CI36" s="1"/>
  <c r="AR111" i="17"/>
  <c r="AT105"/>
  <c r="CI48" i="18"/>
  <c r="AR151" i="17"/>
  <c r="AR150" s="1"/>
  <c r="CI45" i="18"/>
  <c r="CI44" s="1"/>
  <c r="AR140" i="17"/>
  <c r="AT133"/>
  <c r="AT268"/>
  <c r="AU274"/>
  <c r="AU276" s="1"/>
  <c r="AU269" s="1"/>
  <c r="AT276"/>
  <c r="CK84" i="18" s="1"/>
  <c r="CS49"/>
  <c r="AT159" i="17"/>
  <c r="CK49" i="18" s="1"/>
  <c r="AT139" i="17"/>
  <c r="AT110"/>
  <c r="CI39" i="18"/>
  <c r="CI38" s="1"/>
  <c r="AR118" i="17"/>
  <c r="CI31" i="18"/>
  <c r="CI30" s="1"/>
  <c r="AR93" i="17"/>
  <c r="AT289"/>
  <c r="AU279"/>
  <c r="AU283" s="1"/>
  <c r="AU277" s="1"/>
  <c r="AT283"/>
  <c r="AT273"/>
  <c r="AR79"/>
  <c r="BX18" i="18"/>
  <c r="BX17" s="1"/>
  <c r="AT40" i="16"/>
  <c r="CF80" i="18"/>
  <c r="CF83"/>
  <c r="CF82" s="1"/>
  <c r="CF27"/>
  <c r="BY13"/>
  <c r="BX76"/>
  <c r="AT117" i="16"/>
  <c r="AT105"/>
  <c r="AT133"/>
  <c r="AT50"/>
  <c r="AT37"/>
  <c r="BX15" i="18" s="1"/>
  <c r="BY15"/>
  <c r="AT19" i="16"/>
  <c r="AW251"/>
  <c r="AW254" s="1"/>
  <c r="AT254"/>
  <c r="BX77" i="18" s="1"/>
  <c r="AU256" i="16"/>
  <c r="AU258" s="1"/>
  <c r="AT258"/>
  <c r="BX78" i="18" s="1"/>
  <c r="AT110" i="16"/>
  <c r="BV24" i="18"/>
  <c r="BV23" s="1"/>
  <c r="AR61" i="16"/>
  <c r="BV9" i="18"/>
  <c r="BV7" s="1"/>
  <c r="AR6" i="16"/>
  <c r="AT122"/>
  <c r="BV31" i="18"/>
  <c r="BV30" s="1"/>
  <c r="AR93" i="16"/>
  <c r="CF28" i="18"/>
  <c r="AT88" i="16"/>
  <c r="BX28" i="18" s="1"/>
  <c r="CF81"/>
  <c r="AT268" i="16"/>
  <c r="BX81" i="18" s="1"/>
  <c r="BX79" s="1"/>
  <c r="BY87"/>
  <c r="CF14"/>
  <c r="AR79" i="16"/>
  <c r="AR20"/>
  <c r="AR245"/>
  <c r="AR244" s="1"/>
  <c r="CD18" i="18"/>
  <c r="AZ5" i="16"/>
  <c r="AZ292" s="1"/>
  <c r="BX27" i="18"/>
  <c r="BX13"/>
  <c r="AT20" i="16"/>
  <c r="CF76" i="18"/>
  <c r="BV37"/>
  <c r="BV36" s="1"/>
  <c r="AR111" i="16"/>
  <c r="BV33" i="18"/>
  <c r="BV32" s="1"/>
  <c r="AR100" i="16"/>
  <c r="CF22" i="18"/>
  <c r="AT60" i="16"/>
  <c r="BX22" i="18" s="1"/>
  <c r="BV41"/>
  <c r="BV40" s="1"/>
  <c r="AR123" i="16"/>
  <c r="CF29" i="18"/>
  <c r="AT92" i="16"/>
  <c r="BX29" i="18" s="1"/>
  <c r="BV20"/>
  <c r="BV19" s="1"/>
  <c r="AR45" i="16"/>
  <c r="BV11" i="18"/>
  <c r="BV10" s="1"/>
  <c r="AR16" i="16"/>
  <c r="BV35" i="18"/>
  <c r="BV34" s="1"/>
  <c r="AR106" i="16"/>
  <c r="AT77"/>
  <c r="AT15"/>
  <c r="BV39" i="18"/>
  <c r="BV38" s="1"/>
  <c r="AR118" i="16"/>
  <c r="AT99"/>
  <c r="BB99" s="1"/>
  <c r="BB93" s="1"/>
  <c r="CF21" i="18"/>
  <c r="AT56" i="16"/>
  <c r="BX21" i="18" s="1"/>
  <c r="BV26"/>
  <c r="BV12"/>
  <c r="BV75"/>
  <c r="BV74" s="1"/>
  <c r="BS80"/>
  <c r="BS79" s="1"/>
  <c r="BN75"/>
  <c r="BK76"/>
  <c r="AT237" i="15"/>
  <c r="AT77"/>
  <c r="BI73" i="18"/>
  <c r="BI72" s="1"/>
  <c r="AR238" i="15"/>
  <c r="AR226"/>
  <c r="BI69" i="18"/>
  <c r="BI68" s="1"/>
  <c r="BI65"/>
  <c r="BI64" s="1"/>
  <c r="AR213" i="15"/>
  <c r="AT225"/>
  <c r="BL81" i="18"/>
  <c r="BL79" s="1"/>
  <c r="BI71"/>
  <c r="BI70" s="1"/>
  <c r="AR232" i="15"/>
  <c r="BI24" i="18"/>
  <c r="BI23" s="1"/>
  <c r="BI6" s="1"/>
  <c r="AR61" i="15"/>
  <c r="AR5" s="1"/>
  <c r="AU274"/>
  <c r="AU276" s="1"/>
  <c r="AU269" s="1"/>
  <c r="AT276"/>
  <c r="AT243"/>
  <c r="AT231"/>
  <c r="AT220"/>
  <c r="AT254"/>
  <c r="BK77" i="18" s="1"/>
  <c r="AU278" i="15"/>
  <c r="AU283" s="1"/>
  <c r="AU277" s="1"/>
  <c r="AT283"/>
  <c r="AT289"/>
  <c r="BS78" i="18"/>
  <c r="AT258" i="15"/>
  <c r="BK78" i="18" s="1"/>
  <c r="BI67"/>
  <c r="BI66" s="1"/>
  <c r="AR221" i="15"/>
  <c r="BF78" i="18"/>
  <c r="AT258" i="14"/>
  <c r="AX78" i="18" s="1"/>
  <c r="AU274" i="14"/>
  <c r="AU276" s="1"/>
  <c r="AU269" s="1"/>
  <c r="AT276"/>
  <c r="AT182"/>
  <c r="AX56" i="18"/>
  <c r="AX55" s="1"/>
  <c r="AX67"/>
  <c r="AX66" s="1"/>
  <c r="AT221" i="14"/>
  <c r="BF80" i="18"/>
  <c r="BF79" s="1"/>
  <c r="BF83"/>
  <c r="AT77" i="14"/>
  <c r="AT289"/>
  <c r="AU246"/>
  <c r="AU250" s="1"/>
  <c r="AT250"/>
  <c r="AU278"/>
  <c r="AU283" s="1"/>
  <c r="AU277" s="1"/>
  <c r="AT283"/>
  <c r="AY69" i="18"/>
  <c r="AY68" s="1"/>
  <c r="AY60"/>
  <c r="BF56"/>
  <c r="BF55" s="1"/>
  <c r="AY67"/>
  <c r="AY66" s="1"/>
  <c r="AV24"/>
  <c r="AR61" i="14"/>
  <c r="AR5" s="1"/>
  <c r="AV87" i="18"/>
  <c r="EI88"/>
  <c r="EI87" s="1"/>
  <c r="AV76"/>
  <c r="AR245" i="14"/>
  <c r="AR244" s="1"/>
  <c r="AV85" i="18"/>
  <c r="AX69"/>
  <c r="AX68" s="1"/>
  <c r="AT226" i="14"/>
  <c r="AL15" i="18"/>
  <c r="AT37" i="13"/>
  <c r="AK15" i="18" s="1"/>
  <c r="EK15" s="1"/>
  <c r="AK13"/>
  <c r="AI26"/>
  <c r="EI27"/>
  <c r="EI26" s="1"/>
  <c r="AS43"/>
  <c r="AI33"/>
  <c r="AR100" i="13"/>
  <c r="AL75" i="18"/>
  <c r="AQ75"/>
  <c r="AQ74" s="1"/>
  <c r="AQ90" s="1"/>
  <c r="AQ91" s="1"/>
  <c r="EQ77"/>
  <c r="EQ75" s="1"/>
  <c r="EQ74" s="1"/>
  <c r="AT110" i="13"/>
  <c r="AS21" i="18"/>
  <c r="AT56" i="13"/>
  <c r="AK21" i="18" s="1"/>
  <c r="AT149" i="13"/>
  <c r="AI37" i="18"/>
  <c r="AR111" i="13"/>
  <c r="AI31" i="18"/>
  <c r="AR93" i="13"/>
  <c r="AS28" i="18"/>
  <c r="AT88" i="13"/>
  <c r="AK28" i="18" s="1"/>
  <c r="AK27"/>
  <c r="AI41"/>
  <c r="AR123" i="13"/>
  <c r="AI39" i="18"/>
  <c r="AR118" i="13"/>
  <c r="AT44"/>
  <c r="AT19"/>
  <c r="AT50"/>
  <c r="AS9" i="18"/>
  <c r="AT15" i="13"/>
  <c r="AK9" i="18" s="1"/>
  <c r="AL83"/>
  <c r="AS14"/>
  <c r="AR20" i="13"/>
  <c r="AS22" i="18"/>
  <c r="AT60" i="13"/>
  <c r="AK22" i="18" s="1"/>
  <c r="AL86"/>
  <c r="AL13"/>
  <c r="AU5" i="13"/>
  <c r="AK43" i="18"/>
  <c r="AT134" i="13"/>
  <c r="AS76" i="18"/>
  <c r="AS75" s="1"/>
  <c r="AT105" i="13"/>
  <c r="AI35" i="18"/>
  <c r="AR106" i="13"/>
  <c r="AS29" i="18"/>
  <c r="AT92" i="13"/>
  <c r="AK29" i="18" s="1"/>
  <c r="AP21"/>
  <c r="AY5" i="13"/>
  <c r="AY292" s="1"/>
  <c r="AI45" i="18"/>
  <c r="AR140" i="13"/>
  <c r="AT117"/>
  <c r="AS27" i="18"/>
  <c r="AI42"/>
  <c r="AT133" i="13"/>
  <c r="AT122"/>
  <c r="AI18" i="18"/>
  <c r="AR40" i="13"/>
  <c r="AI11" i="18"/>
  <c r="AI10" s="1"/>
  <c r="AR16" i="13"/>
  <c r="AR6"/>
  <c r="AI20" i="18"/>
  <c r="AR45" i="13"/>
  <c r="AS88" i="18"/>
  <c r="AS87" s="1"/>
  <c r="AS83"/>
  <c r="AS82" s="1"/>
  <c r="AU244" i="13"/>
  <c r="AS16" i="18"/>
  <c r="AI12"/>
  <c r="V11"/>
  <c r="AR16" i="12"/>
  <c r="Y23" i="18"/>
  <c r="EL24"/>
  <c r="EL23" s="1"/>
  <c r="AF76"/>
  <c r="AF27"/>
  <c r="V56"/>
  <c r="AR182" i="12"/>
  <c r="AR150" s="1"/>
  <c r="AT25"/>
  <c r="V9" i="18"/>
  <c r="AR6" i="12"/>
  <c r="AT243"/>
  <c r="V65" i="18"/>
  <c r="AR213" i="12"/>
  <c r="AT225"/>
  <c r="AT203"/>
  <c r="AR232"/>
  <c r="V71" i="18"/>
  <c r="V69"/>
  <c r="AR226" i="12"/>
  <c r="AF80" i="18"/>
  <c r="AF79" s="1"/>
  <c r="AF83"/>
  <c r="AF82" s="1"/>
  <c r="AF88"/>
  <c r="V67"/>
  <c r="AR221" i="12"/>
  <c r="AF63" i="18"/>
  <c r="ES63" s="1"/>
  <c r="AT212" i="12"/>
  <c r="X63" i="18" s="1"/>
  <c r="EK63" s="1"/>
  <c r="EW63" s="1"/>
  <c r="V61"/>
  <c r="AR198" i="12"/>
  <c r="AT237"/>
  <c r="AT231"/>
  <c r="AT19"/>
  <c r="X76" i="18"/>
  <c r="AT245" i="12"/>
  <c r="AT244" s="1"/>
  <c r="X27" i="18"/>
  <c r="V13"/>
  <c r="AR20" i="12"/>
  <c r="AT15"/>
  <c r="V73" i="18"/>
  <c r="AR238" i="12"/>
  <c r="AT220"/>
  <c r="X62" i="18"/>
  <c r="BB31" i="17" l="1"/>
  <c r="BB37" s="1"/>
  <c r="BB239"/>
  <c r="BB243" s="1"/>
  <c r="BB238" s="1"/>
  <c r="CV74" i="18"/>
  <c r="EH74"/>
  <c r="EK21"/>
  <c r="EI86"/>
  <c r="EI85" s="1"/>
  <c r="EK49"/>
  <c r="EW49" s="1"/>
  <c r="DF79"/>
  <c r="EO6"/>
  <c r="EO90" s="1"/>
  <c r="EJ60"/>
  <c r="EJ59" s="1"/>
  <c r="EI43"/>
  <c r="EI42" s="1"/>
  <c r="CX60"/>
  <c r="EH47"/>
  <c r="AK12"/>
  <c r="BB21" i="1"/>
  <c r="AR78" i="13"/>
  <c r="EI62" i="18"/>
  <c r="AX26"/>
  <c r="BB233" i="16"/>
  <c r="BB237" s="1"/>
  <c r="BB232" s="1"/>
  <c r="BB223" i="15"/>
  <c r="BB225" s="1"/>
  <c r="BB221" s="1"/>
  <c r="H90" i="18"/>
  <c r="H91" s="1"/>
  <c r="BK84"/>
  <c r="BK82" s="1"/>
  <c r="AT269" i="15"/>
  <c r="CK88" i="18"/>
  <c r="CK87" s="1"/>
  <c r="AT284" i="17"/>
  <c r="CX86" i="18"/>
  <c r="CX85" s="1"/>
  <c r="CX83"/>
  <c r="CX82" s="1"/>
  <c r="AU277" i="23"/>
  <c r="AU244" s="1"/>
  <c r="DY86" i="18"/>
  <c r="DY85" s="1"/>
  <c r="DY74" s="1"/>
  <c r="AU259" i="22"/>
  <c r="DL81" i="18"/>
  <c r="AL12"/>
  <c r="AL6" s="1"/>
  <c r="AT20" i="13"/>
  <c r="AR78" i="17"/>
  <c r="AR78" i="12"/>
  <c r="AR150" i="14"/>
  <c r="AR5" i="23"/>
  <c r="AT20"/>
  <c r="BB199"/>
  <c r="BB203" s="1"/>
  <c r="BB204" i="13"/>
  <c r="BB209" s="1"/>
  <c r="BB198" s="1"/>
  <c r="BB274" i="14"/>
  <c r="BB276" s="1"/>
  <c r="AU197" i="16"/>
  <c r="BB239"/>
  <c r="BB243" s="1"/>
  <c r="BB238" s="1"/>
  <c r="BB31" i="15"/>
  <c r="BB37" s="1"/>
  <c r="BB20" s="1"/>
  <c r="BB5" s="1"/>
  <c r="BB222" i="13"/>
  <c r="BB225" s="1"/>
  <c r="BB221" s="1"/>
  <c r="BB222" i="12"/>
  <c r="BB225" s="1"/>
  <c r="BB221" s="1"/>
  <c r="DX74" i="18"/>
  <c r="AT244" i="22"/>
  <c r="EJ75" i="18"/>
  <c r="EJ74" s="1"/>
  <c r="BB192" i="17"/>
  <c r="BB193" s="1"/>
  <c r="BB182" s="1"/>
  <c r="BB150" s="1"/>
  <c r="BB24"/>
  <c r="BB25" s="1"/>
  <c r="BB20" s="1"/>
  <c r="BB5" s="1"/>
  <c r="BB239" i="15"/>
  <c r="BB243" s="1"/>
  <c r="BB238" s="1"/>
  <c r="BB269" i="13"/>
  <c r="BB244" s="1"/>
  <c r="AT79" i="12"/>
  <c r="BB239" i="1"/>
  <c r="BB243" s="1"/>
  <c r="AX86" i="18"/>
  <c r="AT277" i="14"/>
  <c r="AX88" i="18"/>
  <c r="AT284" i="14"/>
  <c r="AX84" i="18"/>
  <c r="AT269" i="14"/>
  <c r="CY88" i="18"/>
  <c r="AW245" i="22"/>
  <c r="AW244" s="1"/>
  <c r="DN77" i="18"/>
  <c r="DN75" s="1"/>
  <c r="DN74" s="1"/>
  <c r="BB277" i="22"/>
  <c r="DS86" i="18"/>
  <c r="DS85" s="1"/>
  <c r="AT100" i="15"/>
  <c r="AT78" s="1"/>
  <c r="BK33" i="18"/>
  <c r="BK32" s="1"/>
  <c r="AS8"/>
  <c r="BB6" i="13"/>
  <c r="BB259" i="22"/>
  <c r="DS81" i="18"/>
  <c r="DS79" s="1"/>
  <c r="BB105" i="14"/>
  <c r="BB100" s="1"/>
  <c r="BB78" s="1"/>
  <c r="AW292" i="22"/>
  <c r="BB78" i="17"/>
  <c r="BB246" i="14"/>
  <c r="BB250" s="1"/>
  <c r="BB245" s="1"/>
  <c r="BB278"/>
  <c r="BB283" s="1"/>
  <c r="BB277" s="1"/>
  <c r="AU197" i="17"/>
  <c r="BB197" i="12"/>
  <c r="CJ59" i="18"/>
  <c r="CJ90" s="1"/>
  <c r="CJ91" s="1"/>
  <c r="BK86"/>
  <c r="BK85" s="1"/>
  <c r="AT277" i="15"/>
  <c r="CK86" i="18"/>
  <c r="CK85" s="1"/>
  <c r="AT277" i="17"/>
  <c r="CX88" i="18"/>
  <c r="CX87" s="1"/>
  <c r="BB6" i="14"/>
  <c r="BF8" i="18"/>
  <c r="BB245" i="22"/>
  <c r="BB244" s="1"/>
  <c r="DS77" i="18"/>
  <c r="DS75" s="1"/>
  <c r="AU277" i="22"/>
  <c r="DL86" i="18"/>
  <c r="DL85" s="1"/>
  <c r="BB105" i="15"/>
  <c r="BS33" i="18" s="1"/>
  <c r="BS32" s="1"/>
  <c r="BS25" s="1"/>
  <c r="EK78"/>
  <c r="AT197" i="22"/>
  <c r="AK51" i="18"/>
  <c r="ES54"/>
  <c r="EX54" s="1"/>
  <c r="CI6"/>
  <c r="CV25"/>
  <c r="DS26"/>
  <c r="DQ91"/>
  <c r="BB197" i="22"/>
  <c r="CU90" i="18"/>
  <c r="CU91" s="1"/>
  <c r="BB204" i="16"/>
  <c r="BB209" s="1"/>
  <c r="BB198" s="1"/>
  <c r="BB197" s="1"/>
  <c r="BB251"/>
  <c r="BB254" s="1"/>
  <c r="BB30" i="14"/>
  <c r="BB37" s="1"/>
  <c r="BB20" s="1"/>
  <c r="BB30" i="16"/>
  <c r="BB37" s="1"/>
  <c r="BB20" s="1"/>
  <c r="BB234" i="15"/>
  <c r="BB237" s="1"/>
  <c r="BB232" s="1"/>
  <c r="BB31" i="13"/>
  <c r="BB37" s="1"/>
  <c r="BB20" s="1"/>
  <c r="BB278" i="15"/>
  <c r="BB283" s="1"/>
  <c r="BB277" s="1"/>
  <c r="BB244" s="1"/>
  <c r="BB222" i="17"/>
  <c r="BB225" s="1"/>
  <c r="BB221" s="1"/>
  <c r="BB233" i="13"/>
  <c r="BB237" s="1"/>
  <c r="BB232" s="1"/>
  <c r="BB215" i="15"/>
  <c r="BB220" s="1"/>
  <c r="BB213" s="1"/>
  <c r="BB256" i="16"/>
  <c r="BB258" s="1"/>
  <c r="CF78" i="18" s="1"/>
  <c r="ES78" s="1"/>
  <c r="BB222" i="1"/>
  <c r="BK88" i="18"/>
  <c r="BK87" s="1"/>
  <c r="AT284" i="15"/>
  <c r="CK83" i="18"/>
  <c r="CK82" s="1"/>
  <c r="AT269" i="17"/>
  <c r="AV82" i="18"/>
  <c r="EI84"/>
  <c r="BB277" i="23"/>
  <c r="BB244" s="1"/>
  <c r="EF86" i="18"/>
  <c r="EF85" s="1"/>
  <c r="EF74" s="1"/>
  <c r="BB198" i="17"/>
  <c r="CS61" i="18"/>
  <c r="BB292" i="12"/>
  <c r="BB274" i="15"/>
  <c r="BB276" s="1"/>
  <c r="BB269" s="1"/>
  <c r="EH46" i="18"/>
  <c r="AU197" i="12"/>
  <c r="BB5" i="16"/>
  <c r="BB279" i="17"/>
  <c r="BB283" s="1"/>
  <c r="BB277" s="1"/>
  <c r="AT244" i="23"/>
  <c r="DK74" i="18"/>
  <c r="DW91"/>
  <c r="BB78" i="16"/>
  <c r="BB274" i="17"/>
  <c r="BB276" s="1"/>
  <c r="BB269" s="1"/>
  <c r="BB244" s="1"/>
  <c r="EH59" i="18"/>
  <c r="BB198" i="15"/>
  <c r="CX81" i="18"/>
  <c r="CX79" s="1"/>
  <c r="CI79"/>
  <c r="CI74" s="1"/>
  <c r="EI81"/>
  <c r="CK81"/>
  <c r="AT259" i="17"/>
  <c r="AT244" s="1"/>
  <c r="AT259" i="16"/>
  <c r="BB150" i="22"/>
  <c r="DV23" i="18"/>
  <c r="DV51"/>
  <c r="DV46" s="1"/>
  <c r="DV90" s="1"/>
  <c r="DV36"/>
  <c r="DV47"/>
  <c r="DV40"/>
  <c r="BB139" i="23"/>
  <c r="BB134" s="1"/>
  <c r="BB78" s="1"/>
  <c r="BB30"/>
  <c r="BB37" s="1"/>
  <c r="BB20" s="1"/>
  <c r="BB5" s="1"/>
  <c r="BB205"/>
  <c r="BB209" s="1"/>
  <c r="BB198" s="1"/>
  <c r="BB197" s="1"/>
  <c r="DV42" i="18"/>
  <c r="DV7"/>
  <c r="DV6" s="1"/>
  <c r="DV55"/>
  <c r="DV44"/>
  <c r="DV38"/>
  <c r="DV60"/>
  <c r="DV59" s="1"/>
  <c r="DL66"/>
  <c r="DI47"/>
  <c r="DI51"/>
  <c r="DI23"/>
  <c r="DI30"/>
  <c r="DI36"/>
  <c r="DL72"/>
  <c r="DL59" s="1"/>
  <c r="DL68"/>
  <c r="DI55"/>
  <c r="DI34"/>
  <c r="DI42"/>
  <c r="DI19"/>
  <c r="DI32"/>
  <c r="DI40"/>
  <c r="DI38"/>
  <c r="DI7"/>
  <c r="BB40" i="22"/>
  <c r="DS18" i="18"/>
  <c r="DS17" s="1"/>
  <c r="EX63"/>
  <c r="BB20" i="22"/>
  <c r="DI44" i="18"/>
  <c r="BV25"/>
  <c r="BI46"/>
  <c r="AV32"/>
  <c r="BC91"/>
  <c r="AV30"/>
  <c r="I30"/>
  <c r="EI56"/>
  <c r="V55"/>
  <c r="V46" s="1"/>
  <c r="EL83"/>
  <c r="AL82"/>
  <c r="BN74"/>
  <c r="BN90" s="1"/>
  <c r="BN91" s="1"/>
  <c r="EI83"/>
  <c r="I82"/>
  <c r="CV46"/>
  <c r="EI80"/>
  <c r="I79"/>
  <c r="BA74"/>
  <c r="BA90" s="1"/>
  <c r="BA91" s="1"/>
  <c r="CF79"/>
  <c r="AR292" i="14"/>
  <c r="DS62" i="18"/>
  <c r="DA62"/>
  <c r="DA60" s="1"/>
  <c r="DA59" s="1"/>
  <c r="DA90" s="1"/>
  <c r="BV59"/>
  <c r="BF73"/>
  <c r="BF72" s="1"/>
  <c r="AX62"/>
  <c r="AX60" s="1"/>
  <c r="AX59" s="1"/>
  <c r="AT198" i="14"/>
  <c r="AT197" s="1"/>
  <c r="BF62" i="18"/>
  <c r="BF60" s="1"/>
  <c r="AU292" i="13"/>
  <c r="AF62" i="18"/>
  <c r="AR150" i="22"/>
  <c r="EK57" i="18"/>
  <c r="ES16"/>
  <c r="EX16" s="1"/>
  <c r="ES29"/>
  <c r="ES22"/>
  <c r="ES50"/>
  <c r="AR5" i="17"/>
  <c r="CS57" i="18"/>
  <c r="AS26"/>
  <c r="ES49"/>
  <c r="EX49" s="1"/>
  <c r="DY62"/>
  <c r="AT123" i="23"/>
  <c r="DX41" i="18"/>
  <c r="DX40" s="1"/>
  <c r="AT198" i="23"/>
  <c r="AT197" s="1"/>
  <c r="DX61" i="18"/>
  <c r="DX60" s="1"/>
  <c r="DX59" s="1"/>
  <c r="EF41"/>
  <c r="EF40" s="1"/>
  <c r="DV25"/>
  <c r="AR78" i="22"/>
  <c r="DF57" i="18"/>
  <c r="CX28"/>
  <c r="CX26" s="1"/>
  <c r="CY61"/>
  <c r="CY60" s="1"/>
  <c r="DF43"/>
  <c r="DF42" s="1"/>
  <c r="DF28"/>
  <c r="DF26" s="1"/>
  <c r="CX43"/>
  <c r="CX42" s="1"/>
  <c r="CS62"/>
  <c r="CS60" s="1"/>
  <c r="CS65"/>
  <c r="CS64" s="1"/>
  <c r="CN62"/>
  <c r="CN60" s="1"/>
  <c r="CN59" s="1"/>
  <c r="CN90" s="1"/>
  <c r="CN91" s="1"/>
  <c r="CL65"/>
  <c r="CL64" s="1"/>
  <c r="BX71"/>
  <c r="BX70" s="1"/>
  <c r="AT232" i="16"/>
  <c r="BY57" i="18"/>
  <c r="BY55" s="1"/>
  <c r="BY46" s="1"/>
  <c r="BX73"/>
  <c r="BX72" s="1"/>
  <c r="AT238" i="16"/>
  <c r="BK25" i="18"/>
  <c r="AY59"/>
  <c r="S65"/>
  <c r="S64" s="1"/>
  <c r="BB213" i="1"/>
  <c r="K76" i="18"/>
  <c r="K75" s="1"/>
  <c r="AT245" i="1"/>
  <c r="K73" i="18"/>
  <c r="K72" s="1"/>
  <c r="AT238" i="1"/>
  <c r="S83" i="18"/>
  <c r="S82" s="1"/>
  <c r="BB269" i="1"/>
  <c r="K65" i="18"/>
  <c r="K64" s="1"/>
  <c r="AT213" i="1"/>
  <c r="BB245"/>
  <c r="S76" i="18"/>
  <c r="S75" s="1"/>
  <c r="K83"/>
  <c r="AT269" i="1"/>
  <c r="ED18" i="18"/>
  <c r="ED17" s="1"/>
  <c r="ED6" s="1"/>
  <c r="ED90" s="1"/>
  <c r="ED91" s="1"/>
  <c r="AZ5" i="23"/>
  <c r="AZ292" s="1"/>
  <c r="EC24" i="18"/>
  <c r="EC23" s="1"/>
  <c r="DX39"/>
  <c r="DX38" s="1"/>
  <c r="AT118" i="23"/>
  <c r="EC21" i="18"/>
  <c r="EC19" s="1"/>
  <c r="DX43"/>
  <c r="DX42" s="1"/>
  <c r="AT134" i="23"/>
  <c r="DX8" i="18"/>
  <c r="DX7" s="1"/>
  <c r="AT6" i="23"/>
  <c r="DY15" i="18"/>
  <c r="EF15"/>
  <c r="DX52"/>
  <c r="DX51" s="1"/>
  <c r="AT163" i="23"/>
  <c r="EF56" i="18"/>
  <c r="EF55" s="1"/>
  <c r="DY14"/>
  <c r="DX37"/>
  <c r="DX36" s="1"/>
  <c r="AT111" i="23"/>
  <c r="EF45" i="18"/>
  <c r="EF44" s="1"/>
  <c r="EF48"/>
  <c r="EF47" s="1"/>
  <c r="DX12"/>
  <c r="DX26"/>
  <c r="EF18"/>
  <c r="EF17" s="1"/>
  <c r="EF24"/>
  <c r="EF23" s="1"/>
  <c r="EF39"/>
  <c r="EF38" s="1"/>
  <c r="EF21"/>
  <c r="EF19" s="1"/>
  <c r="EF43"/>
  <c r="EF42" s="1"/>
  <c r="EF52"/>
  <c r="EF51" s="1"/>
  <c r="DX56"/>
  <c r="DX55" s="1"/>
  <c r="AT182" i="23"/>
  <c r="EF14" i="18"/>
  <c r="EF37"/>
  <c r="EF36" s="1"/>
  <c r="DX45"/>
  <c r="DX44" s="1"/>
  <c r="AT140" i="23"/>
  <c r="DX48" i="18"/>
  <c r="DX47" s="1"/>
  <c r="AT151" i="23"/>
  <c r="AT150" s="1"/>
  <c r="AR150"/>
  <c r="AR292" s="1"/>
  <c r="AT79"/>
  <c r="DS41" i="18"/>
  <c r="DS40" s="1"/>
  <c r="DK52"/>
  <c r="DK51" s="1"/>
  <c r="AT163" i="22"/>
  <c r="DP24" i="18"/>
  <c r="DP23" s="1"/>
  <c r="DS31"/>
  <c r="DS30" s="1"/>
  <c r="DS39"/>
  <c r="DS38" s="1"/>
  <c r="DS45"/>
  <c r="DS44" s="1"/>
  <c r="DK8"/>
  <c r="DK7" s="1"/>
  <c r="AT6" i="22"/>
  <c r="DS37" i="18"/>
  <c r="DS36" s="1"/>
  <c r="DL14"/>
  <c r="AU5" i="22"/>
  <c r="DP21" i="18"/>
  <c r="DP19" s="1"/>
  <c r="DS48"/>
  <c r="DS47" s="1"/>
  <c r="DK58"/>
  <c r="DK55" s="1"/>
  <c r="AT182" i="22"/>
  <c r="DS35" i="18"/>
  <c r="DS34" s="1"/>
  <c r="DS43"/>
  <c r="DS42" s="1"/>
  <c r="DK20"/>
  <c r="DK19" s="1"/>
  <c r="AT45" i="22"/>
  <c r="DS33" i="18"/>
  <c r="DS32" s="1"/>
  <c r="DK59"/>
  <c r="DK26"/>
  <c r="DI6"/>
  <c r="DK41"/>
  <c r="DK40" s="1"/>
  <c r="AT123" i="22"/>
  <c r="DS52" i="18"/>
  <c r="DS51" s="1"/>
  <c r="DS24"/>
  <c r="DS23" s="1"/>
  <c r="DK31"/>
  <c r="DK30" s="1"/>
  <c r="AT93" i="22"/>
  <c r="DK39" i="18"/>
  <c r="DK38" s="1"/>
  <c r="AT118" i="22"/>
  <c r="DK45" i="18"/>
  <c r="DK44" s="1"/>
  <c r="AT140" i="22"/>
  <c r="DS8" i="18"/>
  <c r="DS7" s="1"/>
  <c r="DK37"/>
  <c r="DK36" s="1"/>
  <c r="AT111" i="22"/>
  <c r="DS14" i="18"/>
  <c r="DS12" s="1"/>
  <c r="AT151" i="22"/>
  <c r="AT150" s="1"/>
  <c r="DK48" i="18"/>
  <c r="DK47" s="1"/>
  <c r="DS58"/>
  <c r="DS55" s="1"/>
  <c r="DK35"/>
  <c r="DK34" s="1"/>
  <c r="AT106" i="22"/>
  <c r="DK43" i="18"/>
  <c r="DK42" s="1"/>
  <c r="AT134" i="22"/>
  <c r="DS20" i="18"/>
  <c r="DS19" s="1"/>
  <c r="DK33"/>
  <c r="DK32" s="1"/>
  <c r="AT100" i="22"/>
  <c r="DI46" i="18"/>
  <c r="AT79" i="22"/>
  <c r="AR5"/>
  <c r="AR292" s="1"/>
  <c r="CX8" i="18"/>
  <c r="CX7" s="1"/>
  <c r="DF41"/>
  <c r="DF40" s="1"/>
  <c r="DC21"/>
  <c r="DC19" s="1"/>
  <c r="DF11"/>
  <c r="DF10" s="1"/>
  <c r="CX20"/>
  <c r="CX19" s="1"/>
  <c r="DC24"/>
  <c r="DC23" s="1"/>
  <c r="DF31"/>
  <c r="DF30" s="1"/>
  <c r="DF35"/>
  <c r="DF34" s="1"/>
  <c r="DF18"/>
  <c r="DF17" s="1"/>
  <c r="DF48"/>
  <c r="DF47" s="1"/>
  <c r="DF37"/>
  <c r="DF36" s="1"/>
  <c r="CX45"/>
  <c r="CX44" s="1"/>
  <c r="CX52"/>
  <c r="CX51" s="1"/>
  <c r="DF56"/>
  <c r="DF55" s="1"/>
  <c r="CX33"/>
  <c r="CX32" s="1"/>
  <c r="CX12"/>
  <c r="DF8"/>
  <c r="DF7" s="1"/>
  <c r="CX41"/>
  <c r="CX40" s="1"/>
  <c r="CX11"/>
  <c r="CX10" s="1"/>
  <c r="DF20"/>
  <c r="DF19" s="1"/>
  <c r="DF24"/>
  <c r="DF23" s="1"/>
  <c r="CX31"/>
  <c r="CX30" s="1"/>
  <c r="CX35"/>
  <c r="CX34" s="1"/>
  <c r="CX18"/>
  <c r="CX17" s="1"/>
  <c r="CX48"/>
  <c r="CX47" s="1"/>
  <c r="CX37"/>
  <c r="CX36" s="1"/>
  <c r="DF52"/>
  <c r="DF51" s="1"/>
  <c r="CX56"/>
  <c r="CX55" s="1"/>
  <c r="DF33"/>
  <c r="DF32" s="1"/>
  <c r="CX59"/>
  <c r="CV6"/>
  <c r="CV90" s="1"/>
  <c r="CV91" s="1"/>
  <c r="AT40" i="17"/>
  <c r="CK18" i="18"/>
  <c r="CK17" s="1"/>
  <c r="CK56"/>
  <c r="CK55" s="1"/>
  <c r="AT182" i="17"/>
  <c r="CK8" i="18"/>
  <c r="CK7" s="1"/>
  <c r="AT6" i="17"/>
  <c r="CP21" i="18"/>
  <c r="CP19" s="1"/>
  <c r="CS15"/>
  <c r="CL15"/>
  <c r="AT45" i="17"/>
  <c r="CK20" i="18"/>
  <c r="CK19" s="1"/>
  <c r="CS24"/>
  <c r="CS23" s="1"/>
  <c r="AT232" i="17"/>
  <c r="CK71" i="18"/>
  <c r="CK70" s="1"/>
  <c r="CI59"/>
  <c r="CK67"/>
  <c r="CK66" s="1"/>
  <c r="AT221" i="17"/>
  <c r="CS18" i="18"/>
  <c r="CS17" s="1"/>
  <c r="CS56"/>
  <c r="AT238" i="17"/>
  <c r="CK73" i="18"/>
  <c r="CK72" s="1"/>
  <c r="CS8"/>
  <c r="CS7" s="1"/>
  <c r="AT20" i="17"/>
  <c r="CK13" i="18"/>
  <c r="CK12" s="1"/>
  <c r="CS20"/>
  <c r="CS19" s="1"/>
  <c r="AY5" i="17"/>
  <c r="AY292" s="1"/>
  <c r="CP24" i="18"/>
  <c r="CP23" s="1"/>
  <c r="AR197" i="17"/>
  <c r="CF48" i="18"/>
  <c r="CF47" s="1"/>
  <c r="CF56"/>
  <c r="CF55" s="1"/>
  <c r="CF45"/>
  <c r="CF44" s="1"/>
  <c r="CF61"/>
  <c r="CF65"/>
  <c r="CF64" s="1"/>
  <c r="CF43"/>
  <c r="CF42" s="1"/>
  <c r="CF52"/>
  <c r="CF51" s="1"/>
  <c r="AT226" i="16"/>
  <c r="BX69" i="18"/>
  <c r="BX68" s="1"/>
  <c r="AU5" i="16"/>
  <c r="BV46" i="18"/>
  <c r="BX48"/>
  <c r="BX47" s="1"/>
  <c r="AT151" i="16"/>
  <c r="BX56" i="18"/>
  <c r="BX55" s="1"/>
  <c r="AT182" i="16"/>
  <c r="BX45" i="18"/>
  <c r="BX44" s="1"/>
  <c r="AT140" i="16"/>
  <c r="BX61" i="18"/>
  <c r="BX60" s="1"/>
  <c r="AT198" i="16"/>
  <c r="AT213"/>
  <c r="BX65" i="18"/>
  <c r="BX64" s="1"/>
  <c r="BX43"/>
  <c r="BX42" s="1"/>
  <c r="AT134" i="16"/>
  <c r="BX52" i="18"/>
  <c r="BX51" s="1"/>
  <c r="AT163" i="16"/>
  <c r="BX67" i="18"/>
  <c r="BX66" s="1"/>
  <c r="AT221" i="16"/>
  <c r="BV6" i="18"/>
  <c r="AR197" i="16"/>
  <c r="AR150"/>
  <c r="AT20" i="15"/>
  <c r="BK13" i="18"/>
  <c r="BK12" s="1"/>
  <c r="BK56"/>
  <c r="BK55" s="1"/>
  <c r="AT182" i="15"/>
  <c r="BS20" i="18"/>
  <c r="BS19" s="1"/>
  <c r="AT151" i="15"/>
  <c r="BK48" i="18"/>
  <c r="BK47" s="1"/>
  <c r="BK46" s="1"/>
  <c r="BK61"/>
  <c r="BK60" s="1"/>
  <c r="AT198" i="15"/>
  <c r="AT6"/>
  <c r="BK8" i="18"/>
  <c r="BK7" s="1"/>
  <c r="BS18"/>
  <c r="BS17" s="1"/>
  <c r="BP21"/>
  <c r="BP19" s="1"/>
  <c r="BP6" s="1"/>
  <c r="BP90" s="1"/>
  <c r="AY5" i="15"/>
  <c r="AY292" s="1"/>
  <c r="BL62" i="18"/>
  <c r="BL15"/>
  <c r="AR150" i="15"/>
  <c r="BS56" i="18"/>
  <c r="BS55" s="1"/>
  <c r="AT45" i="15"/>
  <c r="BK20" i="18"/>
  <c r="BK19" s="1"/>
  <c r="BS48"/>
  <c r="BS47" s="1"/>
  <c r="BS8"/>
  <c r="BS7" s="1"/>
  <c r="BK18"/>
  <c r="BK17" s="1"/>
  <c r="AT40" i="15"/>
  <c r="AX7" i="18"/>
  <c r="AT6" i="14"/>
  <c r="BF45" i="18"/>
  <c r="BF44" s="1"/>
  <c r="AX11"/>
  <c r="AX10" s="1"/>
  <c r="AT16" i="14"/>
  <c r="AY15" i="18"/>
  <c r="BF15"/>
  <c r="BF18"/>
  <c r="BF17" s="1"/>
  <c r="EK58"/>
  <c r="EW58" s="1"/>
  <c r="BF33"/>
  <c r="BF32" s="1"/>
  <c r="BF41"/>
  <c r="BF40" s="1"/>
  <c r="AX48"/>
  <c r="AX47" s="1"/>
  <c r="AT151" i="14"/>
  <c r="AX52" i="18"/>
  <c r="AX51" s="1"/>
  <c r="AT163" i="14"/>
  <c r="AX20" i="18"/>
  <c r="AX19" s="1"/>
  <c r="AT45" i="14"/>
  <c r="BF13" i="18"/>
  <c r="BF12" s="1"/>
  <c r="BF35"/>
  <c r="BF34" s="1"/>
  <c r="AT118" i="14"/>
  <c r="AX39" i="18"/>
  <c r="AX38" s="1"/>
  <c r="BF31"/>
  <c r="BF30" s="1"/>
  <c r="EI58"/>
  <c r="BF37"/>
  <c r="BF36" s="1"/>
  <c r="BF43"/>
  <c r="BF42" s="1"/>
  <c r="AT150" i="14"/>
  <c r="AV46" i="18"/>
  <c r="AT20" i="14"/>
  <c r="BF7" i="18"/>
  <c r="AX45"/>
  <c r="AX44" s="1"/>
  <c r="AT140" i="14"/>
  <c r="BF11" i="18"/>
  <c r="BF10" s="1"/>
  <c r="BD18"/>
  <c r="BD17" s="1"/>
  <c r="BD6" s="1"/>
  <c r="BD90" s="1"/>
  <c r="AZ5" i="14"/>
  <c r="AZ292" s="1"/>
  <c r="ES58" i="18"/>
  <c r="AX33"/>
  <c r="AX32" s="1"/>
  <c r="AT100" i="14"/>
  <c r="AX41" i="18"/>
  <c r="AX40" s="1"/>
  <c r="AT123" i="14"/>
  <c r="BF48" i="18"/>
  <c r="BF47" s="1"/>
  <c r="BF52"/>
  <c r="BF51" s="1"/>
  <c r="BF20"/>
  <c r="BF19" s="1"/>
  <c r="AY13"/>
  <c r="AU5" i="14"/>
  <c r="AX35" i="18"/>
  <c r="AX34" s="1"/>
  <c r="AT106" i="14"/>
  <c r="BF39" i="18"/>
  <c r="BF38" s="1"/>
  <c r="AX31"/>
  <c r="AX30" s="1"/>
  <c r="AT93" i="14"/>
  <c r="AT111"/>
  <c r="AX37" i="18"/>
  <c r="AX36" s="1"/>
  <c r="AX43"/>
  <c r="AX42" s="1"/>
  <c r="AT134" i="14"/>
  <c r="BF26" i="18"/>
  <c r="AX12"/>
  <c r="AS65"/>
  <c r="AS64" s="1"/>
  <c r="AT238" i="13"/>
  <c r="AK73" i="18"/>
  <c r="AK72" s="1"/>
  <c r="AS61"/>
  <c r="AK69"/>
  <c r="AK68" s="1"/>
  <c r="AT226" i="13"/>
  <c r="AS24" i="18"/>
  <c r="AS23" s="1"/>
  <c r="AK67"/>
  <c r="AK66" s="1"/>
  <c r="AT221" i="13"/>
  <c r="AS56" i="18"/>
  <c r="AS55" s="1"/>
  <c r="AS51"/>
  <c r="AR197" i="13"/>
  <c r="AT213"/>
  <c r="AK65" i="18"/>
  <c r="AK64" s="1"/>
  <c r="AT232" i="13"/>
  <c r="AK71" i="18"/>
  <c r="AK70" s="1"/>
  <c r="AT198" i="13"/>
  <c r="AK61" i="18"/>
  <c r="AK60" s="1"/>
  <c r="AK24"/>
  <c r="AK23" s="1"/>
  <c r="AT61" i="13"/>
  <c r="AK56" i="18"/>
  <c r="AK55" s="1"/>
  <c r="AK46" s="1"/>
  <c r="AT182" i="13"/>
  <c r="EK50" i="18"/>
  <c r="EW50" s="1"/>
  <c r="AT150" i="13"/>
  <c r="EK53" i="18"/>
  <c r="EW53" s="1"/>
  <c r="EX53" s="1"/>
  <c r="AI59"/>
  <c r="AF18"/>
  <c r="AF17" s="1"/>
  <c r="AF41"/>
  <c r="AF40" s="1"/>
  <c r="AF52"/>
  <c r="AF51" s="1"/>
  <c r="AF33"/>
  <c r="AF32" s="1"/>
  <c r="AF37"/>
  <c r="AF36" s="1"/>
  <c r="AF39"/>
  <c r="AF38" s="1"/>
  <c r="AY292" i="12"/>
  <c r="AC24" i="18"/>
  <c r="AF35"/>
  <c r="AF34" s="1"/>
  <c r="AF43"/>
  <c r="AF42" s="1"/>
  <c r="AF45"/>
  <c r="AF44" s="1"/>
  <c r="AF48"/>
  <c r="AF47" s="1"/>
  <c r="AR197" i="12"/>
  <c r="AT45"/>
  <c r="V25" i="18"/>
  <c r="AF19"/>
  <c r="AT40" i="12"/>
  <c r="X18" i="18"/>
  <c r="X17" s="1"/>
  <c r="AT123" i="12"/>
  <c r="X41" i="18"/>
  <c r="X40" s="1"/>
  <c r="AT163" i="12"/>
  <c r="X52" i="18"/>
  <c r="X51" s="1"/>
  <c r="AT100" i="12"/>
  <c r="X33" i="18"/>
  <c r="X32" s="1"/>
  <c r="X37"/>
  <c r="X36" s="1"/>
  <c r="AT118" i="12"/>
  <c r="X39" i="18"/>
  <c r="X38" s="1"/>
  <c r="AF24"/>
  <c r="AF23" s="1"/>
  <c r="X35"/>
  <c r="X34" s="1"/>
  <c r="AT134" i="12"/>
  <c r="X43" i="18"/>
  <c r="X42" s="1"/>
  <c r="AT140" i="12"/>
  <c r="X45" i="18"/>
  <c r="X44" s="1"/>
  <c r="AT151" i="12"/>
  <c r="X48" i="18"/>
  <c r="X47" s="1"/>
  <c r="X19"/>
  <c r="AT16" i="1"/>
  <c r="K11" i="18"/>
  <c r="K10" s="1"/>
  <c r="AT140" i="1"/>
  <c r="K45" i="18"/>
  <c r="K44" s="1"/>
  <c r="AT151" i="1"/>
  <c r="K48" i="18"/>
  <c r="K47" s="1"/>
  <c r="BB259" i="1"/>
  <c r="S80" i="18"/>
  <c r="K8"/>
  <c r="K7" s="1"/>
  <c r="AT6" i="1"/>
  <c r="AT20"/>
  <c r="K13" i="18"/>
  <c r="K12" s="1"/>
  <c r="AT198" i="1"/>
  <c r="K61" i="18"/>
  <c r="K60" s="1"/>
  <c r="BB225" i="1"/>
  <c r="K33" i="18"/>
  <c r="K32" s="1"/>
  <c r="K41"/>
  <c r="K40" s="1"/>
  <c r="AT123" i="1"/>
  <c r="AT284"/>
  <c r="K88" i="18"/>
  <c r="K87" s="1"/>
  <c r="BB93" i="1"/>
  <c r="S31" i="18"/>
  <c r="S30" s="1"/>
  <c r="S39"/>
  <c r="S38" s="1"/>
  <c r="BB118" i="1"/>
  <c r="S24" i="18"/>
  <c r="S23" s="1"/>
  <c r="AT134" i="1"/>
  <c r="K43" i="18"/>
  <c r="K42" s="1"/>
  <c r="AT163" i="1"/>
  <c r="K52" i="18"/>
  <c r="K51" s="1"/>
  <c r="BB231" i="1"/>
  <c r="BB232"/>
  <c r="S71" i="18"/>
  <c r="S70" s="1"/>
  <c r="AT182" i="1"/>
  <c r="K56" i="18"/>
  <c r="K55" s="1"/>
  <c r="S20"/>
  <c r="S19" s="1"/>
  <c r="BB45" i="1"/>
  <c r="S28" i="18"/>
  <c r="S26" s="1"/>
  <c r="BB79" i="1"/>
  <c r="AR78"/>
  <c r="I46" i="18"/>
  <c r="I6"/>
  <c r="I59"/>
  <c r="L19"/>
  <c r="EL21"/>
  <c r="EL19" s="1"/>
  <c r="BB16" i="1"/>
  <c r="S11" i="18"/>
  <c r="S10" s="1"/>
  <c r="S45"/>
  <c r="S44" s="1"/>
  <c r="BB140" i="1"/>
  <c r="S48" i="18"/>
  <c r="S47" s="1"/>
  <c r="BB151" i="1"/>
  <c r="N62" i="18"/>
  <c r="N60" s="1"/>
  <c r="N59" s="1"/>
  <c r="N90" s="1"/>
  <c r="N91" s="1"/>
  <c r="K80"/>
  <c r="AT259" i="1"/>
  <c r="BB6"/>
  <c r="S8" i="18"/>
  <c r="BB25" i="1"/>
  <c r="BB198"/>
  <c r="S61" i="18"/>
  <c r="S60" s="1"/>
  <c r="K67"/>
  <c r="K66" s="1"/>
  <c r="AT221" i="1"/>
  <c r="S33" i="18"/>
  <c r="S32" s="1"/>
  <c r="BB123" i="1"/>
  <c r="S41" i="18"/>
  <c r="S40" s="1"/>
  <c r="BB284" i="1"/>
  <c r="S88" i="18"/>
  <c r="S87" s="1"/>
  <c r="AT93" i="1"/>
  <c r="K31" i="18"/>
  <c r="K30" s="1"/>
  <c r="AT118" i="1"/>
  <c r="K39" i="18"/>
  <c r="K38" s="1"/>
  <c r="L15"/>
  <c r="BB30" i="1"/>
  <c r="BB37" s="1"/>
  <c r="S15" i="18" s="1"/>
  <c r="K24"/>
  <c r="K23" s="1"/>
  <c r="AT61" i="1"/>
  <c r="BB134"/>
  <c r="S43" i="18"/>
  <c r="S42" s="1"/>
  <c r="BB163" i="1"/>
  <c r="S52" i="18"/>
  <c r="S51" s="1"/>
  <c r="AT226" i="1"/>
  <c r="K69" i="18"/>
  <c r="K68" s="1"/>
  <c r="AT232" i="1"/>
  <c r="K71" i="18"/>
  <c r="K70" s="1"/>
  <c r="BB182" i="1"/>
  <c r="S56" i="18"/>
  <c r="S55" s="1"/>
  <c r="AT45" i="1"/>
  <c r="K20" i="18"/>
  <c r="K19" s="1"/>
  <c r="K28"/>
  <c r="K26" s="1"/>
  <c r="AT79" i="1"/>
  <c r="I25" i="18"/>
  <c r="AR150" i="1"/>
  <c r="AR5"/>
  <c r="AR197"/>
  <c r="AR292" s="1"/>
  <c r="EF67" i="18"/>
  <c r="EF66" s="1"/>
  <c r="EF71"/>
  <c r="EF70" s="1"/>
  <c r="EF69"/>
  <c r="EF68" s="1"/>
  <c r="DS73"/>
  <c r="DS72" s="1"/>
  <c r="DS69"/>
  <c r="DS68" s="1"/>
  <c r="DS67"/>
  <c r="DS66" s="1"/>
  <c r="DN60"/>
  <c r="DN59" s="1"/>
  <c r="DN90" s="1"/>
  <c r="DN91" s="1"/>
  <c r="DS60"/>
  <c r="DF71"/>
  <c r="DF70" s="1"/>
  <c r="CY86"/>
  <c r="CY85" s="1"/>
  <c r="DF73"/>
  <c r="DF72" s="1"/>
  <c r="DF83"/>
  <c r="DF84"/>
  <c r="CY59"/>
  <c r="DF69"/>
  <c r="DF68" s="1"/>
  <c r="CY84"/>
  <c r="CY82" s="1"/>
  <c r="DF86"/>
  <c r="DF85" s="1"/>
  <c r="DF67"/>
  <c r="DF66" s="1"/>
  <c r="CL86"/>
  <c r="CL85" s="1"/>
  <c r="CS88"/>
  <c r="CS87" s="1"/>
  <c r="CS35"/>
  <c r="CS34" s="1"/>
  <c r="CS43"/>
  <c r="CS42" s="1"/>
  <c r="CK41"/>
  <c r="CK40" s="1"/>
  <c r="AT123" i="17"/>
  <c r="CK33" i="18"/>
  <c r="CK32" s="1"/>
  <c r="AT100" i="17"/>
  <c r="CK52" i="18"/>
  <c r="AT163" i="17"/>
  <c r="CK28" i="18"/>
  <c r="CK26" s="1"/>
  <c r="AT79" i="17"/>
  <c r="CK31" i="18"/>
  <c r="CK30" s="1"/>
  <c r="AT93" i="17"/>
  <c r="CK39" i="18"/>
  <c r="CK38" s="1"/>
  <c r="AT118" i="17"/>
  <c r="CK45" i="18"/>
  <c r="CK44" s="1"/>
  <c r="AT140" i="17"/>
  <c r="CK48" i="18"/>
  <c r="AT151" i="17"/>
  <c r="AT150" s="1"/>
  <c r="CK37" i="18"/>
  <c r="CK36" s="1"/>
  <c r="AT111" i="17"/>
  <c r="CS84" i="18"/>
  <c r="CI25"/>
  <c r="CS83"/>
  <c r="CS86"/>
  <c r="CS85" s="1"/>
  <c r="CK35"/>
  <c r="CK34" s="1"/>
  <c r="AT106" i="17"/>
  <c r="CK43" i="18"/>
  <c r="CK42" s="1"/>
  <c r="AT134" i="17"/>
  <c r="CL84" i="18"/>
  <c r="CL82" s="1"/>
  <c r="AU244" i="17"/>
  <c r="CS81" i="18"/>
  <c r="CS79" s="1"/>
  <c r="CS41"/>
  <c r="CS40" s="1"/>
  <c r="CI47"/>
  <c r="EI48"/>
  <c r="EI47" s="1"/>
  <c r="CS33"/>
  <c r="CS32" s="1"/>
  <c r="CS52"/>
  <c r="CS28"/>
  <c r="CS26" s="1"/>
  <c r="CS31"/>
  <c r="CS30" s="1"/>
  <c r="CS39"/>
  <c r="CS38" s="1"/>
  <c r="CS45"/>
  <c r="CS44" s="1"/>
  <c r="CS48"/>
  <c r="CS37"/>
  <c r="CS36" s="1"/>
  <c r="CI51"/>
  <c r="EI52"/>
  <c r="EI51" s="1"/>
  <c r="CF13"/>
  <c r="BX31"/>
  <c r="BX30" s="1"/>
  <c r="AT93" i="16"/>
  <c r="BX9" i="18"/>
  <c r="BX7" s="1"/>
  <c r="AT6" i="16"/>
  <c r="BX24" i="18"/>
  <c r="BX23" s="1"/>
  <c r="AT61" i="16"/>
  <c r="CF39" i="18"/>
  <c r="CF38" s="1"/>
  <c r="CF35"/>
  <c r="CF34" s="1"/>
  <c r="CA77"/>
  <c r="AW245" i="16"/>
  <c r="AW244" s="1"/>
  <c r="AW292" s="1"/>
  <c r="CF11" i="18"/>
  <c r="CF10" s="1"/>
  <c r="BX20"/>
  <c r="BX19" s="1"/>
  <c r="AT45" i="16"/>
  <c r="BX41" i="18"/>
  <c r="BX40" s="1"/>
  <c r="AT123" i="16"/>
  <c r="BX33" i="18"/>
  <c r="BX32" s="1"/>
  <c r="AT100" i="16"/>
  <c r="BX37" i="18"/>
  <c r="BX36" s="1"/>
  <c r="AT111" i="16"/>
  <c r="CF18" i="18"/>
  <c r="CF17" s="1"/>
  <c r="CF31"/>
  <c r="CF30" s="1"/>
  <c r="CF9"/>
  <c r="CF7" s="1"/>
  <c r="CF24"/>
  <c r="CF23" s="1"/>
  <c r="CD17"/>
  <c r="CD6" s="1"/>
  <c r="CD90" s="1"/>
  <c r="CD91" s="1"/>
  <c r="EQ18"/>
  <c r="BX39"/>
  <c r="BX38" s="1"/>
  <c r="AT118" i="16"/>
  <c r="BX35" i="18"/>
  <c r="BX34" s="1"/>
  <c r="AT106" i="16"/>
  <c r="BY78" i="18"/>
  <c r="AU245" i="16"/>
  <c r="AU244" s="1"/>
  <c r="BX11" i="18"/>
  <c r="BX10" s="1"/>
  <c r="AT16" i="16"/>
  <c r="CF20" i="18"/>
  <c r="CF19" s="1"/>
  <c r="CF41"/>
  <c r="CF40" s="1"/>
  <c r="CF33"/>
  <c r="CF32" s="1"/>
  <c r="CF37"/>
  <c r="CF36" s="1"/>
  <c r="AT79" i="16"/>
  <c r="AR78"/>
  <c r="BV90" i="18"/>
  <c r="AT245" i="16"/>
  <c r="AT244" s="1"/>
  <c r="CF26" i="18"/>
  <c r="EK29"/>
  <c r="EW29" s="1"/>
  <c r="EK22"/>
  <c r="EW22" s="1"/>
  <c r="EK77"/>
  <c r="BX12"/>
  <c r="BX26"/>
  <c r="AR5" i="16"/>
  <c r="CF15" i="18"/>
  <c r="BX75"/>
  <c r="BX74" s="1"/>
  <c r="BY12"/>
  <c r="BY6" s="1"/>
  <c r="BS88"/>
  <c r="BS87" s="1"/>
  <c r="BK65"/>
  <c r="BK64" s="1"/>
  <c r="AT213" i="15"/>
  <c r="BS69" i="18"/>
  <c r="BS68" s="1"/>
  <c r="BK73"/>
  <c r="BK72" s="1"/>
  <c r="AT238" i="15"/>
  <c r="BL84" i="18"/>
  <c r="BL82" s="1"/>
  <c r="BL67"/>
  <c r="BL66" s="1"/>
  <c r="BK24"/>
  <c r="BK23" s="1"/>
  <c r="AT61" i="15"/>
  <c r="AT5" s="1"/>
  <c r="BK71" i="18"/>
  <c r="BK70" s="1"/>
  <c r="AT232" i="15"/>
  <c r="AR197"/>
  <c r="AR292" s="1"/>
  <c r="BK75" i="18"/>
  <c r="BK74" s="1"/>
  <c r="BS77"/>
  <c r="AU244" i="15"/>
  <c r="BL86" i="18"/>
  <c r="BL85" s="1"/>
  <c r="BL65"/>
  <c r="AT226" i="15"/>
  <c r="BK69" i="18"/>
  <c r="BK68" s="1"/>
  <c r="BL73"/>
  <c r="BL72" s="1"/>
  <c r="BS84"/>
  <c r="BS82" s="1"/>
  <c r="BK67"/>
  <c r="BK66" s="1"/>
  <c r="AT221" i="15"/>
  <c r="BS67" i="18"/>
  <c r="BS66" s="1"/>
  <c r="BS24"/>
  <c r="BS23" s="1"/>
  <c r="BL71"/>
  <c r="BI59"/>
  <c r="AT245" i="15"/>
  <c r="AT244" s="1"/>
  <c r="AV75" i="18"/>
  <c r="AV74" s="1"/>
  <c r="EI76"/>
  <c r="EI75" s="1"/>
  <c r="AV23"/>
  <c r="AV6" s="1"/>
  <c r="EI24"/>
  <c r="EI23" s="1"/>
  <c r="BF69"/>
  <c r="BF68" s="1"/>
  <c r="BF59" s="1"/>
  <c r="AX85"/>
  <c r="AY86"/>
  <c r="AY85" s="1"/>
  <c r="AX87"/>
  <c r="AX24"/>
  <c r="AT61" i="14"/>
  <c r="AT5" s="1"/>
  <c r="AY84" i="18"/>
  <c r="AY82" s="1"/>
  <c r="BF67"/>
  <c r="BF66" s="1"/>
  <c r="BF86"/>
  <c r="BF85" s="1"/>
  <c r="AX76"/>
  <c r="AX75" s="1"/>
  <c r="AT245" i="14"/>
  <c r="AT244" s="1"/>
  <c r="AY76" i="18"/>
  <c r="AU245" i="14"/>
  <c r="BF88" i="18"/>
  <c r="BF87" s="1"/>
  <c r="BF24"/>
  <c r="AI19"/>
  <c r="EI20"/>
  <c r="EI19" s="1"/>
  <c r="AI7"/>
  <c r="EI8"/>
  <c r="AI17"/>
  <c r="EI18"/>
  <c r="EI17" s="1"/>
  <c r="AS39"/>
  <c r="AS41"/>
  <c r="AS31"/>
  <c r="AS37"/>
  <c r="AI44"/>
  <c r="EI45"/>
  <c r="EI44" s="1"/>
  <c r="AP19"/>
  <c r="AP6" s="1"/>
  <c r="AP90" s="1"/>
  <c r="AP91" s="1"/>
  <c r="EP21"/>
  <c r="AI34"/>
  <c r="EI35"/>
  <c r="EI34" s="1"/>
  <c r="AS33"/>
  <c r="AK42"/>
  <c r="EK43"/>
  <c r="AS86"/>
  <c r="AK20"/>
  <c r="AT45" i="13"/>
  <c r="AT6"/>
  <c r="AK11" i="18"/>
  <c r="AK10" s="1"/>
  <c r="AT16" i="13"/>
  <c r="AK18" i="18"/>
  <c r="AT40" i="13"/>
  <c r="AK45" i="18"/>
  <c r="AT140" i="13"/>
  <c r="AK35" i="18"/>
  <c r="AT106" i="13"/>
  <c r="AS42" i="18"/>
  <c r="AT79" i="13"/>
  <c r="AS15" i="18"/>
  <c r="AK39"/>
  <c r="AT118" i="13"/>
  <c r="AK41" i="18"/>
  <c r="AT123" i="13"/>
  <c r="AK31" i="18"/>
  <c r="AT93" i="13"/>
  <c r="AK37" i="18"/>
  <c r="AT111" i="13"/>
  <c r="AK33" i="18"/>
  <c r="AT100" i="13"/>
  <c r="AL85" i="18"/>
  <c r="AL74" s="1"/>
  <c r="AS13"/>
  <c r="AS20"/>
  <c r="AS11"/>
  <c r="AS10" s="1"/>
  <c r="AS18"/>
  <c r="AI38"/>
  <c r="EI39"/>
  <c r="EI38" s="1"/>
  <c r="AI40"/>
  <c r="EI41"/>
  <c r="EI40" s="1"/>
  <c r="AI30"/>
  <c r="AI25" s="1"/>
  <c r="EI31"/>
  <c r="EI30" s="1"/>
  <c r="AI36"/>
  <c r="EI37"/>
  <c r="EI36" s="1"/>
  <c r="AS45"/>
  <c r="AS35"/>
  <c r="AI32"/>
  <c r="EI33"/>
  <c r="EI32" s="1"/>
  <c r="AR5" i="13"/>
  <c r="AK26" i="18"/>
  <c r="AF65"/>
  <c r="V72"/>
  <c r="EI73"/>
  <c r="EI72" s="1"/>
  <c r="AF9"/>
  <c r="V12"/>
  <c r="EI13"/>
  <c r="EI12" s="1"/>
  <c r="AF56"/>
  <c r="AF55" s="1"/>
  <c r="X26"/>
  <c r="EK27"/>
  <c r="X75"/>
  <c r="X74" s="1"/>
  <c r="AF11"/>
  <c r="X69"/>
  <c r="AT226" i="12"/>
  <c r="X71" i="18"/>
  <c r="AT232" i="12"/>
  <c r="AF87" i="18"/>
  <c r="V70"/>
  <c r="EI71"/>
  <c r="EI70" s="1"/>
  <c r="X61"/>
  <c r="AT198" i="12"/>
  <c r="Y67" i="18"/>
  <c r="V64"/>
  <c r="EI65"/>
  <c r="EI64" s="1"/>
  <c r="Y73"/>
  <c r="X13"/>
  <c r="AT20" i="12"/>
  <c r="AF13" i="18"/>
  <c r="V10"/>
  <c r="EI11"/>
  <c r="EI10" s="1"/>
  <c r="AF61"/>
  <c r="X65"/>
  <c r="AT213" i="12"/>
  <c r="X9" i="18"/>
  <c r="AT6" i="12"/>
  <c r="X56" i="18"/>
  <c r="AT182" i="12"/>
  <c r="AT150" s="1"/>
  <c r="X11" i="18"/>
  <c r="AT16" i="12"/>
  <c r="Y69" i="18"/>
  <c r="AF71"/>
  <c r="V60"/>
  <c r="EI61"/>
  <c r="EI60" s="1"/>
  <c r="V66"/>
  <c r="EI67"/>
  <c r="EI66" s="1"/>
  <c r="V68"/>
  <c r="EI69"/>
  <c r="EI68" s="1"/>
  <c r="X67"/>
  <c r="AT221" i="12"/>
  <c r="X73" i="18"/>
  <c r="AT238" i="12"/>
  <c r="EI9" i="18"/>
  <c r="EI7" s="1"/>
  <c r="V7"/>
  <c r="Y13"/>
  <c r="AU292" i="12"/>
  <c r="AF26" i="18"/>
  <c r="ES27"/>
  <c r="AF75"/>
  <c r="AF74" s="1"/>
  <c r="EI82" l="1"/>
  <c r="EI79"/>
  <c r="EX58"/>
  <c r="CX74"/>
  <c r="EJ90"/>
  <c r="AF25"/>
  <c r="EK88"/>
  <c r="EK87" s="1"/>
  <c r="CF25"/>
  <c r="AT78" i="16"/>
  <c r="AT244" i="1"/>
  <c r="AY12" i="18"/>
  <c r="AY6" s="1"/>
  <c r="BS15"/>
  <c r="DS25"/>
  <c r="EF25"/>
  <c r="BB245" i="16"/>
  <c r="BB244" s="1"/>
  <c r="EK86" i="18"/>
  <c r="BI90"/>
  <c r="EK28"/>
  <c r="EW28" s="1"/>
  <c r="BP91"/>
  <c r="AR292" i="17"/>
  <c r="AT5" i="23"/>
  <c r="DI25" i="18"/>
  <c r="EH90"/>
  <c r="BB100" i="15"/>
  <c r="BB78" s="1"/>
  <c r="EL86" i="18"/>
  <c r="EL85" s="1"/>
  <c r="CL74"/>
  <c r="AT78" i="1"/>
  <c r="BD91" i="18"/>
  <c r="AT150" i="15"/>
  <c r="AT78" i="23"/>
  <c r="ES57" i="18"/>
  <c r="AV25"/>
  <c r="AV90" s="1"/>
  <c r="AV91" s="1"/>
  <c r="DS74"/>
  <c r="BF25"/>
  <c r="EC6"/>
  <c r="EC90" s="1"/>
  <c r="BB5" i="22"/>
  <c r="BB292" s="1"/>
  <c r="BB292" i="16"/>
  <c r="BB5" i="13"/>
  <c r="BB292" s="1"/>
  <c r="BB197"/>
  <c r="AU244" i="22"/>
  <c r="AX82" i="18"/>
  <c r="EK84"/>
  <c r="BB269" i="14"/>
  <c r="BF84" i="18"/>
  <c r="BF82" s="1"/>
  <c r="DL79"/>
  <c r="DL74" s="1"/>
  <c r="EL81"/>
  <c r="EL79" s="1"/>
  <c r="BL74"/>
  <c r="CS82"/>
  <c r="CS74" s="1"/>
  <c r="AU292" i="22"/>
  <c r="BI91" i="18"/>
  <c r="AT197" i="13"/>
  <c r="DX46" i="18"/>
  <c r="DY12"/>
  <c r="DY6" s="1"/>
  <c r="BB197" i="15"/>
  <c r="BB292" s="1"/>
  <c r="BB197" i="17"/>
  <c r="BB292" s="1"/>
  <c r="CY87" i="18"/>
  <c r="CY74" s="1"/>
  <c r="EL88"/>
  <c r="EL87" s="1"/>
  <c r="AT78" i="12"/>
  <c r="I74" i="18"/>
  <c r="BB5" i="14"/>
  <c r="BB244"/>
  <c r="CK79" i="18"/>
  <c r="CK74" s="1"/>
  <c r="EK81"/>
  <c r="DK46"/>
  <c r="BB292" i="23"/>
  <c r="DV91" i="18"/>
  <c r="EP19"/>
  <c r="EU19" s="1"/>
  <c r="EU21"/>
  <c r="AT78" i="22"/>
  <c r="EX22" i="18"/>
  <c r="EW21"/>
  <c r="EK85"/>
  <c r="EQ17"/>
  <c r="EU18"/>
  <c r="EX50"/>
  <c r="EX29"/>
  <c r="BS46"/>
  <c r="AX46"/>
  <c r="AS46"/>
  <c r="EW27"/>
  <c r="EX27" s="1"/>
  <c r="EK42"/>
  <c r="EW42" s="1"/>
  <c r="EW43"/>
  <c r="X55"/>
  <c r="X46" s="1"/>
  <c r="S7"/>
  <c r="ES8"/>
  <c r="EF7"/>
  <c r="EK80"/>
  <c r="K79"/>
  <c r="ES80"/>
  <c r="S79"/>
  <c r="EK83"/>
  <c r="K82"/>
  <c r="K74"/>
  <c r="X25"/>
  <c r="ES43"/>
  <c r="AX74"/>
  <c r="BK6"/>
  <c r="BX25"/>
  <c r="ES83"/>
  <c r="DF82"/>
  <c r="DS59"/>
  <c r="K25"/>
  <c r="AF46"/>
  <c r="CS55"/>
  <c r="CX46"/>
  <c r="EF12"/>
  <c r="S74"/>
  <c r="EI55"/>
  <c r="EI46" s="1"/>
  <c r="EF62"/>
  <c r="AT292" i="23"/>
  <c r="DF62" i="18"/>
  <c r="DF60" s="1"/>
  <c r="DF59" s="1"/>
  <c r="DA91"/>
  <c r="AR292" i="16"/>
  <c r="BV91" i="18" s="1"/>
  <c r="AU292" i="16"/>
  <c r="BS62" i="18"/>
  <c r="EK62"/>
  <c r="AR292" i="13"/>
  <c r="AS62" i="18"/>
  <c r="AR292" i="12"/>
  <c r="AU5" i="23"/>
  <c r="AU292" s="1"/>
  <c r="DP6" i="18"/>
  <c r="DP90" s="1"/>
  <c r="ES56"/>
  <c r="ES28"/>
  <c r="CL57"/>
  <c r="CL55" s="1"/>
  <c r="CL46" s="1"/>
  <c r="AX25"/>
  <c r="EK56"/>
  <c r="AK59"/>
  <c r="EF61"/>
  <c r="DY61"/>
  <c r="CY57"/>
  <c r="AT197" i="17"/>
  <c r="BY71" i="18"/>
  <c r="BY70" s="1"/>
  <c r="BY73"/>
  <c r="BY72" s="1"/>
  <c r="CF71"/>
  <c r="CF70" s="1"/>
  <c r="CF73"/>
  <c r="CF72" s="1"/>
  <c r="AT78" i="14"/>
  <c r="AT292" s="1"/>
  <c r="L73" i="18"/>
  <c r="L72" s="1"/>
  <c r="S73"/>
  <c r="S72" s="1"/>
  <c r="BB238" i="1"/>
  <c r="DX25" i="18"/>
  <c r="ES21"/>
  <c r="EF46"/>
  <c r="DX6"/>
  <c r="EF6"/>
  <c r="AY5" i="23"/>
  <c r="AY292" s="1"/>
  <c r="EC91" i="18" s="1"/>
  <c r="DL12"/>
  <c r="DL6" s="1"/>
  <c r="DL90" s="1"/>
  <c r="DL91" s="1"/>
  <c r="EL14"/>
  <c r="EW14" s="1"/>
  <c r="DI90"/>
  <c r="DI91" s="1"/>
  <c r="ES14"/>
  <c r="DK6"/>
  <c r="DS6"/>
  <c r="DK25"/>
  <c r="DK90" s="1"/>
  <c r="DS46"/>
  <c r="AT5" i="22"/>
  <c r="AT292" s="1"/>
  <c r="AY5"/>
  <c r="AY292" s="1"/>
  <c r="DF45" i="18"/>
  <c r="DF44" s="1"/>
  <c r="DF25" s="1"/>
  <c r="DF15"/>
  <c r="DF12" s="1"/>
  <c r="DF6" s="1"/>
  <c r="DC6"/>
  <c r="DC90" s="1"/>
  <c r="DC91" s="1"/>
  <c r="CX6"/>
  <c r="CY45"/>
  <c r="CY15"/>
  <c r="CX25"/>
  <c r="DF46"/>
  <c r="CL71"/>
  <c r="CL70" s="1"/>
  <c r="CS13"/>
  <c r="CS12" s="1"/>
  <c r="CL73"/>
  <c r="CL72" s="1"/>
  <c r="CL67"/>
  <c r="CL66" s="1"/>
  <c r="CP6"/>
  <c r="CP90" s="1"/>
  <c r="CP91" s="1"/>
  <c r="CK6"/>
  <c r="CS71"/>
  <c r="CS70" s="1"/>
  <c r="AU5" i="17"/>
  <c r="AU292" s="1"/>
  <c r="CL13" i="18"/>
  <c r="CL12" s="1"/>
  <c r="CL6" s="1"/>
  <c r="CS73"/>
  <c r="CS72" s="1"/>
  <c r="CS67"/>
  <c r="CS66" s="1"/>
  <c r="CS6"/>
  <c r="CK59"/>
  <c r="AT5" i="17"/>
  <c r="BY69" i="18"/>
  <c r="BY68" s="1"/>
  <c r="BY67"/>
  <c r="BY66" s="1"/>
  <c r="CA62"/>
  <c r="BX59"/>
  <c r="BX46"/>
  <c r="CF69"/>
  <c r="CF68" s="1"/>
  <c r="CF67"/>
  <c r="CF66" s="1"/>
  <c r="CF12"/>
  <c r="AT197" i="16"/>
  <c r="AT150"/>
  <c r="CF46" i="18"/>
  <c r="BS61"/>
  <c r="AU5" i="15"/>
  <c r="AU292" s="1"/>
  <c r="BL13" i="18"/>
  <c r="BL12" s="1"/>
  <c r="BL6" s="1"/>
  <c r="BL61"/>
  <c r="BS13"/>
  <c r="BS12" s="1"/>
  <c r="BS6" s="1"/>
  <c r="BF46"/>
  <c r="AL67"/>
  <c r="AL66" s="1"/>
  <c r="AL62"/>
  <c r="AL69"/>
  <c r="AL68" s="1"/>
  <c r="AS73"/>
  <c r="AS72" s="1"/>
  <c r="AS71"/>
  <c r="AS70" s="1"/>
  <c r="AS67"/>
  <c r="AS66" s="1"/>
  <c r="AS69"/>
  <c r="AS68" s="1"/>
  <c r="AL73"/>
  <c r="AL72" s="1"/>
  <c r="AL71"/>
  <c r="AL70" s="1"/>
  <c r="AS12"/>
  <c r="AC23"/>
  <c r="AC6" s="1"/>
  <c r="AC90" s="1"/>
  <c r="AC91" s="1"/>
  <c r="EP24"/>
  <c r="BB20" i="1"/>
  <c r="BB5" s="1"/>
  <c r="S13" i="18"/>
  <c r="S12" s="1"/>
  <c r="S6" s="1"/>
  <c r="L69"/>
  <c r="L68" s="1"/>
  <c r="S67"/>
  <c r="S66" s="1"/>
  <c r="BB221" i="1"/>
  <c r="S46" i="18"/>
  <c r="I90"/>
  <c r="I91" s="1"/>
  <c r="S25"/>
  <c r="AT197" i="1"/>
  <c r="K6" i="18"/>
  <c r="BB244" i="1"/>
  <c r="AT150"/>
  <c r="L13" i="18"/>
  <c r="L12" s="1"/>
  <c r="L6" s="1"/>
  <c r="AU5" i="1"/>
  <c r="AU292" s="1"/>
  <c r="BB226"/>
  <c r="S69" i="18"/>
  <c r="S68" s="1"/>
  <c r="L67"/>
  <c r="L66" s="1"/>
  <c r="BB150" i="1"/>
  <c r="BB78"/>
  <c r="K59" i="18"/>
  <c r="AT5" i="1"/>
  <c r="K46" i="18"/>
  <c r="EI6"/>
  <c r="DF88"/>
  <c r="ES81"/>
  <c r="CK47"/>
  <c r="EK48"/>
  <c r="CK51"/>
  <c r="EK52"/>
  <c r="CS25"/>
  <c r="CI46"/>
  <c r="CI90" s="1"/>
  <c r="CI91" s="1"/>
  <c r="CK25"/>
  <c r="CS47"/>
  <c r="ES48"/>
  <c r="CS51"/>
  <c r="ES52"/>
  <c r="AT78" i="17"/>
  <c r="CF77" i="18"/>
  <c r="CF75" s="1"/>
  <c r="CF74" s="1"/>
  <c r="EL78"/>
  <c r="EW78" s="1"/>
  <c r="EX78" s="1"/>
  <c r="BY75"/>
  <c r="CA75"/>
  <c r="CA74" s="1"/>
  <c r="EN77"/>
  <c r="AT5" i="16"/>
  <c r="CF6" i="18"/>
  <c r="BX6"/>
  <c r="BS86"/>
  <c r="BS85" s="1"/>
  <c r="BK59"/>
  <c r="BK90" s="1"/>
  <c r="BS73"/>
  <c r="BS72" s="1"/>
  <c r="BL70"/>
  <c r="ES84"/>
  <c r="BL64"/>
  <c r="EL65"/>
  <c r="EL64" s="1"/>
  <c r="BS75"/>
  <c r="BS74" s="1"/>
  <c r="ES77"/>
  <c r="BS71"/>
  <c r="BS70" s="1"/>
  <c r="BS65"/>
  <c r="BS64" s="1"/>
  <c r="AT197" i="15"/>
  <c r="AT292" s="1"/>
  <c r="AY75" i="18"/>
  <c r="AY74" s="1"/>
  <c r="EL76"/>
  <c r="EL75" s="1"/>
  <c r="EL84"/>
  <c r="AX23"/>
  <c r="AX6" s="1"/>
  <c r="AX90" s="1"/>
  <c r="EK24"/>
  <c r="EK23" s="1"/>
  <c r="BF23"/>
  <c r="BF6" s="1"/>
  <c r="ES24"/>
  <c r="BF76"/>
  <c r="EK76"/>
  <c r="EI25"/>
  <c r="AU244" i="14"/>
  <c r="AU292" s="1"/>
  <c r="AS7" i="18"/>
  <c r="AK32"/>
  <c r="EK33"/>
  <c r="AK36"/>
  <c r="EK37"/>
  <c r="AK30"/>
  <c r="EK31"/>
  <c r="AK40"/>
  <c r="EK41"/>
  <c r="AK38"/>
  <c r="EK39"/>
  <c r="AK34"/>
  <c r="AK25" s="1"/>
  <c r="EK35"/>
  <c r="AK44"/>
  <c r="EK45"/>
  <c r="EK44" s="1"/>
  <c r="AK17"/>
  <c r="EK18"/>
  <c r="AK7"/>
  <c r="EK8"/>
  <c r="EW8" s="1"/>
  <c r="AK19"/>
  <c r="EK20"/>
  <c r="AT78" i="13"/>
  <c r="AI6" i="18"/>
  <c r="AI90" s="1"/>
  <c r="AI91" s="1"/>
  <c r="AS34"/>
  <c r="ES35"/>
  <c r="AS44"/>
  <c r="AS17"/>
  <c r="ES18"/>
  <c r="AS19"/>
  <c r="ES20"/>
  <c r="AS85"/>
  <c r="AS74" s="1"/>
  <c r="ES86"/>
  <c r="AS32"/>
  <c r="ES33"/>
  <c r="AS36"/>
  <c r="ES37"/>
  <c r="AS30"/>
  <c r="ES31"/>
  <c r="AS40"/>
  <c r="ES41"/>
  <c r="AS38"/>
  <c r="ES39"/>
  <c r="AT5" i="13"/>
  <c r="AF69" i="18"/>
  <c r="AF67"/>
  <c r="Y12"/>
  <c r="Y6" s="1"/>
  <c r="EL13"/>
  <c r="X72"/>
  <c r="EK73"/>
  <c r="X66"/>
  <c r="EK67"/>
  <c r="X10"/>
  <c r="EK11"/>
  <c r="EK9"/>
  <c r="EW9" s="1"/>
  <c r="X7"/>
  <c r="X64"/>
  <c r="EK65"/>
  <c r="X12"/>
  <c r="EK13"/>
  <c r="EK12" s="1"/>
  <c r="Y72"/>
  <c r="EL73"/>
  <c r="EL72" s="1"/>
  <c r="Y66"/>
  <c r="EL67"/>
  <c r="EL66" s="1"/>
  <c r="X60"/>
  <c r="EK61"/>
  <c r="X70"/>
  <c r="EK71"/>
  <c r="X68"/>
  <c r="EK69"/>
  <c r="ES9"/>
  <c r="AF7"/>
  <c r="AF73"/>
  <c r="AF70"/>
  <c r="ES71"/>
  <c r="Y68"/>
  <c r="EL69"/>
  <c r="EL68" s="1"/>
  <c r="AF60"/>
  <c r="ES61"/>
  <c r="AF12"/>
  <c r="ES13"/>
  <c r="AF10"/>
  <c r="ES11"/>
  <c r="AF64"/>
  <c r="ES65"/>
  <c r="V59"/>
  <c r="V6"/>
  <c r="EI59"/>
  <c r="AT197" i="12"/>
  <c r="BX90" i="18" l="1"/>
  <c r="EX9"/>
  <c r="EI74"/>
  <c r="EW86"/>
  <c r="EX21"/>
  <c r="EK26"/>
  <c r="EW26" s="1"/>
  <c r="EW81"/>
  <c r="EX81" s="1"/>
  <c r="EW88"/>
  <c r="EW85"/>
  <c r="EX14"/>
  <c r="EW87"/>
  <c r="CS59"/>
  <c r="BB292" i="14"/>
  <c r="AT292" i="13"/>
  <c r="L59" i="18"/>
  <c r="ES15"/>
  <c r="DY60"/>
  <c r="DY59" s="1"/>
  <c r="DY90" s="1"/>
  <c r="DY91" s="1"/>
  <c r="EK19"/>
  <c r="EW19" s="1"/>
  <c r="EW20"/>
  <c r="EX20" s="1"/>
  <c r="EK34"/>
  <c r="EW34" s="1"/>
  <c r="EW35"/>
  <c r="EX35" s="1"/>
  <c r="EK38"/>
  <c r="EW38" s="1"/>
  <c r="EW39"/>
  <c r="EX39" s="1"/>
  <c r="EK82"/>
  <c r="EW83"/>
  <c r="EX83" s="1"/>
  <c r="EK79"/>
  <c r="EW79" s="1"/>
  <c r="EW80"/>
  <c r="EX80" s="1"/>
  <c r="EQ6"/>
  <c r="EQ90" s="1"/>
  <c r="EU17"/>
  <c r="EX8"/>
  <c r="EK68"/>
  <c r="EW68" s="1"/>
  <c r="EW69"/>
  <c r="EK70"/>
  <c r="EK64"/>
  <c r="EW64" s="1"/>
  <c r="EW65"/>
  <c r="EX65" s="1"/>
  <c r="EK10"/>
  <c r="EW10" s="1"/>
  <c r="EW11"/>
  <c r="EX11" s="1"/>
  <c r="EK66"/>
  <c r="EW66" s="1"/>
  <c r="EW67"/>
  <c r="EK72"/>
  <c r="EW72" s="1"/>
  <c r="EW73"/>
  <c r="EK75"/>
  <c r="EW76"/>
  <c r="EL82"/>
  <c r="EL74" s="1"/>
  <c r="EW84"/>
  <c r="EX84" s="1"/>
  <c r="EN75"/>
  <c r="EU77"/>
  <c r="EW13"/>
  <c r="EX13" s="1"/>
  <c r="EW77"/>
  <c r="EX77" s="1"/>
  <c r="DK91"/>
  <c r="AX91"/>
  <c r="EK51"/>
  <c r="EW51" s="1"/>
  <c r="EW52"/>
  <c r="EX52" s="1"/>
  <c r="EP23"/>
  <c r="EW24"/>
  <c r="EX24" s="1"/>
  <c r="EU24"/>
  <c r="EK36"/>
  <c r="EW36" s="1"/>
  <c r="EW37"/>
  <c r="EX37" s="1"/>
  <c r="EK60"/>
  <c r="EK47"/>
  <c r="EW47" s="1"/>
  <c r="EW48"/>
  <c r="EX48" s="1"/>
  <c r="EK40"/>
  <c r="EW40" s="1"/>
  <c r="EW41"/>
  <c r="EX41" s="1"/>
  <c r="AT292" i="1"/>
  <c r="EK17" i="18"/>
  <c r="EW17" s="1"/>
  <c r="EW18"/>
  <c r="EX18" s="1"/>
  <c r="EK55"/>
  <c r="EW56"/>
  <c r="EX56" s="1"/>
  <c r="DP91"/>
  <c r="BK91"/>
  <c r="EK32"/>
  <c r="EW32" s="1"/>
  <c r="EW33"/>
  <c r="EX33" s="1"/>
  <c r="ES85"/>
  <c r="EX85" s="1"/>
  <c r="EX86"/>
  <c r="ES70"/>
  <c r="ES64"/>
  <c r="ES55"/>
  <c r="ES51"/>
  <c r="ES47"/>
  <c r="ES42"/>
  <c r="EX42" s="1"/>
  <c r="EX43"/>
  <c r="ES40"/>
  <c r="ES38"/>
  <c r="EX38" s="1"/>
  <c r="ES36"/>
  <c r="ES34"/>
  <c r="EX34" s="1"/>
  <c r="ES32"/>
  <c r="ES26"/>
  <c r="EX26" s="1"/>
  <c r="EX28"/>
  <c r="ES23"/>
  <c r="ES17"/>
  <c r="ES12"/>
  <c r="ES10"/>
  <c r="EK30"/>
  <c r="EW30" s="1"/>
  <c r="EW31"/>
  <c r="EX31" s="1"/>
  <c r="ES30"/>
  <c r="AT292" i="12"/>
  <c r="BY74" i="18"/>
  <c r="S59"/>
  <c r="S90" s="1"/>
  <c r="BY59"/>
  <c r="ES82"/>
  <c r="ES79"/>
  <c r="EL57"/>
  <c r="CY55"/>
  <c r="CY46" s="1"/>
  <c r="EF60"/>
  <c r="EF59" s="1"/>
  <c r="EF90" s="1"/>
  <c r="EF91" s="1"/>
  <c r="ES45"/>
  <c r="AT292" i="17"/>
  <c r="AT292" i="16"/>
  <c r="BX91" i="18" s="1"/>
  <c r="CF62"/>
  <c r="CF60" s="1"/>
  <c r="BS60"/>
  <c r="BS59" s="1"/>
  <c r="BS90" s="1"/>
  <c r="BS91" s="1"/>
  <c r="ES62"/>
  <c r="AS60"/>
  <c r="CX90"/>
  <c r="ES19"/>
  <c r="EL71"/>
  <c r="EL70" s="1"/>
  <c r="V90"/>
  <c r="V91" s="1"/>
  <c r="EI90"/>
  <c r="BB197" i="1"/>
  <c r="BB292" s="1"/>
  <c r="DS90" i="18"/>
  <c r="DS91" s="1"/>
  <c r="K90"/>
  <c r="K91" s="1"/>
  <c r="DX90"/>
  <c r="DX91" s="1"/>
  <c r="CY12"/>
  <c r="CY6" s="1"/>
  <c r="EL15"/>
  <c r="CY44"/>
  <c r="CY25" s="1"/>
  <c r="EL45"/>
  <c r="CL59"/>
  <c r="CL90" s="1"/>
  <c r="CL91" s="1"/>
  <c r="CA60"/>
  <c r="CA59" s="1"/>
  <c r="CA90" s="1"/>
  <c r="CA91" s="1"/>
  <c r="EN62"/>
  <c r="CF59"/>
  <c r="CF90" s="1"/>
  <c r="CF91" s="1"/>
  <c r="BL60"/>
  <c r="BL59" s="1"/>
  <c r="BL90" s="1"/>
  <c r="BL91" s="1"/>
  <c r="EL61"/>
  <c r="EW61" s="1"/>
  <c r="EX61" s="1"/>
  <c r="AL60"/>
  <c r="AL59" s="1"/>
  <c r="AL90" s="1"/>
  <c r="AL91" s="1"/>
  <c r="EL62"/>
  <c r="AS59"/>
  <c r="L90"/>
  <c r="L91" s="1"/>
  <c r="DF87"/>
  <c r="DF74" s="1"/>
  <c r="ES88"/>
  <c r="CS46"/>
  <c r="CS90" s="1"/>
  <c r="CS91" s="1"/>
  <c r="CK46"/>
  <c r="CK90" s="1"/>
  <c r="ES7"/>
  <c r="AY90"/>
  <c r="AY91" s="1"/>
  <c r="BF75"/>
  <c r="ES76"/>
  <c r="EK7"/>
  <c r="AK6"/>
  <c r="AK90" s="1"/>
  <c r="AK91" s="1"/>
  <c r="AS6"/>
  <c r="AS25"/>
  <c r="AF72"/>
  <c r="ES73"/>
  <c r="AF66"/>
  <c r="ES67"/>
  <c r="AF68"/>
  <c r="AF59" s="1"/>
  <c r="ES69"/>
  <c r="X59"/>
  <c r="Y59"/>
  <c r="Y90" s="1"/>
  <c r="Y91" s="1"/>
  <c r="AF6"/>
  <c r="X6"/>
  <c r="EX19" l="1"/>
  <c r="EK59"/>
  <c r="EW62"/>
  <c r="CX91"/>
  <c r="EX40"/>
  <c r="EX10"/>
  <c r="EX32"/>
  <c r="EX36"/>
  <c r="EX17"/>
  <c r="EK25"/>
  <c r="EX64"/>
  <c r="BY90"/>
  <c r="BY91" s="1"/>
  <c r="EX79"/>
  <c r="EX51"/>
  <c r="EK46"/>
  <c r="ES46"/>
  <c r="EL12"/>
  <c r="EW12" s="1"/>
  <c r="EX12" s="1"/>
  <c r="EW15"/>
  <c r="EX15" s="1"/>
  <c r="EN60"/>
  <c r="EU62"/>
  <c r="EN74"/>
  <c r="EU74" s="1"/>
  <c r="EU75"/>
  <c r="EK74"/>
  <c r="EW75"/>
  <c r="EW70"/>
  <c r="EX70" s="1"/>
  <c r="EW82"/>
  <c r="EX82" s="1"/>
  <c r="EK6"/>
  <c r="EW7"/>
  <c r="EX7" s="1"/>
  <c r="EL55"/>
  <c r="EL46" s="1"/>
  <c r="EW57"/>
  <c r="EX57" s="1"/>
  <c r="EW71"/>
  <c r="EX71" s="1"/>
  <c r="EL44"/>
  <c r="EW45"/>
  <c r="CK91"/>
  <c r="EX30"/>
  <c r="EP6"/>
  <c r="EW23"/>
  <c r="EX23" s="1"/>
  <c r="EU23"/>
  <c r="EX47"/>
  <c r="ES87"/>
  <c r="EX87" s="1"/>
  <c r="EX88"/>
  <c r="ES75"/>
  <c r="EX76"/>
  <c r="ES72"/>
  <c r="EX72" s="1"/>
  <c r="EX73"/>
  <c r="ES68"/>
  <c r="EX68" s="1"/>
  <c r="EX69"/>
  <c r="ES66"/>
  <c r="EX66" s="1"/>
  <c r="EX67"/>
  <c r="ES60"/>
  <c r="EX62"/>
  <c r="ES44"/>
  <c r="EX45"/>
  <c r="ES6"/>
  <c r="S91"/>
  <c r="BF74"/>
  <c r="BF90" s="1"/>
  <c r="BF91" s="1"/>
  <c r="DF90"/>
  <c r="DF91" s="1"/>
  <c r="X90"/>
  <c r="X91" s="1"/>
  <c r="CY90"/>
  <c r="CY91" s="1"/>
  <c r="EL60"/>
  <c r="EL59" s="1"/>
  <c r="AS90"/>
  <c r="AS91" s="1"/>
  <c r="AF90"/>
  <c r="AF91" s="1"/>
  <c r="EW46" l="1"/>
  <c r="EX46" s="1"/>
  <c r="EW55"/>
  <c r="EX55" s="1"/>
  <c r="EL6"/>
  <c r="EW6" s="1"/>
  <c r="EX6" s="1"/>
  <c r="EK90"/>
  <c r="EW60"/>
  <c r="EX60" s="1"/>
  <c r="EW74"/>
  <c r="EN59"/>
  <c r="EW59" s="1"/>
  <c r="EU60"/>
  <c r="EL25"/>
  <c r="EW25" s="1"/>
  <c r="EW44"/>
  <c r="EX44" s="1"/>
  <c r="EP90"/>
  <c r="EU6"/>
  <c r="ES59"/>
  <c r="ES74"/>
  <c r="EX75"/>
  <c r="ES25"/>
  <c r="EL90" l="1"/>
  <c r="EX74"/>
  <c r="EX25"/>
  <c r="EX59"/>
  <c r="EN90"/>
  <c r="EU59"/>
  <c r="ES90"/>
</calcChain>
</file>

<file path=xl/sharedStrings.xml><?xml version="1.0" encoding="utf-8"?>
<sst xmlns="http://schemas.openxmlformats.org/spreadsheetml/2006/main" count="6358" uniqueCount="570">
  <si>
    <t>Salary Category</t>
  </si>
  <si>
    <t>C1</t>
  </si>
  <si>
    <t>C2</t>
  </si>
  <si>
    <t>C3</t>
  </si>
  <si>
    <t>C4</t>
  </si>
  <si>
    <t>C5</t>
  </si>
  <si>
    <t>Participants per event</t>
  </si>
  <si>
    <t>Days per event</t>
  </si>
  <si>
    <t>Overnights per participant</t>
  </si>
  <si>
    <t>National expert days</t>
  </si>
  <si>
    <t>International expert days</t>
  </si>
  <si>
    <t>Salaries and Allowances</t>
  </si>
  <si>
    <t>Capital Items</t>
  </si>
  <si>
    <t>Contingencies / Other</t>
  </si>
  <si>
    <t>Months</t>
  </si>
  <si>
    <t>Positions</t>
  </si>
  <si>
    <t>Events</t>
  </si>
  <si>
    <t>Study tours</t>
  </si>
  <si>
    <t>Other Contractual Services</t>
  </si>
  <si>
    <t>Total Incremental Costs</t>
  </si>
  <si>
    <t>Computer Units</t>
  </si>
  <si>
    <t>Office Equipment Units</t>
  </si>
  <si>
    <t>Vehicle Units</t>
  </si>
  <si>
    <t>Incremental Overheads</t>
  </si>
  <si>
    <t>Recurrent Costs</t>
  </si>
  <si>
    <t>Funding Gap</t>
  </si>
  <si>
    <t>10=6*8*SC</t>
  </si>
  <si>
    <t>11=6*7*8*SC</t>
  </si>
  <si>
    <t>12=6*8*9*SC</t>
  </si>
  <si>
    <t>13=6*7*SC</t>
  </si>
  <si>
    <t>Pajisje zyre, cmim per njesi</t>
  </si>
  <si>
    <t>Pajisje elektronike, cmim per njesi</t>
  </si>
  <si>
    <t>Automjete, cmim per njesi</t>
  </si>
  <si>
    <t>Te huaj</t>
  </si>
  <si>
    <t>Lokale</t>
  </si>
  <si>
    <t>Dieta ditore per cdo person</t>
  </si>
  <si>
    <t>Akomodim per cdo person</t>
  </si>
  <si>
    <t>Shpenzime Udhetimi per person</t>
  </si>
  <si>
    <t xml:space="preserve">Qera ditore ambientesh </t>
  </si>
  <si>
    <t>Dieta ditore qe perfshin ushqim, akomodim, etj</t>
  </si>
  <si>
    <t>Evente (takime pune, ceremoni, trajnime, etj) (llog ekonomike 602)</t>
  </si>
  <si>
    <t>Udhetime jashte vendit (llog ekonomike 602)</t>
  </si>
  <si>
    <t>Shpenzime Ekspertesh (llog ekonomike 602)</t>
  </si>
  <si>
    <t>Zëra investimesh (llog ekonomike 230, 231)</t>
  </si>
  <si>
    <t>Te tjera (llog 602)</t>
  </si>
  <si>
    <t>Aktivitete</t>
  </si>
  <si>
    <t>Nentotal 1.1.1.</t>
  </si>
  <si>
    <t>Nentotal 1.1.2</t>
  </si>
  <si>
    <t>Legjenda</t>
  </si>
  <si>
    <t>Kategori page</t>
  </si>
  <si>
    <t>Paga mesatare (formule)</t>
  </si>
  <si>
    <t>Pagat Bruto</t>
  </si>
  <si>
    <t>Numri i muajve</t>
  </si>
  <si>
    <t>Numri i Punonjesve</t>
  </si>
  <si>
    <t>Activitites</t>
  </si>
  <si>
    <t>Eng</t>
  </si>
  <si>
    <t>Alb</t>
  </si>
  <si>
    <t>Travel</t>
  </si>
  <si>
    <t>1. Total</t>
  </si>
  <si>
    <t xml:space="preserve">1.1 Nentotal </t>
  </si>
  <si>
    <t>2. Total</t>
  </si>
  <si>
    <t>Paga dhe Shtesa (llog ekonomike 600)</t>
  </si>
  <si>
    <t>Llog ekonomike 601</t>
  </si>
  <si>
    <t>Rent</t>
  </si>
  <si>
    <t>Accommodation</t>
  </si>
  <si>
    <t>Per diems</t>
  </si>
  <si>
    <t>Bileta udhetimi (cmim mesatar per person)</t>
  </si>
  <si>
    <t>Days abroad</t>
  </si>
  <si>
    <t>Nr. Diteve ekspert Nderkombetar</t>
  </si>
  <si>
    <t>Nr. Diteve Ekspert Vendas</t>
  </si>
  <si>
    <t>Technical Assistance</t>
  </si>
  <si>
    <t>Travel &amp; Perdiems abroad</t>
  </si>
  <si>
    <t>Nr. i diteve per event</t>
  </si>
  <si>
    <t>Nr. i Sherbimeve/Eventeve</t>
  </si>
  <si>
    <t>Nr. Pjesemarresve per event</t>
  </si>
  <si>
    <t>Nete Hoteli per pjesemarres</t>
  </si>
  <si>
    <t>Nr.vizitave jashte shtetit</t>
  </si>
  <si>
    <t>Nr. Diteve jashte vendit</t>
  </si>
  <si>
    <t>Nr i pjesemarresve per vizite</t>
  </si>
  <si>
    <t>Assets Maintenance</t>
  </si>
  <si>
    <t>Total Recurrent materials &amp; Services</t>
  </si>
  <si>
    <t>4=2*3 (for 1)</t>
  </si>
  <si>
    <t>Inssurance</t>
  </si>
  <si>
    <t>5=4*SC</t>
  </si>
  <si>
    <t>17=14*(16*SC+15*16*SC)</t>
  </si>
  <si>
    <t>20=(18*SC+19*SC)</t>
  </si>
  <si>
    <t>24=10+11+12+13+17+20+21+22+23</t>
  </si>
  <si>
    <t>Nr. Pajisje elektronike</t>
  </si>
  <si>
    <t>Nr. Automjetesh</t>
  </si>
  <si>
    <t>Nr. Pajisje zyre</t>
  </si>
  <si>
    <t>Other capital expenditures</t>
  </si>
  <si>
    <t>Kontigjenca kapitale</t>
  </si>
  <si>
    <t>Total Capital Expenditures</t>
  </si>
  <si>
    <t>Sigurime Shoqerore &amp; Shendetesore te punedhenesit</t>
  </si>
  <si>
    <t>23=(10+11+12+13+17+20+21+22)*(st. %)</t>
  </si>
  <si>
    <t>31=25*SC+26*SC+27*SC+28+29+30</t>
  </si>
  <si>
    <t>Te tjera investime (ALL)</t>
  </si>
  <si>
    <t>Kontigjenca korrente</t>
  </si>
  <si>
    <t>Te tjera (llog 230, 231)</t>
  </si>
  <si>
    <t>Constructions</t>
  </si>
  <si>
    <t>Ndertime (ALL)</t>
  </si>
  <si>
    <t>Intangibles</t>
  </si>
  <si>
    <t>Aktive te patrupezuara (ALL)</t>
  </si>
  <si>
    <t>32=30*SC</t>
  </si>
  <si>
    <t>Totali i Shpenzimeve Kapitale (ALL)</t>
  </si>
  <si>
    <t>Kontigjenca (ALL)</t>
  </si>
  <si>
    <t>Shpenzime totale korrente materiale &amp;Sherbime (ALL)</t>
  </si>
  <si>
    <t>Te tjera shpenzime te pergjithshme (ALL)</t>
  </si>
  <si>
    <t>Sherbime Mirembajtje te Aktiveve (ALL)</t>
  </si>
  <si>
    <t>Te tjera sherbime kontraktuale direkte (ALL)</t>
  </si>
  <si>
    <t>Asistence teknike (ALL)</t>
  </si>
  <si>
    <t>Shpenz. Udhetime dieta me jashte (ALL)</t>
  </si>
  <si>
    <t>Shpenz. Qera ambientesh (ALL)</t>
  </si>
  <si>
    <t>Shpenz. Akomodim (ALL)</t>
  </si>
  <si>
    <t>Shpenz. Dieta brenda vendit (ALL)</t>
  </si>
  <si>
    <t>Shpenz. Udhetimi brenda vendit (ALL)</t>
  </si>
  <si>
    <t>Sigurime Shoqerore &amp; Shendetes (ALL)</t>
  </si>
  <si>
    <t>Paga dhe Shtesa (ALL)</t>
  </si>
  <si>
    <t>1 (combo box)</t>
  </si>
  <si>
    <t>Empty fields (text)</t>
  </si>
  <si>
    <t>Levels of Policy Framework generated by IPSIS (IPSIS code + Title)</t>
  </si>
  <si>
    <t>Nivelet e Kuadrit te Politikave te gjeneruara nga sistemi IPSIS (IPSIS Kod + Emertim)</t>
  </si>
  <si>
    <t>Summary Year 1 / Permbledhje Viti 1</t>
  </si>
  <si>
    <t xml:space="preserve">Salaries &amp; Social insurance </t>
  </si>
  <si>
    <t>Funded from National Budget</t>
  </si>
  <si>
    <t>Funded by EU</t>
  </si>
  <si>
    <t>Add columns as needed</t>
  </si>
  <si>
    <t>33=4+5</t>
  </si>
  <si>
    <t>34=24</t>
  </si>
  <si>
    <t>35=31+32</t>
  </si>
  <si>
    <t>36=33+34+35</t>
  </si>
  <si>
    <t>Data Fillimit</t>
  </si>
  <si>
    <t>Data e Perfundimit</t>
  </si>
  <si>
    <t>Measure Start date IPSIS</t>
  </si>
  <si>
    <t>Measure End date IPSIS</t>
  </si>
  <si>
    <t>Masa (IPSIS)</t>
  </si>
  <si>
    <t>Funded by UN</t>
  </si>
  <si>
    <t>Paga dhe Sigurime</t>
  </si>
  <si>
    <t>Totali i kostove  per vitin</t>
  </si>
  <si>
    <t>Kosto Korrente</t>
  </si>
  <si>
    <t>Kosto Kapitale</t>
  </si>
  <si>
    <t>Financuar nga Buxheti I Pergjithshem</t>
  </si>
  <si>
    <t>43=37+38+39+40+41+42-36</t>
  </si>
  <si>
    <t>11=5 +6+7+8+9+10-4</t>
  </si>
  <si>
    <t>Total Indicative Costs for Year 1</t>
  </si>
  <si>
    <t>Total Indicative Costs for Year 2</t>
  </si>
  <si>
    <t>Total Indicative Costs for Year 3</t>
  </si>
  <si>
    <t>Total Indicative Costs for Year 4</t>
  </si>
  <si>
    <t>Total Indicative Costs for Year 5</t>
  </si>
  <si>
    <t>Total Indicative Costs for Year 6</t>
  </si>
  <si>
    <t>Total Indicative Costs for Year 7</t>
  </si>
  <si>
    <t>Salary category/ Kategori Pagash</t>
  </si>
  <si>
    <t>Monthly Salary/ Paga mesatare mujore bruto me gjithe sigurimet shoqerore</t>
  </si>
  <si>
    <t>Allocations/ Shtesa Page (politika te reja) mesatarisht per muaj</t>
  </si>
  <si>
    <t>Note: In IPSIS Only Measures data will be uploaded. The calculations will automatically be done in IPSIS for Specific Objectives and Policy Goal level</t>
  </si>
  <si>
    <t>Note: 1.Codes and Titles of the Budget Programs, Policy Items (PG, SO, Mesures) and start date end date are generated by IPSIS
2. All highlighted cells will be blocked/protected. Only white cells should be left for direct input.</t>
  </si>
  <si>
    <t>Note: 1. All highlighted cells will be blocked/protected. Only white cells should be left for direct input.</t>
  </si>
  <si>
    <t>Total Indicative Costs for Year 8</t>
  </si>
  <si>
    <t>Total Indicative Costs for Year 9</t>
  </si>
  <si>
    <t>Total Indicative Costs for Year 10</t>
  </si>
  <si>
    <t>Total Indicative Costs for ALL YEARS</t>
  </si>
  <si>
    <t>Shto Kolona nese duhet</t>
  </si>
  <si>
    <t>Hendeku Financiar</t>
  </si>
  <si>
    <t xml:space="preserve">2.1 Nentotal </t>
  </si>
  <si>
    <t>Nentotal 2.2.1</t>
  </si>
  <si>
    <t>2.2 Nentotal</t>
  </si>
  <si>
    <t>3. Total</t>
  </si>
  <si>
    <t>3.1  Nentotal</t>
  </si>
  <si>
    <t>Nentotal 3.1.1</t>
  </si>
  <si>
    <t>3.2  Nentotal</t>
  </si>
  <si>
    <t>Nentotal 3.2.1</t>
  </si>
  <si>
    <t>Trajnime ASPA I messem</t>
  </si>
  <si>
    <t>C6</t>
  </si>
  <si>
    <t>Qera ditore ambientesh (institucionesh)</t>
  </si>
  <si>
    <t>12=5+6+7+8+9+10+11-4</t>
  </si>
  <si>
    <t>Nentotal 2.1.1</t>
  </si>
  <si>
    <t>2.3 Objektivi Specifik :Mekanizma dhe shërbime të specializuara dhe të integruara për adresimin e formave të rënda të dhunës, përfshirë abuzimin seksual dhe abuzimin dhe shfrytëzimin online</t>
  </si>
  <si>
    <t>Nentotal 2.3.1</t>
  </si>
  <si>
    <t>2.3 Nentotal</t>
  </si>
  <si>
    <t>Nentotal 3.1.2</t>
  </si>
  <si>
    <t>Nentotal 3.1.3</t>
  </si>
  <si>
    <t>Nentotal 3.2.2</t>
  </si>
  <si>
    <t>3.3  Nentotal</t>
  </si>
  <si>
    <t>Nentotal 3.3.1</t>
  </si>
  <si>
    <t>4. Total</t>
  </si>
  <si>
    <t>4.1  Nentotal</t>
  </si>
  <si>
    <t>Nentotal 4.1.1</t>
  </si>
  <si>
    <t>Nentotal 4.1.2</t>
  </si>
  <si>
    <t>Nentotal 4.1.3</t>
  </si>
  <si>
    <t>C7</t>
  </si>
  <si>
    <t>C8</t>
  </si>
  <si>
    <t xml:space="preserve">1.1 Objektivi specifik: Promovimi i stilit të jetesës së shëndetshme dhe sigurimi i një mjedisi të shëndetshëm nëpërmjet fuqizimit të bashkëpunimit ndër - sektorial </t>
  </si>
  <si>
    <t>1.2 Objektivi specifik: Promovimi i shëndetsisë së gjelbër (Green Health) mundësimi dhe kontributi në “Qytetar me Jetë të Shëndetshme” nëpërmjet planifikimit urban, mjedisit e shëndetshëm dhe prodhimit të ushqimit të shëndetshëm</t>
  </si>
  <si>
    <t>1.2.1. Rishikimi dhe përditësimi I parimeve të situatës së shëndetësisë së gjelbër dhe  planifikimit urban për një jetë më të shëndetshme të qytetarëve</t>
  </si>
  <si>
    <t>Nentotal 1.2.1.</t>
  </si>
  <si>
    <t>1.3 Objektivi specifik: Fuqizimi dhe zgjerimi i programeve të reja të vaksinimit-imunizimit dhe qëndrueshmëria e mbulesës vaksinale.</t>
  </si>
  <si>
    <t>1.3.1  Qëndrueshmëria e mbulesës vaksinale te fëmijët 0-18 vjec</t>
  </si>
  <si>
    <t>Nentotal 1.3.1.</t>
  </si>
  <si>
    <t>1.3.2 Zgjerimi I programeve të vaksinimit/imunizimit me vaksina të reja për parandalimin e sëmundjeve infective për 0-18 vjec dhe për të rriturit</t>
  </si>
  <si>
    <t>Nentotal 1.3.2.</t>
  </si>
  <si>
    <t xml:space="preserve">1.3.3 Sigurimi I mbulesave të larta vaksinale </t>
  </si>
  <si>
    <t>Nentotal 1.3.3.</t>
  </si>
  <si>
    <t>1.3.4 Sigurimi I vaksinave në kushtet e epidemisë dhe pandemisë.</t>
  </si>
  <si>
    <t>Nentotal 1.3.4.</t>
  </si>
  <si>
    <t>1.4 Objektivi specifik: Reduktimi i sjelljeve me risk që ndikojnë në SJT.</t>
  </si>
  <si>
    <t>1.4.1 Zbatimi i ndërhyrjeve në individë dhe në popullatë për të reduktuar SJT-të dhe faktorët e tyre të rrezikut</t>
  </si>
  <si>
    <t>Nentotal 1.4.1.</t>
  </si>
  <si>
    <t xml:space="preserve">1.4 Nentotal </t>
  </si>
  <si>
    <t xml:space="preserve">1.3 Nentotal </t>
  </si>
  <si>
    <t xml:space="preserve">1.2 Nentotal </t>
  </si>
  <si>
    <t>1.5 Objektivi specifik: Përmirësimi i shëndetit të nënës dhe fëmijës, adoleshentëve, si dhe shëndeti seksual dhe riprodhues</t>
  </si>
  <si>
    <t>1.5.1 Fuqizimi dhe zgjerimi I shërbimeve në mbrotje të shëndetit seksual dhe riprodhues të gruas</t>
  </si>
  <si>
    <t>Nentotal 1.5.1.</t>
  </si>
  <si>
    <t xml:space="preserve">1.5 Nentotal </t>
  </si>
  <si>
    <t>1.5.2 Fuqizimi dhe zgjerimi i shërbimeve për Zhvillimin e Fëmijërisë së Hershme (ZhFH)</t>
  </si>
  <si>
    <t>Nentotal 1.5.2.</t>
  </si>
  <si>
    <t>1.5.3 Fuqizimi dhe zgjerimi i Promovimit të Shëndetit në Shkollë</t>
  </si>
  <si>
    <t>Nentotal 1.5.3.</t>
  </si>
  <si>
    <t>1.6 Objektivi specifik: Reduktimi i sjelljeve me risk që ndikojnë në SJT.</t>
  </si>
  <si>
    <t xml:space="preserve">1.6 Nentotal </t>
  </si>
  <si>
    <t>Nentotal 1.6.1.</t>
  </si>
  <si>
    <t>1.6.1 Fuqizimi dhe zhvillimi i  ndërhyrjeve që mbështesin shëndetin e mirë mendor dhe zbulimin e hershëm të tyre që reduktojnë stigmën e cila lidhet me problemet e shëndetit mendor</t>
  </si>
  <si>
    <t>Funded by wB</t>
  </si>
  <si>
    <t>1.4.1. c Realizimi I studimit mbi njohuritë e sjelljeve dhe aspekteve socio kulturore me grupet e synuara prioritare
• Hartimi I studimit (lum sum 5 000 000 lekë në dy vjet)</t>
  </si>
  <si>
    <t xml:space="preserve">•Institucioni Mjekesor i Posacem per trajtimin e personave me mase mjekesore mjekim I dtyruar, me kapacietet rreth 350 shtreter funksional
</t>
  </si>
  <si>
    <t>1.3.1.b Forcimi I survejancës për mbajtjen nën kontroll të sëmundjeve infektive:
•Paga e specialistëve epidemiologë në ISHP  10 specialist ( sherbime ne rrethe)
• Mirëmbajtja e sistemit Alert ( Rinovimi i Paisjeve kompjuterike 36 cope) pas Viti 2024</t>
  </si>
  <si>
    <t xml:space="preserve">1.3.3.a Monitorimi I vazhdueshmëm I mbulesës vaksinale në vend nëpërmjet sistemit SIV dhe raportimive të NJVKSH-ve
• Forcimi dhe mbajtja nën kontroll e programit të vaksinimit
• paga e Vaskinatorëve në QSH = 420punonjës x 6 muaj 
 </t>
  </si>
  <si>
    <t>1.5.2.c Mbledhja sistematike e dhënave, monitorimi dhe raportimi mbi treguesit e OZHQ-ve në lidhje me ushqyerjen me gji dhe ushqimin plotësues, kequshqyerjen e fëmijëve  (duke përfshirë obezitetin) për grup moshën 0-5 vjec  (UNICEF)
• 1 specialist i ISHP_së 6 muaj/vit
•36 Operatore në nivel NJVKSH * 5 ditë në muaj
• Prodhimi i raporteve 1 specialist x 1  muaj/ vit</t>
  </si>
  <si>
    <t xml:space="preserve">1.5.2.c Mbledhja sistematike e dhënave, monitorimi dhe raportimi mbi treguesit e OZHQ-ve në lidhje me ushqyerjen me gji dhe ushqimin plotësues, kequshqyerjen e fëmijëve  (duke përfshirë obezitetin) për grup moshën 0-5 vjec  (UNICEF)
•36 Operatore në nivel NJVKSH * 5 ditë në muaj
</t>
  </si>
  <si>
    <t>1.5.2.c Mbledhja sistematike e dhënave, monitorimi dhe raportimi mbi treguesit e OZHQ-ve në lidhje me ushqyerjen me gji dhe ushqimin plotësues, kequshqyerjen e fëmijëve  (duke përfshirë obezitetin) për grup moshën 0-5 vjec  (UNICEF)
• Prodhimi i raporteve 1 specialist x 1  muaj/ vit ( specialist i ISHP)</t>
  </si>
  <si>
    <t>Note: 1.Codes and Titles of the Budget Programs, Policy Items (PG, SO, Mesures) and start date end date are generated by IPSIS
2. All highlighted cells ëill be blocked/protected. Only ëhite cells should be left for direct input.</t>
  </si>
  <si>
    <t xml:space="preserve">3.Qellimi I Politikes ( Kodi, Emertimi)  Fuqizimi i sistemit të interguar shëndetësor me qëllim përmirësimin e ofrimit të kujdesit shëndetësor  </t>
  </si>
  <si>
    <t>3.1 Objektivi Specifik: Fuqizimi i mëtejshëm i kujdesit shëndetësor parësor, si porta e parë hyrëse e qytetarit.</t>
  </si>
  <si>
    <t>07220 Shërbime të Kujdesit Shëndetësor Parësor</t>
  </si>
  <si>
    <t>3.2 Objektivi Specifik: Garantimi i efeciensës së shërbimit për sistemin spitalor nëpërmjet zhvillimit të 4 Poleve Rajonalë Referencialë të specializuar.</t>
  </si>
  <si>
    <t>3.2.2. h Zgjerimi I listës së paisjeve të rimbursueshme për paisjet mjekësore (fishat e diabetit).</t>
  </si>
  <si>
    <t>Nentotal 3.2.3</t>
  </si>
  <si>
    <t xml:space="preserve">3.3 Objektivi Specifik: Rishikimi dhe fuqizimi i politikave shëndetësore për rritjen e kapaciteteve të burimeve njerëzore </t>
  </si>
  <si>
    <t>3.3.2. e Përcaktimi i programeve të reja të edukimit në vazhdim në kushtet e krijuara nga pandemia covid-19
• krijimi kushteve neprmejet monitorimin online</t>
  </si>
  <si>
    <t>Nentotal 3.3.2</t>
  </si>
  <si>
    <t>01110 Planifikimi, Menaxhimi dhe Administrimi</t>
  </si>
  <si>
    <t>Nentotal 3.3.3</t>
  </si>
  <si>
    <t>Summary Year 10 / Permbledhje Viti 10</t>
  </si>
  <si>
    <t xml:space="preserve">4.Qellimi I Politikes ( Kodi, Emertimi)   Fuqizimi i reagimit të sistemit ndaj emergjencave </t>
  </si>
  <si>
    <t>4.1 Objektivi Specifik: Fuqizimi i politikave, procedurave dhe kapaciteteve për të parandaluar epidemitë, pandemitë dhe emergjencat</t>
  </si>
  <si>
    <t>4.1.1 Fuqizimi i sistemit shëndetësor në përgjigje të pandemisë COVID 19</t>
  </si>
  <si>
    <t xml:space="preserve">4.1.1.c Fuqizimi i kapaciteteve të koordinimit dhe komunikimit për zbulimin, parandalimin dhe reagimin ndaj rreziqeve të shëndetit publik.
• Specialiste nga OKSHSH 10 x 2 muaj/vit
</t>
  </si>
  <si>
    <t>4.1.2.Forcimi i sistemit të shëndetit publik dhe rritja e kapaciteteve të laboratoreve të ISHP</t>
  </si>
  <si>
    <t xml:space="preserve">4.1.3 Vazhdimi i fuqizimit të kapaciteteve të burimeve njerëzore  </t>
  </si>
  <si>
    <t>4.2 Objektivi Specifik: Sigurimi i gatishmërisë kombëtare dhe rajonale për reagimin e koordinuar ndaj emergjencave shëndetësore</t>
  </si>
  <si>
    <t xml:space="preserve">•Pagat e Mjeke/infermiere ne urgjencate e spitaleve Rajonale dhe bashkiake
• Shpenzimet operative (mjkesore +direkte+indirekte)
</t>
  </si>
  <si>
    <t>4.2.1 Fuqizimi i Qendrës Kombëtare të Urgjencës Mjekësore</t>
  </si>
  <si>
    <t>Nentotal 4.2.1</t>
  </si>
  <si>
    <t>4.3 Objektivi Specifik: Sigurimi i politikave, proçedurave, kapaciteteve për zbulimin dhe reagimin e shpejtë ndaj emergjencave në mënyrë të koordinuar</t>
  </si>
  <si>
    <t>4.3.1.c Fuqizimi i bashkëpunimit dhe ndërveprimit me Shtabin e Emergjencave, si dhe organin profesional.</t>
  </si>
  <si>
    <t>4.3.1 Qartësia e komunikimit të situatës emergjente dhe koordinimi i veprimeve nëpërmjet roleve</t>
  </si>
  <si>
    <t>Nentotal 4.3.1</t>
  </si>
  <si>
    <t>4.4 Objektivi Specifik: Fuqizimi i fushave të sigurisë ushqimore, biologjike dhe kimike</t>
  </si>
  <si>
    <t>2.4  Nentotal</t>
  </si>
  <si>
    <t>4.4.1 Fuqizimi i sigurisë ushqimore, biologjike dhe biokimike, radioaktive bazuar në standardet ndërkombëtare</t>
  </si>
  <si>
    <t>Nentotal 4.4.1</t>
  </si>
  <si>
    <t xml:space="preserve">4.5 Objektivi Specifik: Fuqizimi i sistemit të survejancës </t>
  </si>
  <si>
    <t>2.5  Nentotal</t>
  </si>
  <si>
    <t>4.5.1. Rishikimi i statusit aktual të sistemit të survejancës laboratorike</t>
  </si>
  <si>
    <t>Nentotal 4.5.1</t>
  </si>
  <si>
    <t>4.6 Objektivi Specifik: Reagimi ndaj emergjencave dhe forcimi i komunikimit të riskut</t>
  </si>
  <si>
    <t>2.6  Nentotal</t>
  </si>
  <si>
    <t xml:space="preserve">4.6.1 Krijimi dhe zbatimi i strategjisë së komunikimit të riskut të pandemisë </t>
  </si>
  <si>
    <t>Nentotal 2.6.1</t>
  </si>
  <si>
    <t>2.1.2 Zhvillimi i Planit Strategjik mbi rolin e Shqipërisë në diskutimet, rrjetet dhe organizatat rajonale dhe globale në lidhje me tematikat shëndetësore</t>
  </si>
  <si>
    <t>Nentotal 2.1.2</t>
  </si>
  <si>
    <t>2.1.3 Krijimi i mekanizmave për angazhim të fortë mbi temat prioritare për Shqipërinë në diskutimet, rrjetet dhe organizatat shëndetësore rajonale dhe globale</t>
  </si>
  <si>
    <t>Nentotal 2.1.3</t>
  </si>
  <si>
    <t>2.1.1. Zhvillimi i mekanizmave mbrojtës financiarë për mbulimin me kujdes shëndetësor pranë vendbanimit të qytetarëve.</t>
  </si>
  <si>
    <t>2.2.1 Rishikimi dhe vlerësimi i mekanizmave të konsultimit publik në lidhje me ofruesit e shërbimeve shëndetësore nëse këto kanë ofruar angazhim të rëndësishëm dhe me ndikim tek palët e interesuara</t>
  </si>
  <si>
    <t xml:space="preserve">2.3.1. Vlerësimi dhe përditësimi i qeverisjes aktuale në sektorin e shëndetësisë </t>
  </si>
  <si>
    <t>2.4 Objektivi Specifik: Fuqizimi i sistemit shëndetësor për të adresuar nevojat shëndetësore specifike të popullatës dhe barrierat për barazi gjatë gjithë ciklit të jetës</t>
  </si>
  <si>
    <t>Nentotal 2.4.1</t>
  </si>
  <si>
    <t>2.5 Objektivi Specifik: Fuqizimi i sistemit shëndetësor për të adresuar nevojat shëndetësore specifike të popullatës dhe barrierat për barazi gjatë gjithë ciklit të jetës</t>
  </si>
  <si>
    <t>2.5.1.d Vazhdimi i mbulimit universal duke nëpërmjet pagesave të kontributeve që duhet të mbulojë të gjithë popullatën.</t>
  </si>
  <si>
    <t xml:space="preserve">2.5.1 Rritja e buxhetit të shëndetësisë </t>
  </si>
  <si>
    <t>Nentotal 2.5.1</t>
  </si>
  <si>
    <t>2.6 Objektivi Specifik: Fuqizimi i sistemit shëndetësor për të adresuar nevojat shëndetësore specifike të popullatës dhe barrierat për barazi gjatë gjithë ciklit të jetës</t>
  </si>
  <si>
    <t>2.6.1. Zhvillimi i politikave shëndetësore me qëllim për të lëvizur drejt blerjes së shërbimeve dhe qeverisjes së financimit të kujdesit shëndetësor</t>
  </si>
  <si>
    <t>2.7.1.f Krijimi i një Sistemi për Menaxhimin e Cilësisë së barnave nëpërmjet rritjes së survejancës post-marketing të barnave (Kosto stafi &amp; shpenzime operative 20%)</t>
  </si>
  <si>
    <t>2.7.1. gj Promovimi i investimeve në lidhje me kërkimin dhe zhvillimin (R&amp;D) e barnave të reja.  (Fushata  promovimi per pajisjet dhe medikamentet e reja Kosto stafi dhe shpenzime operative</t>
  </si>
  <si>
    <t>Nentotal 2.7.1</t>
  </si>
  <si>
    <t>2.7 Objektivi Specifik:  Përmirësimi i aksesit në barna, vaksina, diagnostifikime dhe pajisje të sigurta e cilësore</t>
  </si>
  <si>
    <t>2.7  Nentotal</t>
  </si>
  <si>
    <t>2.8 Objektivi Specifik: Rishikimi dhe zgjerimi i politikave dhe rregullave të rimbursimi të barnave si dhe mekanizmat e shpërndarjes së tyre</t>
  </si>
  <si>
    <t>2.8  Nentotal</t>
  </si>
  <si>
    <t xml:space="preserve">2.8.1. Zgjerimi i gamës së mbulimit me barna në rrjetin e hapur ambulator </t>
  </si>
  <si>
    <t>Nentotal 2.8.1</t>
  </si>
  <si>
    <t>2.9 Objektivi Specifik:  Adresimi i masave për rezistencën antimikrobike (AMR)</t>
  </si>
  <si>
    <t>2.9 Nentotal</t>
  </si>
  <si>
    <t xml:space="preserve">2.9.1.g Zhvillimi dhe sigurimi i zbatimit të plotë të ndërhyrjeve bazë gjurmuese për reduktimin e infeksioneve në të gjitha institucionet e kujdesit shëndetësor                                                                                                                                       • kosto e stafit të institucioneve spitalore që merret me gjurmimin dhe raportimin e infektsioneve (50 persona në vit x 11 ditë në vit)
•shpenzime operative 12% e pagave dhe sigurimeve
</t>
  </si>
  <si>
    <t>2.9.1 Miratimi dhe zbatimi i Plan Veprimit për Rezistencën Antimikrobike Kombëtare (AMR)</t>
  </si>
  <si>
    <t>Nentotal 2.9.1</t>
  </si>
  <si>
    <t xml:space="preserve">2.Qellimi I Politikes ( Kodi, Emertimi) Progresi drejt Mbulimit Universal Shëndetësor  </t>
  </si>
  <si>
    <t>4.2  Nentotal</t>
  </si>
  <si>
    <t>4.3  Nentotal</t>
  </si>
  <si>
    <t>4.4  Nentotal</t>
  </si>
  <si>
    <t>4.5  Nentotal</t>
  </si>
  <si>
    <t>4.6  Nentotal</t>
  </si>
  <si>
    <t>Nentotal 4.6.1</t>
  </si>
  <si>
    <r>
      <t xml:space="preserve">1.3.3.a Monitorimi I vazhdueshmëm I mbulesës vaksinale në vend nëpërmjet sistemit SIV dhe raportimive të NJVKSH-ve
</t>
    </r>
    <r>
      <rPr>
        <b/>
        <sz val="12"/>
        <color indexed="8"/>
        <rFont val="Calibri"/>
        <family val="2"/>
      </rPr>
      <t>Forcimi dhe mbajtja nën kontroll e programit të vaksinimit</t>
    </r>
    <r>
      <rPr>
        <sz val="12"/>
        <color indexed="8"/>
        <rFont val="Calibri"/>
        <family val="2"/>
      </rPr>
      <t xml:space="preserve">
•Paga e specialistëve të programit të vaksinimit në ISHP: 4 x12 muaj 
</t>
    </r>
  </si>
  <si>
    <r>
      <t xml:space="preserve">1.3.3.a Monitorimi I vazhdueshmëm I mbulesës vaksinale në vend nëpërmjet sistemit SIV dhe raportimive të NJVKSH-ve
</t>
    </r>
    <r>
      <rPr>
        <b/>
        <sz val="12"/>
        <color indexed="8"/>
        <rFont val="Calibri"/>
        <family val="2"/>
      </rPr>
      <t>Forcimi dhe mbajtja nën kontroll e programit të vaksinimit</t>
    </r>
    <r>
      <rPr>
        <sz val="12"/>
        <color indexed="8"/>
        <rFont val="Calibri"/>
        <family val="2"/>
      </rPr>
      <t xml:space="preserve">
• Paga e kryvaksinatorëve ne NJVKSH  e rretheve   1 specialistx 36 NJVKSH x 6 muaj.
</t>
    </r>
  </si>
  <si>
    <r>
      <t xml:space="preserve">1.5.1. b Fuqizimi I sistemit antenatal (para lindjes), në përputhje me rekomandimet e OBSH në  sistemin e kujdesit shëndetësor parësor </t>
    </r>
    <r>
      <rPr>
        <sz val="12"/>
        <color indexed="10"/>
        <rFont val="Calibri"/>
        <family val="2"/>
      </rPr>
      <t xml:space="preserve"> (Ref : Strategjia e sistemit seksual dhe riprodhues 2022-2030 ). Pas perfundimit te aktivitetit 1.5.1 d</t>
    </r>
  </si>
  <si>
    <r>
      <t>1.5.1.c Fuqizimi i survejancës së vdekshmërisë amëtare për të përmirësuar cilësinë e kujdesit ndaj nënave.
•</t>
    </r>
    <r>
      <rPr>
        <sz val="12"/>
        <rFont val="Calibri"/>
        <family val="2"/>
      </rPr>
      <t xml:space="preserve"> Strategjia e Miratuar  shëndetit seksual dhe riprodhues. (UNFPA) </t>
    </r>
    <r>
      <rPr>
        <sz val="12"/>
        <color indexed="10"/>
        <rFont val="Calibri"/>
        <family val="2"/>
      </rPr>
      <t>(Ref : Strategjia e sistemit seksual dhe riprodhues 2022-2030 ). Referoju pikese 15.1.d</t>
    </r>
  </si>
  <si>
    <r>
      <t>1.5.3.c Fushata promovuese për shëndetin në shkolla me fokus higjenën, ushqimin, shëndetin oral, aktivitetin fizik, parandalimin e aksidenteve dhe traumave si dhe për parandalimin e përdorimit të duhanit, alkoolit, drogave të paligjshme, si dhe parandalimin e dhunës dhe varësisë elektronike (e-addiction) dhe shëndetin mendor
• 10 fushata vjetore kombetare</t>
    </r>
    <r>
      <rPr>
        <sz val="12"/>
        <color indexed="10"/>
        <rFont val="Calibri"/>
        <family val="2"/>
      </rPr>
      <t xml:space="preserve"> (te parashikuara ne PV te PSH 2022-2030)</t>
    </r>
  </si>
  <si>
    <r>
      <t xml:space="preserve">1.6.1 e Krijimi dhe aftesimi i ekipeve multidisiplinare për shërbime të integruara socio-shëndetësore në shërbimin parësor me fokus mbështetjen e shëndetit mendor të qytetarëve </t>
    </r>
    <r>
      <rPr>
        <sz val="12"/>
        <color indexed="10"/>
        <rFont val="Calibri"/>
        <family val="2"/>
      </rPr>
      <t>(Ref Strategjia e Kujdesit Shëndetësor Parësor)</t>
    </r>
  </si>
  <si>
    <r>
      <t>3.1.3.b Permbushja e dhe ndjekja në vazhdimin e standarteve të akreditimit. (aktiviteti financohet nga buxheti mbi bazen e organikes se re-</t>
    </r>
    <r>
      <rPr>
        <sz val="12"/>
        <color indexed="10"/>
        <rFont val="Calibri"/>
        <family val="2"/>
      </rPr>
      <t>Agjencinë e Sigurimit të Cilësisë së Kujdesit Shëndetësor dhe Shoqëror)</t>
    </r>
  </si>
  <si>
    <t>1.Qellimi I Politikes ( Kodi, Emertimi) Investimi në shëndetin e popullatës gjatë gjithë ciklit të jetws</t>
  </si>
  <si>
    <t>2.1 Objektivi Specifik: Sigurimi i përgjigjes së sistemit shëndetësor ndaj nevojave shëndetësore të popullatës nëpërmjet përmirësimit të qeverisjes, zhvillimit të politikave, transparencës dhe llogaridhënies</t>
  </si>
  <si>
    <t>c5</t>
  </si>
  <si>
    <t>3.2.1.d Pilotimi i Autonomisë Spitalore në Spitalin Memorial Fier (Kosto e plote per kryerjen e veprimtarise paga, sigurime dhe shpenzime operative sipas shpenzimeve faktike te 2021)</t>
  </si>
  <si>
    <t xml:space="preserve">5.Qellimi I Politikes ( Kodi, Emertimi)   Shëndeti Dixhital </t>
  </si>
  <si>
    <t>5. Total</t>
  </si>
  <si>
    <t>5.1 Objektivi Specifik: Rritja e rolit të qytetarit në aksesin dhe përdorimin e shërbimeve dixhitale në kujdesin shëndetësor</t>
  </si>
  <si>
    <t>5.1  Nentotal</t>
  </si>
  <si>
    <t>5.1.1.a Krijimi institucional i portalit të pacientëve duke integruar shërbime dhe informacione të ndryshme mbi e-health.
• Kosto e programit duke marre ne konsiderate  projekte analoge (Viti 2025-2026=   investim fillestar = 246 000 000 leke per dy vjet 
•Puna e specialistwve nw MSHMS dhe AKSH 6 specialist x 3 muaj cdo vit)
• Mirwmbajtj SLA  25% vit/2027-2030)</t>
  </si>
  <si>
    <t>5.1.1.b Pregatitja e materialeve informuese për qytetarët dhe pacientët, mbi përdorimin e shërbimeve shëndetësore të dixhitalizuara.
• (spote publicitare, social media) LUM SUM 1  500 000 cdo vit
•Specialiste te MSHMS 1 specialist x 15 dite punw cdo vit</t>
  </si>
  <si>
    <t>5.1.1.c Hartimi i Plan Veprimit Edukativ për të zhvilluar aftësitë teknike të qytetarëve për përdorimin e mjeteve dixhitale të shëndetit.
•Hartimi i planit te veprimit Edukativ 1 experte x 10 dite pune (viti 2025)
•Takime pune 2 x 10 pjesemarres  = 20 pjesemarres x 300 leke/shpenzime operative
•puna e specialisteve  2 x 15 dite pune cdo vit.
• Hartimi i broshurave informative/ spote/ njoftime ne rrjete sociale etj per 1 000 000 perosna cdo vit pas 2025 x 50 leke/ broshure</t>
  </si>
  <si>
    <t>5.1.1.d Sigurimi i disponueshmërisë së shërbimeve dixhitale të shëndetit, të cilat lejojnë dhe mundësojnë përfshirjen e pacientëve në vendimmarrje, në lidhje me proçesin e kujdesit të tyre. (N Cost)</t>
  </si>
  <si>
    <t>5.1.1. Fuqizimi i pacientëve dhe i njohurive të tyre mbi përdorimin e shërbimeve dixhitale</t>
  </si>
  <si>
    <t>Nentotal 5.1.1</t>
  </si>
  <si>
    <t xml:space="preserve">5.1.2.b  Zhvillimi i kurikulave mbi rolin e shëndetësisë dhe të përdorimit ekektronik të sistemeve me qëllim përvetësimin e aftësive dixhitale dhe njohurive teknike.
• experte lokale 20 dite pune * 3 kurikula ( Viti 2025)
•takime me mjeket me grupet e interesit 3 takime per cdo kurikul ( ne total 9 takime x 20 pjeswmarrws/ pwr cdo takim)= total 180 pjeswmarrws
•Shpenzime operative per 180 pjesemarresx 300 leke/ per person
• Trajnime per mjeket e familjes rreth 600/ cdo vit  ( Viti 2026-2030)(30 trajnime /vit x 1 ditw x 20 pjeswmarrws)
• Experte lokale pwr trajnimin 30 ditw + 3 ditw raportimin = 53 ditw / vit
• shpenzime operative 600 x 300 leke/ cdo vit
• puna e specialistwve 3 specialist x 3 muaj cdo vit ( V 2026-2030)
</t>
  </si>
  <si>
    <t xml:space="preserve">5.1.2.c Zhvillimi i kurrikulave specifike dhe programeve të trajnimit gjatë gjithë jetës për aktorët kryesorë, siç janë laborantët, infermierët, staticienët, përdoruesit e të dhënave, profesionistët e IT-së në shëndetësi. (nr i punonjesve 7000 ne total)
•Trajnime per 1000 pjesemarres nga  aktoreve te ndryshem cdo vit  (50 trajnime /vit x 1 ditw x 20 pjeswmarrws)
• Experte lokale pwr trajnimin50 ditw + 3 ditw raportimin = 53 ditw / vit
• shpenzime operative 1000 x 300 leke/ cdo vit
• puna e specialistwve 3 specialist x 3 muaj cdo vit
</t>
  </si>
  <si>
    <t xml:space="preserve">5.1.2. Përditësimi i trajnimeve dhe programeve mësimore të profesionistëve të shëndetit mbi përdorimin e aplikacioneve të shëndetësisë dixhitale </t>
  </si>
  <si>
    <t>Nentotal 5.1.2</t>
  </si>
  <si>
    <t>5.1.3.a Krijimi i shërbimeve dixhitale të shëndetit me nivele të larta sigurie. 
•Implementim I sistemit RSS (Remote Signing System) nw tw gjitha dokumentat mjeksore
• Lum sum perafesrisht 123 000 000 leke (GAP) Viti 2025
• Mirwmbajtja e sistemit 25% cdo vit duke flluar nga 2026-2030
• Specialiste 1 muaj x 2 specialiste (viti 2025-2030)</t>
  </si>
  <si>
    <t xml:space="preserve">5.1.3.b Hartimi i rregullave dhe procedurave të forta të sigurisë e privatësisë dhe sigurimi i zbatimit të plotë të tyre nga përdoruesit. 
• puna e specialsiteve te mshms /akshi pwr hartimin e rregulloreve 6 specialist nga te dyja institucionet 2 muaj cdo vit (2026-2030
</t>
  </si>
  <si>
    <t xml:space="preserve">5.1.3.c Krijimi i platformave për kategoritë me nevoja të veçanta për grupe të ndryshme të popullatës (p.sh. të verbërit, persona me humbje të dëgjimit apo dhe dëmtime të tjera fizike)
• Pwrshtatja me sistemet ekzistuese dhe tw ardhshme ne versionet mobile tw aksesuseshme nga persona me aftwsi tw kufizuar 
•( tw ngjashme nga aplikime te tjera  369 000 000 leke (viti 2025-2026) GAP
• 25% mirmbajtje (Viti 2027-2030) </t>
  </si>
  <si>
    <t>5.1.3. Vendosja e niveleve të sigurisë dhe ruajtjes së konfidencialitetit në shërbimet dixhitale të shëndetit.</t>
  </si>
  <si>
    <t>Nentotal 5.1.3</t>
  </si>
  <si>
    <t>5.2 Objektivi Specifik:Modernizimi i Infrastrukturës dhe Teknologjisë Shëndetësore</t>
  </si>
  <si>
    <t>5.2  Nentotal</t>
  </si>
  <si>
    <t>5.2.1.b Implementimi HIS në Spitalin Rajonal Durrës 
•51 700 000 lekwpwr vitin 2023
• mirembajtje e sistemit 25% / vit (fillon nga Viti 2024-2030)
• specialist ne 2 x 1 muaj / cdo vit (fillon nga Viti 2023 - 2030)</t>
  </si>
  <si>
    <t>Nentotal 5.2.1</t>
  </si>
  <si>
    <t>5.2.2.b Pregatitja e kapaciteteve profesionale nëpërmjet trajnimit të përdorimit të Telemjekësisë dixhitale. 
• Paga e specialistevete huaj 6 x 10 ditw pune
• shpenzime Operative te ndryshme 300 000 leke (lum Sum)</t>
  </si>
  <si>
    <t>5.2.2. Ndërtimi i rrjetit të dedikuar të komunikimit të Shëndetësisë -TeleMjekësi; + Telekonsultë</t>
  </si>
  <si>
    <t>Nentotal 5.2.2</t>
  </si>
  <si>
    <t>5.3 Objektivi Specifik: Fuqizimi i informacionit shëndetësor si nevojë për vendimmarrje në përmirësimin e shëndetit dhe mirëqenies së qytetarëve</t>
  </si>
  <si>
    <t>5.3  Nentotal</t>
  </si>
  <si>
    <t>5.3.1.a Rishikimi i burimeve të ndryshme kombëtare të grumbullimit dhe raportimit të të dhënave, të përmbajtjes së tyre dhe cilësisë.
•   Grup ekspertesh per standartizimin e raporteve  3 x 10 ditw pune 
• takime pune 3 x 10 pjesemarrws  x 300 lek/per [jesemarres
• puna e specialisteve 1 x 1 muaj</t>
  </si>
  <si>
    <t>5.3.1.b Vendosja e standarteve për përpunimin dhe raportimin e të dhënave.
•  Grup ekspertesh per standartizimin I publikimeve  2 x 10 ditw pune 
• takime pune 2 x 10 pjesemarrws  x 300 lek/per [jesemarres
• puna e specialisteve 1 x 1 muaj</t>
  </si>
  <si>
    <t>5.3.1.c Vendosja e standarteve mbi publikimin e të dhënave vjetore të shëndetit.
•  Grup ekspertesh per standartizimin I publikimeve  2 x 10 ditw pune 
• takime pune 2 x 10 pjesemarrws  x 300 lek/per [jesemarres
• puna e specialisteve 1 x 1 muaj</t>
  </si>
  <si>
    <t>5.3.1 Forcimi i auditimit të të dhënave në dispozicion, burimeve të të dhënave si dhe të proceseve të grumbullimit dhe publikimit</t>
  </si>
  <si>
    <t>Nentotal 5.3.1</t>
  </si>
  <si>
    <t xml:space="preserve">5.3.2.a Krijimi i një plani zbatimi për përdorimin e ICD-10 në të gjithë sistemin shëndetësor, kujdesin social, drejtësinë, FSDKSH, Gjendja Civile për sigurimin e zbatimit të tij.
• hartimi I plan zbatimit nga experte lokale 10 dite pune x 2 expete lokale
• Shpenzime operative lum sum 20 000
</t>
  </si>
  <si>
    <t>5.3.2.b Sigurimi i trajnimit mbi kodimin dhe përdorimin e ICD-10 për këdo që e përdor gjatë ofrimit të kujdesit shëndetësor, apo dhe përpunimit, analizimit të treguesve të shëndetit
(fokusuar tek stafi mjeksore qe jane 3000 mjeke)
•Trajnime 10% e stafit mjeksor cdo vit  (30 trajnime /vit x 1 ditw x 20 pjeswmarrws)
• Experte lokale pwr trajnimin 30 ditw + 3 ditw raportimin = 30 ditw / vit
• shpenzime operative 600 x 300 leke/ cdo vit
• puna e specialistwve 1 specialist x 3 muaj cdo vit</t>
  </si>
  <si>
    <t>5.3.2. Zbatimi i Klasifikimit Ndërkombëtar të Sëmundjeve ICD-10, bazuar në standardet ndërkombëtare dhe të OBSH-së</t>
  </si>
  <si>
    <t>Nentotal 5.3.2</t>
  </si>
  <si>
    <t xml:space="preserve">5.4 Objektivi Specifik: Llogaritë Kombëtare të Shëndetësisë dhe publikimi vjetor i rezultateve </t>
  </si>
  <si>
    <t>5.4  Nentotal</t>
  </si>
  <si>
    <t>5.4.1. Krijimi i sistemit të Llogarive Kombëtare të Shëndetësisë (LLKSH)</t>
  </si>
  <si>
    <t>Nentotal 5.4.1</t>
  </si>
  <si>
    <t>5.5 Objektivi Specifik: Fuqizimi i kapaciteteve për kërkimin shkencor dhe publikimi i evidencave shkencore</t>
  </si>
  <si>
    <t>5.5  Nentotal</t>
  </si>
  <si>
    <t xml:space="preserve">5.5.1 Fuqizimi i sistemit kombëtar për kërkimin shkencor </t>
  </si>
  <si>
    <t>Nentotal 5.5.1</t>
  </si>
  <si>
    <t xml:space="preserve">5.1.2.a Rritja e rolit të profesionistëve të kujdesit shëndetësor si përdorues të shërbimeve dixhitale.                                                                                                                                                      
me rezultatin qw  "Qytetarët e synuar te kew akses në shërbime me cilësi më të mirë të KSHP"
• Ngritja e kapaciteteve dhe trainimi i QSH  me qellim (HAP) (viti 2022-2023 =  27 000 00 leke  
</t>
  </si>
  <si>
    <t>5.2.2.c Zgjerimi i përdorimit të sistemit aktual të telekonsultës edhe për 3 diagnoza të reja në shërbimin e neurologjisë.
•Paga e specialisteve tw Telemedicines 26 specialiste
• shpenzime Operative te ndryshme ( sipas PBA)
• Ofrimi i konsultimeve të telemjekësisë - zhvillimi i një platforme virtuale (WB = 3 000 000) leke viti 2021</t>
  </si>
  <si>
    <t xml:space="preserve">5.4.1.a Rishikimi i statusit aktual të zbatimit të Llogarive Kombëtare të Shëndetësisë.
• Lum sum nga WB
• Paga e nje specialisti ne MSHMS 2 muaj /vit </t>
  </si>
  <si>
    <t xml:space="preserve">5.4.1.b Hartimi i Planit të veprimit dhe metodologjisë për fuqizimin dhe zbatimin e LLKSH-së.
• Lum sum nga WB
• Paga e nje specialisti ne MSHMS 2 muaj /vit </t>
  </si>
  <si>
    <t>5.4.1.c Sigurimi i burimeve dhe kapaciteteve të nevojshme për mbledhjen e LLKSH-së.
• Paga e specialisteve 20 x 2 muaj/vit</t>
  </si>
  <si>
    <t>5.4.1.d Hartimi vjetor i analizimit dhe publikimit të LlKSH-ve.
• Paga e specialsiteve ne MSHMS 3 specialist x 2 muaj/vit</t>
  </si>
  <si>
    <t>5.5.1.c Mbështetja dhe përdorimi i evidencave kërkimore në zhvillimin e politikave shëndetësore                                                                                                              
• Grup pune për për evidentimin, përditësimin dhe krijimin e evidencave kërkimore (5 persona*4 muaj në 2023).                                                                                                                                                                                                                                                                  • Ekspert lokal për standartizimin e evidencave me kërkesat e institucioneve kerkimore ( 1 ekspert x 25 ditë në 2023)                                                                                                                                                • Shpenzime operative 12% të pagave dhe sig. të grupit të punës                                  
• Tryeza konsultimi 2 tryeza pune x 20 pjesemarres x 300 leke/ person (2025)</t>
  </si>
  <si>
    <t>5.5.1.d Rritja e kapaciteteve tw kwrkimit shkencor nwpwrmjet programit kwrkime operacionale nw shwndetwsi .
•Trajnimi i studentëve dhe studiuesve të rinj për të ndërtuar kapacitete të lidhura me kërkimin ( viti 2022-2023 = 2 300 000
•Hulumtimi i zbatimit (duke përfshirë studimin bazë dhe në fund të fazës), duke përfshirë Institutin e Shëndetit Publik Viti 2022-2023 = 5 000 000 leke
•Mbështetje për forcimin e kapaciteteve të etikës kërkimore ( viti 2022-2023) 550 000 leke</t>
  </si>
  <si>
    <t xml:space="preserve">I.1.1 a Rishikimi i kuadrit ligjor për përdorimin e alkolit dhe drogave
•Paga e 4 specialisteve 2022 -2023 (2 muaj x vit nga 2022-2023) 
•tryeza te rrumbulkaeta konsultimesh 3 per çdo vit nga 2022-2023 x 10 pjesemarres total 30 pjesemarres x 300 lek/pjesemarres shpenzime (coffe break etc)
•2 eksperte lokal për 20 ditë(viti 2022=10 ditë ) dhe (viti 2023 =10 ditë) </t>
  </si>
  <si>
    <t xml:space="preserve">I.1.1 b Miratimi i strategjisë për përdorimin e drogave
• Pagese e experteve lokale 3 experte x 30 ditë (2022-2024)
• Pagesa e 5 specialisteve 2022-2024 (2 muaj/vit nga 2022-2024)
• Takime pune 4 takime x 15 specialist per year x 300  lekë/pjesemarres
• Fee per zoom meeting fee ( lum sum 15000  lekë/Vit)
• Editimi Stategjise  (2024) x 1 expert lokale  x 10 ditë pune
• Botimi i strategjise 500cope  x 500  lekë/cope ( viti 2024)
</t>
  </si>
  <si>
    <t xml:space="preserve">1.1.1. c Analiza dhe përgatitja e udhëzuesve për një ushqyerje të shëndetëshme sipas grupmoshave duke filluar nga fëmijëria e herëshme
•Analiza e situates profili nutricional dhe impakti  (Viti 2022-2022) (FAO +OBSH/ ose GAP)
•4 experte lokale x 20 ditë pune (FAO +OBSH/ ose GAP)
•Takime pune 6 takime x 10 experte ( 60*250 lek/person te ndryshme) (Viti 2022)(FAO +OBSH/ ose GAP)
• Fee per zoom meeting fee ( lum sum 15000  lekë/Vit)
•Puna e specialisteve (10 specialist x 3 muaj)  
</t>
  </si>
  <si>
    <t>1.1.1. c Analiza dhe përgatitja e udhëzuesve për një ushqyerje të shëndetëshme sipas grupmoshave duke filluar nga fëmijëria e herëshme
• Hartimi i udhëzuesit të ushqyerjes sipas grup moshave duke filluar nga fëmijëria e hershme
• 6 expertë lokalë x 20 ditë pune (vitit 2023-2024) 
•1 expertë të huaj për 10 ditë (2023-2024)
•Puna e specialisteve (20 specialist x 1 muaj/vit)  
•Takime pune 6 takime x 10 experte ( 60*300 lek/person te ndryshme) 
•Editimi i materialeve Lum sum 100 000  lekë (viti 2024) 
• Botimi udhëzuesit kopje 1000 cope x 500  lekë/cp  (FAO + OBSH +UNICEF/ose GAP)</t>
  </si>
  <si>
    <t>01110 Planifikimi, Menaxhimi dhe Administrimi/ 07450 Shërbime të Shëndetit Publik</t>
  </si>
  <si>
    <t xml:space="preserve">I.1.1. Zhvillimi dhe fuqizimi i politikave dhe planeve të veprimit për alkoolin, duhanin, obezitetin dhe përdorimin e paligjshëm të drogës    </t>
  </si>
  <si>
    <t xml:space="preserve">1.1.2 a Zhvillimi i mekanizmave dhe procedurave për përdorimin e inteligjencës shëndetësore të popullatës per informimin ne menyre sistematike lidhur me efektet e padeshiruara serioze nga perdorimi i produkteve kozmetike dhe përbërësit e tyre.  
• Hartimi i udhëzuesit të ushqyerjes sipas grup moshave duke filluar nga fëmijëria e hershme
• 4 expertë lokalë x 15 ditë pune (vitit 2022-2024) 
•1 expertë të huaj për 15 ditë (2022-2024)
•Puna e specialisteve (10 specialist x 1 muaj)/ per çdo vit  
•Takime pune 4 takime x 10 experte ( 40*250 lek/person te ndryshme) 
•Editimi i materialeve Lum sum 100 000  lekë (viti 2025) 
• Botimi udhëzuesit kopje 500 cope  x 500  lekë/cope (viti 2025)(FAO + OBSH +UNICEF/ose GAP)
</t>
  </si>
  <si>
    <t xml:space="preserve">I.1.2.b .Miratimi i strategjisë së promocionit shëndetësor 
• Hartim i strategjise Kontribut i UNFPA (2021)=1 150 000
• Pagesa e 5 specialisteve 2021-2022 (1  muajt 2021) 
• Publikimi i strategjisë 500 cope x 700 lekë/copë * viti 2022)
• Promovimi i strategjise 100 000  lekë (lum sum ) 2022
</t>
  </si>
  <si>
    <t>I.1.2.c .Ngritja e kapaciteteve dhe krijimi I instrumentave ndërinstitucional për veprim në nivel qendror, rajonal dhe lokal me focus qytetarin “mos lini askënd prapa”. (MOU)
•Miratimi Memorandumit  (Hartimi i memorandumit 3 specialiste x 10 ditë pune v2022-2023)
•Ngritja e Kapaciteteve në nivel qendro rajonal etj
• Trajnime në 5 bashki (ose njësi administrtive)/ose nivele qëndrore) për çdo vit x 1 ditë x 15 pjesëmmarës (Viti 2022-2030)
• Experte lokale 1 ditë x 5 trajnime në vit = 5 ditë pune + 1 ditë raporte (viti 2022-2030)
•Shpenzime administrative 75 persona x 300  lekë/ persona (viti 2022-2030)
•Shpenzime dreke 75 persona x 2500 lekë/ për person (viti 2022-2030)</t>
  </si>
  <si>
    <t xml:space="preserve"> 07450 Shërbime të Shëndetit Publik/01110 Planifikimi, Menaxhimi dhe Administrimi</t>
  </si>
  <si>
    <t>1.1.2. Fuqizimi i promovimit të një stili jetese të shëndetshme</t>
  </si>
  <si>
    <t>1.2.1. a Përgatitja e një vlerësimi ndërinstitucional të situatës së shëndetësisë së gjelbër, me focus jetën e shëndetëshme të qytetarëve
•Përgatitja e një vlerësimi  (Viti 2024-2025) x 4 experte lokale x 30 ditë pune  ( donatore ose GAP)
•1 expert i huaj x 10 ditë pune
• puna e specialisteve 20 x 4 muaj ( buxhet shteti)
•takime 10 experte x 6 takime.(donatore / ose GAP)
• Botimi i vlerësimit kopje 300 cope x 700  lekë/cp  (Donatore/OBSH/ose GAP)(viti 2025)</t>
  </si>
  <si>
    <t>1.2.1. b Vlerësimi i situatës në nivel rajonal dhe komunitar mbi zbatimin e parimeve të planifikimit të shëndetshëm urban.
•Përgatitja e një vlerësimi  (Viti 2025-2027) x 4 experte lokale x 30 ditë pune 
•1 expert i huaj x 10 ditë pune (2026-2027)
• puna e specialisteve 20 x 4 muaj (2025-2027)
•takime 10 experte x 6 takime.(pjesëmrraës 60 x 300  lekë/person)
• Botimi i vlerësimit dhe rekomandimet kopje 300 cope x 700  lekë/pc(Donatore/OBSH/ose GAP) 2027</t>
  </si>
  <si>
    <t>1.3.1. a Sigurimi i vaksinave të kalendarit për fëmijët 0-18 vjeç.
kosto vaksinave dhe shpenzimeve te tjera shiringa, transport , sigurmi i paisjeve te zinxh ftohes etj)
•Viti 2021 (= 213 102 000  lekë/ vit)
• Viti 2022 ( = 223 757 100  lekë/ vit)
• Viti 2023 (= 234 944 495  lekë/ vit)
• Viti 2024 (=246 692 202  lekë/ vit)
• Viti 2025 (=259 026 812  lekë/vit)
• Viti 2026 (=271 978 153  lekë/vit)
• Viti 2027 (=285 577 061  lekë/vit)
• Viti 2028 (=299 855 914  lekë/vit)
• Viti 2029 (=314 848 709  lekë/vit)
• Viti 2030 (=330 591 145  lekë/vit)</t>
  </si>
  <si>
    <t xml:space="preserve">•paga e epidemiologëve në 36 NJVKSH x 6 muaj/ Vit  + shpenzime të ndryshme 50 000 lekë/çdo NJVKSH
</t>
  </si>
  <si>
    <t>07450 Shërbime të Shëndetit Publik/ 07220 Shërbime të Kujdesit Shëndetësor Parësor</t>
  </si>
  <si>
    <t>1.3.2. a Futja e vaksinës së meningokokut.
kosto vaksinave dhe shpenzimeve te tjera shiringa, transport etj)
• Viti 2023 (77380 doza = 233 590 875  lekë/ vit)
• Viti 2024 (68780 doza = 207 715 600  lekë/ vit)
• Viti 2025 (218 101 380  lekë/vit)
• Viti 2026 (229 006 449  lekë/vit)
• Viti 2027 (240 456 772  lekë/vit)
• Viti 2028 (252 479 610  lekë/vit)
• Viti 2029 (265 103 590  lekë/vit)
• Viti 2030 (278 358 770  lekë/vit)</t>
  </si>
  <si>
    <t>1.3.2. b Futja e vaksinës së HPV me focus mbrojtjen e shëndetit të vajzave dhe grave.
(kosto vaksinave dhe shpenzimeve te tjera shiringa, transport etj)
• Viti 2024 (52800 doza = 207 715 600  lekë/ vit)
• Viti 2025 (144 690 000  lekë/vit)
• Viti 2026 (151 924 500  lekë/vit)
• Viti 2027 (159 520 725  lekë/vit)
• Viti 2028 (167 496 761  lekë/vit)
• Viti 2029 (175 871 599  lekë/vit)
• Viti 2030 (184 665 179  lekë/vit)</t>
  </si>
  <si>
    <t>1.3.2.c Sigurimi I vaksinës gripit sezonal për të gjitha grupet vulenarabël.
(kosto vaksinave dhe shpenzimeve te tjera shiringa, transport etj)
•Viti 2021 (200 000 doza = 102 000 000  lekë/ vit)
• Viti 2024 (300 000 doza = 165 000 000  lekë/ vit)
• Viti 2023 (400 000 doza =  220 000 000  lekë/ vit)
• Viti 2024 (500 000 doza = 275 000 000  lekë/ vit)
• Viti 2025 (=288 750 000  lekë/vit)
• Viti 2026 (=303 187 500  lekë/vit)
• Viti 2027 (=318 346 875  lekë/vit)
• Viti 2028 (=334 264 218  lekë/vit)
• Viti 2029 (=350 977 429  lekë/vit)
• Viti 2030 (=368 526 301  lekë/vit)</t>
  </si>
  <si>
    <t>07450 Shërbime të Shëndetit Publik</t>
  </si>
  <si>
    <t xml:space="preserve">1.3.3.b Sigurimi dhe mirëmbajtja e sistemit të zinxhirit ftohes dhe sigurimi I sigurt I transportit të vaksinave
• Forcimi dhe mbajtja nën kontroll e zinxhirit ftohës 
 </t>
  </si>
  <si>
    <t xml:space="preserve">1.3.3.b Sigurimi dhe mirëmbajtja e sistemit të zinxhirit ftohes dhe sigurimi I sigurt I transportit të vaksinave
Forcimi dhe mbajtja nën kontroll e zinxhirit ftohës 
•Paga e specialistëve të programit të vaksinimit në ISHP: 3 specialist x12 muaj 
• Mirëmbajtja e zinxhirit ftohës dhe sigurimi i transportit te sigurt te transportit te vaksinave ( shpenzime operative,( karburant;dieta; mirëmbajtje e dhomave frigoriferike, sig i  makina me sisteme ftohes)  </t>
  </si>
  <si>
    <t xml:space="preserve">1.3.3.b Sigurimi dhe mirëmbajtja e sistemit të zinxhirit ftohes dhe sigurimi I sigurt I transportit të vaksinave
Forcimi dhe mbajtja nën kontroll e zinxhirit ftohës 
• paga e Vaksinatorëve në QSH = 420 punonjës x 1 muaj 
</t>
  </si>
  <si>
    <t xml:space="preserve">1.3.3.b Sigurimi dhe mirëmbajtja e sistemit të zinxhirit ftohes dhe sigurimi I sigurt I transportit të vaksinave
Forcimi dhe mbajtja nën kontroll e zinxhirit ftohës 
• Paga e kryvaksinatorëve ne NJVKSH  e rretheve1 specialistx 36 NJVKSH x 1 muaj.
</t>
  </si>
  <si>
    <t>Numri I dozave të vaksinws Anti covid 2019</t>
  </si>
  <si>
    <t>1.3.4.a Sigurimi I vaksinës COVID 19 
•Viti 2021 (2 300 000 doza= 3 418 700 000  lekë/ vit) buxheti I shtetit dhe BE =  lekë
• Viti 2022 ( 3 000 000 =4 455 000 000  lekë/ vit)
• Viti 2023 ( 3 000 000 =4 455 000 000  lekë/ vit)</t>
  </si>
  <si>
    <t xml:space="preserve">1.4.1. a Miratimi i strategjisë së sëmundjeve jo të transmetueshme bazuar në udhëzimet e OBSH si dhe ndërhyrjeve të tjera të rekomanduara nga OBSH-ja në reduktimin e faktorëve të rrezikut nga SJT-të (duhani, alkooli, kequshqyerja, aktiviteti fizik).
•Miratimi i strategjisë së SJT-ve (financuar nga Save the Children 1 700 000  lekë Lum sum) Viti 2021
• Puna e 5 specialistëve x 10 ditë / çdo vit (2022) </t>
  </si>
  <si>
    <t>07450 Shërbime të Shëndetit Publik/07220 Shërbime të Kujdesit Shëndetësor Parësor</t>
  </si>
  <si>
    <t xml:space="preserve">1.5.1. a Rishikimi i legjislacionit për shëndetin dhe të drejtat seksuale dhe riprodhuese.
•Paga e 4 specialisteve 2022 -2023 (2 muaj x vit nga 2022-2023) 
•tryeza  konsultimesh 3 per çdo vit nga 2022-2024 x 10 pjesemarres total 30 pjesemarres x 300 lek/pjesemarres shpenzime (coffe break etc)
•2 eksperte lokal për 20 ditë(viti 2022=10 ditë ) dhe (viti 2023 =10 ditë) </t>
  </si>
  <si>
    <t>1.5.1. d Miratimi i strategjisë të shëndetit seksual dhe riprodhues. 
• Fondet nga UNFPA për hartimin e strategjisë Viti 2021 = 1 700 000  lekë Lum sum
• Paga e 5 specialisteve x 1 muaj viti 2021
• Botimi i strategjisë 500 kopje x 700 lekë përe kopjr Viti 2022 (GAP/UNFPA)
• Prezantimi I strategjise : organizimi I një ditë për prezantimin e strategjisë lum sum 100 000  lekë viti 2022</t>
  </si>
  <si>
    <t>I.5.2.a Rishikimi dhe përshtatja e standardeve sipas rekomandimeve të OBSH për ZhFH-në.
•Përditësimi i standarteve të ZHFH sipas rekomandimeve të OBSH-së ( duke filluar nga 2022-2024)
• Grup pune me experte lokale 3x 20 ditë pune për çdo vit
•Takime pune 2 x 10 experte per çdo vit x 1 ditë (20 pjesemarres x 300  lekë/ person)
•Takime online Fee 15000  lekë
•Puna e specialisteve perkates 3 specialist x 1 muaj /çdo vit</t>
  </si>
  <si>
    <t xml:space="preserve">I.5.2.b Zgjerimi i shërbimeve të ekzaminimit neonatal, të zbulimit të hershëm dhe menaxhimi i vonesës në zhvillim tek të sapolindurit dhe fëmijët, duke përfshirë ndjekjen e çrregullimeve të spektrit të autizmit, sindromën Doën si dhe aftësitë e kufizuara. 
• Fuqizimi i punës konsultorit të fëmijëve në 416 qëndra konsultoret mestarisht 3 persona </t>
  </si>
  <si>
    <t>07330 Shërbime të Kujdesit Shëndetësor Dytësor/07220 Shërbime të Kujdesit Shëndetësor Parësor/07450 Shërbime të Shëndetit Publik</t>
  </si>
  <si>
    <t>1.5.3. a Planifikimi dhe bashkëpunimi me rrjetin e shkollave promovuese të shëndetit (Shkollat për Shëndetin në Evropë, SHE).
(Aktivitete te parashikuara ne PV te Promocionit Shëndetësor 2022-2030.)
• Plani I veprimit të Promocionit Shëndetësor I aprovuar 2021 
•Fondet nga UNFPA për hartimin ePV te Promocionit Shëndetësor  Viti 2021 = 1 100 000  lekë Lum sum
• Paga e 5 specialisteve x 1 muaj viti 2021</t>
  </si>
  <si>
    <t xml:space="preserve">1.5.3.b Studimi dhe për sjelljet ndaj Shëndetit tek Fëmijët e Moshës Shkollore (HBSC) në Shqipëri
HBSC eshte studim qe kryhet tek femijet e moshes shkollore 11, 13, 15 vjec çdo 4 vite. Do te kryhet ne 2021/2022, 2025/2026 dhe 2029/2030. Kosto e tyre eshte parashikuar ne PV te Promocionit Shendetesor 2022-2030. </t>
  </si>
  <si>
    <t xml:space="preserve">1.6.1.a Hartohen studime të rregullta kombëtare të popullsisë mbi gjendjen e shëndetit mendor si sondazhe të veçanta ose si pjesë e sondazheve më të gjera kombëtare për shëndetin e popullatës me rezultatet e sondazheve që ushqejnë drejtpërdrejt zhvillimin e politikave.
• Miratimi i udhëzuesit për menaxhimin e  çrregullimeve të shëndetit mendor në Kujdesin Shëndetësor Parësor Experte lokale 4 x 20 ditë (viti 2022 dhe 2023)
•Takime pune 6 x 10 specialist  ( 3 për vitin 2022 dhe 3 pe vitin 2023)
• Botimi i udhëzuesit 500 cope x 500  lekë/cope
• Puna e 5 specialistëve x 1 muaj / çdo vit </t>
  </si>
  <si>
    <t xml:space="preserve">1.6.1.a Hartohen studime të rregullta kombëtare të popullsisë mbi gjendjen e shëndetit mendor si sondazhe të veçanta ose si pjesë e sondazheve më të gjera kombëtare për shëndetin e popullatës me rezultatet e sondazheve që ushqejnë drejtpërdrejt zhvillimin e politikave.
-Ekipet e Mjekeve te Familjes dhe infermiereve për zbatimin në praktikë të Udhëzuesit te trajnuara
• Trajnime [20 trajnime / vit x 25 pjesemarres x 1 ditë]=Viti 2022 dhe [20 trajnime / vit x 25 pjesemarres x 1 ditë]=Viti 2023 
•Shpenzime operative 500 x 300  lekë per person/ vitin 2022 dhe 2023
• Pagesa e eksperteve lokale 20 ditë/ pune + 2 ditë raporti / viti 2022 dhe viti 2023 
• Puna e 5 specialistëve x 20 ditë / çdo vit (2022-2023) </t>
  </si>
  <si>
    <t>1.6.1. b Fuqizimi i rrjetit të integruar të shërbimeve të Shëndetit Mendor në nivel kombëtar, me fokus shërbimet me bazë komunitare dhe grupet vulnerabël (fëmjijët, adoleshentët, personat me masë mjekësore mjekim i detyruar, etj).
• Sigurimi I vazhdimësisë së Qëndrave të Komunitare të Shëndetit Mendor ( 10 QKSHM aktuale)</t>
  </si>
  <si>
    <t xml:space="preserve">
•Vazhdueshmëria dhe qëndrueshmëria e 14 Shtëpive mbështettëse të ngritura</t>
  </si>
  <si>
    <t xml:space="preserve">Sigurimi i shërbimeve me shtretër në nivel specialitetit në spitalet ekzistuese psikiatrike.
•Numri I pacientëve të trajtuar në spitale psikiatrike </t>
  </si>
  <si>
    <t>• Studim Fizibiliteti për forzimin dhe ngirtjen e 6 Qendra Komunitare të Shëndetit Mendor në Fier, Durrës, Dibër, Gjirokastër, Kukës dhe Lezhë funksionale, në nivel lokal dhe ngritja e të paktëne 3 pavioneve të specializuara parnë spitaleve (Fier, Korce, Durres)
•Përgatitja e një vlerësimi  (Viti 2023-2024) x 2 experte lokale x 10 ditë pune 
• puna e specialisteve 3 x 2 muaj/Vit (Viti 2023-2024)
•takime 10 experte x 6 takime.(donatore / ose GAP) (60 pjesemarres x 300  lekë) viti 2023-2024</t>
  </si>
  <si>
    <t xml:space="preserve">1.6.1.c Hartimi i Planit te Veprimit per Zhcillimin e Shërbineve të Shëndetit mendor,bazuar në iniciativën globale të OBSH-së për të përmirësuar cilësinë e shëndetit mendor dhe shërbimet e lidhura me të dhe për të promovuar të drejtat njerëzore të njerëzve me aftësi të kufizuara psikosociale, intelektuale dhe njohëse duke përdorur qasjen e saj të bazuar në të drejta dhe të orientuara drejt shërimit
-Raporti imonitorimit të zbatimit të Planit të Veprimit për Zhvillimin e Shërbimeve të Shendetit Mendor 2013-2022 i miratuar.  
•Përgatitja e një vlerësimi  (Viti 2022-2023) x 4 experte lokale x 30 ditë pune 
• puna e specialisteve 20 x 1 muaj (15 ditë /çdo vit)
•takime 10 experte x 6 takime.(donatore / ose GAP)
• Botimi i vlerësimit dhe rekomandimet kopje 300 cope x 700  lekë cope ( viti 2023)(Donatore/OBSH/ose GAP)                                                                                                                                                         </t>
  </si>
  <si>
    <t xml:space="preserve">1.6.1.c Hartimi i Planit te Veprimit per Zhcillimin e Shërbineve të Shëndetit mendor,bazuar në iniciativën globale të OBSH-së për të përmirësuar cilësinë e shëndetit mendor dhe shërbimet e lidhura me të dhe për të promovuar të drejtat njerëzore të njerëzve me aftësi të kufizuara psikosociale, intelektuale dhe njohëse duke përdorur qasjen e saj të bazuar në të drejta dhe të orientuara drejt shërimit                                                                                                                                      -Hartimi i Plani i Veprimit te  Zhvillimit te Sherbimeve te Shëndetit Mendor 2023-2030 I miratuar.
•Përgatitja e Strategjisë se re (Viti 2023-2024) x 4 experte lokale x 30 ditë pune 
• puna e specialisteve 10 x 2 muaj (2023-2024)
•takime 10 specialist x 2 takim/ Vit (2023-2024) - shpenz operat 20x300  lekë/per person
</t>
  </si>
  <si>
    <t xml:space="preserve">1.6.1.d Ngritja e kapaciteteve të profesionistëve të shëndetit mendor, trajnimi i tyre sipas standarteve të miratuara
•Stafet multidisiplinare te sherbimeve ekzistuese komunitare te shendetit mendor te fuqizuara dhe 
•Stafet multidisiplinare te sherbimeve te reja komunitare te shendetit mendor te fuqizuara mbi tipologjine e sherbimit te ofruar 
• Trajnime [5 trajnime / vit x 20 pjesemarres x 2 ditë]=Viti 2021 -2030 ( qiraja e salles eshte ne ambiente te institucioneve)
•Shpenzime operative 100 x 300  lekë per person/ vitin 2021-2030 
•Shpenzime dreke 100 x 3000 elek/person (viti 2021-2030)
• Pagesa e eksperteve lokale 5 ditë/ pune + 1 ditë raporti / viti 2021-2030 
• Puna e 5 specialistëve x 15 ditë / çdo vit (2021-2023) </t>
  </si>
  <si>
    <t xml:space="preserve">1.6.1.d Ngritja e kapaciteteve të profesionistëve të shëndetit mendor, trajnimi i tyre sipas standarteve të miratuara
•Stafet e sherbimeve me shtreter te shendetit mendor te trajnuara mbi "ëHO QualityRights training and guidance tools" të OBSH-së
•Trajnime [2 trajnime / vit x 20 pjesemarres x 2 ditë dhe [5 trajnime / vit x 20 pjesemarres x 2 ditë]=Viti 2021
•Shpenzime operative 40 x 300  lekë per person/ vitin 2021-2030 
•Shpenzime dreke 40 x 3000 lek/person (viti 2021-2030)
• Pagesa e eksperteve lokale 2 ditë/ pune + 1 ditë raporti / viti 2021-2030 
• Puna e 5 specialistëve x 4 ditë / çdo vit (2021-2023) </t>
  </si>
  <si>
    <r>
      <t xml:space="preserve">1.6.1. f Krijimi i programeve të trajnimit dhe ngritja e kapaciteteve për zbulimin e hershëm të Crregullimeve të shëndetit mendor për grupet e ndryshme të synuara, p.sh., mësuesit, punonjësit socialë, profesionistët e shëndetit, etj. </t>
    </r>
    <r>
      <rPr>
        <sz val="12"/>
        <color indexed="10"/>
        <rFont val="Calibri"/>
        <family val="2"/>
      </rPr>
      <t>(Ref Axhenda e Fëmijëve 2021-2026)
• Fuqizimi i vazhdueshëm i shërbimeve  në Qendren Kombetare trajtimit dhe rehabilitimit të fëmijëve  (QKTRF)
• Paga e specialisteve të QKTRF
• Shpenzimet operative
• Zhvillimi i infastrukturws dhe Fv paisjesh (Investime Viti 2021 -2023)</t>
    </r>
  </si>
  <si>
    <t>1.6.7. h Informimi dhe Edukimi i Popullatës mbi rëndësinë e zbulimit të hershëm të problemeve të shëndetit mendor
•Broshura dhe informacion i dedikuar pregatitet për ditën ndërkombëtare të shëndetit mendor (duke shfrytëzuar edhe rrjete sociale për dhënien e informacionit. (lum sum ) 500 000
•Puna e specialisëtve të promocionit 3 specialist x 0.5 muaj/vit</t>
  </si>
  <si>
    <t>07220 Shërbime të Kujdesit Shëndetësor Parësor/07330 Shërbime të Kujdesit Shëndetësor Dytësor/01110 Planifikimi, Menaxhimi dhe Administrimi/07450 Shërbime të Shëndetit Publik</t>
  </si>
  <si>
    <t>2.1.1.a Ofrimi i Programit Kombëtar të Kontrollit Mjekësor Bazë - Grup Mosha 35-70 vjeç.                                                                                                                                                                                                 • (Numri I personave të kontrolluar 475 mijë persona në vit sipas PBA 2022-2024)</t>
  </si>
  <si>
    <t>2.1.1.b Ofrimi i Programit Kombëtar i Depistimit të Kancerit të Qafës së Mitrës                                                                                                                                                                                                            •(Gra te depistuara për kancerin e qafës së mitrës 14 mijë)</t>
  </si>
  <si>
    <r>
      <t>2.1.1.c Ofrimi i Programit Kombëtar të Depistimit të Kancerit të Gjirit                                                                                                                                                                                                                                     • (Numri I grave të depistuara  për kancerin e gjirit 4500-5000 n</t>
    </r>
    <r>
      <rPr>
        <sz val="12"/>
        <color theme="1"/>
        <rFont val="Calibri"/>
        <family val="2"/>
      </rPr>
      <t>ë</t>
    </r>
    <r>
      <rPr>
        <sz val="6"/>
        <color theme="1"/>
        <rFont val="Calibri"/>
        <family val="2"/>
      </rPr>
      <t xml:space="preserve"> vit </t>
    </r>
    <r>
      <rPr>
        <sz val="12"/>
        <color theme="1"/>
        <rFont val="Calibri"/>
        <family val="2"/>
        <scheme val="minor"/>
      </rPr>
      <t>sipas PBA 2022-2024)</t>
    </r>
  </si>
  <si>
    <t>2.1.1.e Zgjerimi i mbulimit financiar te sherbimeve per personat e prekur nga COVID-19                                                                                                                                                                                                    • (Rimbursimi I shpenzimeve për trajtim ambulator-sipas VKM nr.908, datë18.11.2020)</t>
  </si>
  <si>
    <t>07330 Shërbime të Kujdesit Shëndetësor Dytësor/07450 Shërbime të Shëndetit Publik/07220 Shërbime të Kujdesit Shëndetësor Parësor</t>
  </si>
  <si>
    <t>2.1.2.a Ngritja e Grupeve të Punës të përbashkëta me përfaqësues nga ministritë përgjegjëse për Shëndetësinë, Çështjet Sociale, Sigurinë e Ushqimit dhe Ujit, Mjedisin, Energjinë, Integrimin në BE.                                                                                                                                                                                                                                                                                                                                 • Hartimi i urdhërit  për ngritjen e Grupeve të Punës të përbashkëta (5 persona*11 ditë pune në vit)                                                                                                                                                                    • Pjesëmarrja në grupet e punës (3 grupe x 3 persona x 3 takime x 5 ditë pune)
• 12% shpenzime administrative në vit mbi shumen e pagave dhe sig.shoq                                                                                                                                                                                                                                • takime periodike të grupit të punës (3 herë në vit x 15 persona x 300 lekë/person)</t>
  </si>
  <si>
    <t xml:space="preserve">2.1.2.b Hartimi i udhërrëfyesve/planeve strategjike për aktivizimin/fuqizimin e rolit të Shqipërisë në mekanizmat ndër-rajonalë, globalë, agjenda shëndetësore e të cilëve është me interes strategjik ose të veçantë për Shqipërinë . Hartimi i udhërrëfyesve:                                                                                                                                                                                                                                                                                                                                                        • Puna e ekspertëve për hartimin e udhërrëfyesve (5 persona*20 ditë në vitx 3 vite)                                                                                                                                                                                                   • Grupet e punës (5 persona x 2 muaj çdo vit)
• 12% shpenzime administrative në vit mbi shumen e pagave dhe sig.shoq                                                                                                                                                                                                                        • takime periodike të grupit të punës (3 herë në vit x 15 persona x 300 lekë/person)                                                                                                                                                                                           Hartimi i planeve strategjike                                                                                                                                                                                                                                                                                                                      • Puna e ekspertëve për hartimin e planeve strategjike (2 persona*20 ditë në vit x 2 vite)                                                                                                                                                                                                         • Grupet e punës (7 persona x 2 muaj çdo vit)
• 12% shpenzime administrative në vit mbi shumen e pagave dhe sig.shoq                                                                                                                                                                                                                          • takime periodike të grupit të punës (3 herë në vit x 15 persona x 300 lekë/person)  </t>
  </si>
  <si>
    <t>2.1.3.a Fuqizimi i koordinimit për zhvillimin dhe monitorimin e zbatimit të programeve dhe projekteve të BE-së që lidhen me shëndetin (në kuadrin e integrimit në BE).                                                                                                                                    • Kosto e stafit që punon në njësinë e integrimit (2 persona*12 muaj)                                                                                                                                                                                                                                               • Shpenzime operative 12% pagave&amp;sig.shoq</t>
  </si>
  <si>
    <t>2.1.3.b Përforcimi i aksesit në fondet IPA 3, duke i dhënë përparësi shëndetit, duke fuqizuar dhe demonstruar kapacitetet programatike të llogaridhënies financiare, duke zhvilluar projekt propozime dhe duke treguar koherencë strategjike.                                                                                                                                                                                                                                        • Kosto e stafit që punon në njësinë e integrimit  për hartimin e projekteve (1 persona*12 muaj)                                                                                                                                                                                  • Shpenzime operative 12% pagave&amp;sig.shoq                                                                               
• Ekspert për hartimin e projekt propozimeve/raportimin (1 ekspert*25 ditë)</t>
  </si>
  <si>
    <t>2.1.3.c Fuqizimi i mbështetjes së anëtarësimit të Shqipërisë në organet drejtuese globale dhe rajonale të OBSH-së.                                                                                     
 • Kosto e stafit që punon për raportimin në OBSH (3 persona*3 muaj)                                                                                                                                                                                                                        • Shpenzime operative 12% pagave&amp;sig.shoq                                                                              
 • Pjesëmarrja në aktivitetet e përvitshme  (3 persona x 5 ditë)</t>
  </si>
  <si>
    <t xml:space="preserve">2.2.1.a Vlerësimi i proçedurave të konsultimit publik nga ofruesit e shërbimeve shëndetësore                                                                                                                                                                         • Ekspert lokal për vlerësimin e procedurave të konsultimit publik në institucionet shëndetësore (4 ekspert*25 ditë -2022-2023) ;                                                                           
• 1 staf*1 muaj në vit koordinim                                                                                                                                                                                                                                                                                                                • 2 workshope për diskutimin e gjetjeve të raportit të vlerësimit  me grupet e interesit ( 60 pjesëmarës x 3000 lekë për person materiale, kafe dreka- 2023)                                                                          </t>
  </si>
  <si>
    <t xml:space="preserve">2.2.1.b Hartimi i kuadrit rregullativ dhe ligjor për konsultimin publik                                 
• Grup pune për hartimin e kuadrit rregullativ dhe ligjor (5 persona x 2 muaj x 4 vite);                                                                                                                                                                                                                    • shpenzime operative 12%                                                                                                                                                                                                                                                                                                                        • Tryeza pune 3 tryeza pune x 20 pjesemarres x 300  lekë/ person </t>
  </si>
  <si>
    <t xml:space="preserve">2.2.1.c. Vlerësimi i ndryshimeve të konsultimeve publike në nivel rajonal dhe lokal                                                                                                                                                                                                              • Monitorimi i rezultatit të ndryshimeve për vlerësimin e procedurave të konsultimit publik në institucionet shëndetësore (2 ekspert*25 ditë)                                                                                                                             • 1 workshop për diskutimin e gjetjeve të raportit të vlerësimit  me grupet e interesit ( 30 pjesëmarës x 3000 lekë për person materiale, kafe dreka)   </t>
  </si>
  <si>
    <r>
      <t>2.2.1.d Vendosja e standarteve me qëllim organizimin e një konsultimi publik të standartizuar                                                                                                                                                                                       • Grup pune për hartimin e standardeve p</t>
    </r>
    <r>
      <rPr>
        <sz val="12"/>
        <rFont val="Calibri"/>
        <family val="2"/>
      </rPr>
      <t>ër organizimin e konsultimeve publike</t>
    </r>
    <r>
      <rPr>
        <sz val="12"/>
        <rFont val="Calibri"/>
        <family val="2"/>
        <scheme val="minor"/>
      </rPr>
      <t xml:space="preserve"> (5 persona x 2 muaj x 2 vite);                                                                                                                                                                                                                    • shpenzime operative 12%                                                                                                                                                                                                                                                                                                                        • Tryeza pune 3 tryeza pune x 20 pjesemarres x 300  lekë/ person                                                                                                                                                                                                                                              • Grup pune p</t>
    </r>
    <r>
      <rPr>
        <sz val="12"/>
        <rFont val="Calibri"/>
        <family val="2"/>
      </rPr>
      <t>ër monitorimin e zbatimit të standardeve të konsultimit publik (5 persona x 2 muaj x 4 vite)                                                                                                                                                          • Ekspertë lokal për monitorimin (2 ekspertë x 15 ditë  x 4 vite)</t>
    </r>
  </si>
  <si>
    <t>2.2.1.e Aktivizimi i Keshillit te Pacienteve                                                                                                                                                                                                                                                                                             • Hartimi urdhërit për aktivizimin e këshillit  (3 persona x 2 muaj  2022);                                                                                                                                                                                                                                  • shpenzime operative 12%                                                                                                                                                                                                                                                                                                                        • 2 takime në vit me këshillin e pacientëve (shpenzime operative)                                                                                                                                                                                                                                      • Stafi për koordinimin e takime në vit me këshillin e pacientëve (1 person* 11 ditë pune))</t>
  </si>
  <si>
    <t xml:space="preserve">01110 Planifikimi, Menaxhimi dhe Administrimi </t>
  </si>
  <si>
    <t xml:space="preserve">2.3.1.a Pregatitja e raportimit periodik mbi qeverisjen aktuale në sektorin shëndetësor                                                                                                                                                                                                                      • Grup pune për  hartimin e raporteve periodike (7 persona x 2 muaj  në vit);                                                                                                                                                                                                                           • shpenzime operative 12%  </t>
  </si>
  <si>
    <t xml:space="preserve">2.3.1.b Prezantimi dhe diskutimi i raporteve të OBSH, të Komisioneve të Çështjeve Sociale dhe Shëndetit                                                                                                      
• Prezantimi i raporteve periodike  nga stafi drejtues (2 persona x 1 muaj  në vit);                                                     </t>
  </si>
  <si>
    <t xml:space="preserve">2.3.1.c Krijimi i 4 Këshillave Kombëtar Rajonalë të Shëndetit                                               
• Hartimi urdhërit për krijimin e Këshillave (3 persona x 3 muaj ) &amp; shpenzime operative 12% </t>
  </si>
  <si>
    <t xml:space="preserve">2.3.1.d. Ristrukturimi i bordeve, keshillave, komiteteve bazuar prioritet strategjike dhe ne rekomandimet e raporteve vleresuese periodike                                                                                          • Hartimi urdhërave  për ristrukturimin e bordeve, keshillave (3 persona x 3 muaj ) &amp; shpenzime operative 12% </t>
  </si>
  <si>
    <t xml:space="preserve">2.4.1.a Rishikimi i politikave kombëtare dhe sigurimi i përfshirjes së objektivit të barazisë në të gjitha proçese e zhvillimit të politikave shëndetësore                                                                                                                                                                                                                • 1 staf i MSHMS *2 muaj në vit koordinim &amp; shpenzime operative                                                                                                                                                                                                                                                                  • Ekspert lokal për rishikimin e politikave me lente gjinore ( 1 ekspert*40 ditë pune në vit)  </t>
  </si>
  <si>
    <t xml:space="preserve">2.4.1.b Përditësimi i parimeve dhe proçedurave për përfshirjen e të gjitha grupeve të popullatës në procesin e zhvillimit të politikave                                       
• Grup pune për  përditësimin e procedurave (5 persona x 2 muaj  në vit);                                                                                                                                                                                                                                 • shpenzime operative 12%                                                                                                                
 • Ekspert lokal për rishikimin e procedurave ( 1 ekspert*20 ditë pune në vit)  </t>
  </si>
  <si>
    <t xml:space="preserve">2.4.1.c Krijimi i sistemit të mbledhjes së rregullt të informacioneve në lidhje me barrierat për barazinë në grupe të ndryshme të popullatës 
• Grup pune për  krijimin dhe mbledhjen e informacionit (5 persona x 2 muaj  në vit);                                                                                                                                                                                                       • shpenzime operative 12%                                                                                                                 
</t>
  </si>
  <si>
    <t xml:space="preserve">2.5.1.a Sigurimi i prioriteteve të shpërndarjes së buxhetit për shëndetësinë. Rekomandohet që të paktën 12% e buxhetit të qeverisë të shpenzohet për shëndetësinë.                                                                                                      • Grup pune për  përcaktimin e prioriteteve të buxhetit  (5 Drejtues Ekipi dhe Koordinatori GMS x 1 muaj  në vit);                                                                                                                                                        
 • shpenzime operative 12%     </t>
  </si>
  <si>
    <t xml:space="preserve">2.5.1.b Vlerësimi i nivelit të pagesave joformale dhe trajtimi i tyre, veçanërisht në kujdesin spitalor.                                                                                                                                                                                                                                                                               • Grup pune për  vlerësimin e pagesave joformale në sektorin e Shëndetësisë  (7 persona x 3 muaj  në vit 2021-2022, dhe 1 muaj në vit periudhën tjetër);                                                                                                                                                         • shpenzime operative 12%     </t>
  </si>
  <si>
    <r>
      <t xml:space="preserve">2.5.1.e Rishikimi dhe zbatimi i mekanizmave miks të pagesave për shërbime të ndryshme dhe ofrues shërbimesh                                                                                                                                    </t>
    </r>
    <r>
      <rPr>
        <i/>
        <sz val="12"/>
        <color indexed="10"/>
        <rFont val="Calibri"/>
        <family val="2"/>
      </rPr>
      <t>(Reference Objektivi specifik 3, politika 6,  Strategjia e KSHP 2020-2025</t>
    </r>
  </si>
  <si>
    <t>2.6.1.a Rishikimi i kuadrit rregullativ dhe ligjor të Fondit të Sigurimit të Detyrueshëm të Kujdesit Shëndetësor                                                                         
•Vleresimi I kuadrit ligjore dhe hartimi i draft ligjit (3 experte x 25 ditë (2022)
• Grupi i punes i perbere nga 5 specialiste x 5 muaj (paga&amp;sig 2022)                           
• Shpenzime operative 25%
•Tryeza pune 3 tryeza pune x 20 pjesemarres x 300  lekë/ person</t>
  </si>
  <si>
    <t xml:space="preserve">2.6.1.b Krijimi i Planit të Veprimit për të filluar fuqizimin dhe përmirësimin e qeverisjes së financimit të kujdesit shëndetësor dhe progresin drejt blerjes të shërbimeve të kujdesit shëndetësorthe national vision and health priorities                                                                                                                                                                                                                                            •Ekspert lokal per hartimin e planit (3 experte x 25 ditë (2022)
• Grupi i punes i perbere nga 5 specialiste x 5 muaj (paga&amp;sig 2022)                            
• Shpenzime operative 25%
•Tryeza pune 3 tryeza pune x 20 pjesemarres x 300  lekë/ person </t>
  </si>
  <si>
    <t xml:space="preserve">2.6.1.c Rishikimi i skemës së financimit me qëllim kalimin me mekanizma të rinj të financimit që bazohen në produkte dhe që japin përparësi përmirësimit të rezultateve shëndetësore                                                                                                                                                                                                                                                                                                                                                                                 •Ekspert lokal dhe nderkombetar per rishikimin e skemës së financimit (3 experte  lokal x 25 ditë, 1 ekspert ndërkombëtar 25 ditë (2024)
• Grupi i punes i perbere nga 5 specialiste x 3 muaj (paga&amp;sig 2024-2025)                                                                                                                                                                   • Shpenzime operative të grupit të punës 15%
•Tryeza pune 3 tryeza pune x 20 pjesemarres x 300  lekë/ person </t>
  </si>
  <si>
    <t>2.7.1.b Përmirësimi në vazhdim i sigurisë së cilësisë së barnave                                     
• Shpenzimet e specialisteve te autorizimit për treg të barnave (2021-2030)  12 persona*12 muaj
•shpenzime operative 12% të pagave&amp;sig</t>
  </si>
  <si>
    <t>2.7.1.c Vijimi i politikave që garantojnë disponueshmërinë e barnave                                           
• Shpenzimet e specialisteve te sektorit të  shpërndarjes së barnave (2023-2030)  8 persona*12 muaj
•shpenzime operative 12% të pagave&amp;sig</t>
  </si>
  <si>
    <t>2.7.1.d Rritja e farmakovigjilncës në tregun farmaceutik                                                          
 • Shpenzimet e specialisteve te sektorit  (2023-2030) 5 persona*12 muaj
•shpenzime operative 15% të pagave&amp;sig</t>
  </si>
  <si>
    <t>2.7.1.e Përshtatja me zhvillimet e reja teknologjike (për ta bërë menaxhimin e ciklit të jetës së barnave më efikas)                                                                
 • Shpenzimet e specialisteve te sektorit  te inspektimit  (2025-2030)  5 persona*12 muaj
•shpenzime operative 15% të pagave&amp;sig</t>
  </si>
  <si>
    <t>2.7.1.g Fuqizimi i sistemit të sigurimit të cilësisë farmaceutike nga prodhimi farmaceutik, importi, autorizimi i tregut deri në shpërndarjen tek përdoruesi përfundimtar                                                                                                          • Shpenzimet e specialisteve te sektorit  autorizime për treg (2023-2030) 5 persona*12 muaj
•shpenzime operative 15% të pagave&amp;sig</t>
  </si>
  <si>
    <r>
      <t xml:space="preserve">2.7.1.h Informatizimi i rrjetit farmaceutik (krijimi i një harte të plotë të rrjetit të farmacive, importuesve dhe shpërndarësve) dhe krijimi i një baze të dhënash kombëtare (krijimi i infrastrukturës dhe rrjetëzimi i institucioneve shëndetësore dhe subjekteve private). Kjo synon të promovojë efikasitetin e mbikëqyrjes së tregut në fushën e barnave dhe të reduktojë informalitetin.      </t>
    </r>
    <r>
      <rPr>
        <sz val="12"/>
        <color rgb="FFFF0000"/>
        <rFont val="Calibri"/>
        <family val="2"/>
        <scheme val="minor"/>
      </rPr>
      <t xml:space="preserve"> </t>
    </r>
    <r>
      <rPr>
        <i/>
        <sz val="12"/>
        <color rgb="FFFF0000"/>
        <rFont val="Calibri"/>
        <family val="2"/>
        <scheme val="minor"/>
      </rPr>
      <t>Ref:     PLANI I VEPRIMIT Strategjia Agjenda Digjitale e Shqipërisë 2021+ Masa: Përmirësimi i Sistemit të Barnave dhe Pajisjeve Mjekësore      (kosto e sistemit n</t>
    </r>
    <r>
      <rPr>
        <sz val="12"/>
        <color rgb="FFFF0000"/>
        <rFont val="Calibri"/>
        <family val="2"/>
      </rPr>
      <t>ë</t>
    </r>
    <r>
      <rPr>
        <i/>
        <sz val="6.1"/>
        <color rgb="FFFF0000"/>
        <rFont val="Calibri"/>
        <family val="2"/>
      </rPr>
      <t xml:space="preserve"> buxhetin e AKSHI </t>
    </r>
    <r>
      <rPr>
        <sz val="12"/>
        <color rgb="FFFF0000"/>
        <rFont val="Calibri"/>
        <family val="2"/>
        <scheme val="minor"/>
      </rPr>
      <t xml:space="preserve">   2022-2023)             </t>
    </r>
    <r>
      <rPr>
        <sz val="12"/>
        <color theme="1"/>
        <rFont val="Calibri"/>
        <family val="2"/>
        <scheme val="minor"/>
      </rPr>
      <t xml:space="preserve">                                                                                                                                                                                                                                                                                                                                       • Shpenzimet e specialisteve te sektorit  IT (2023-2030) 5 persona*12 muaj
•shpenzime operative 15% të pagave&amp;sig</t>
    </r>
  </si>
  <si>
    <t>2.7.1 Fuqizimi i qeverisjes së tregut farmaceutik duke përfshirë vaksinat, diagnostifikimet dhe pajisjet</t>
  </si>
  <si>
    <t>2.8.1.a Mbulimi i rrjetit të hapur me barnat e listes se barnave te rimbursueshme ne te gjithe territorin (rimbursimi i shpenzimeve për barna dhe pajisje.                                                                                                                                                                                                                                                                                                                        •(Kostot sipas produktit te PBA 2022-2024_91303AC - Pacientë të trajtuar me recetë me rimbursim nga mjeku i familjes)                                                                                                                                                                                                                                                                                            •Viti 2021 4,975,379,000  lekë                                                                                                                                                                                                                                                                                                                                      •Viti 2022 11,020,000,000 lekë                                                                                                                                                                                                                                                                                                                   •Viti 2023 11,020,000,000 lekë                                                                                                                                                                                                                                                                                                              •Viti 2024 12,140,000,000 lekë</t>
  </si>
  <si>
    <t>2.8.1.b Vleresimi/rishikimi/monitorimi i marzhit të fitimit në zinxhirin e tregetimit te barnave, ulja e bashkëpagesave                                                                            
• Kosto e stafit për monitorimin e marzhit te fitimit (FSDKSH 4 staf*12 muaj)                                                                                                                                                                                                                                                       • Shpenzime operative 12% e pagës dhe sig.shoq.                                                   
 • Grup pune për vleresimin/rishikimin e marzhit të fitimit (4 persona*3 muaj në 2027 dhe 2030).</t>
  </si>
  <si>
    <t>2.8.1.c Vendosja e kufirit të përgjithshëm për shpenzimet për barna ambulatore, veçanërisht për popullatën me të ardhura të ulta                                      
• Grup pune për përcaktimin dhe rishikimin  e kufirit për çdo vit buxhetor (4 persona*3 muaj në 2025, ndërsa vitet e tjera vetëm 1 muaj).                               
• Ekspert i huaj për përcaktimin e metodologjisë ( 1 ekspert x 10 ditë në 2025)                                                                                                                                                                                                                      • Ekspert lokal për përcaktimin e metodologjisë ( 1 ekspert x 15 ditë në 2025)                                                                                                                                                                                                                        • Shpenzime operative 12% të pagave dhe sig. të grupit të punës</t>
  </si>
  <si>
    <t>2.8.1.d Fushata komunikimi per rritjen e besimit te popullates ne barnat e listes se barnave te rimbursueshme                                                                           
 • Shpenzime për realizimin e dy fushatave të komunikimit në vit (1 fushatë*10 milionë lekë në vit)                                                                                                                                                                            • Kosto e stafit për dizenjimin dhe koordinimin e fushatave të komunikimit (2 staf*12 muaj)                                                                                                                                                                                          • Shpenzime operative 12% e pagës dhe sig.shoq.</t>
  </si>
  <si>
    <t>2.9.1.a Hartimi i Plan Veprimit për AMR                                                                     
• Grupi i Punës për hartimin e planit (6 persona*3 muaj në vit)                           
• 12% shpenzime administrative në vit mbi shumen e pagave dhe sig.shoq
• Konsulente lokal  (3 eksperte x 20 ditë pune ne vit)                                             
•Tryeza konsultimi 2 tryeza pune x 20 pjesemarres x 300  lekë/ person/ per çdo vit(2024)</t>
  </si>
  <si>
    <t>2.9.1.b Krijimi i Komitetit të Koordinimit për veprimtarinë dhe veprimet e AMR-së                                                                                                                                                                                                            • Veprimtaria e antarëve të komitetit (7 persona*2 muaj në vit)
• 12% shpenzime administrative në vit mbi shumen e pagave dhe sig.shoq</t>
  </si>
  <si>
    <t>2.9.1.c Fuqizimi i survejancës kombëtare të AMR-së nëpërmjet fuqizimit të laboratorit, menaxhimit dhe analizës së të dhënave, interpretimit dhe raportimit të informacioneve, etj.                                                                                                                                                                                                                                                                                                                                            • Investime për fuqizimin e laboratorit (vlera totale 40 milionë e ndarë në 3 vite)                                                                                                                                                                                                                                                                                                    • Shpenzimet e pagave të specialistëve dhe laboranteve në labotarore (3 personax12 muaj)                                                                                                                                                                                                                                                                                                                           • Shpenzime direkte për materiale laboratorike                                                                                                                                                                                                                                                                                                                                                              • Shpenzime për përpunimin dhe interpretimin e të dhënave (2 persona x 12 muaj)</t>
  </si>
  <si>
    <r>
      <t>2.9.1.d Planifikimi dhe sigurimi i pjesëmarrjes së Komitetit në rrjetet globale të AMR-së                                                                                                                                                                                                 •</t>
    </r>
    <r>
      <rPr>
        <sz val="12"/>
        <color indexed="10"/>
        <rFont val="Calibri"/>
        <family val="2"/>
      </rPr>
      <t xml:space="preserve"> Pagesa e fee vjetore për antarësinë në rrjet    </t>
    </r>
    <r>
      <rPr>
        <sz val="12"/>
        <color indexed="8"/>
        <rFont val="Calibri"/>
        <family val="2"/>
      </rPr>
      <t xml:space="preserve">                                                                           
• Kosto për pjesëmarrjen në aktivitete vjetore të rrjetit (3 persona në vit)</t>
    </r>
  </si>
  <si>
    <t xml:space="preserve">2.9.1.e Fuqizimi i survejancës kombëtare të konsumit të AM-së përmes përshkrimit elektronik të recetës, mbledhjes dhe analizës së të dhënave, raportimit të rregullt.                                                                                                                   • Investime për upgrade te sitemit të recetave elektronike  (vlera totale 20 milionë e ndarë në 2 vite)                                                                                                                                                                                                                                                                                                    • Shpenzimet e pagave të specialistëve që merren me analizën dhe raportimin e të dhënave (OSHKSH 4 persona *3 muaj; FSDKSH 2 persona *3 muaj; AKBPM 2 persona *3 muaj )                                                                                                                                                                                                                                                                                                                                                                   • Shpenzime operative 12% pagave dhe sig.                                                                                                                                                                                                                                                                                                                                                              </t>
  </si>
  <si>
    <t>2.9.1.f Rishikimi dhe fuqizimi i politikave dhe mekanizmave të administrimit antimikrobik dhe diagnostikues në nivel kombëtar, rajonal dhe institucional.
 • Grupi i Punës për vlerësimin e politikave (5 persona*3 muaj në vit*2 vjet)                          
 • 12% shpenzime administrative në vit mbi shumen e pagave dhe sig.shoq
• Konsulente lokal  (3 eksperte x 10 ditë pune ne vit)                                            
 •Tryeza konsultimi 2 tryeza pune x 20 pjesemarres x 300  lekë/ person/ per çdo vit(2025-2026)                                                                                                                                                                                       • Grupi i Punës për rishikimin e politikave dhe mekanizmave të administrimit antimikrobik dhe diagnostikues bazuar në vlerësim (5 persona*3 muaj në vit*3 vjet)                                                                                                                           • 12% shpenzime administrative në vit mbi shumen e pagave dhe sig.shoq
• Konsulente lokal  (3 eksperte x 10 ditë pune ne vit)                                             
•Tryeza konsultimi 2 tryeza pune x 20 pjesemarres x 300  lekë/ person/ per çdo vit(2027-2030)</t>
  </si>
  <si>
    <t>2.9.1.gj Rritja dhe përmirësimi i ndërgjegjësimit të popullatës, edukimi dhe trajnimi i punonjësve të kujdesit shëndetësor në lidhje me përdorimin e AMR-ve.                                                                                                                                                   • trajnime për punonjësit e kujdesit shëndetësor (10 trainime në vit x 20 pjesëmarrës x 1 ditë)
•experte lokale 10 ditë pune + 1 ditë raportim
•shpenzime administrative 200 x 300  lekë 
•shpenzime dreke 200*3000  lekë/perperson                                                   
•shpenzime për fushata ndërgjegjësimi (1 fushatë në vit)                         
 •koordinimi i trajnimeve de fushatave të edukimit (2 persona* 2 muaj në vit)</t>
  </si>
  <si>
    <t>01110 Planifikimi, Menaxhimi dhe Administrimi/07450 Shërbime të Shëndetit Publik/07330 Shërbime të Kujdesit Shëndetësor Dytësor/07220 Shërbime të Kujdesit Shëndetësor Parësor</t>
  </si>
  <si>
    <r>
      <t>3.1.1.a Vazhdimi i rinovimit të infrastrukturës dhe rinovimi i qendrave shëndetësore dhe ambulancave , në çdo cep të Shqipërisë brenda vitit 2025.</t>
    </r>
    <r>
      <rPr>
        <sz val="12"/>
        <color rgb="FFFF0000"/>
        <rFont val="Calibri"/>
        <family val="2"/>
        <scheme val="minor"/>
      </rPr>
      <t xml:space="preserve"> (Investimet e planifikuara sipas PBA 2022-2024)</t>
    </r>
  </si>
  <si>
    <t xml:space="preserve">3.1.1. b Vleresim fizibiletit ne lidhje me restaurimi dhe fuqizimi I infrastuktures dentare (kabinete dhe punkte) ne sistemin ekzistues, premis per nje shendet me cilesor per te nesermen.(0-18 vjec)
• Analiza mbi situatën e inftastrukturës dentare në shkolla dhe propozimi i ndërhyrjeve/kostove (4 experte lokale x 30 ditë pune)) 
•Puna e specialisteve në terren për verifikimin e situatës në shkolla (12 specialist x 2 muaj)                                                                                                                                                                             •Takime pune 4 takime x 10 experte (40*300 lek/person te ndryshme)
•Koordinimi i punës së ekspertëve dhe specialistëve në terren (1 person x 4 muaj)  </t>
  </si>
  <si>
    <t>3.1.1.c Hartimi i profileve të profesionistëve në sistemin KSHP (Projekti HAP) 
• Analiza e profileve ekzistuese/pregatitja e profileve të reja (5 experte lokale x 20 ditë pune në vit)                                                                                                                                                         •Takime pune 5 takime x 15 experte të DKSHP (75*300 lek/person te ndryshme)
•Koordinimi i punës së ekspertëve dhe specialistëve për finalizimin e profileve (1 person x 4 muaj)</t>
  </si>
  <si>
    <t>3.1.1.Forcimi i shërbimeve dhe rritja e aksesit në kujdesin shëndetësor parësor</t>
  </si>
  <si>
    <r>
      <t>3.1.2.a Fuqizimi i programit vertikal të HIV/AIDS në bashkëpunim me KSHP (</t>
    </r>
    <r>
      <rPr>
        <sz val="12"/>
        <color rgb="FFFF0000"/>
        <rFont val="Calibri"/>
        <family val="2"/>
        <scheme val="minor"/>
      </rPr>
      <t>Ref Strategjia HIV/AIDS)</t>
    </r>
    <r>
      <rPr>
        <sz val="12"/>
        <color theme="1"/>
        <rFont val="Calibri"/>
        <family val="2"/>
        <scheme val="minor"/>
      </rPr>
      <t xml:space="preserve">
• kosto lokale Viti 2021 =23 200 000  lekë
• kosto lokale Viti 2022 = 69 609 000  lekë
• kosto lokale Viti 2023 = 30 000 000  lekë (nga PBA 2022-2024)                                                                                                                                                                                                                                                •Global Fond Viti 2021 = 141 511 000  lekë                                                                                                                                                                                                                                                                                     •Global Fond Viti 2022 = 30 000 000  lekë
•Global Fond Viti 2023 = 135 000 000  lekë
• Global Fond Viti 2024 = 50 000 000  lekë (nga PBA 2022-2024)</t>
    </r>
  </si>
  <si>
    <r>
      <t>3.1.2.b Fuqizimi i programit vertikal të TB në të gjithë vendin.(Ref Strategjia e TB)
• Kosto lokale e konsideruar me lart</t>
    </r>
    <r>
      <rPr>
        <sz val="12"/>
        <color theme="1"/>
        <rFont val="Calibri"/>
        <family val="2"/>
      </rPr>
      <t>ë</t>
    </r>
    <r>
      <rPr>
        <sz val="12"/>
        <color theme="1"/>
        <rFont val="Calibri"/>
        <family val="2"/>
        <scheme val="minor"/>
      </rPr>
      <t xml:space="preserve"> 
</t>
    </r>
  </si>
  <si>
    <t>07450 Shërbime të Shëndetit Publik/07330 Shërbime të Kujdesit Shëndetësor Dytësor</t>
  </si>
  <si>
    <t>3.1.2 Integrimi dhe bashkëpunimi ndërmjet KSHP dhe shërbimeve të shëndetit public për të rritur aksesin në programet e depistimit</t>
  </si>
  <si>
    <t>3.1.3.a Përmirësimi i indikatorëve të vlerësimit të shërbimeve të KSHP.   Kryerja e studimit mbi përmirësimin e indikatorëve.
•puna e eksperteve (3 ekspert x 15 ditë punë nç vit)
• puna  specialisteve te KSHP (6 specialiste x 2 muaj) dhe kosto operative 10% e pagave&amp;sig
• Publikimi i manualit  me indikatoret dhe metodologjine e grumbullimit dhe perpunimit (500 cope x 700  lekë/cope). Në koston për njësi përfshihet editimi, formatimi, etj.</t>
  </si>
  <si>
    <t>3.1.3 Përmirësimi I vazhdueshëm i cilësisë së shërbimeve të KSHP-së dhe vlerësimi i treguesve të performances</t>
  </si>
  <si>
    <t>3.2.1.a Rishikimi i Kuadrit Ligjor Spitalor 
•Vlerësimi i situatës ligjore dhe draft ligji 2 experte x 30 ditë (2022-2023)
• Grupi i punës i përberë nga 7 specialistë x 22 ditë  për çdo vit, e do të zhvillojnë edhe proceset e konsultimit (2022)
•Tryeza pune 2 tryeza pune x 15 pjesemarres x 300  lekë/ person/ per çdo vit</t>
  </si>
  <si>
    <t>3.2.1.b Rishikimi i Ligjit të Sigurimit të Detyrueshëm të Kujdesit Shëndetësor
•Vleresimi i situatës ligjore dhe draft ligji 3 expertë x 20 ditë (2022-2023)
• Grupi i punës i përbërë nga 9 specialistë x 22 ditë  për çdo vit, e do të zhvillojnëë edhe proceset e konsultimit (2022-2023)
•Tryeza pune 2 tryeza pune x 15 pjesemarres x 300  lekë/ person/ per çdo vit</t>
  </si>
  <si>
    <t>01110 Planifikimi, Menaxhimi dhe Administrimi/07330 Shërbime të Kujdesit Shëndetësor Dytësor</t>
  </si>
  <si>
    <t>3.2.1 Krijimi i 4 Poleve Rajonalë Referencialë të Specializuar</t>
  </si>
  <si>
    <t>3.2.2 a Zgjerimi I rrjetit të laboratorëve në spitalet universitare dhe rajonale 
•(Kosto totale e kontrates per 4.6 milione ekzaminime)</t>
  </si>
  <si>
    <t>3.2.2.b Rritja e aksesit për qytetarët që përfitojnë nga paketa e shërbimit të dializës në të gjithë vendin. 
•(Kosto sipas PBA 2021-2024)</t>
  </si>
  <si>
    <t>3.2.2.c Vazhdimësia e përdorimit të seteve të sterilizimit në shërbimin spitalor publik. 
•(Kosto sipas PBA 2021-2024)</t>
  </si>
  <si>
    <t xml:space="preserve">3.2.2.d Fuqizimi dhe zgjerimi I shërbimit transfuzional  me qëllim sigurimin aksesit të barabartë ndaj  gjakut të mjaftueshëm, cilësor e të sigurtë. </t>
  </si>
  <si>
    <t>3.2.2.e Pregatitja dhe hartimi i Paketës së Kujdesit të Syve për fëmijët (Grupmosha 4-14 vjeç).
• Kosto per studimin e fizibilitetit: (3 ekspert x 20 ditë pune, grup pune  7 persona x 4muaj; 6 tavolina x 15 persona x 3 mije/ lekë personi; kosto operative)</t>
  </si>
  <si>
    <t xml:space="preserve">3.2.2. g Zgjerimi I listës së gamës së barnave të rimbursueshme.                                                                                                                                                                                                                                                       • Kosto komitetit teknik: (16 ekspert x 11 ditë pune, grup pune  3 persona x 2 muaj; kosto operative 12%)
</t>
  </si>
  <si>
    <t>07330 Shërbime të Kujdesit Shëndetësor Dytësor/07220 Shërbime të Kujdesit Shëndetësor Parësor</t>
  </si>
  <si>
    <t>3.2.2 Fuqizimi i efikasitetit të rrjetit spitalor dhe kujdesit të specializuar</t>
  </si>
  <si>
    <r>
      <t xml:space="preserve">3.2.3. a Dyfishimi i kuotave të pranimit për mjekësinë për të plotësuar nevojat e shërbimit shëndetësor </t>
    </r>
    <r>
      <rPr>
        <sz val="12"/>
        <color indexed="10"/>
        <rFont val="Calibri"/>
        <family val="2"/>
      </rPr>
      <t>(Parashikuar në Strategjine e Arsimit)</t>
    </r>
  </si>
  <si>
    <r>
      <t>3.2.3.b  Rritja e kuotave në mjekësi nëpërmjet hartimit dhe zgjerimit të rrjetit formues të Universitetit të Mjekësisë                                                                                                                                                                    •Hartimi (maping) gjeografik I nevojave p</t>
    </r>
    <r>
      <rPr>
        <sz val="12"/>
        <color theme="1"/>
        <rFont val="Calibri"/>
        <family val="2"/>
      </rPr>
      <t>ë</t>
    </r>
    <r>
      <rPr>
        <sz val="12"/>
        <color theme="1"/>
        <rFont val="Calibri"/>
        <family val="2"/>
        <scheme val="minor"/>
      </rPr>
      <t>r specializant)-studim (4 ekspert</t>
    </r>
    <r>
      <rPr>
        <sz val="12"/>
        <color theme="1"/>
        <rFont val="Calibri"/>
        <family val="2"/>
      </rPr>
      <t>ë</t>
    </r>
    <r>
      <rPr>
        <sz val="12"/>
        <color theme="1"/>
        <rFont val="Calibri"/>
        <family val="2"/>
        <scheme val="minor"/>
      </rPr>
      <t xml:space="preserve"> x 10 dit</t>
    </r>
    <r>
      <rPr>
        <sz val="12"/>
        <color theme="1"/>
        <rFont val="Calibri"/>
        <family val="2"/>
      </rPr>
      <t>ë</t>
    </r>
    <r>
      <rPr>
        <sz val="12"/>
        <color theme="1"/>
        <rFont val="Calibri"/>
        <family val="2"/>
        <scheme val="minor"/>
      </rPr>
      <t>; koordinimi i vleresimit MSHMS 1 person x 1 muaj ne vit; 4 tryeza x 15 persona x 300 lekë/person)
•Hartimi i Marrëveshjes me UMT për zgjerimin e rrjetit formues (3 specialiste x 1 muaj; 10% kosto administrative)</t>
    </r>
  </si>
  <si>
    <t>09450 Arsimi i lartë/01110 Planifikimi, Menaxhimi dhe Administrimi</t>
  </si>
  <si>
    <t>3.2.3  Garantimi i mbulimit të nevojave me mjekë në sistemin shëndetësor</t>
  </si>
  <si>
    <r>
      <t>3.3.1. b Krijimi i mekanizmit rregullator të praktikës së dyfishtë të punës për mjekët specialist. Hartimi I dhe miratimi I ndryshimeve ligjore.                                                                                                                                     •Hartimi  i ndryshimeve ligjore (2022) (Grup pune 5 specialist</t>
    </r>
    <r>
      <rPr>
        <sz val="12"/>
        <color theme="1"/>
        <rFont val="Calibri"/>
        <family val="2"/>
      </rPr>
      <t>ë</t>
    </r>
    <r>
      <rPr>
        <sz val="12"/>
        <color theme="1"/>
        <rFont val="Calibri"/>
        <family val="2"/>
        <scheme val="minor"/>
      </rPr>
      <t xml:space="preserve"> x 2 muaj/vit person; 10% shpenzime t</t>
    </r>
    <r>
      <rPr>
        <sz val="12"/>
        <color theme="1"/>
        <rFont val="Calibri"/>
        <family val="2"/>
      </rPr>
      <t>ë</t>
    </r>
    <r>
      <rPr>
        <sz val="12"/>
        <color theme="1"/>
        <rFont val="Calibri"/>
        <family val="2"/>
        <scheme val="minor"/>
      </rPr>
      <t xml:space="preserve"> tjera operative; tryeza konsultimi 4 tryeza x 20 persona x 300 lekë/person)</t>
    </r>
  </si>
  <si>
    <r>
      <t>3.3.1.c Vendosja e bonusit të qerasë për mjekët me kontratë me Ministrinë e Shëndetësisë;                                                                                                                                                                                 •Vlerësimi i nevojave p</t>
    </r>
    <r>
      <rPr>
        <sz val="12"/>
        <color theme="1"/>
        <rFont val="Calibri"/>
        <family val="2"/>
      </rPr>
      <t>ë</t>
    </r>
    <r>
      <rPr>
        <sz val="12"/>
        <color theme="1"/>
        <rFont val="Calibri"/>
        <family val="2"/>
        <scheme val="minor"/>
      </rPr>
      <t>r bonus qeraje (viti 2023) (4 specialiste x 1 muaj; 10% shpenzime t</t>
    </r>
    <r>
      <rPr>
        <sz val="12"/>
        <color theme="1"/>
        <rFont val="Calibri"/>
        <family val="2"/>
      </rPr>
      <t>ë</t>
    </r>
    <r>
      <rPr>
        <sz val="12"/>
        <color theme="1"/>
        <rFont val="Calibri"/>
        <family val="2"/>
        <scheme val="minor"/>
      </rPr>
      <t xml:space="preserve"> tjera operative)
•Hartimi dhe miratimi i ndryshimeve ligjore, dhe efekteve n</t>
    </r>
    <r>
      <rPr>
        <sz val="12"/>
        <color theme="1"/>
        <rFont val="Calibri"/>
        <family val="2"/>
      </rPr>
      <t>ë</t>
    </r>
    <r>
      <rPr>
        <sz val="12"/>
        <color theme="1"/>
        <rFont val="Calibri"/>
        <family val="2"/>
        <scheme val="minor"/>
      </rPr>
      <t xml:space="preserve"> buxhet  (2024) (5 specialiste x 1 muaj; 10% shpenzime t</t>
    </r>
    <r>
      <rPr>
        <sz val="12"/>
        <color theme="1"/>
        <rFont val="Calibri"/>
        <family val="2"/>
      </rPr>
      <t>ë</t>
    </r>
    <r>
      <rPr>
        <sz val="12"/>
        <color theme="1"/>
        <rFont val="Calibri"/>
        <family val="2"/>
        <scheme val="minor"/>
      </rPr>
      <t xml:space="preserve"> tjera operative)</t>
    </r>
  </si>
  <si>
    <r>
      <t>3.3.1.ç P</t>
    </r>
    <r>
      <rPr>
        <sz val="12"/>
        <color theme="1"/>
        <rFont val="Calibri"/>
        <family val="2"/>
      </rPr>
      <t>ë</t>
    </r>
    <r>
      <rPr>
        <sz val="12"/>
        <color theme="1"/>
        <rFont val="Calibri"/>
        <family val="2"/>
        <scheme val="minor"/>
      </rPr>
      <t>rmiresimi i vazhdueshëm i kushteve të punës dhe sigurimi i profesionit; Hartimi i Bazës Ligjore për Sigurimin  e profesionit                                                                                                (Grup pune 7 specialiste x 2 muaj/vit person;                                                                                                                                                                                                                                                                             10% shpenzime t</t>
    </r>
    <r>
      <rPr>
        <sz val="12"/>
        <color theme="1"/>
        <rFont val="Calibri"/>
        <family val="2"/>
      </rPr>
      <t>ë</t>
    </r>
    <r>
      <rPr>
        <sz val="6"/>
        <color theme="1"/>
        <rFont val="Calibri"/>
        <family val="2"/>
      </rPr>
      <t>2024</t>
    </r>
    <r>
      <rPr>
        <sz val="12"/>
        <color theme="1"/>
        <rFont val="Calibri"/>
        <family val="2"/>
        <scheme val="minor"/>
      </rPr>
      <t xml:space="preserve"> tjera operative;                                                                                                                                                                                                                                                                                                                       tryeza konsultimi 4 tryeza x 20 persona x 300 lekë/person)</t>
    </r>
  </si>
  <si>
    <t>3.3.1.d Vendosja e marveshjeve dypalëshe me shtetet ku emigron më së shumti personeli mjekësor shqiptar, në kuader të zbatimit të Kodit Global të OBSH-së për praktikat mbi rekrutimin ndërkombëtar të personelit shëndetësor (1 ekspert ndërkombetar x 20 ditë pune; Grup pune për hartimin e marrëveshjeve: 5 specialistë x 2 muaj/vit person; 10% shpenzime të tjera operative; tryeza konsultimi 4 tryeza x 20 persona x 300 lekë/person)</t>
  </si>
  <si>
    <t>3.3.1. e Hartimi i strategjisë së burimeve njerëzore në shëndetësi                                                                                                                                                                                                                             (2 ekspert lokal x 25 ditë pune; Grup pune për hartimin e strategjise: 7 specialistë x 3 muaj; 12% shpenzime të tjera operative; tryeza konsultimi 2 tryeza x 20 persona x 300 lekë/person)</t>
  </si>
  <si>
    <r>
      <t>3.3.2. a Angazhimi i QKEV në zgjerimin dhe forcimin e skemave të edukimit në vazhdim të organizuar nga institucionet e kujdesit shëndetësor publik për stafet e tyre profesionale, përfshirë Grupet e Kolegëve (GK)</t>
    </r>
    <r>
      <rPr>
        <sz val="12"/>
        <color indexed="8"/>
        <rFont val="Calibri"/>
        <family val="2"/>
      </rPr>
      <t>.</t>
    </r>
  </si>
  <si>
    <t>3.3.3. a Përditësimi Regjistrit Qendror të Personelit Shëndetësor                                                                                                                                                                                                                                  (Hedhja e të dhënave të punonjësve të sistemit shëndetësor në Regjistrin Qendror të Personelit ( 3 specialist në MSHMS x 3 muaj / vit; 10% e pagave&amp;sig.shpenzime operative)</t>
  </si>
  <si>
    <r>
      <t>3.3.3. b Trajnimi i personelit të burimeve njerëzore të institucioneve shëndetësore mbi popullimin e të dhënave në Regjistrin Qendror të Personelit  (1 trajnim x 20 persona x 1 dit</t>
    </r>
    <r>
      <rPr>
        <sz val="12"/>
        <color theme="1"/>
        <rFont val="Calibri"/>
        <family val="2"/>
      </rPr>
      <t>ë</t>
    </r>
    <r>
      <rPr>
        <sz val="12"/>
        <color theme="1"/>
        <rFont val="Calibri"/>
        <family val="2"/>
        <scheme val="minor"/>
      </rPr>
      <t>; materiale trajnimi, trajnere nga DAP)</t>
    </r>
  </si>
  <si>
    <t xml:space="preserve">3.3.3. Zhvillimi dhe zbatimi i programeve dhe instrumentave për mbledhjen e të dhënave vjetore mbi burimet njerëzore në shëndetësi </t>
  </si>
  <si>
    <t>4.1.1.a Krijimi i mekanizmave për fuqizimin dhe sigurimin e koordinimit ndërsektorial me qëllim zvogëlimin e rreziqeve nga fatkeqësitë, emergjencat. 
• Krijimi I Grupeve të punës per ndjekjen dhe hartimin e mekanizmave 5 grupe pune x 10 specialits x 1 muaj /vit</t>
  </si>
  <si>
    <r>
      <t>4.1.1.b Hartimi i Strategjive për përballimin e fatkeqësive dhe emergjencave me qëllim pasqyrimin e masave operacionale për parandalimin, mbrojtjen, kontrollin dhe ruajtjen e shëndetit publik.
•Experte lokale 3 x 1 muaj/</t>
    </r>
    <r>
      <rPr>
        <sz val="12"/>
        <color theme="1"/>
        <rFont val="Calibri"/>
        <family val="2"/>
      </rPr>
      <t>ç</t>
    </r>
    <r>
      <rPr>
        <sz val="12"/>
        <color theme="1"/>
        <rFont val="Calibri"/>
        <family val="2"/>
        <scheme val="minor"/>
      </rPr>
      <t xml:space="preserve">do vit (2021-2023)
• Specialiste (MSHMS;ISHP;FDSKSH;OSHKSH etc) 10 x 2 muaj/ vit
• takime pune 4 x 20 pjesemarres (2021-2023) 300  lekë/vit
</t>
    </r>
  </si>
  <si>
    <t>4.1.1.c Zbatimi i Strategjive në përgjigje të emergjencave shëndetësore sipas roleve, përgjegjësive, rezultateve dhe afateve përkatëse në nivel rajonal dhe lokal.</t>
  </si>
  <si>
    <r>
      <t>4.1.2.a Modernizimi i Laboratorëve të ISHP nëpërmjet investimeve në pajisje dhe teknologji laboratorike. 
• Investime n</t>
    </r>
    <r>
      <rPr>
        <sz val="12"/>
        <color theme="1"/>
        <rFont val="Calibri"/>
        <family val="2"/>
      </rPr>
      <t>ë</t>
    </r>
    <r>
      <rPr>
        <sz val="12"/>
        <color theme="1"/>
        <rFont val="Calibri"/>
        <family val="2"/>
        <scheme val="minor"/>
      </rPr>
      <t xml:space="preserve"> paisje (20 000 000 lek</t>
    </r>
    <r>
      <rPr>
        <sz val="12"/>
        <color theme="1"/>
        <rFont val="Calibri"/>
        <family val="2"/>
      </rPr>
      <t>ë</t>
    </r>
    <r>
      <rPr>
        <sz val="12"/>
        <color theme="1"/>
        <rFont val="Calibri"/>
        <family val="2"/>
        <scheme val="minor"/>
      </rPr>
      <t xml:space="preserve"> nga WB-Viti 2021 dhe 10 000 000 lek</t>
    </r>
    <r>
      <rPr>
        <sz val="12"/>
        <color theme="1"/>
        <rFont val="Calibri"/>
        <family val="2"/>
      </rPr>
      <t>ë</t>
    </r>
    <r>
      <rPr>
        <sz val="12"/>
        <color theme="1"/>
        <rFont val="Calibri"/>
        <family val="2"/>
        <scheme val="minor"/>
      </rPr>
      <t xml:space="preserve"> viti 2022) 
• Investime n</t>
    </r>
    <r>
      <rPr>
        <sz val="12"/>
        <color theme="1"/>
        <rFont val="Calibri"/>
        <family val="2"/>
      </rPr>
      <t>ë</t>
    </r>
    <r>
      <rPr>
        <sz val="12"/>
        <color theme="1"/>
        <rFont val="Calibri"/>
        <family val="2"/>
        <scheme val="minor"/>
      </rPr>
      <t xml:space="preserve"> rikonstruksion ( Viti 2022= 13 680 000; Viti 2023 13 680 000;Viti 2024= 13 680 000 dhe pas 2025=195 575 000)</t>
    </r>
  </si>
  <si>
    <r>
      <t>4.1.2.b Dyfishimi i kapaciteteve testuese të ISHP.
• Shpenzimet e pagave t</t>
    </r>
    <r>
      <rPr>
        <sz val="12"/>
        <color theme="1"/>
        <rFont val="Calibri"/>
        <family val="2"/>
      </rPr>
      <t>ë</t>
    </r>
    <r>
      <rPr>
        <sz val="12"/>
        <color theme="1"/>
        <rFont val="Calibri"/>
        <family val="2"/>
        <scheme val="minor"/>
      </rPr>
      <t xml:space="preserve"> Specialist t</t>
    </r>
    <r>
      <rPr>
        <sz val="12"/>
        <color theme="1"/>
        <rFont val="Calibri"/>
        <family val="2"/>
      </rPr>
      <t>ë</t>
    </r>
    <r>
      <rPr>
        <sz val="12"/>
        <color theme="1"/>
        <rFont val="Calibri"/>
        <family val="2"/>
        <scheme val="minor"/>
      </rPr>
      <t xml:space="preserve"> laboratoreve dhe laboranteve
• Shpenzime direkte p</t>
    </r>
    <r>
      <rPr>
        <sz val="12"/>
        <color theme="1"/>
        <rFont val="Calibri"/>
        <family val="2"/>
      </rPr>
      <t>ë</t>
    </r>
    <r>
      <rPr>
        <sz val="12"/>
        <color theme="1"/>
        <rFont val="Calibri"/>
        <family val="2"/>
        <scheme val="minor"/>
      </rPr>
      <t>r materiale laboratorike n</t>
    </r>
    <r>
      <rPr>
        <sz val="12"/>
        <color theme="1"/>
        <rFont val="Calibri"/>
        <family val="2"/>
      </rPr>
      <t>ë</t>
    </r>
    <r>
      <rPr>
        <sz val="12"/>
        <color theme="1"/>
        <rFont val="Calibri"/>
        <family val="2"/>
        <scheme val="minor"/>
      </rPr>
      <t xml:space="preserve"> ISHP</t>
    </r>
  </si>
  <si>
    <r>
      <t>4.1.1.c Fuqizimi i kapaciteteve të koordinimit dhe komunikimit për zbulimin, parandalimin dhe reagimin ndaj rreziqeve të shëndetit publik.
• specialiste t</t>
    </r>
    <r>
      <rPr>
        <sz val="12"/>
        <color theme="1"/>
        <rFont val="Calibri"/>
        <family val="2"/>
      </rPr>
      <t>ë</t>
    </r>
    <r>
      <rPr>
        <sz val="12"/>
        <color theme="1"/>
        <rFont val="Calibri"/>
        <family val="2"/>
        <scheme val="minor"/>
      </rPr>
      <t xml:space="preserve"> NJVKSH dhe shpenzimet operative t</t>
    </r>
    <r>
      <rPr>
        <sz val="12"/>
        <color theme="1"/>
        <rFont val="Calibri"/>
        <family val="2"/>
      </rPr>
      <t>ë</t>
    </r>
    <r>
      <rPr>
        <sz val="12"/>
        <color theme="1"/>
        <rFont val="Calibri"/>
        <family val="2"/>
        <scheme val="minor"/>
      </rPr>
      <t xml:space="preserve"> tyre
• shpenzimet operative</t>
    </r>
  </si>
  <si>
    <r>
      <t>4.1.1.c Fuqizimi i kapaciteteve të koordinimit dhe komunikimit për zbulimin, parandalimin dhe reagimin ndaj rreziqeve të shëndetit publik.
• specialist t</t>
    </r>
    <r>
      <rPr>
        <sz val="12"/>
        <color theme="1"/>
        <rFont val="Calibri"/>
        <family val="2"/>
      </rPr>
      <t>ë</t>
    </r>
    <r>
      <rPr>
        <sz val="12"/>
        <color theme="1"/>
        <rFont val="Calibri"/>
        <family val="2"/>
        <scheme val="minor"/>
      </rPr>
      <t xml:space="preserve"> ISHP 10 specialist x 6 muaj /vit
• shpenzimet operative</t>
    </r>
  </si>
  <si>
    <t>07220 Shërbime të Kujdesit Shëndetësor Parësor/07450 Shërbime të Shëndetit Publik</t>
  </si>
  <si>
    <t>4.1.3.a Rritja e numrit të burimeve njerëzore dhe trajnimi i tyre për t’iu përgjigjur emergjencave. (2022-2025)
• trajnime për stafin mjeksore pjesëmarrës nga NJVKSH; OSHKSH:Urgjencat 
• puna e specialistëve në çdo Organizatë 6 cpecialist x 20 ditë/pune/çdo vit
• 10 trainime ne vit x 20 pjesemarres x 1 ditë
•experte lokale 10 ditë pune + 1 ditë raportim
•shpenzime administrative 200 x 300  lekë 
•shpenzime dreke 200*3000  lekë/perperson</t>
  </si>
  <si>
    <t>4.1.3.b Rriten kapacitetet e personelit të trajnuar infermieror dhe stafit jo-mjekësor për njohjen e reagimit gjatë emergjencave dhe fatkeqësive.(2022-2025)
• trajnime për stafin infermieror dhe staf jo mjeksor ( infermier, vaksinatore, psikolog në NJVKSH, OSHKSH,Urgjenca etj)
• 10 trainime në vit x 20 pjesëmarrës x 1 ditë
•experte lokale 10 ditë pune + 1 ditë raportim
•shpenzime administrative 200 x 300  lekë 
•shpenzime dreke 200*3000  lekë/perperson</t>
  </si>
  <si>
    <t>4.2.1.a Rritja me 20% e flotës së re të autoambulancave në përgjigje të situatës së pandemisë
• Viti 2024 = 22 ambulanca = 85 000 000  lekë</t>
  </si>
  <si>
    <r>
      <t>4.2.1.b Realizimi i planifikimeve sipas nevojave të rajoneve për shpërndarjen e autoabulancave 
• Planifikimi sipas nevojave dhe shp</t>
    </r>
    <r>
      <rPr>
        <sz val="12"/>
        <color theme="1"/>
        <rFont val="Calibri"/>
        <family val="2"/>
      </rPr>
      <t>ë</t>
    </r>
    <r>
      <rPr>
        <sz val="12"/>
        <color theme="1"/>
        <rFont val="Calibri"/>
        <family val="2"/>
        <scheme val="minor"/>
      </rPr>
      <t>rndarja e tyre specialist</t>
    </r>
    <r>
      <rPr>
        <sz val="12"/>
        <color theme="1"/>
        <rFont val="Calibri"/>
        <family val="2"/>
      </rPr>
      <t>ë</t>
    </r>
    <r>
      <rPr>
        <sz val="12"/>
        <color theme="1"/>
        <rFont val="Calibri"/>
        <family val="2"/>
        <scheme val="minor"/>
      </rPr>
      <t>t e MSHMS  3 specialist  x 4 muaj  (viti 2024-2025)</t>
    </r>
  </si>
  <si>
    <r>
      <t>4.2.1.c Planifikimi i gadishmërisë së urgjencave në nivel kombëtar dhe rajonal 
•Ngritja e  back up te SHKUM 
• Nd</t>
    </r>
    <r>
      <rPr>
        <sz val="12"/>
        <color theme="1"/>
        <rFont val="Calibri"/>
        <family val="2"/>
      </rPr>
      <t>ë</t>
    </r>
    <r>
      <rPr>
        <sz val="12"/>
        <color theme="1"/>
        <rFont val="Calibri"/>
        <family val="2"/>
        <scheme val="minor"/>
      </rPr>
      <t>rtime 125 000 000 n</t>
    </r>
    <r>
      <rPr>
        <sz val="12"/>
        <color theme="1"/>
        <rFont val="Calibri"/>
        <family val="2"/>
      </rPr>
      <t>ë</t>
    </r>
    <r>
      <rPr>
        <sz val="12"/>
        <color theme="1"/>
        <rFont val="Calibri"/>
        <family val="2"/>
        <scheme val="minor"/>
      </rPr>
      <t xml:space="preserve"> vitin 2023
• F+V paisje 40 000 000 nw vitin 2024
</t>
    </r>
  </si>
  <si>
    <r>
      <t>•Pagat e Mjeke/infermiere ne spitalet universitare t</t>
    </r>
    <r>
      <rPr>
        <sz val="12"/>
        <color theme="1"/>
        <rFont val="Calibri"/>
        <family val="2"/>
      </rPr>
      <t>ë</t>
    </r>
    <r>
      <rPr>
        <sz val="12"/>
        <color theme="1"/>
        <rFont val="Calibri"/>
        <family val="2"/>
        <scheme val="minor"/>
      </rPr>
      <t xml:space="preserve"> specializuara
•shpenzimet (mjeksore+direkte + indirekte)
</t>
    </r>
  </si>
  <si>
    <r>
      <t>4.2.1.d Aktivizimi operacional i shpërndarjes 
• Pagat e Sh</t>
    </r>
    <r>
      <rPr>
        <sz val="12"/>
        <color theme="1"/>
        <rFont val="Calibri"/>
        <family val="2"/>
      </rPr>
      <t>ë</t>
    </r>
    <r>
      <rPr>
        <sz val="12"/>
        <color theme="1"/>
        <rFont val="Calibri"/>
        <family val="2"/>
        <scheme val="minor"/>
      </rPr>
      <t>rbimit Komb</t>
    </r>
    <r>
      <rPr>
        <sz val="12"/>
        <color theme="1"/>
        <rFont val="Calibri"/>
        <family val="2"/>
      </rPr>
      <t>ë</t>
    </r>
    <r>
      <rPr>
        <sz val="12"/>
        <color theme="1"/>
        <rFont val="Calibri"/>
        <family val="2"/>
        <scheme val="minor"/>
      </rPr>
      <t>tar t</t>
    </r>
    <r>
      <rPr>
        <sz val="12"/>
        <color theme="1"/>
        <rFont val="Calibri"/>
        <family val="2"/>
      </rPr>
      <t>ë</t>
    </r>
    <r>
      <rPr>
        <sz val="12"/>
        <color theme="1"/>
        <rFont val="Calibri"/>
        <family val="2"/>
        <scheme val="minor"/>
      </rPr>
      <t xml:space="preserve"> urgjenc</t>
    </r>
    <r>
      <rPr>
        <sz val="12"/>
        <color theme="1"/>
        <rFont val="Calibri"/>
        <family val="2"/>
      </rPr>
      <t>ë</t>
    </r>
    <r>
      <rPr>
        <sz val="12"/>
        <color theme="1"/>
        <rFont val="Calibri"/>
        <family val="2"/>
        <scheme val="minor"/>
      </rPr>
      <t>s 
• sh</t>
    </r>
    <r>
      <rPr>
        <sz val="12"/>
        <color theme="1"/>
        <rFont val="Calibri"/>
        <family val="2"/>
      </rPr>
      <t>ë</t>
    </r>
    <r>
      <rPr>
        <sz val="12"/>
        <color theme="1"/>
        <rFont val="Calibri"/>
        <family val="2"/>
        <scheme val="minor"/>
      </rPr>
      <t xml:space="preserve">rbimet Operative
</t>
    </r>
  </si>
  <si>
    <r>
      <t>4.3.1.a Krijimi i Komitetit Teknik të Ekspertëve me qëllim udhëzimin e popullatës për reagimin ndaj emergjencave shëndetësore 
• Komiteti Teknik  15 specialist x 4 muaj/ vit, n</t>
    </r>
    <r>
      <rPr>
        <sz val="12"/>
        <color theme="1"/>
        <rFont val="Calibri"/>
        <family val="2"/>
      </rPr>
      <t>ë</t>
    </r>
    <r>
      <rPr>
        <sz val="12"/>
        <color theme="1"/>
        <rFont val="Calibri"/>
        <family val="2"/>
        <scheme val="minor"/>
      </rPr>
      <t>permjet organizmit t</t>
    </r>
    <r>
      <rPr>
        <sz val="12"/>
        <color theme="1"/>
        <rFont val="Calibri"/>
        <family val="2"/>
      </rPr>
      <t>ë</t>
    </r>
    <r>
      <rPr>
        <sz val="12"/>
        <color theme="1"/>
        <rFont val="Calibri"/>
        <family val="2"/>
        <scheme val="minor"/>
      </rPr>
      <t xml:space="preserve"> mbledhjeve 
</t>
    </r>
  </si>
  <si>
    <r>
      <t>4.3.1.b Rritja e koordinimit ndërsektorial sipas udhëzimeve të Komitetit Teknik të Ekspertëve si organi që drejton aktivitetet për parandalimin e pandemisë 
•Drejtues t</t>
    </r>
    <r>
      <rPr>
        <sz val="12"/>
        <color theme="1"/>
        <rFont val="Calibri"/>
        <family val="2"/>
      </rPr>
      <t>ë</t>
    </r>
    <r>
      <rPr>
        <sz val="12"/>
        <color theme="1"/>
        <rFont val="Calibri"/>
        <family val="2"/>
        <scheme val="minor"/>
      </rPr>
      <t xml:space="preserve"> OKSSH, ISHP, NJVKSH, Spitalet  100 specialist x 3 muaj (per organzim dhe bashkerendim t</t>
    </r>
    <r>
      <rPr>
        <sz val="12"/>
        <color theme="1"/>
        <rFont val="Calibri"/>
        <family val="2"/>
      </rPr>
      <t>ë</t>
    </r>
    <r>
      <rPr>
        <sz val="12"/>
        <color theme="1"/>
        <rFont val="Calibri"/>
        <family val="2"/>
        <scheme val="minor"/>
      </rPr>
      <t xml:space="preserve"> pun</t>
    </r>
    <r>
      <rPr>
        <sz val="12"/>
        <color theme="1"/>
        <rFont val="Calibri"/>
        <family val="2"/>
      </rPr>
      <t>ë</t>
    </r>
    <r>
      <rPr>
        <sz val="12"/>
        <color theme="1"/>
        <rFont val="Calibri"/>
        <family val="2"/>
        <scheme val="minor"/>
      </rPr>
      <t>s)</t>
    </r>
  </si>
  <si>
    <r>
      <t>4.4.1.a Rritja dhe fuqizimi i rolit të njësive vendore të kujdesit shëndetësor në nivel rajonal dhe lokal
• shpenzimet e specialist</t>
    </r>
    <r>
      <rPr>
        <sz val="12"/>
        <color theme="1"/>
        <rFont val="Calibri"/>
        <family val="2"/>
      </rPr>
      <t>ë</t>
    </r>
    <r>
      <rPr>
        <sz val="12"/>
        <color theme="1"/>
        <rFont val="Calibri"/>
        <family val="2"/>
        <scheme val="minor"/>
      </rPr>
      <t>ve 2 x  36 nj</t>
    </r>
    <r>
      <rPr>
        <sz val="12"/>
        <color theme="1"/>
        <rFont val="Calibri"/>
        <family val="2"/>
      </rPr>
      <t>ë</t>
    </r>
    <r>
      <rPr>
        <sz val="12"/>
        <color theme="1"/>
        <rFont val="Calibri"/>
        <family val="2"/>
        <scheme val="minor"/>
      </rPr>
      <t xml:space="preserve">sive vendore
 </t>
    </r>
  </si>
  <si>
    <t xml:space="preserve">4.4.1.b Rritja dhe fuqizimi i kontrollit të sigurisë ushqimore në bashkëpunim me Autoritetin Kombëtar të Ushqimit
• Shpenzimet e AKU për Inspektimi dhe menaxhimi i riskut në fushën e sigurisë ushqimore
• Shpenzimet e specialisteve të ISHSH 10 specialist (2021-2030)
•shpenzime operative per dieta dhe te tjera (lum sum = 300 000 lekë/vit
</t>
  </si>
  <si>
    <t>4.4.1.c Përgatitja e Planit të Veprimit për situatat emergjente me materiale radioaktive përgjegjëse për rregullimin e veprimeve me burime nga rrezatimi jonizues. 
• Expertë të huaj 2 x 1 muaj
•Expertë lokale 2 x 1 muaj / çdo ekspertë  (2023)
• Specialist 7 x 2 muaj/ vit
• takime pune 4 x 20 pjesemarres (shpenzime operative 80*300  lekë per person)
• Perkthime, editime, botime  (200 fq x 2000  lekë) (viti 2023)</t>
  </si>
  <si>
    <t xml:space="preserve">4.4.1.d Hartimi informacioneve mbi ushqimin e pasigurt, shkëmbimi i informacioneve dhe marrja e masave, nëpërmjet aktiviteteve për rritjen e ndërgjegjësimit.
• Ndarja e informacionit me publikun (fushata ndergjgjesimi) viti 2024-2025 Lum sum ( 1 000 000  lekë/ vit 2024 dhe 2025)
• puna e specialistëve 2 x 2 muaj/ çdo vit
</t>
  </si>
  <si>
    <r>
      <t>4.5.1.a Zhvillimi dhe zbatimi i një sistemi të unifikuar të informacionit laboratorik për të gjithë laboratorët e shëndetit publik, si dhe trajnimi i stafit mjekësor për përdorimin e tij  
• Krijimi i nje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(2023-2024 ) lum sum 50 000 000
• Puna e specialisteve 10 specialiste x 3 muaj/ vit   
</t>
    </r>
  </si>
  <si>
    <r>
      <t>4.5.1.c Krijimi i platformës dixhitale elektronike (përfshirë aplikacionet celulare) për gjurmimin e kontakteve në shpërthimet e sëmundjeve Ref: PLANI I VEPRIMIT Strategjia Agjenda Digjitale e Shqipërisë 2021+ Masa: Përmirësimi i sistemit të sëmundshmërisë (kosto e sistemit në buxhetin e AKSHI    2022-2023)
• Krijimi I nje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(2024-2025 ) lum sum 50 000 000 
• Puna e specialist</t>
    </r>
    <r>
      <rPr>
        <sz val="12"/>
        <color theme="1"/>
        <rFont val="Calibri"/>
        <family val="2"/>
      </rPr>
      <t>ë</t>
    </r>
    <r>
      <rPr>
        <sz val="12"/>
        <color theme="1"/>
        <rFont val="Calibri"/>
        <family val="2"/>
        <scheme val="minor"/>
      </rPr>
      <t>ve 20 x 2 muaj/pun</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
    </r>
  </si>
  <si>
    <r>
      <t>4.5.1.c Krijimi i platformës dixhitale elektronike (përfshirë aplikacionet celulare) për gjurmimin e kontakteve në shpërthimet e sëmundjeve PLANI I VEPRIMIT Strategjia Agjenda Digjitale e Shqipërisë 2021+ Masa: Përmirësimi i sistemit të sëmundshmërisë (kosto e sistemit në buxhetin e AKSHI    2022-2023)
• Krijimi I nj</t>
    </r>
    <r>
      <rPr>
        <sz val="12"/>
        <color theme="1"/>
        <rFont val="Calibri"/>
        <family val="2"/>
      </rPr>
      <t>ë</t>
    </r>
    <r>
      <rPr>
        <sz val="12"/>
        <color theme="1"/>
        <rFont val="Calibri"/>
        <family val="2"/>
        <scheme val="minor"/>
      </rPr>
      <t xml:space="preserv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(2024-2025 ) lum sum 50 000 000 
• Puna e specialist</t>
    </r>
    <r>
      <rPr>
        <sz val="12"/>
        <color theme="1"/>
        <rFont val="Calibri"/>
        <family val="2"/>
      </rPr>
      <t>ë</t>
    </r>
    <r>
      <rPr>
        <sz val="12"/>
        <color theme="1"/>
        <rFont val="Calibri"/>
        <family val="2"/>
        <scheme val="minor"/>
      </rPr>
      <t>ve 50 x 2 muaj/pun</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
    </r>
  </si>
  <si>
    <t>4.5.1.d Zbatimi i testimit rutinë të survejancës, veçanërisht për institucionet me risk të lartë si shtëpitë e të moshuarve, punonjësit e shëndetit, etj.
• Krijimi i udhëzuesve për testimet rutinë institucionet me risk ( puna e specialistëve 3 specialist x  3muaj /çdo vit)
• Shpenzime të ndryshme 500 000 lekë/ çdo vit</t>
  </si>
  <si>
    <r>
      <t>4.6.1.a Forcimi i komunikimit midis institucioneve shëndetësore 
• Hartimi I udh</t>
    </r>
    <r>
      <rPr>
        <sz val="12"/>
        <color theme="1"/>
        <rFont val="Calibri"/>
        <family val="2"/>
      </rPr>
      <t>ë</t>
    </r>
    <r>
      <rPr>
        <sz val="12"/>
        <color theme="1"/>
        <rFont val="Calibri"/>
        <family val="2"/>
        <scheme val="minor"/>
      </rPr>
      <t>zuesve t</t>
    </r>
    <r>
      <rPr>
        <sz val="12"/>
        <color theme="1"/>
        <rFont val="Calibri"/>
        <family val="2"/>
      </rPr>
      <t>ë</t>
    </r>
    <r>
      <rPr>
        <sz val="12"/>
        <color theme="1"/>
        <rFont val="Calibri"/>
        <family val="2"/>
        <scheme val="minor"/>
      </rPr>
      <t xml:space="preserve"> ndrysh</t>
    </r>
    <r>
      <rPr>
        <sz val="12"/>
        <color theme="1"/>
        <rFont val="Calibri"/>
        <family val="2"/>
      </rPr>
      <t>ë</t>
    </r>
    <r>
      <rPr>
        <sz val="12"/>
        <color theme="1"/>
        <rFont val="Calibri"/>
        <family val="2"/>
        <scheme val="minor"/>
      </rPr>
      <t>m
•Puna e specialist</t>
    </r>
    <r>
      <rPr>
        <sz val="12"/>
        <color theme="1"/>
        <rFont val="Calibri"/>
        <family val="2"/>
      </rPr>
      <t>ë</t>
    </r>
    <r>
      <rPr>
        <sz val="12"/>
        <color theme="1"/>
        <rFont val="Calibri"/>
        <family val="2"/>
        <scheme val="minor"/>
      </rPr>
      <t>ve t</t>
    </r>
    <r>
      <rPr>
        <sz val="12"/>
        <color theme="1"/>
        <rFont val="Calibri"/>
        <family val="2"/>
      </rPr>
      <t>ë</t>
    </r>
    <r>
      <rPr>
        <sz val="12"/>
        <color theme="1"/>
        <rFont val="Calibri"/>
        <family val="2"/>
        <scheme val="minor"/>
      </rPr>
      <t xml:space="preserve"> MSHMs 10 x 2 muaj/vit
</t>
    </r>
  </si>
  <si>
    <r>
      <t xml:space="preserve">
• Takime Pune 30 specialiste t</t>
    </r>
    <r>
      <rPr>
        <sz val="12"/>
        <color theme="1"/>
        <rFont val="Calibri"/>
        <family val="2"/>
      </rPr>
      <t>ë</t>
    </r>
    <r>
      <rPr>
        <sz val="12"/>
        <color theme="1"/>
        <rFont val="Calibri"/>
        <family val="2"/>
        <scheme val="minor"/>
      </rPr>
      <t xml:space="preserve"> institucioneve t</t>
    </r>
    <r>
      <rPr>
        <sz val="12"/>
        <color theme="1"/>
        <rFont val="Calibri"/>
        <family val="2"/>
      </rPr>
      <t>ë</t>
    </r>
    <r>
      <rPr>
        <sz val="12"/>
        <color theme="1"/>
        <rFont val="Calibri"/>
        <family val="2"/>
        <scheme val="minor"/>
      </rPr>
      <t xml:space="preserve"> ndryshme  x 10 dit</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vit/takime pune)</t>
    </r>
  </si>
  <si>
    <t xml:space="preserve">Shkembimi I informacionit nga baza në qendër (NJVKSH; QSUT etj deri ë MSHMS)
•Specialist përgjegjës nga çdo institucion 100 x 3 muaj/vit
</t>
  </si>
  <si>
    <r>
      <t xml:space="preserve">4.6.1.c Krijimi i shkëmbimit elektronik të informacionit klinik, laboratorik, mjedisor dhe të tjera të shëndetit publik, në formate standarde midis sistemeve të dixhitalizuara të shëndetit publik.   </t>
    </r>
    <r>
      <rPr>
        <sz val="12"/>
        <color rgb="FFFF0000"/>
        <rFont val="Calibri"/>
        <family val="2"/>
        <scheme val="minor"/>
      </rPr>
      <t xml:space="preserve">Ref:     PLANI I VEPRIMIT Strategjia Agjenda Digjitale e Shqipërisë 2021+ Masa: Përmirësimi i sistemit të sëmundshmërisë (kosto e sistemit në buxhetin e AKSHI    2022-2023) </t>
    </r>
    <r>
      <rPr>
        <sz val="12"/>
        <color theme="1"/>
        <rFont val="Calibri"/>
        <family val="2"/>
        <scheme val="minor"/>
      </rPr>
      <t xml:space="preserve"> 
• krijimi I nj</t>
    </r>
    <r>
      <rPr>
        <sz val="12"/>
        <color theme="1"/>
        <rFont val="Calibri"/>
        <family val="2"/>
      </rPr>
      <t>ë</t>
    </r>
    <r>
      <rPr>
        <sz val="12"/>
        <color theme="1"/>
        <rFont val="Calibri"/>
        <family val="2"/>
        <scheme val="minor"/>
      </rPr>
      <t xml:space="preserve"> softewar p</t>
    </r>
    <r>
      <rPr>
        <sz val="12"/>
        <color theme="1"/>
        <rFont val="Calibri"/>
        <family val="2"/>
      </rPr>
      <t>ë</t>
    </r>
    <r>
      <rPr>
        <sz val="12"/>
        <color theme="1"/>
        <rFont val="Calibri"/>
        <family val="2"/>
        <scheme val="minor"/>
      </rPr>
      <t>r shk</t>
    </r>
    <r>
      <rPr>
        <sz val="12"/>
        <color theme="1"/>
        <rFont val="Calibri"/>
        <family val="2"/>
      </rPr>
      <t>ë</t>
    </r>
    <r>
      <rPr>
        <sz val="12"/>
        <color theme="1"/>
        <rFont val="Calibri"/>
        <family val="2"/>
        <scheme val="minor"/>
      </rPr>
      <t>mbimi elektronik (50 000 000 lekë/ vit)
• Puna e specialist</t>
    </r>
    <r>
      <rPr>
        <sz val="12"/>
        <color theme="1"/>
        <rFont val="Calibri"/>
        <family val="2"/>
      </rPr>
      <t>ë</t>
    </r>
    <r>
      <rPr>
        <sz val="12"/>
        <color theme="1"/>
        <rFont val="Calibri"/>
        <family val="2"/>
        <scheme val="minor"/>
      </rPr>
      <t>ve 10 x 3 muaj / çdo vit</t>
    </r>
  </si>
  <si>
    <t>Summary Year 9 / Permbledhje Viti 9</t>
  </si>
  <si>
    <t>Summary Year 8 / Permbledhje Viti 8</t>
  </si>
  <si>
    <t>Summary Year 7 / Permbledhje Viti 7</t>
  </si>
  <si>
    <t>Summary Year 6 / Permbledhje Viti 6</t>
  </si>
  <si>
    <t>Summary Year 5 / Permbledhje Viti 5</t>
  </si>
  <si>
    <t>Summary Year 4 / Permbledhje Viti 4</t>
  </si>
  <si>
    <t>Summary Year 3 / Permbledhje Viti 3</t>
  </si>
  <si>
    <t>Summary Year 2 / Permbledhje Viti 2</t>
  </si>
  <si>
    <t>2.2 Objektivi Specifik :Fuqizimi i mekanizmave të konsultimit publik me qëllim rritjen rritjen e transparencës dhe llogaridhënies ndaj publikut dhe popullatës</t>
  </si>
  <si>
    <t>1.4.1. b Forcimi I kapaciteteve për integrimin e shërbimeve socio-shëndetësore për menaxhimin e katër SJT-ve kryesore (CVD, diabeti, sëmundjet kronike të frymëmarrjes, kanceri) përgjatë vazhdimësisë së kujdesit (parandalimi klinik, ekzaminimi/zbulimi i hershëm, diagnoza, trajtimi, rehabilitimi, kujdesi paliativ)
• Trajnime [10 trajnime / vit x 25 pjesemarres x 1 ditë]=Viti 2022 dhe [10 trajnime / vit x 25 pjesemarres x 1 ditë]
•Shpenzime operative 250 x 300  lekë per person/ vitin 2022 dhe 2023
• Pagesa e eksperteve lokale 10 ditë/ pune + 2 ditë raporti / viti 2022 dhe viti 2023 
• Puna e 5 specialistëve x 10 ditë / çdo vit (2022-2023) 
• asistence teknike per krijimin e 5 protokolleve (Banka boterore) 6,360,000 leke</t>
  </si>
  <si>
    <t>2.1.1.d Zgjerimi I skemës së financimit të paketave shëndetësore 
• (2021-2024 financimi I paketave ekzistuese sipas PBA 2022-2024).
• Kosto per studimin: (3 ekspert x 30 ditë pune, grup pune 3 grupe x 5 persona x 2 muaj; 6 tavolina x 15 persona x 3 mije/ lekë personi)
• Meshtetje nga WB per kostimin e paketave( Viti 2022 10,000,000  leke)</t>
  </si>
  <si>
    <t>3.1.1.d Ngitje e kapaciteteve të KSHP-së për tju përgjigjur situatave emergjente                                                                                                                                                                                                    • Hartimi i modulit të trajnimit (2 ekspertë lokal x 10 ditë pune)                                                                                                                                                                                                              •Organizimi i 33 trajnimeve x 25 punonjës të QSH x 1 ditë                                   
•Trajnime 2 trajnerë x 13 ditë pune në vit (trajnim &amp; raportim)                                                                                                                     
•Koordinimi i punës së ekspertëve dhe specialistëve për finalizimin e profileve (1 person x 4 muaj)
•Ngritje kapacitetesh nga projekti HAP fokusuar ne profilet e infermjereve sherbimet ne banese dhe rritja e kapaciteteve per infermjere familje ne bashkepunim me UMT per ofrimin e masterit ne infemjeri e familje (MOIF)</t>
  </si>
  <si>
    <t>3.2.1.c Hartimi i Kartës së Autonomisë Spitalore 
•Vleresimi i situates se autonomise spitalore 2 expertë x 20 ditë (2022)
• Grupi i punës i përbërë nga 11 specialistë x 33 ditë  për çdo vit, e do të zhvillojnë edhe proceset e konsultimit (2022)
•Tryeza pune 6 tryeza pune x 20 pjesemarres x 300  lekë/ person/ per çdo aktivitet (per  4 tryeza dieta &amp; udhetimi per 15 pjesemarres)
•Asistence teknike nga WB 10,000,000 leke ne vitin 2022</t>
  </si>
  <si>
    <t>3.2.2.ç Vazhdimi i modernizimit të infrastrukturës spitalore 
•(Shpenzimet kapitale sipas PBA 2022-2024 lista e investimeve)
•Financime te huaja kredi nga WB per modernizimin e strukturave spitalore 2021-2025</t>
  </si>
  <si>
    <t>3.3.1.a Vazhdimi i rritjes graduale te pagave ne sistemin shendetesore për ta bëre atë në fund te 10-vjecarit te krahasueshme me pagat e vendeve te rajonit dhe ato europiane;                                                                                                           •Vlerësimi i efekteve nte pagave Viti 2021  dhe ne vazhdim Viti 2022 duke perfshire (ndryshimet e VKM-së 555 date 11/08/2011 ne masen 6% duke filluar nga 6 mujori  i dyte 2022 deri ne 40% ne vitin 2025</t>
  </si>
  <si>
    <r>
      <t>3.3.1.a Vazhdimi i rritjes graduale t</t>
    </r>
    <r>
      <rPr>
        <sz val="12"/>
        <color theme="1"/>
        <rFont val="Calibri"/>
        <family val="2"/>
      </rPr>
      <t>ë</t>
    </r>
    <r>
      <rPr>
        <sz val="12"/>
        <color theme="1"/>
        <rFont val="Calibri"/>
        <family val="2"/>
        <scheme val="minor"/>
      </rPr>
      <t xml:space="preserve"> pagave n</t>
    </r>
    <r>
      <rPr>
        <sz val="12"/>
        <color theme="1"/>
        <rFont val="Calibri"/>
        <family val="2"/>
      </rPr>
      <t>ë</t>
    </r>
    <r>
      <rPr>
        <sz val="12"/>
        <color theme="1"/>
        <rFont val="Calibri"/>
        <family val="2"/>
        <scheme val="minor"/>
      </rPr>
      <t xml:space="preserve"> sistemin shendetesore për ta bëre atë në fund t</t>
    </r>
    <r>
      <rPr>
        <sz val="12"/>
        <color theme="1"/>
        <rFont val="Calibri"/>
        <family val="2"/>
      </rPr>
      <t>ë</t>
    </r>
    <r>
      <rPr>
        <sz val="12"/>
        <color theme="1"/>
        <rFont val="Calibri"/>
        <family val="2"/>
        <scheme val="minor"/>
      </rPr>
      <t xml:space="preserve"> 10-vjecarit te krahasueshme me pagat e vendeve te rajonit dhe ato europiane;
•Shpenzimeper paga te punonjeseve bazuar ne pba 2021-2024 dhe shpenzimet operative per 2 muaj ne vitin 2021                                                                                                                                                                                                                                                                                                                                               •Vlerësimi i efekteve n</t>
    </r>
    <r>
      <rPr>
        <sz val="12"/>
        <color theme="1"/>
        <rFont val="Calibri"/>
        <family val="2"/>
      </rPr>
      <t>ë</t>
    </r>
    <r>
      <rPr>
        <sz val="12"/>
        <color theme="1"/>
        <rFont val="Calibri"/>
        <family val="2"/>
        <scheme val="minor"/>
      </rPr>
      <t xml:space="preserve"> buxhet t</t>
    </r>
    <r>
      <rPr>
        <sz val="12"/>
        <color theme="1"/>
        <rFont val="Calibri"/>
        <family val="2"/>
      </rPr>
      <t>ë</t>
    </r>
    <r>
      <rPr>
        <sz val="12"/>
        <color theme="1"/>
        <rFont val="Calibri"/>
        <family val="2"/>
        <scheme val="minor"/>
      </rPr>
      <t xml:space="preserve"> rritjes së pagave me 6% (viti 2021) (5 specialiste x 2 muaj; bazuar ne ndryshimi i VKM-së 555 dt 11/08/2011 p</t>
    </r>
    <r>
      <rPr>
        <sz val="12"/>
        <color theme="1"/>
        <rFont val="Calibri"/>
        <family val="2"/>
      </rPr>
      <t>ë</t>
    </r>
    <r>
      <rPr>
        <sz val="12"/>
        <color theme="1"/>
        <rFont val="Calibri"/>
        <family val="2"/>
        <scheme val="minor"/>
      </rPr>
      <t xml:space="preserve">r rishikimin e pagave (2022) </t>
    </r>
  </si>
  <si>
    <t>4.1.1.d Vazhdimësia e sigurimit të politikave shëndetësore dhe financiare për të garantuar zbatimin e strategjive në nivel kombëtar, rajonal, lokal dhe ndërkombëtar. 
•financime te WB per mbeshtetjen e strategjive kombetare kunder COVID-19</t>
  </si>
  <si>
    <t>Funded by OBSH/</t>
  </si>
  <si>
    <t xml:space="preserve">2.5.1.c Reduktimi i shpenzimeve nga xhepi si pjesë e shpenzimeve të përgjithshme shëndetësore nën 30%                                                                                                   
• Grup pune për  vlerësimin e shpenzimeve nga xhepi për çdo vit financiar  (7 persona x 2 muaj  në vit );                                                                                                                                                        
 • shpenzime operative 12%                                                                                                                                                                                                                                                                                                                         </t>
  </si>
  <si>
    <t xml:space="preserve">• KrijimiI   4 Shtëpive mbështetëse (në Tirane, Vlorë , Dibër dhe Pogradec ) IPA 2023-2024
• Rikonstruksioni dhe Investime për Shtëpitë mbështetëse 
• 14 staf I specializuar për çdo shtëpi x 12 muaj në vit ( duke filluar nga viti 2023 per 2 qendrat e rikonstrukturara ne vitin 2022 dhe pasatj ne 2023 per 4 qendrat ne total dhe ne vazhdim
• Shpenzime operative  lum sum 30 000 000/vit
</t>
  </si>
  <si>
    <t>2.7.1.a Ndryshime në kuadrin ligjor të barnave                                                 
 •Vleresimi I kuadrit ligjore dhe draft ligji 2 experte x 15 ditë (2022)
• Grupi i punes i perbere nga 9 specialiste x 5 muaj (paga&amp;sig 2022)                           
• Shpenzime operative 25%
•Tryeza pune 2 tryeza pune x 15 pjesemarres x 300  lekë/ person</t>
  </si>
  <si>
    <t>5.5.1.a Analizimi dhe prezantimi i gjendjes aktuale të kërkimit shëndetësor në vend me qëllim zhvillimin e politikave dhe strategjive kombëtare për kërkimin shëndetësor shkencor.                                                                                                                        
• Grup pune për analizen e situatës dhe rezultateve të kerkimit shëndetësor (11 persona*3 muaj në 2022).                                                                                                                                                                                                                                                            • Ekspert lokal për përcaktimin e metodologjisë dhe analizën e të dhënave ( 2 ekspert x 25 ditë në 2022)                                                                                                                                               
 • Shpenzime operative 12% të pagave dhe sig. të grupit të punës                                                                                                                                                                                                                             •Tryeza konsultimi 2 tryeza pune x 20 pjesemarres x 300 leke/ person (2022)                                                                                                                                                                                                    •Workshop per prezantimin e gjetjeve 1 workshop tryeza pune x 60 pjesemarres x 3300 leke/ person (2022)</t>
  </si>
  <si>
    <t>5.2.1.a Hartimi i modelit HIS për përdorimin spitalor (Banka Botërore)
•4 380 000 Euro = 538 740 000 Leke kurs kembimi 123 pwr hartim modeli -Viti 2022-2025
(viti 2022  = 123 000 000 lek Viti 2023 = 207 870 000 leke, Viti 2024 =207 870 000 leke
• specialist te MSHMS 2 x 1 muaj (AKSHI vs MSHMS )(viti 2022-2030)
• Mirwmbajtje sistemi 25% cdo vit  (viti 2023-2030)</t>
  </si>
  <si>
    <t>5.2.1.c Zgjerimi dhe shtrirja në 3 spitalet rajonale
•53 136 000 lekwpwr vitin 2024
• mirembajtje e sistemit 25% / vit (fillon nga Viti 2024-2030)
• specialist ne 2 x 1 muaj / cdo vit (fillon nga Viti 2023 - 2030)</t>
  </si>
  <si>
    <t xml:space="preserve">5.2.2.a Hartimi i standarteve për zgjerimin e përdorimit të Telemjekësisë dhe Telekonsultës.
• 369 000 000 Leke (nga aplikime te ngjashme (2023-2024)-GAP
• Mirembajtje 25% pas vitit 2025 
• Paga e specialisteve 2 x 2 muaj /vit
</t>
  </si>
  <si>
    <t>5.2.2.d Krijimi i rrjetit të Interpretimit Imazherik (Reading Virtual Center Imagery)
•369 000 000 Leke (nga aplikime te ngjashme (2025-2026)-IPA GAP
• 25% mirembajtje sistemi 2027-2030 (GAP)</t>
  </si>
  <si>
    <t>5.5.1.b Hartimi i strategjisë së kërkimit shkencor në sistemin shëndetësor.              
• Grup pune për hartimin e strategjisë së të kerkimit shëndetësor (7 persona*5 muaj në 2022-2023).                                                                                                                                                      
• Ekspert i huaj për përcaktimin e metodologjisë ( 1 ekspert x 20 ditë në 2022-2023)                                                                                                                                                 • Ekspert lokal për hartimin e strategjisë ( 4 ekspert x 25 ditë në 2023)                                                                                                                                                • Shpenzime operative 12% të pagave dhe sig. të grupit të punës</t>
  </si>
  <si>
    <t>5.2.1.a Hartimi i modelit HIS për përdorimin spitalor (Banka Botërore)
•4 380 000 Euro = 538 740 000 Leke kurs kembimi 123 pwr hartim modeli -Viti 2022-2025
(viti 2022  = 123 000 000 lek Viti 2023 = 207 870 000 leke, Viti 2024 =207 870 000 leke
• specialist te MSHMS 2 x 1 muaj (AKSHI vs MSHMS )(viti 2022-2030)
• Mirwmbajtje sistemi 25% cdo vit  (viti 2024-2030)</t>
  </si>
  <si>
    <t>07460 Shërbimi Kombëtar i Urgjencës, 07330 Shërbime të kujdesit shëndetësor dytësor</t>
  </si>
  <si>
    <t>0110 Planifikim Menaxhim Administrim/ 07220 Shërbime të Kujdesit Shëndetësor Parësor</t>
  </si>
  <si>
    <t>01110 Planifikim Menaxhim Administrim</t>
  </si>
  <si>
    <r>
      <rPr>
        <sz val="10"/>
        <color theme="1"/>
        <rFont val="Calibri"/>
        <family val="2"/>
      </rPr>
      <t>0</t>
    </r>
    <r>
      <rPr>
        <sz val="10"/>
        <color theme="1"/>
        <rFont val="Calibri"/>
        <family val="2"/>
        <scheme val="minor"/>
      </rPr>
      <t>7330 Shërbime të Kujdesit Shëndetësor Dytësor</t>
    </r>
  </si>
  <si>
    <t>01110 Planifikimi, Menaxhimi dhe Administrimi/07330 Shërbime të Kujdesit Shëndetësor Dytësor /AKSHI/Axhenda e digitaizimit</t>
  </si>
  <si>
    <r>
      <t>1.6.1. f Krijimi i programeve të trajnimit dhe ngritja e kapaciteteve për zbulimin e hershëm të C</t>
    </r>
    <r>
      <rPr>
        <sz val="12"/>
        <rFont val="Calibri"/>
        <family val="2"/>
        <scheme val="minor"/>
      </rPr>
      <t xml:space="preserve">rregullimeve të shëndetit mendor për grupet e ndryshme të synuara, p.sh., mësuesit, punonjësit socialë, profesionistët e shëndetit, etj. </t>
    </r>
    <r>
      <rPr>
        <sz val="12"/>
        <rFont val="Calibri"/>
        <family val="2"/>
      </rPr>
      <t>(Ref Axhenda e Fëmijëve 2021-2026)
• Fuqizimi i vazhdueshëm i shërbimeve  në Qendren Kombetare trajtimit dhe rehabilitimit të fëmijëve  (QKTRF)
• Paga e specialisteve të QKTRF
• Shpenzimet operative
• Zhvillimi i infastrukturws dhe Fv paisjesh (Investime Viti 2021 -2023)</t>
    </r>
  </si>
  <si>
    <t>07450 Shërbime të Shëndetit Publik/AKSHI/Axhenda e digitaizimit</t>
  </si>
  <si>
    <t>07450 Shërbime të Shëndetit Publik/01110 Planifikimi, Menaxhimi dhe AdministrimiAKSHI/Axhenda e digitaizimit</t>
  </si>
  <si>
    <t>Other Donors HAP/SDC/GFetj</t>
  </si>
  <si>
    <t>Note: 1.Codes and Titles of the Budget Programs, Policy Items (PG, SO, Mesures) and start date end date are generated by IPSIS
2. All highlighted cells ëill be blocked/protected. Only white cells should be left for direct input.</t>
  </si>
  <si>
    <r>
      <t xml:space="preserve">2.7.1.h Informatizimi i rrjetit farmaceutik (krijimi i një harte të plotë të rrjetit të farmacive, importuesve dhe shpërndarësve) dhe krijimi i një baze të dhënash kombëtare (krijimi i infrastrukturës dhe rrjetëzimi i institucioneve shëndetësore dhe subjekteve private). Kjo synon të promovojë efikasitetin e mbikëqyrjes së tregut në fushën e barnave dhe të reduktojë informalitetin.      </t>
    </r>
    <r>
      <rPr>
        <sz val="12"/>
        <color rgb="FFFF0000"/>
        <rFont val="Calibri"/>
        <family val="2"/>
        <scheme val="minor"/>
      </rPr>
      <t xml:space="preserve"> </t>
    </r>
    <r>
      <rPr>
        <i/>
        <sz val="12"/>
        <color rgb="FFFF0000"/>
        <rFont val="Calibri"/>
        <family val="2"/>
        <scheme val="minor"/>
      </rPr>
      <t>Ref:     PLANI I VEPRIMIT Strategjia Agjenda Digjitale e Shqipërisë 2021+ Masa: Përmirësimi i Sistemit të Barnave dhe Pajisjeve Mjekësore      (kosto e sistemit n</t>
    </r>
    <r>
      <rPr>
        <sz val="12"/>
        <color rgb="FFFF0000"/>
        <rFont val="Calibri"/>
        <family val="2"/>
      </rPr>
      <t>ë</t>
    </r>
    <r>
      <rPr>
        <i/>
        <sz val="12"/>
        <color rgb="FFFF0000"/>
        <rFont val="Calibri"/>
        <family val="2"/>
      </rPr>
      <t xml:space="preserve"> buxhetin e AKSHI </t>
    </r>
    <r>
      <rPr>
        <sz val="12"/>
        <color rgb="FFFF0000"/>
        <rFont val="Calibri"/>
        <family val="2"/>
        <scheme val="minor"/>
      </rPr>
      <t xml:space="preserve">   2022-2023)             </t>
    </r>
    <r>
      <rPr>
        <sz val="12"/>
        <color theme="1"/>
        <rFont val="Calibri"/>
        <family val="2"/>
        <scheme val="minor"/>
      </rPr>
      <t xml:space="preserve">                                                                                                                                                                                                                                                                                                                                       • Shpenzimet e specialisteve te sektorit  IT (2023-2030) 5 persona*12 muaj
•shpenzime operative 15% të pagave&amp;sig</t>
    </r>
  </si>
  <si>
    <t>2.4.1. Sigurimi i përfshirjes së objektivave të barazisë dhe nevojave të grupeve të ndryshme të popullatës në proçesin e zhvillimit të politikave shëndetësore</t>
  </si>
  <si>
    <t>Funded by WB</t>
  </si>
</sst>
</file>

<file path=xl/styles.xml><?xml version="1.0" encoding="utf-8"?>
<styleSheet xmlns="http://schemas.openxmlformats.org/spreadsheetml/2006/main">
  <numFmts count="2">
    <numFmt numFmtId="43" formatCode="_(* #,##0.00_);_(* \(#,##0.00\);_(* &quot;-&quot;??_);_(@_)"/>
    <numFmt numFmtId="164" formatCode="_(* #,##0_);_(* \(#,##0\);_(* &quot;-&quot;??_);_(@_)"/>
  </numFmts>
  <fonts count="32">
    <font>
      <sz val="11"/>
      <color theme="1"/>
      <name val="Calibri"/>
      <family val="2"/>
      <scheme val="minor"/>
    </font>
    <font>
      <sz val="12"/>
      <color indexed="8"/>
      <name val="Calibri"/>
      <family val="2"/>
    </font>
    <font>
      <sz val="12"/>
      <name val="Calibri"/>
      <family val="2"/>
    </font>
    <font>
      <sz val="12"/>
      <color indexed="10"/>
      <name val="Calibri"/>
      <family val="2"/>
    </font>
    <font>
      <i/>
      <sz val="12"/>
      <color indexed="10"/>
      <name val="Calibri"/>
      <family val="2"/>
    </font>
    <font>
      <b/>
      <sz val="12"/>
      <color indexed="8"/>
      <name val="Calibri"/>
      <family val="2"/>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i/>
      <sz val="11"/>
      <name val="Calibri"/>
      <family val="2"/>
      <scheme val="minor"/>
    </font>
    <font>
      <b/>
      <sz val="10"/>
      <color theme="1"/>
      <name val="Calibri"/>
      <family val="2"/>
      <scheme val="minor"/>
    </font>
    <font>
      <sz val="10"/>
      <name val="Calibri"/>
      <family val="2"/>
      <scheme val="minor"/>
    </font>
    <font>
      <sz val="10"/>
      <color theme="1"/>
      <name val="Calibri"/>
      <family val="2"/>
      <scheme val="minor"/>
    </font>
    <font>
      <sz val="8"/>
      <color theme="1"/>
      <name val="Calibri"/>
      <family val="2"/>
      <scheme val="minor"/>
    </font>
    <font>
      <b/>
      <sz val="10"/>
      <name val="Calibri"/>
      <family val="2"/>
      <scheme val="minor"/>
    </font>
    <font>
      <sz val="12"/>
      <color theme="1"/>
      <name val="Calibri"/>
      <family val="2"/>
      <scheme val="minor"/>
    </font>
    <font>
      <sz val="12"/>
      <color rgb="FFFF0000"/>
      <name val="Calibri"/>
      <family val="2"/>
      <scheme val="minor"/>
    </font>
    <font>
      <sz val="12"/>
      <name val="Calibri"/>
      <family val="2"/>
      <scheme val="minor"/>
    </font>
    <font>
      <b/>
      <sz val="12"/>
      <color theme="1"/>
      <name val="Calibri"/>
      <family val="2"/>
      <scheme val="minor"/>
    </font>
    <font>
      <i/>
      <sz val="12"/>
      <color theme="1"/>
      <name val="Calibri"/>
      <family val="2"/>
      <scheme val="minor"/>
    </font>
    <font>
      <sz val="10"/>
      <color theme="1"/>
      <name val="Arial"/>
      <family val="2"/>
    </font>
    <font>
      <b/>
      <sz val="14"/>
      <color theme="1"/>
      <name val="Calibri"/>
      <family val="2"/>
      <scheme val="minor"/>
    </font>
    <font>
      <sz val="12"/>
      <color theme="1"/>
      <name val="Calibri"/>
      <family val="2"/>
    </font>
    <font>
      <sz val="6"/>
      <color theme="1"/>
      <name val="Calibri"/>
      <family val="2"/>
    </font>
    <font>
      <i/>
      <sz val="12"/>
      <color rgb="FFFF0000"/>
      <name val="Calibri"/>
      <family val="2"/>
      <scheme val="minor"/>
    </font>
    <font>
      <sz val="12"/>
      <color rgb="FFFF0000"/>
      <name val="Calibri"/>
      <family val="2"/>
    </font>
    <font>
      <i/>
      <sz val="6.1"/>
      <color rgb="FFFF0000"/>
      <name val="Calibri"/>
      <family val="2"/>
    </font>
    <font>
      <sz val="10"/>
      <color theme="1"/>
      <name val="Calibri"/>
      <family val="2"/>
    </font>
    <font>
      <sz val="11"/>
      <color theme="1"/>
      <name val="Times New Roman"/>
      <family val="1"/>
    </font>
    <font>
      <b/>
      <sz val="12"/>
      <name val="Calibri"/>
      <family val="2"/>
      <scheme val="minor"/>
    </font>
    <font>
      <i/>
      <sz val="12"/>
      <color rgb="FFFF0000"/>
      <name val="Calibri"/>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3">
    <xf numFmtId="0" fontId="0" fillId="0" borderId="0"/>
    <xf numFmtId="43" fontId="6" fillId="0" borderId="0" applyFont="0" applyFill="0" applyBorder="0" applyAlignment="0" applyProtection="0"/>
    <xf numFmtId="9" fontId="6" fillId="0" borderId="0" applyFont="0" applyFill="0" applyBorder="0" applyAlignment="0" applyProtection="0"/>
  </cellStyleXfs>
  <cellXfs count="428">
    <xf numFmtId="0" fontId="0" fillId="0" borderId="0" xfId="0"/>
    <xf numFmtId="0" fontId="0" fillId="0" borderId="0" xfId="0"/>
    <xf numFmtId="0" fontId="8" fillId="0" borderId="0" xfId="0" applyFont="1"/>
    <xf numFmtId="0" fontId="8" fillId="2" borderId="0" xfId="0" applyFont="1" applyFill="1"/>
    <xf numFmtId="0" fontId="8" fillId="3" borderId="1" xfId="0" applyFont="1" applyFill="1" applyBorder="1" applyAlignment="1">
      <alignment horizontal="center" vertical="top" wrapText="1"/>
    </xf>
    <xf numFmtId="164" fontId="8" fillId="0" borderId="0" xfId="0" applyNumberFormat="1" applyFont="1"/>
    <xf numFmtId="0" fontId="0" fillId="3" borderId="0" xfId="0" applyFill="1"/>
    <xf numFmtId="0" fontId="0" fillId="3" borderId="1" xfId="0" applyFill="1" applyBorder="1" applyAlignment="1">
      <alignment vertical="center"/>
    </xf>
    <xf numFmtId="164" fontId="8" fillId="0" borderId="1" xfId="1" applyNumberFormat="1" applyFont="1" applyFill="1" applyBorder="1"/>
    <xf numFmtId="9" fontId="8" fillId="0" borderId="1" xfId="2" applyFont="1" applyFill="1" applyBorder="1" applyAlignment="1">
      <alignment horizontal="center"/>
    </xf>
    <xf numFmtId="164" fontId="8" fillId="0" borderId="1" xfId="1" applyNumberFormat="1" applyFont="1" applyFill="1" applyBorder="1" applyAlignment="1">
      <alignment horizontal="center"/>
    </xf>
    <xf numFmtId="164" fontId="8" fillId="0" borderId="2" xfId="1" applyNumberFormat="1" applyFont="1" applyFill="1" applyBorder="1" applyAlignment="1"/>
    <xf numFmtId="9" fontId="8" fillId="0" borderId="2" xfId="2" applyFont="1" applyFill="1" applyBorder="1" applyAlignment="1">
      <alignment horizontal="center"/>
    </xf>
    <xf numFmtId="0" fontId="0" fillId="3" borderId="1" xfId="0" applyFill="1" applyBorder="1"/>
    <xf numFmtId="0" fontId="8" fillId="3" borderId="1" xfId="0" applyFont="1" applyFill="1" applyBorder="1"/>
    <xf numFmtId="164" fontId="8" fillId="3" borderId="1" xfId="1" applyNumberFormat="1" applyFont="1" applyFill="1" applyBorder="1"/>
    <xf numFmtId="0" fontId="8" fillId="3" borderId="0" xfId="0" applyFont="1" applyFill="1"/>
    <xf numFmtId="0" fontId="9" fillId="3" borderId="0" xfId="0" applyFont="1" applyFill="1"/>
    <xf numFmtId="164" fontId="8" fillId="3" borderId="0" xfId="0" applyNumberFormat="1" applyFont="1" applyFill="1"/>
    <xf numFmtId="0" fontId="8" fillId="3" borderId="0" xfId="0" applyFont="1" applyFill="1" applyBorder="1" applyAlignment="1">
      <alignment horizontal="center"/>
    </xf>
    <xf numFmtId="0" fontId="10" fillId="3" borderId="0" xfId="0" applyFont="1" applyFill="1" applyBorder="1"/>
    <xf numFmtId="164" fontId="8" fillId="3" borderId="0" xfId="1" applyNumberFormat="1" applyFont="1" applyFill="1" applyBorder="1"/>
    <xf numFmtId="0" fontId="8" fillId="3" borderId="1" xfId="0" applyFont="1" applyFill="1" applyBorder="1" applyAlignment="1">
      <alignment vertical="top" wrapText="1"/>
    </xf>
    <xf numFmtId="0" fontId="8" fillId="3" borderId="1" xfId="0" applyFont="1" applyFill="1" applyBorder="1" applyAlignment="1">
      <alignment horizontal="left"/>
    </xf>
    <xf numFmtId="0" fontId="8" fillId="3" borderId="0" xfId="0" applyFont="1" applyFill="1" applyBorder="1" applyAlignment="1">
      <alignment horizontal="left"/>
    </xf>
    <xf numFmtId="0" fontId="11" fillId="0" borderId="0" xfId="0" applyFont="1" applyFill="1" applyBorder="1" applyAlignment="1">
      <alignment horizontal="center" vertical="top" wrapText="1"/>
    </xf>
    <xf numFmtId="0" fontId="11" fillId="4" borderId="3" xfId="0" applyFont="1" applyFill="1" applyBorder="1" applyAlignment="1">
      <alignment horizontal="center" vertical="top" wrapText="1"/>
    </xf>
    <xf numFmtId="0" fontId="8" fillId="0" borderId="0" xfId="0" applyFont="1" applyFill="1"/>
    <xf numFmtId="0" fontId="8" fillId="5" borderId="0" xfId="0" applyFont="1" applyFill="1"/>
    <xf numFmtId="0" fontId="9" fillId="5" borderId="0" xfId="0" applyFont="1" applyFill="1"/>
    <xf numFmtId="0" fontId="13" fillId="0" borderId="0" xfId="0" applyFont="1"/>
    <xf numFmtId="0" fontId="13" fillId="0" borderId="0" xfId="0" applyFont="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0" fillId="0" borderId="0" xfId="0"/>
    <xf numFmtId="0" fontId="13" fillId="2" borderId="0" xfId="0" applyFont="1" applyFill="1"/>
    <xf numFmtId="0" fontId="13" fillId="2" borderId="0" xfId="0" applyFont="1" applyFill="1" applyAlignment="1">
      <alignment horizontal="center"/>
    </xf>
    <xf numFmtId="0" fontId="13" fillId="2" borderId="0" xfId="0" applyFont="1" applyFill="1" applyAlignment="1">
      <alignment horizontal="center" vertical="center" wrapText="1"/>
    </xf>
    <xf numFmtId="0" fontId="13" fillId="6"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4" fillId="2" borderId="0" xfId="0" applyFont="1" applyFill="1" applyAlignment="1">
      <alignment horizontal="center"/>
    </xf>
    <xf numFmtId="0" fontId="13" fillId="6" borderId="0" xfId="0" applyFont="1" applyFill="1" applyBorder="1" applyAlignment="1">
      <alignment horizontal="left" vertical="top" wrapText="1"/>
    </xf>
    <xf numFmtId="0" fontId="13" fillId="0" borderId="0" xfId="0" applyFont="1" applyFill="1"/>
    <xf numFmtId="0" fontId="13" fillId="6" borderId="4" xfId="0" applyFont="1" applyFill="1" applyBorder="1"/>
    <xf numFmtId="0" fontId="13" fillId="6" borderId="5" xfId="0" applyFont="1" applyFill="1" applyBorder="1" applyAlignment="1">
      <alignment horizontal="left" vertical="top" wrapText="1"/>
    </xf>
    <xf numFmtId="0" fontId="13" fillId="6" borderId="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0" borderId="4" xfId="0" applyFont="1" applyFill="1" applyBorder="1"/>
    <xf numFmtId="0" fontId="11" fillId="7" borderId="9" xfId="0" applyFont="1" applyFill="1" applyBorder="1" applyAlignment="1">
      <alignment horizontal="left" vertical="top" wrapText="1"/>
    </xf>
    <xf numFmtId="0" fontId="13" fillId="7" borderId="9" xfId="0" applyFont="1" applyFill="1" applyBorder="1" applyAlignment="1">
      <alignment horizontal="left" vertical="top" wrapText="1"/>
    </xf>
    <xf numFmtId="0" fontId="15" fillId="6" borderId="2" xfId="0" applyFont="1" applyFill="1" applyBorder="1" applyAlignment="1">
      <alignment horizontal="center" vertical="center"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164" fontId="6" fillId="6" borderId="1" xfId="1" applyNumberFormat="1" applyFont="1" applyFill="1" applyBorder="1" applyAlignment="1">
      <alignment wrapText="1"/>
    </xf>
    <xf numFmtId="0" fontId="11" fillId="4" borderId="0" xfId="0" applyFont="1" applyFill="1" applyAlignment="1">
      <alignment vertical="top"/>
    </xf>
    <xf numFmtId="0" fontId="13" fillId="4" borderId="0" xfId="0" applyFont="1" applyFill="1" applyAlignment="1">
      <alignment horizontal="left"/>
    </xf>
    <xf numFmtId="0" fontId="0" fillId="4" borderId="0" xfId="0" applyFill="1"/>
    <xf numFmtId="164" fontId="6" fillId="9" borderId="1" xfId="1" applyNumberFormat="1" applyFont="1" applyFill="1" applyBorder="1"/>
    <xf numFmtId="164" fontId="6" fillId="9" borderId="1" xfId="1" applyNumberFormat="1" applyFont="1" applyFill="1" applyBorder="1" applyAlignment="1">
      <alignment wrapText="1"/>
    </xf>
    <xf numFmtId="164" fontId="12" fillId="6" borderId="2" xfId="1" applyNumberFormat="1" applyFont="1" applyFill="1" applyBorder="1" applyAlignment="1">
      <alignment horizontal="center" vertical="center" wrapText="1"/>
    </xf>
    <xf numFmtId="164" fontId="13" fillId="9" borderId="2" xfId="1" applyNumberFormat="1" applyFont="1" applyFill="1" applyBorder="1" applyAlignment="1">
      <alignment horizontal="center" vertical="center" wrapText="1"/>
    </xf>
    <xf numFmtId="164" fontId="12" fillId="9" borderId="2" xfId="1" applyNumberFormat="1" applyFont="1" applyFill="1" applyBorder="1" applyAlignment="1">
      <alignment horizontal="center" vertical="center" wrapText="1"/>
    </xf>
    <xf numFmtId="0" fontId="13" fillId="6" borderId="7" xfId="0" applyFont="1" applyFill="1" applyBorder="1" applyAlignment="1">
      <alignment horizontal="left" vertical="top" wrapText="1"/>
    </xf>
    <xf numFmtId="0" fontId="13" fillId="8" borderId="9" xfId="0" applyFont="1" applyFill="1" applyBorder="1" applyAlignment="1">
      <alignment horizontal="left" vertical="top" wrapText="1"/>
    </xf>
    <xf numFmtId="0" fontId="13" fillId="6" borderId="9" xfId="0" applyFont="1" applyFill="1" applyBorder="1" applyAlignment="1">
      <alignment horizontal="center" vertical="center"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3" fillId="0" borderId="0" xfId="0" applyFont="1" applyAlignment="1">
      <alignment horizontal="left"/>
    </xf>
    <xf numFmtId="0" fontId="0" fillId="2" borderId="0" xfId="0" applyFill="1"/>
    <xf numFmtId="0" fontId="13" fillId="0" borderId="0" xfId="0" applyFont="1"/>
    <xf numFmtId="0" fontId="13" fillId="0" borderId="0" xfId="0" applyFont="1" applyAlignment="1">
      <alignment horizontal="center"/>
    </xf>
    <xf numFmtId="0" fontId="13" fillId="0" borderId="0" xfId="0" applyFont="1" applyFill="1"/>
    <xf numFmtId="0" fontId="13" fillId="0" borderId="0" xfId="0" applyFont="1"/>
    <xf numFmtId="0" fontId="13" fillId="0" borderId="0" xfId="0" applyFont="1" applyAlignment="1">
      <alignment horizontal="center"/>
    </xf>
    <xf numFmtId="0" fontId="13" fillId="0" borderId="0" xfId="0" applyFont="1" applyFill="1"/>
    <xf numFmtId="0" fontId="0" fillId="0" borderId="0" xfId="0"/>
    <xf numFmtId="0" fontId="13" fillId="0" borderId="0" xfId="0" applyFont="1"/>
    <xf numFmtId="0" fontId="13" fillId="0" borderId="0" xfId="0" applyFont="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13" fillId="2" borderId="0" xfId="0" applyFont="1" applyFill="1"/>
    <xf numFmtId="0" fontId="13" fillId="2" borderId="0" xfId="0" applyFont="1" applyFill="1" applyAlignment="1">
      <alignment horizontal="center"/>
    </xf>
    <xf numFmtId="0" fontId="13" fillId="6"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3" fillId="6" borderId="0" xfId="0" applyFont="1" applyFill="1" applyBorder="1" applyAlignment="1">
      <alignment horizontal="left" vertical="top" wrapText="1"/>
    </xf>
    <xf numFmtId="0" fontId="13" fillId="0" borderId="0" xfId="0" applyFont="1" applyFill="1"/>
    <xf numFmtId="0" fontId="13" fillId="6" borderId="4" xfId="0" applyFont="1" applyFill="1" applyBorder="1"/>
    <xf numFmtId="0" fontId="13" fillId="6" borderId="5" xfId="0" applyFont="1" applyFill="1" applyBorder="1" applyAlignment="1">
      <alignment horizontal="left" vertical="top" wrapText="1"/>
    </xf>
    <xf numFmtId="0" fontId="13" fillId="0" borderId="4" xfId="0" applyFont="1" applyFill="1" applyBorder="1"/>
    <xf numFmtId="0" fontId="15" fillId="6" borderId="2" xfId="0" applyFont="1" applyFill="1" applyBorder="1" applyAlignment="1">
      <alignment horizontal="center" vertical="center"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164" fontId="6" fillId="6" borderId="1" xfId="1" applyNumberFormat="1" applyFont="1" applyFill="1" applyBorder="1" applyAlignment="1">
      <alignment wrapText="1"/>
    </xf>
    <xf numFmtId="0" fontId="13" fillId="6" borderId="6" xfId="0" applyFont="1" applyFill="1" applyBorder="1" applyAlignment="1">
      <alignment vertical="top" wrapText="1"/>
    </xf>
    <xf numFmtId="164" fontId="12" fillId="6" borderId="2" xfId="1" applyNumberFormat="1" applyFont="1" applyFill="1" applyBorder="1" applyAlignment="1">
      <alignment horizontal="center" vertical="center" wrapText="1"/>
    </xf>
    <xf numFmtId="0" fontId="13" fillId="8" borderId="9" xfId="0" applyFont="1" applyFill="1" applyBorder="1" applyAlignment="1">
      <alignment horizontal="left" vertical="top"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3" fillId="0" borderId="0" xfId="0" applyFont="1" applyAlignment="1">
      <alignment horizontal="left"/>
    </xf>
    <xf numFmtId="0" fontId="13" fillId="0" borderId="0" xfId="0" applyFont="1" applyAlignment="1">
      <alignment horizontal="left" wrapText="1"/>
    </xf>
    <xf numFmtId="0" fontId="16" fillId="0" borderId="8" xfId="0" applyFont="1" applyBorder="1" applyAlignment="1">
      <alignment horizontal="left" vertical="top" wrapText="1"/>
    </xf>
    <xf numFmtId="0" fontId="16" fillId="6" borderId="1" xfId="0" applyFont="1" applyFill="1" applyBorder="1" applyAlignment="1">
      <alignment horizontal="center" wrapText="1"/>
    </xf>
    <xf numFmtId="0" fontId="16" fillId="6" borderId="4" xfId="0" applyFont="1" applyFill="1" applyBorder="1" applyAlignment="1">
      <alignment horizontal="center" wrapText="1"/>
    </xf>
    <xf numFmtId="0" fontId="16" fillId="6" borderId="13" xfId="0" applyFont="1" applyFill="1" applyBorder="1" applyAlignment="1">
      <alignment horizontal="center" wrapText="1"/>
    </xf>
    <xf numFmtId="0" fontId="16" fillId="6" borderId="1" xfId="0" applyFont="1" applyFill="1" applyBorder="1" applyAlignment="1">
      <alignment horizontal="center" vertical="top" wrapText="1"/>
    </xf>
    <xf numFmtId="0" fontId="17" fillId="0" borderId="1" xfId="0" applyFont="1" applyBorder="1" applyAlignment="1">
      <alignment horizontal="left" vertical="top" wrapText="1"/>
    </xf>
    <xf numFmtId="0" fontId="18" fillId="0" borderId="1" xfId="0" applyFont="1" applyBorder="1" applyAlignment="1">
      <alignment horizontal="left" vertical="top" wrapText="1"/>
    </xf>
    <xf numFmtId="0" fontId="16" fillId="6" borderId="1" xfId="0" applyFont="1" applyFill="1" applyBorder="1" applyAlignment="1">
      <alignment horizontal="left" wrapText="1"/>
    </xf>
    <xf numFmtId="0" fontId="16" fillId="0" borderId="1" xfId="0" applyNumberFormat="1" applyFont="1" applyFill="1" applyBorder="1" applyAlignment="1">
      <alignment horizontal="left" vertical="top" wrapText="1"/>
    </xf>
    <xf numFmtId="0" fontId="16" fillId="0" borderId="1" xfId="0" applyNumberFormat="1" applyFont="1" applyBorder="1" applyAlignment="1">
      <alignment horizontal="left" vertical="top" wrapText="1"/>
    </xf>
    <xf numFmtId="0" fontId="19" fillId="7" borderId="9" xfId="0" applyFont="1" applyFill="1" applyBorder="1" applyAlignment="1">
      <alignment horizontal="left" vertical="top" wrapText="1"/>
    </xf>
    <xf numFmtId="0" fontId="19" fillId="8" borderId="1" xfId="0" applyFont="1" applyFill="1" applyBorder="1" applyAlignment="1">
      <alignment horizontal="left" vertical="top" wrapText="1"/>
    </xf>
    <xf numFmtId="0" fontId="16" fillId="2" borderId="0" xfId="0" applyFont="1" applyFill="1" applyAlignment="1">
      <alignment wrapText="1"/>
    </xf>
    <xf numFmtId="0" fontId="16" fillId="6" borderId="1" xfId="0" applyFont="1" applyFill="1" applyBorder="1" applyAlignment="1">
      <alignment horizontal="left" vertical="center" wrapText="1"/>
    </xf>
    <xf numFmtId="0" fontId="16" fillId="6" borderId="1"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6" borderId="9" xfId="0" applyFont="1" applyFill="1" applyBorder="1" applyAlignment="1">
      <alignment horizontal="left" vertical="center" wrapText="1"/>
    </xf>
    <xf numFmtId="0" fontId="16" fillId="2" borderId="0" xfId="0" applyFont="1" applyFill="1" applyAlignment="1">
      <alignment horizontal="center" wrapText="1"/>
    </xf>
    <xf numFmtId="0" fontId="16" fillId="6" borderId="6"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0" xfId="0" applyFont="1" applyFill="1" applyBorder="1" applyAlignment="1">
      <alignment vertical="center" wrapText="1"/>
    </xf>
    <xf numFmtId="164" fontId="16" fillId="6" borderId="1" xfId="1" applyNumberFormat="1" applyFont="1" applyFill="1" applyBorder="1" applyAlignment="1">
      <alignment horizontal="center" wrapText="1"/>
    </xf>
    <xf numFmtId="164" fontId="16" fillId="2" borderId="1" xfId="1" applyNumberFormat="1" applyFont="1" applyFill="1" applyBorder="1" applyAlignment="1">
      <alignment horizontal="center" wrapText="1"/>
    </xf>
    <xf numFmtId="164" fontId="16" fillId="6" borderId="1" xfId="1" applyNumberFormat="1" applyFont="1" applyFill="1" applyBorder="1" applyAlignment="1">
      <alignment wrapText="1"/>
    </xf>
    <xf numFmtId="164" fontId="16" fillId="0" borderId="1" xfId="1" applyNumberFormat="1" applyFont="1" applyBorder="1" applyAlignment="1">
      <alignment wrapText="1"/>
    </xf>
    <xf numFmtId="164" fontId="16" fillId="0" borderId="1" xfId="1" applyNumberFormat="1" applyFont="1" applyFill="1" applyBorder="1" applyAlignment="1">
      <alignment wrapText="1"/>
    </xf>
    <xf numFmtId="164" fontId="16" fillId="2" borderId="1" xfId="1" applyNumberFormat="1" applyFont="1" applyFill="1" applyBorder="1" applyAlignment="1">
      <alignment wrapText="1"/>
    </xf>
    <xf numFmtId="0" fontId="16" fillId="6" borderId="10" xfId="0" applyFont="1" applyFill="1" applyBorder="1" applyAlignment="1">
      <alignment horizontal="left" wrapText="1"/>
    </xf>
    <xf numFmtId="0" fontId="16" fillId="6" borderId="10" xfId="0" applyFont="1" applyFill="1" applyBorder="1" applyAlignment="1">
      <alignment horizontal="center" vertical="top" wrapText="1"/>
    </xf>
    <xf numFmtId="0" fontId="16" fillId="6" borderId="2" xfId="0" applyFont="1" applyFill="1" applyBorder="1" applyAlignment="1">
      <alignment vertical="top" wrapText="1"/>
    </xf>
    <xf numFmtId="0" fontId="16" fillId="6" borderId="11" xfId="0" applyFont="1" applyFill="1" applyBorder="1" applyAlignment="1">
      <alignment horizontal="left" wrapText="1"/>
    </xf>
    <xf numFmtId="0" fontId="16" fillId="6" borderId="10"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6" borderId="4" xfId="0" applyFont="1" applyFill="1" applyBorder="1" applyAlignment="1">
      <alignment horizontal="left" wrapText="1"/>
    </xf>
    <xf numFmtId="0" fontId="16" fillId="6" borderId="8" xfId="0" applyFont="1" applyFill="1" applyBorder="1" applyAlignment="1">
      <alignment horizontal="center" vertical="center" wrapText="1"/>
    </xf>
    <xf numFmtId="0" fontId="16" fillId="6" borderId="1" xfId="0" applyFont="1" applyFill="1" applyBorder="1" applyAlignment="1">
      <alignment vertical="top" wrapText="1"/>
    </xf>
    <xf numFmtId="0" fontId="16" fillId="6" borderId="3" xfId="0" applyFont="1" applyFill="1" applyBorder="1" applyAlignment="1">
      <alignment vertical="center" wrapText="1"/>
    </xf>
    <xf numFmtId="0" fontId="16" fillId="6" borderId="10" xfId="0" applyFont="1" applyFill="1" applyBorder="1" applyAlignment="1">
      <alignment horizontal="left" vertical="center" wrapText="1"/>
    </xf>
    <xf numFmtId="0" fontId="16" fillId="6" borderId="13" xfId="0" applyFont="1" applyFill="1" applyBorder="1" applyAlignment="1">
      <alignment vertical="center" wrapText="1"/>
    </xf>
    <xf numFmtId="0" fontId="16" fillId="0" borderId="0" xfId="0" applyFont="1" applyFill="1" applyAlignment="1">
      <alignment wrapText="1"/>
    </xf>
    <xf numFmtId="0" fontId="19" fillId="8" borderId="3" xfId="0" applyFont="1" applyFill="1" applyBorder="1" applyAlignment="1">
      <alignment horizontal="left" wrapText="1"/>
    </xf>
    <xf numFmtId="164" fontId="16" fillId="2" borderId="14" xfId="1" applyNumberFormat="1" applyFont="1" applyFill="1" applyBorder="1" applyAlignment="1">
      <alignment horizontal="center" wrapText="1"/>
    </xf>
    <xf numFmtId="0" fontId="16" fillId="6" borderId="6" xfId="0" applyNumberFormat="1" applyFont="1" applyFill="1" applyBorder="1" applyAlignment="1">
      <alignment vertical="top" wrapText="1"/>
    </xf>
    <xf numFmtId="0" fontId="16" fillId="6" borderId="6" xfId="0" applyFont="1" applyFill="1" applyBorder="1" applyAlignment="1">
      <alignment wrapText="1"/>
    </xf>
    <xf numFmtId="0" fontId="19" fillId="7" borderId="1" xfId="0" applyFont="1" applyFill="1" applyBorder="1" applyAlignment="1">
      <alignment horizontal="left" vertical="top" wrapText="1"/>
    </xf>
    <xf numFmtId="0" fontId="19" fillId="8" borderId="1" xfId="0" applyFont="1" applyFill="1" applyBorder="1" applyAlignment="1">
      <alignment horizontal="left" wrapText="1"/>
    </xf>
    <xf numFmtId="0" fontId="16" fillId="6" borderId="1" xfId="0" applyFont="1" applyFill="1" applyBorder="1" applyAlignment="1">
      <alignment horizontal="left" vertical="top" wrapText="1"/>
    </xf>
    <xf numFmtId="0" fontId="16" fillId="6" borderId="4" xfId="0" applyFont="1" applyFill="1" applyBorder="1" applyAlignment="1">
      <alignment vertical="center" wrapText="1"/>
    </xf>
    <xf numFmtId="164" fontId="0" fillId="0" borderId="0" xfId="0" applyNumberFormat="1"/>
    <xf numFmtId="0" fontId="0" fillId="0" borderId="0" xfId="0"/>
    <xf numFmtId="0" fontId="13" fillId="6" borderId="13" xfId="0" applyFont="1" applyFill="1" applyBorder="1" applyAlignment="1">
      <alignment wrapText="1"/>
    </xf>
    <xf numFmtId="0" fontId="13" fillId="0" borderId="0" xfId="0" applyFont="1"/>
    <xf numFmtId="0" fontId="13" fillId="0" borderId="0" xfId="0" applyFont="1" applyAlignment="1">
      <alignment horizontal="center"/>
    </xf>
    <xf numFmtId="0" fontId="13" fillId="2" borderId="0" xfId="0" applyFont="1" applyFill="1" applyAlignment="1">
      <alignment wrapText="1"/>
    </xf>
    <xf numFmtId="0" fontId="13" fillId="2" borderId="0" xfId="0" applyFont="1" applyFill="1" applyAlignment="1">
      <alignment horizontal="center" wrapText="1"/>
    </xf>
    <xf numFmtId="0" fontId="13" fillId="0" borderId="0" xfId="0" applyFont="1" applyFill="1" applyAlignment="1">
      <alignment wrapText="1"/>
    </xf>
    <xf numFmtId="0" fontId="13" fillId="0" borderId="0" xfId="0" applyFont="1" applyFill="1"/>
    <xf numFmtId="0" fontId="16" fillId="6" borderId="4" xfId="0" applyFont="1" applyFill="1" applyBorder="1" applyAlignment="1">
      <alignment wrapText="1"/>
    </xf>
    <xf numFmtId="0" fontId="16" fillId="6" borderId="0" xfId="0" applyFont="1" applyFill="1" applyBorder="1" applyAlignment="1">
      <alignment horizontal="left" vertical="top" wrapText="1"/>
    </xf>
    <xf numFmtId="0" fontId="13" fillId="6" borderId="14" xfId="0" applyFont="1" applyFill="1" applyBorder="1" applyAlignment="1">
      <alignment horizontal="left" vertical="top" wrapText="1"/>
    </xf>
    <xf numFmtId="0" fontId="16" fillId="0" borderId="2" xfId="0" applyFont="1" applyBorder="1" applyAlignment="1">
      <alignment horizontal="left" vertical="top" wrapText="1"/>
    </xf>
    <xf numFmtId="0" fontId="16" fillId="6" borderId="13" xfId="0" applyFont="1" applyFill="1" applyBorder="1" applyAlignment="1">
      <alignment wrapText="1"/>
    </xf>
    <xf numFmtId="0" fontId="16" fillId="6" borderId="14" xfId="0" applyFont="1" applyFill="1" applyBorder="1" applyAlignment="1">
      <alignment horizontal="left" vertical="top" wrapText="1"/>
    </xf>
    <xf numFmtId="0" fontId="0" fillId="0" borderId="0" xfId="0"/>
    <xf numFmtId="0" fontId="13" fillId="6" borderId="13" xfId="0" applyFont="1" applyFill="1" applyBorder="1" applyAlignment="1">
      <alignment wrapText="1"/>
    </xf>
    <xf numFmtId="0" fontId="13" fillId="0" borderId="0" xfId="0" applyFont="1"/>
    <xf numFmtId="0" fontId="13" fillId="0" borderId="0" xfId="0" applyFont="1" applyAlignment="1">
      <alignment horizontal="center"/>
    </xf>
    <xf numFmtId="164" fontId="13" fillId="6" borderId="1" xfId="1" applyNumberFormat="1" applyFont="1" applyFill="1" applyBorder="1"/>
    <xf numFmtId="0" fontId="13" fillId="2" borderId="0" xfId="0" applyFont="1" applyFill="1" applyAlignment="1">
      <alignment wrapText="1"/>
    </xf>
    <xf numFmtId="0" fontId="13" fillId="2" borderId="0" xfId="0" applyFont="1" applyFill="1" applyAlignment="1">
      <alignment horizontal="center" wrapText="1"/>
    </xf>
    <xf numFmtId="164" fontId="13" fillId="2" borderId="1" xfId="1" applyNumberFormat="1" applyFont="1" applyFill="1" applyBorder="1" applyAlignment="1">
      <alignment horizontal="center" wrapText="1"/>
    </xf>
    <xf numFmtId="164" fontId="13" fillId="6" borderId="1" xfId="1" applyNumberFormat="1" applyFont="1" applyFill="1" applyBorder="1" applyAlignment="1">
      <alignment wrapText="1"/>
    </xf>
    <xf numFmtId="164" fontId="13" fillId="0" borderId="1" xfId="1" applyNumberFormat="1" applyFont="1" applyBorder="1" applyAlignment="1">
      <alignment wrapText="1"/>
    </xf>
    <xf numFmtId="164" fontId="13" fillId="0" borderId="1" xfId="1" applyNumberFormat="1" applyFont="1" applyFill="1" applyBorder="1" applyAlignment="1">
      <alignment wrapText="1"/>
    </xf>
    <xf numFmtId="164" fontId="13" fillId="2" borderId="1" xfId="1" applyNumberFormat="1" applyFont="1" applyFill="1" applyBorder="1" applyAlignment="1">
      <alignment wrapText="1"/>
    </xf>
    <xf numFmtId="0" fontId="13" fillId="0" borderId="0" xfId="0" applyFont="1" applyFill="1" applyAlignment="1">
      <alignment wrapText="1"/>
    </xf>
    <xf numFmtId="0" fontId="13" fillId="6" borderId="1" xfId="0" applyFont="1" applyFill="1" applyBorder="1" applyAlignment="1">
      <alignment horizontal="left" wrapText="1"/>
    </xf>
    <xf numFmtId="0" fontId="11" fillId="8" borderId="3" xfId="0" applyFont="1" applyFill="1" applyBorder="1" applyAlignment="1">
      <alignment horizontal="left" wrapText="1"/>
    </xf>
    <xf numFmtId="0" fontId="13" fillId="6" borderId="1" xfId="0" applyFont="1" applyFill="1" applyBorder="1" applyAlignment="1">
      <alignment horizontal="left" vertical="top" wrapText="1"/>
    </xf>
    <xf numFmtId="0" fontId="13" fillId="2" borderId="0" xfId="0" applyFont="1" applyFill="1"/>
    <xf numFmtId="0" fontId="13" fillId="0" borderId="0" xfId="0" applyFont="1" applyFill="1"/>
    <xf numFmtId="0" fontId="13" fillId="6" borderId="4" xfId="0" applyFont="1" applyFill="1" applyBorder="1"/>
    <xf numFmtId="0" fontId="13" fillId="6" borderId="8" xfId="0" applyFont="1" applyFill="1" applyBorder="1" applyAlignment="1">
      <alignment horizontal="center" vertical="top" wrapText="1"/>
    </xf>
    <xf numFmtId="0" fontId="13" fillId="0" borderId="4" xfId="0" applyFont="1" applyFill="1" applyBorder="1"/>
    <xf numFmtId="0" fontId="11" fillId="7" borderId="9" xfId="0" applyFont="1" applyFill="1" applyBorder="1" applyAlignment="1">
      <alignment horizontal="left" vertical="top" wrapText="1"/>
    </xf>
    <xf numFmtId="0" fontId="13" fillId="7" borderId="9" xfId="0" applyFont="1" applyFill="1" applyBorder="1" applyAlignment="1">
      <alignment horizontal="left" vertical="top"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0" fontId="13" fillId="6" borderId="6" xfId="0" applyFont="1" applyFill="1" applyBorder="1" applyAlignment="1">
      <alignment vertical="top" wrapText="1"/>
    </xf>
    <xf numFmtId="164" fontId="0" fillId="0" borderId="0" xfId="0" applyNumberFormat="1"/>
    <xf numFmtId="0" fontId="13" fillId="6" borderId="1" xfId="0" applyFont="1" applyFill="1" applyBorder="1" applyAlignment="1">
      <alignment horizontal="center" vertical="top" wrapText="1"/>
    </xf>
    <xf numFmtId="0" fontId="13" fillId="6" borderId="7" xfId="0" applyFont="1" applyFill="1" applyBorder="1" applyAlignment="1">
      <alignment horizontal="left" vertical="top"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6" fillId="0" borderId="1" xfId="0" applyFont="1" applyBorder="1" applyAlignment="1">
      <alignment horizontal="left" vertical="top" wrapText="1"/>
    </xf>
    <xf numFmtId="0" fontId="16" fillId="6" borderId="4" xfId="0" applyFont="1" applyFill="1" applyBorder="1" applyAlignment="1">
      <alignment wrapText="1"/>
    </xf>
    <xf numFmtId="0" fontId="16" fillId="6" borderId="0" xfId="0" applyFont="1" applyFill="1" applyBorder="1" applyAlignment="1">
      <alignment horizontal="left" vertical="top" wrapText="1"/>
    </xf>
    <xf numFmtId="0" fontId="16" fillId="6" borderId="4" xfId="0" applyFont="1" applyFill="1" applyBorder="1" applyAlignment="1">
      <alignment vertical="top" wrapText="1"/>
    </xf>
    <xf numFmtId="0" fontId="16" fillId="6" borderId="10" xfId="0" applyFont="1" applyFill="1" applyBorder="1" applyAlignment="1">
      <alignment vertical="top" wrapText="1"/>
    </xf>
    <xf numFmtId="0" fontId="13" fillId="6" borderId="14" xfId="0" applyFont="1" applyFill="1" applyBorder="1" applyAlignment="1">
      <alignment horizontal="left" vertical="top" wrapText="1"/>
    </xf>
    <xf numFmtId="0" fontId="13" fillId="6" borderId="13" xfId="0" applyFont="1" applyFill="1" applyBorder="1" applyAlignment="1">
      <alignment vertical="top" wrapText="1"/>
    </xf>
    <xf numFmtId="0" fontId="13" fillId="6" borderId="13" xfId="0" applyFont="1" applyFill="1" applyBorder="1" applyAlignment="1">
      <alignment vertical="center" wrapText="1"/>
    </xf>
    <xf numFmtId="0" fontId="13" fillId="6" borderId="1" xfId="0" applyFont="1" applyFill="1" applyBorder="1" applyAlignment="1">
      <alignment vertical="center" wrapText="1"/>
    </xf>
    <xf numFmtId="0" fontId="16" fillId="6" borderId="10" xfId="0" applyFont="1" applyFill="1" applyBorder="1" applyAlignment="1">
      <alignment vertical="center" wrapText="1"/>
    </xf>
    <xf numFmtId="0" fontId="16" fillId="6" borderId="1" xfId="0" applyFont="1" applyFill="1" applyBorder="1" applyAlignment="1">
      <alignment vertical="center" wrapText="1"/>
    </xf>
    <xf numFmtId="0" fontId="16" fillId="6" borderId="8" xfId="0" applyFont="1" applyFill="1" applyBorder="1" applyAlignment="1">
      <alignment vertical="center" wrapText="1"/>
    </xf>
    <xf numFmtId="0" fontId="16" fillId="6" borderId="2" xfId="0" applyFont="1" applyFill="1" applyBorder="1" applyAlignment="1">
      <alignment vertical="center" wrapText="1"/>
    </xf>
    <xf numFmtId="0" fontId="16" fillId="6" borderId="13" xfId="0" applyFont="1" applyFill="1" applyBorder="1" applyAlignment="1">
      <alignment vertical="top" wrapText="1"/>
    </xf>
    <xf numFmtId="0" fontId="16" fillId="0" borderId="1" xfId="0" applyFont="1" applyFill="1" applyBorder="1" applyAlignment="1">
      <alignment horizontal="left" vertical="top" wrapText="1"/>
    </xf>
    <xf numFmtId="0" fontId="16" fillId="6" borderId="9" xfId="0" applyFont="1" applyFill="1" applyBorder="1" applyAlignment="1">
      <alignment horizontal="center" vertical="center"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6" fillId="8" borderId="9" xfId="0" applyFont="1" applyFill="1" applyBorder="1" applyAlignment="1">
      <alignment horizontal="left" vertical="top" wrapText="1"/>
    </xf>
    <xf numFmtId="0" fontId="16" fillId="8" borderId="3" xfId="0" applyFont="1" applyFill="1" applyBorder="1" applyAlignment="1">
      <alignment horizontal="left" vertical="top" wrapText="1"/>
    </xf>
    <xf numFmtId="0" fontId="16" fillId="6" borderId="0" xfId="0" applyFont="1" applyFill="1" applyBorder="1" applyAlignment="1">
      <alignment horizontal="center" vertical="center" wrapText="1"/>
    </xf>
    <xf numFmtId="0" fontId="16" fillId="6" borderId="5"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16" fillId="6" borderId="14"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20" fillId="6" borderId="10" xfId="0" applyFont="1" applyFill="1" applyBorder="1" applyAlignment="1">
      <alignment vertical="top" wrapText="1"/>
    </xf>
    <xf numFmtId="0" fontId="18" fillId="0" borderId="1" xfId="0" applyFont="1" applyFill="1" applyBorder="1" applyAlignment="1">
      <alignment horizontal="left" vertical="top" wrapText="1"/>
    </xf>
    <xf numFmtId="0" fontId="16" fillId="6" borderId="5" xfId="0" applyFont="1" applyFill="1" applyBorder="1" applyAlignment="1">
      <alignment vertical="top" wrapText="1"/>
    </xf>
    <xf numFmtId="0" fontId="16" fillId="6" borderId="8" xfId="0" applyNumberFormat="1" applyFont="1" applyFill="1" applyBorder="1" applyAlignment="1">
      <alignment vertical="top" wrapText="1"/>
    </xf>
    <xf numFmtId="0" fontId="16" fillId="6" borderId="1" xfId="0" applyNumberFormat="1" applyFont="1" applyFill="1" applyBorder="1" applyAlignment="1">
      <alignment vertical="top" wrapText="1"/>
    </xf>
    <xf numFmtId="0" fontId="16" fillId="6" borderId="13" xfId="0" applyNumberFormat="1" applyFont="1" applyFill="1" applyBorder="1" applyAlignment="1">
      <alignment vertical="top" wrapText="1"/>
    </xf>
    <xf numFmtId="0" fontId="16" fillId="6" borderId="4" xfId="0" applyFont="1" applyFill="1" applyBorder="1" applyAlignment="1">
      <alignment horizontal="center" vertical="center" wrapText="1"/>
    </xf>
    <xf numFmtId="0" fontId="16" fillId="0" borderId="2" xfId="0" applyFont="1" applyFill="1" applyBorder="1" applyAlignment="1">
      <alignment horizontal="left" vertical="center" wrapText="1"/>
    </xf>
    <xf numFmtId="164" fontId="19" fillId="2" borderId="0" xfId="1" applyNumberFormat="1" applyFont="1" applyFill="1" applyAlignment="1">
      <alignment wrapText="1"/>
    </xf>
    <xf numFmtId="164" fontId="16" fillId="2" borderId="0" xfId="1" applyNumberFormat="1" applyFont="1" applyFill="1" applyAlignment="1">
      <alignment wrapText="1"/>
    </xf>
    <xf numFmtId="164" fontId="13" fillId="2" borderId="0" xfId="1" applyNumberFormat="1" applyFont="1" applyFill="1"/>
    <xf numFmtId="164" fontId="12" fillId="2" borderId="0" xfId="1" applyNumberFormat="1" applyFont="1" applyFill="1"/>
    <xf numFmtId="164" fontId="16" fillId="6" borderId="1" xfId="1" applyNumberFormat="1" applyFont="1" applyFill="1" applyBorder="1" applyAlignment="1">
      <alignment horizontal="center" vertical="center" wrapText="1"/>
    </xf>
    <xf numFmtId="164" fontId="19" fillId="6" borderId="1" xfId="1" applyNumberFormat="1" applyFont="1" applyFill="1" applyBorder="1" applyAlignment="1">
      <alignment horizontal="center" vertical="center" wrapText="1"/>
    </xf>
    <xf numFmtId="164" fontId="19" fillId="6" borderId="8" xfId="1" applyNumberFormat="1" applyFont="1" applyFill="1" applyBorder="1" applyAlignment="1">
      <alignment horizontal="center" vertical="center" wrapText="1"/>
    </xf>
    <xf numFmtId="164" fontId="13" fillId="0" borderId="0" xfId="1" applyNumberFormat="1" applyFont="1"/>
    <xf numFmtId="164" fontId="13" fillId="0" borderId="0" xfId="1" applyNumberFormat="1" applyFont="1" applyAlignment="1">
      <alignment horizontal="center" vertical="center" wrapText="1"/>
    </xf>
    <xf numFmtId="164" fontId="16" fillId="6" borderId="1" xfId="1" applyNumberFormat="1" applyFont="1" applyFill="1" applyBorder="1" applyAlignment="1">
      <alignment horizontal="center" vertical="top" wrapText="1"/>
    </xf>
    <xf numFmtId="164" fontId="14" fillId="0" borderId="0" xfId="1" applyNumberFormat="1" applyFont="1" applyAlignment="1">
      <alignment horizontal="center"/>
    </xf>
    <xf numFmtId="164" fontId="19" fillId="7" borderId="1" xfId="1" applyNumberFormat="1" applyFont="1" applyFill="1" applyBorder="1" applyAlignment="1">
      <alignment horizontal="center" vertical="top" wrapText="1"/>
    </xf>
    <xf numFmtId="164" fontId="13" fillId="0" borderId="0" xfId="1" applyNumberFormat="1" applyFont="1" applyAlignment="1">
      <alignment horizontal="center"/>
    </xf>
    <xf numFmtId="164" fontId="11" fillId="7" borderId="1" xfId="1" applyNumberFormat="1" applyFont="1" applyFill="1" applyBorder="1" applyAlignment="1">
      <alignment horizontal="center" vertical="top" wrapText="1"/>
    </xf>
    <xf numFmtId="164" fontId="16" fillId="8" borderId="1" xfId="1" applyNumberFormat="1" applyFont="1" applyFill="1" applyBorder="1" applyAlignment="1">
      <alignment horizontal="center" vertical="top" wrapText="1"/>
    </xf>
    <xf numFmtId="164" fontId="19" fillId="8" borderId="1" xfId="1" applyNumberFormat="1" applyFont="1" applyFill="1" applyBorder="1" applyAlignment="1">
      <alignment horizontal="center" vertical="top" wrapText="1"/>
    </xf>
    <xf numFmtId="164" fontId="11" fillId="8" borderId="1" xfId="1" applyNumberFormat="1" applyFont="1" applyFill="1" applyBorder="1" applyAlignment="1">
      <alignment horizontal="center" vertical="top" wrapText="1"/>
    </xf>
    <xf numFmtId="164" fontId="16" fillId="2" borderId="1" xfId="1" applyNumberFormat="1" applyFont="1" applyFill="1" applyBorder="1" applyAlignment="1">
      <alignment vertical="top" wrapText="1"/>
    </xf>
    <xf numFmtId="164" fontId="12" fillId="2" borderId="1" xfId="1" applyNumberFormat="1" applyFont="1" applyFill="1" applyBorder="1"/>
    <xf numFmtId="164" fontId="12" fillId="6" borderId="1" xfId="1" applyNumberFormat="1" applyFont="1" applyFill="1" applyBorder="1"/>
    <xf numFmtId="164" fontId="16" fillId="6" borderId="14" xfId="1" applyNumberFormat="1" applyFont="1" applyFill="1" applyBorder="1" applyAlignment="1">
      <alignment wrapText="1"/>
    </xf>
    <xf numFmtId="164" fontId="16" fillId="6" borderId="11" xfId="1" applyNumberFormat="1" applyFont="1" applyFill="1" applyBorder="1" applyAlignment="1">
      <alignment wrapText="1"/>
    </xf>
    <xf numFmtId="164" fontId="13" fillId="0" borderId="0" xfId="1" applyNumberFormat="1" applyFont="1" applyBorder="1"/>
    <xf numFmtId="164" fontId="11" fillId="0" borderId="1" xfId="1" applyNumberFormat="1" applyFont="1" applyFill="1" applyBorder="1"/>
    <xf numFmtId="164" fontId="0" fillId="0" borderId="0" xfId="1" applyNumberFormat="1" applyFont="1"/>
    <xf numFmtId="164" fontId="19" fillId="8" borderId="14" xfId="1" applyNumberFormat="1" applyFont="1" applyFill="1" applyBorder="1" applyAlignment="1">
      <alignment wrapText="1"/>
    </xf>
    <xf numFmtId="164" fontId="19" fillId="8" borderId="1" xfId="1" applyNumberFormat="1" applyFont="1" applyFill="1" applyBorder="1" applyAlignment="1">
      <alignment wrapText="1"/>
    </xf>
    <xf numFmtId="164" fontId="19" fillId="8" borderId="11" xfId="1" applyNumberFormat="1" applyFont="1" applyFill="1" applyBorder="1" applyAlignment="1">
      <alignment wrapText="1"/>
    </xf>
    <xf numFmtId="164" fontId="11" fillId="0" borderId="0" xfId="1" applyNumberFormat="1" applyFont="1" applyFill="1"/>
    <xf numFmtId="164" fontId="11" fillId="8" borderId="1" xfId="1" applyNumberFormat="1" applyFont="1" applyFill="1" applyBorder="1" applyAlignment="1">
      <alignment wrapText="1"/>
    </xf>
    <xf numFmtId="164" fontId="16" fillId="2" borderId="11" xfId="1" applyNumberFormat="1" applyFont="1" applyFill="1" applyBorder="1" applyAlignment="1">
      <alignment wrapText="1"/>
    </xf>
    <xf numFmtId="164" fontId="16" fillId="10" borderId="1" xfId="1" applyNumberFormat="1" applyFont="1" applyFill="1" applyBorder="1" applyAlignment="1">
      <alignment wrapText="1"/>
    </xf>
    <xf numFmtId="164" fontId="16" fillId="10" borderId="1" xfId="1" applyNumberFormat="1" applyFont="1" applyFill="1" applyBorder="1" applyAlignment="1">
      <alignment horizontal="center" wrapText="1"/>
    </xf>
    <xf numFmtId="164" fontId="19" fillId="7" borderId="11" xfId="1" applyNumberFormat="1" applyFont="1" applyFill="1" applyBorder="1" applyAlignment="1">
      <alignment horizontal="center" vertical="top" wrapText="1"/>
    </xf>
    <xf numFmtId="164" fontId="21" fillId="2" borderId="1" xfId="1" applyNumberFormat="1" applyFont="1" applyFill="1" applyBorder="1" applyAlignment="1">
      <alignment horizontal="center" vertical="center"/>
    </xf>
    <xf numFmtId="164" fontId="18" fillId="4" borderId="1" xfId="1" applyNumberFormat="1" applyFont="1" applyFill="1" applyBorder="1" applyAlignment="1">
      <alignment wrapText="1"/>
    </xf>
    <xf numFmtId="164" fontId="18" fillId="4" borderId="1" xfId="1" applyNumberFormat="1" applyFont="1" applyFill="1" applyBorder="1" applyAlignment="1">
      <alignment horizontal="center" wrapText="1"/>
    </xf>
    <xf numFmtId="164" fontId="19" fillId="8" borderId="14" xfId="1" applyNumberFormat="1" applyFont="1" applyFill="1" applyBorder="1" applyAlignment="1">
      <alignment horizontal="center" wrapText="1"/>
    </xf>
    <xf numFmtId="164" fontId="11" fillId="8" borderId="14" xfId="1" applyNumberFormat="1" applyFont="1" applyFill="1" applyBorder="1" applyAlignment="1">
      <alignment horizontal="center" wrapText="1"/>
    </xf>
    <xf numFmtId="164" fontId="11" fillId="8" borderId="14" xfId="1" applyNumberFormat="1" applyFont="1" applyFill="1" applyBorder="1" applyAlignment="1">
      <alignment wrapText="1"/>
    </xf>
    <xf numFmtId="164" fontId="11" fillId="8" borderId="11" xfId="1" applyNumberFormat="1" applyFont="1" applyFill="1" applyBorder="1" applyAlignment="1">
      <alignment wrapText="1"/>
    </xf>
    <xf numFmtId="164" fontId="13" fillId="6" borderId="14" xfId="1" applyNumberFormat="1" applyFont="1" applyFill="1" applyBorder="1" applyAlignment="1">
      <alignment wrapText="1"/>
    </xf>
    <xf numFmtId="164" fontId="13" fillId="6" borderId="11" xfId="1" applyNumberFormat="1" applyFont="1" applyFill="1" applyBorder="1" applyAlignment="1">
      <alignment wrapText="1"/>
    </xf>
    <xf numFmtId="0" fontId="13" fillId="4" borderId="0" xfId="0" applyFont="1" applyFill="1" applyAlignment="1">
      <alignment horizontal="left"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9" fillId="7" borderId="11" xfId="0" applyFont="1" applyFill="1" applyBorder="1" applyAlignment="1">
      <alignment horizontal="left"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9" fillId="4" borderId="3" xfId="0" applyFont="1" applyFill="1" applyBorder="1" applyAlignment="1">
      <alignment horizontal="center" vertical="top" wrapText="1"/>
    </xf>
    <xf numFmtId="0" fontId="16" fillId="8" borderId="3" xfId="0" applyFont="1" applyFill="1" applyBorder="1" applyAlignment="1">
      <alignment horizontal="left" vertical="top" wrapText="1"/>
    </xf>
    <xf numFmtId="0" fontId="16" fillId="8" borderId="13" xfId="0" applyFont="1" applyFill="1" applyBorder="1" applyAlignment="1">
      <alignment horizontal="left" vertical="top" wrapText="1"/>
    </xf>
    <xf numFmtId="0" fontId="19" fillId="7" borderId="11" xfId="0" applyFont="1" applyFill="1" applyBorder="1" applyAlignment="1">
      <alignment horizontal="left"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6" fillId="8" borderId="13" xfId="0" applyFont="1" applyFill="1" applyBorder="1" applyAlignment="1">
      <alignment horizontal="left" vertical="top" wrapText="1"/>
    </xf>
    <xf numFmtId="0" fontId="16" fillId="8" borderId="3" xfId="0" applyFont="1" applyFill="1" applyBorder="1" applyAlignment="1">
      <alignment horizontal="left" vertical="top" wrapText="1"/>
    </xf>
    <xf numFmtId="0" fontId="19" fillId="4" borderId="3" xfId="0" applyFont="1" applyFill="1" applyBorder="1" applyAlignment="1">
      <alignment horizontal="center" vertical="top" wrapText="1"/>
    </xf>
    <xf numFmtId="0" fontId="16" fillId="8" borderId="9" xfId="0" applyFont="1" applyFill="1" applyBorder="1" applyAlignment="1">
      <alignment horizontal="left" vertical="top"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14" xfId="0" applyFont="1" applyFill="1" applyBorder="1" applyAlignment="1">
      <alignment horizontal="left" vertical="center" wrapText="1"/>
    </xf>
    <xf numFmtId="0" fontId="16" fillId="6" borderId="11" xfId="0" applyFont="1" applyFill="1" applyBorder="1" applyAlignment="1">
      <alignment horizontal="left" vertical="center" wrapText="1"/>
    </xf>
    <xf numFmtId="0" fontId="16" fillId="0" borderId="2" xfId="0" applyFont="1" applyFill="1" applyBorder="1" applyAlignment="1">
      <alignment horizontal="left" vertical="top" wrapText="1"/>
    </xf>
    <xf numFmtId="0" fontId="16" fillId="6" borderId="14" xfId="0" applyFont="1" applyFill="1" applyBorder="1" applyAlignment="1">
      <alignment vertical="center" wrapText="1"/>
    </xf>
    <xf numFmtId="0" fontId="16" fillId="6" borderId="11" xfId="0" applyFont="1" applyFill="1" applyBorder="1" applyAlignment="1">
      <alignment horizontal="left" vertical="top" wrapText="1"/>
    </xf>
    <xf numFmtId="0" fontId="20" fillId="6" borderId="10" xfId="0" applyFont="1" applyFill="1" applyBorder="1" applyAlignment="1">
      <alignment vertical="center" wrapText="1"/>
    </xf>
    <xf numFmtId="0" fontId="16" fillId="6" borderId="5" xfId="0" applyFont="1" applyFill="1" applyBorder="1" applyAlignment="1">
      <alignment wrapText="1"/>
    </xf>
    <xf numFmtId="0" fontId="16" fillId="6" borderId="15" xfId="0" applyFont="1" applyFill="1" applyBorder="1" applyAlignment="1">
      <alignment horizontal="left" vertical="top" wrapText="1"/>
    </xf>
    <xf numFmtId="0" fontId="16" fillId="6" borderId="2" xfId="0" applyFont="1" applyFill="1" applyBorder="1" applyAlignment="1">
      <alignment horizontal="left" wrapText="1"/>
    </xf>
    <xf numFmtId="0" fontId="16" fillId="6" borderId="15" xfId="0" applyFont="1" applyFill="1" applyBorder="1" applyAlignment="1">
      <alignment horizontal="center" wrapText="1"/>
    </xf>
    <xf numFmtId="0" fontId="16" fillId="6" borderId="9" xfId="0" applyFont="1" applyFill="1" applyBorder="1" applyAlignment="1">
      <alignment horizontal="center" wrapText="1"/>
    </xf>
    <xf numFmtId="0" fontId="16" fillId="6" borderId="0" xfId="0" applyFont="1" applyFill="1" applyBorder="1" applyAlignment="1">
      <alignment horizontal="center" wrapText="1"/>
    </xf>
    <xf numFmtId="0" fontId="16" fillId="6" borderId="12" xfId="0" applyFont="1" applyFill="1" applyBorder="1" applyAlignment="1">
      <alignment horizontal="center" wrapText="1"/>
    </xf>
    <xf numFmtId="0" fontId="16" fillId="6" borderId="6" xfId="0" applyFont="1" applyFill="1" applyBorder="1" applyAlignment="1">
      <alignment vertical="top" wrapText="1"/>
    </xf>
    <xf numFmtId="0" fontId="16" fillId="6" borderId="3" xfId="0" applyFont="1" applyFill="1" applyBorder="1" applyAlignment="1">
      <alignment horizontal="center" wrapText="1"/>
    </xf>
    <xf numFmtId="0" fontId="16" fillId="6" borderId="7" xfId="0" applyFont="1" applyFill="1" applyBorder="1" applyAlignment="1">
      <alignment horizontal="center" wrapText="1"/>
    </xf>
    <xf numFmtId="0" fontId="16" fillId="6" borderId="12" xfId="0" applyFont="1" applyFill="1" applyBorder="1" applyAlignment="1">
      <alignment horizontal="center" vertical="center" wrapText="1"/>
    </xf>
    <xf numFmtId="0" fontId="16" fillId="6" borderId="3" xfId="0" applyFont="1" applyFill="1" applyBorder="1" applyAlignment="1">
      <alignment horizontal="left" vertical="top" wrapText="1"/>
    </xf>
    <xf numFmtId="0" fontId="16" fillId="6" borderId="15" xfId="0" applyFont="1" applyFill="1" applyBorder="1" applyAlignment="1">
      <alignment horizontal="left" wrapText="1"/>
    </xf>
    <xf numFmtId="0" fontId="16" fillId="6" borderId="15" xfId="0" applyFont="1" applyFill="1" applyBorder="1" applyAlignment="1">
      <alignment vertical="center" wrapText="1"/>
    </xf>
    <xf numFmtId="0" fontId="16" fillId="6" borderId="9" xfId="0" applyFont="1" applyFill="1" applyBorder="1" applyAlignment="1">
      <alignment vertical="center" wrapText="1"/>
    </xf>
    <xf numFmtId="0" fontId="16" fillId="6" borderId="0" xfId="0" applyFont="1" applyFill="1" applyBorder="1" applyAlignment="1">
      <alignment horizontal="left" wrapText="1"/>
    </xf>
    <xf numFmtId="0" fontId="16" fillId="6" borderId="0" xfId="0" applyFont="1" applyFill="1" applyBorder="1" applyAlignment="1">
      <alignment horizontal="left" vertical="center" wrapText="1"/>
    </xf>
    <xf numFmtId="0" fontId="16" fillId="6" borderId="3" xfId="0" applyFont="1" applyFill="1" applyBorder="1" applyAlignment="1">
      <alignment horizontal="left" wrapText="1"/>
    </xf>
    <xf numFmtId="0" fontId="16" fillId="6" borderId="15" xfId="0" applyFont="1" applyFill="1" applyBorder="1" applyAlignment="1">
      <alignment vertical="top" wrapText="1"/>
    </xf>
    <xf numFmtId="0" fontId="16" fillId="6" borderId="3" xfId="0" applyFont="1" applyFill="1" applyBorder="1" applyAlignment="1">
      <alignment vertical="top" wrapText="1"/>
    </xf>
    <xf numFmtId="0" fontId="16" fillId="6" borderId="0" xfId="0" applyFont="1" applyFill="1" applyBorder="1" applyAlignment="1">
      <alignment vertical="top" wrapText="1"/>
    </xf>
    <xf numFmtId="0" fontId="17" fillId="6" borderId="3" xfId="0" applyFont="1" applyFill="1" applyBorder="1" applyAlignment="1">
      <alignment horizontal="center" wrapText="1"/>
    </xf>
    <xf numFmtId="0" fontId="17" fillId="6" borderId="7" xfId="0" applyFont="1" applyFill="1" applyBorder="1" applyAlignment="1">
      <alignment horizontal="center" wrapText="1"/>
    </xf>
    <xf numFmtId="0" fontId="17" fillId="6" borderId="0" xfId="0" applyFont="1" applyFill="1" applyBorder="1" applyAlignment="1">
      <alignment horizontal="center" wrapText="1"/>
    </xf>
    <xf numFmtId="0" fontId="17" fillId="6" borderId="12" xfId="0" applyFont="1" applyFill="1" applyBorder="1" applyAlignment="1">
      <alignment horizontal="center" wrapText="1"/>
    </xf>
    <xf numFmtId="0" fontId="0" fillId="6" borderId="0" xfId="0" applyFill="1"/>
    <xf numFmtId="0" fontId="16" fillId="6" borderId="9" xfId="0" applyFont="1" applyFill="1" applyBorder="1" applyAlignment="1">
      <alignment horizontal="left" vertical="top" wrapText="1"/>
    </xf>
    <xf numFmtId="0" fontId="16" fillId="6" borderId="12" xfId="0" applyFont="1" applyFill="1" applyBorder="1" applyAlignment="1">
      <alignment horizontal="left" vertical="top" wrapText="1"/>
    </xf>
    <xf numFmtId="0" fontId="16" fillId="6" borderId="7" xfId="0" applyFont="1" applyFill="1" applyBorder="1" applyAlignment="1">
      <alignment wrapText="1"/>
    </xf>
    <xf numFmtId="0" fontId="16" fillId="8" borderId="6" xfId="0" applyFont="1" applyFill="1" applyBorder="1" applyAlignment="1">
      <alignment horizontal="left" vertical="top" wrapText="1"/>
    </xf>
    <xf numFmtId="0" fontId="16" fillId="6" borderId="5" xfId="0" applyFont="1" applyFill="1" applyBorder="1" applyAlignment="1">
      <alignment vertical="center" wrapText="1"/>
    </xf>
    <xf numFmtId="0" fontId="16" fillId="6" borderId="12" xfId="0" applyFont="1" applyFill="1" applyBorder="1" applyAlignment="1">
      <alignment wrapText="1"/>
    </xf>
    <xf numFmtId="0" fontId="16" fillId="6" borderId="0" xfId="0" applyFont="1" applyFill="1" applyBorder="1" applyAlignment="1">
      <alignment horizontal="center" vertical="top" wrapText="1"/>
    </xf>
    <xf numFmtId="0" fontId="16" fillId="6" borderId="12" xfId="0" applyFont="1" applyFill="1" applyBorder="1" applyAlignment="1">
      <alignment horizontal="center" vertical="top" wrapText="1"/>
    </xf>
    <xf numFmtId="0" fontId="16" fillId="6" borderId="15" xfId="0" applyFont="1" applyFill="1" applyBorder="1" applyAlignment="1">
      <alignment horizontal="center" vertical="top" wrapText="1"/>
    </xf>
    <xf numFmtId="0" fontId="16" fillId="6" borderId="9" xfId="0" applyFont="1" applyFill="1" applyBorder="1" applyAlignment="1">
      <alignment horizontal="center" vertical="top" wrapText="1"/>
    </xf>
    <xf numFmtId="0" fontId="19" fillId="7" borderId="9" xfId="0" applyFont="1" applyFill="1" applyBorder="1" applyAlignment="1">
      <alignment horizontal="left" vertical="top" wrapText="1"/>
    </xf>
    <xf numFmtId="0" fontId="16" fillId="8" borderId="2" xfId="0" applyFont="1" applyFill="1" applyBorder="1" applyAlignment="1">
      <alignment horizontal="left" vertical="top" wrapText="1"/>
    </xf>
    <xf numFmtId="0" fontId="16" fillId="6" borderId="7" xfId="0" applyFont="1" applyFill="1" applyBorder="1" applyAlignment="1">
      <alignment horizontal="left" vertical="top" wrapText="1"/>
    </xf>
    <xf numFmtId="0" fontId="0" fillId="6" borderId="8" xfId="0" applyFill="1" applyBorder="1"/>
    <xf numFmtId="0" fontId="0" fillId="6" borderId="10" xfId="0" applyFill="1" applyBorder="1"/>
    <xf numFmtId="0" fontId="0" fillId="6" borderId="2" xfId="0" applyFill="1" applyBorder="1"/>
    <xf numFmtId="0" fontId="16" fillId="6" borderId="14" xfId="0" applyFont="1" applyFill="1" applyBorder="1" applyAlignment="1">
      <alignment vertical="top" wrapText="1"/>
    </xf>
    <xf numFmtId="0" fontId="16" fillId="6" borderId="8" xfId="0" applyFont="1" applyFill="1" applyBorder="1" applyAlignment="1">
      <alignment vertical="top" wrapText="1"/>
    </xf>
    <xf numFmtId="0" fontId="16" fillId="6" borderId="2" xfId="0" applyFont="1" applyFill="1" applyBorder="1" applyAlignment="1">
      <alignment horizontal="left" vertical="top" wrapText="1"/>
    </xf>
    <xf numFmtId="0" fontId="16" fillId="6" borderId="8" xfId="0" applyFont="1" applyFill="1" applyBorder="1" applyAlignment="1">
      <alignment horizontal="center" vertical="top" wrapText="1"/>
    </xf>
    <xf numFmtId="0" fontId="16" fillId="6" borderId="2" xfId="0" applyFont="1" applyFill="1" applyBorder="1" applyAlignment="1">
      <alignment horizontal="center" vertical="top" wrapText="1"/>
    </xf>
    <xf numFmtId="0" fontId="16" fillId="6" borderId="8" xfId="0" applyFont="1" applyFill="1" applyBorder="1" applyAlignment="1">
      <alignment horizontal="left" wrapText="1"/>
    </xf>
    <xf numFmtId="0" fontId="16" fillId="6" borderId="12" xfId="0" applyFont="1" applyFill="1" applyBorder="1" applyAlignment="1">
      <alignment vertical="top" wrapText="1"/>
    </xf>
    <xf numFmtId="0" fontId="0" fillId="6" borderId="14" xfId="0" applyFill="1" applyBorder="1"/>
    <xf numFmtId="0" fontId="0" fillId="6" borderId="11" xfId="0" applyFill="1" applyBorder="1"/>
    <xf numFmtId="0" fontId="0" fillId="6" borderId="5" xfId="0" applyFill="1" applyBorder="1"/>
    <xf numFmtId="0" fontId="0" fillId="6" borderId="15" xfId="0" applyFill="1" applyBorder="1"/>
    <xf numFmtId="0" fontId="0" fillId="6" borderId="9" xfId="0" applyFill="1" applyBorder="1"/>
    <xf numFmtId="0" fontId="0" fillId="6" borderId="4" xfId="0" applyFill="1" applyBorder="1"/>
    <xf numFmtId="0" fontId="0" fillId="6" borderId="0" xfId="0" applyFill="1" applyBorder="1"/>
    <xf numFmtId="0" fontId="0" fillId="6" borderId="12" xfId="0" applyFill="1" applyBorder="1"/>
    <xf numFmtId="0" fontId="0" fillId="6" borderId="6" xfId="0" applyFill="1" applyBorder="1"/>
    <xf numFmtId="0" fontId="0" fillId="6" borderId="3" xfId="0" applyFill="1" applyBorder="1"/>
    <xf numFmtId="0" fontId="0" fillId="6" borderId="7" xfId="0" applyFill="1" applyBorder="1"/>
    <xf numFmtId="0" fontId="29" fillId="6" borderId="13" xfId="0" applyFont="1" applyFill="1" applyBorder="1" applyAlignment="1">
      <alignment wrapText="1"/>
    </xf>
    <xf numFmtId="0" fontId="29" fillId="6" borderId="14" xfId="0" applyFont="1" applyFill="1" applyBorder="1" applyAlignment="1">
      <alignment horizontal="left" vertical="top" wrapText="1"/>
    </xf>
    <xf numFmtId="0" fontId="29" fillId="6" borderId="13" xfId="0" applyFont="1" applyFill="1" applyBorder="1" applyAlignment="1">
      <alignment vertical="top" wrapText="1"/>
    </xf>
    <xf numFmtId="0" fontId="29" fillId="6" borderId="13" xfId="0" applyFont="1" applyFill="1" applyBorder="1" applyAlignment="1">
      <alignment vertical="center" wrapText="1"/>
    </xf>
    <xf numFmtId="0" fontId="11" fillId="7" borderId="9" xfId="0" applyFont="1" applyFill="1" applyBorder="1" applyAlignment="1">
      <alignment horizontal="left" vertical="top" wrapText="1"/>
    </xf>
    <xf numFmtId="0" fontId="11" fillId="8" borderId="11" xfId="0" applyFont="1" applyFill="1" applyBorder="1" applyAlignment="1">
      <alignment horizontal="left" wrapText="1"/>
    </xf>
    <xf numFmtId="0" fontId="13" fillId="0" borderId="1" xfId="0" applyFont="1" applyFill="1" applyBorder="1" applyAlignment="1">
      <alignment wrapText="1"/>
    </xf>
    <xf numFmtId="164" fontId="16" fillId="6" borderId="2" xfId="1" applyNumberFormat="1" applyFont="1" applyFill="1" applyBorder="1" applyAlignment="1">
      <alignment horizontal="center" vertical="center" wrapText="1"/>
    </xf>
    <xf numFmtId="164" fontId="18" fillId="6" borderId="2" xfId="1" applyNumberFormat="1" applyFont="1" applyFill="1" applyBorder="1" applyAlignment="1">
      <alignment horizontal="center" vertical="center" wrapText="1"/>
    </xf>
    <xf numFmtId="164" fontId="30" fillId="6" borderId="2" xfId="1" applyNumberFormat="1" applyFont="1" applyFill="1" applyBorder="1" applyAlignment="1">
      <alignment horizontal="center" vertical="center" wrapText="1"/>
    </xf>
    <xf numFmtId="0" fontId="19" fillId="4" borderId="3" xfId="0" applyFont="1" applyFill="1" applyBorder="1" applyAlignment="1">
      <alignment vertical="top" wrapText="1"/>
    </xf>
    <xf numFmtId="164" fontId="18" fillId="0" borderId="1" xfId="1" applyNumberFormat="1" applyFont="1" applyFill="1" applyBorder="1" applyAlignment="1">
      <alignment wrapText="1"/>
    </xf>
    <xf numFmtId="164" fontId="18" fillId="0" borderId="1" xfId="1" applyNumberFormat="1" applyFont="1" applyFill="1" applyBorder="1" applyAlignment="1">
      <alignment horizontal="center" wrapText="1"/>
    </xf>
    <xf numFmtId="0" fontId="0" fillId="6" borderId="2" xfId="0" applyFill="1" applyBorder="1" applyAlignment="1">
      <alignment wrapText="1"/>
    </xf>
    <xf numFmtId="164" fontId="18" fillId="6" borderId="1" xfId="1" applyNumberFormat="1" applyFont="1" applyFill="1" applyBorder="1" applyAlignment="1">
      <alignment horizontal="center" vertical="top" wrapText="1"/>
    </xf>
    <xf numFmtId="0" fontId="20" fillId="6" borderId="1" xfId="0" applyFont="1" applyFill="1" applyBorder="1" applyAlignment="1">
      <alignment vertical="top" wrapText="1"/>
    </xf>
    <xf numFmtId="0" fontId="20" fillId="6" borderId="1" xfId="0" applyFont="1" applyFill="1" applyBorder="1" applyAlignment="1">
      <alignment vertical="center" wrapText="1"/>
    </xf>
    <xf numFmtId="0" fontId="11" fillId="4" borderId="3" xfId="0" applyFont="1" applyFill="1" applyBorder="1" applyAlignment="1">
      <alignment horizontal="center"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1" fillId="7" borderId="5" xfId="0" applyFont="1" applyFill="1" applyBorder="1" applyAlignment="1">
      <alignment horizontal="left" vertical="top" wrapText="1"/>
    </xf>
    <xf numFmtId="0" fontId="11" fillId="7" borderId="15" xfId="0" applyFont="1" applyFill="1" applyBorder="1" applyAlignment="1">
      <alignment horizontal="left" vertical="top" wrapText="1"/>
    </xf>
    <xf numFmtId="0" fontId="11" fillId="7" borderId="9"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19" fillId="7" borderId="11" xfId="0" applyFont="1" applyFill="1" applyBorder="1" applyAlignment="1">
      <alignment horizontal="left" vertical="top" wrapText="1"/>
    </xf>
    <xf numFmtId="0" fontId="16" fillId="8" borderId="3" xfId="0" applyFont="1" applyFill="1" applyBorder="1" applyAlignment="1">
      <alignment horizontal="left" vertical="top" wrapText="1"/>
    </xf>
    <xf numFmtId="0" fontId="16" fillId="8" borderId="7" xfId="0" applyFont="1" applyFill="1" applyBorder="1" applyAlignment="1">
      <alignment horizontal="left" vertical="top" wrapText="1"/>
    </xf>
    <xf numFmtId="0" fontId="19" fillId="4" borderId="3" xfId="0" applyFont="1" applyFill="1" applyBorder="1" applyAlignment="1">
      <alignment horizontal="center" vertical="top" wrapText="1"/>
    </xf>
    <xf numFmtId="164" fontId="19" fillId="6" borderId="13" xfId="1" applyNumberFormat="1" applyFont="1" applyFill="1" applyBorder="1" applyAlignment="1">
      <alignment horizontal="center" vertical="center" wrapText="1"/>
    </xf>
    <xf numFmtId="164" fontId="19" fillId="6" borderId="14" xfId="1" applyNumberFormat="1" applyFont="1" applyFill="1" applyBorder="1" applyAlignment="1">
      <alignment horizontal="center" vertical="center" wrapText="1"/>
    </xf>
    <xf numFmtId="164" fontId="19" fillId="6" borderId="11" xfId="1" applyNumberFormat="1"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9" fillId="7" borderId="5" xfId="0" applyFont="1" applyFill="1" applyBorder="1" applyAlignment="1">
      <alignment horizontal="left" vertical="top" wrapText="1"/>
    </xf>
    <xf numFmtId="0" fontId="19" fillId="7" borderId="15" xfId="0" applyFont="1" applyFill="1" applyBorder="1" applyAlignment="1">
      <alignment horizontal="left" vertical="top" wrapText="1"/>
    </xf>
    <xf numFmtId="0" fontId="19" fillId="7" borderId="9" xfId="0" applyFont="1" applyFill="1" applyBorder="1" applyAlignment="1">
      <alignment horizontal="left" vertical="top" wrapText="1"/>
    </xf>
    <xf numFmtId="164" fontId="11" fillId="6" borderId="13" xfId="1" applyNumberFormat="1" applyFont="1" applyFill="1" applyBorder="1" applyAlignment="1">
      <alignment horizontal="center" vertical="center" wrapText="1"/>
    </xf>
    <xf numFmtId="164" fontId="11" fillId="6" borderId="14" xfId="1" applyNumberFormat="1" applyFont="1" applyFill="1" applyBorder="1" applyAlignment="1">
      <alignment horizontal="center" vertical="center" wrapText="1"/>
    </xf>
    <xf numFmtId="164" fontId="11" fillId="6" borderId="11" xfId="1" applyNumberFormat="1" applyFont="1" applyFill="1" applyBorder="1" applyAlignment="1">
      <alignment horizontal="center" vertical="center" wrapText="1"/>
    </xf>
    <xf numFmtId="0" fontId="13" fillId="8" borderId="14" xfId="0" applyFont="1" applyFill="1" applyBorder="1" applyAlignment="1">
      <alignment horizontal="left" vertical="top" wrapText="1"/>
    </xf>
    <xf numFmtId="0" fontId="13" fillId="8" borderId="11" xfId="0" applyFont="1" applyFill="1" applyBorder="1" applyAlignment="1">
      <alignment horizontal="left" vertical="top" wrapText="1"/>
    </xf>
    <xf numFmtId="0" fontId="11" fillId="7" borderId="14" xfId="0" applyFont="1" applyFill="1" applyBorder="1" applyAlignment="1">
      <alignment horizontal="left" vertical="top" wrapText="1"/>
    </xf>
    <xf numFmtId="0" fontId="11" fillId="7" borderId="11" xfId="0" applyFont="1" applyFill="1" applyBorder="1" applyAlignment="1">
      <alignment horizontal="left" vertical="top" wrapText="1"/>
    </xf>
    <xf numFmtId="164" fontId="7" fillId="6" borderId="13" xfId="1" applyNumberFormat="1" applyFont="1" applyFill="1" applyBorder="1" applyAlignment="1">
      <alignment horizontal="center"/>
    </xf>
    <xf numFmtId="164" fontId="7" fillId="6" borderId="14" xfId="1" applyNumberFormat="1" applyFont="1" applyFill="1" applyBorder="1" applyAlignment="1">
      <alignment horizontal="center"/>
    </xf>
    <xf numFmtId="164" fontId="7" fillId="6" borderId="11" xfId="1" applyNumberFormat="1" applyFont="1" applyFill="1" applyBorder="1" applyAlignment="1">
      <alignment horizontal="center"/>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8" borderId="15" xfId="0" applyFont="1" applyFill="1" applyBorder="1" applyAlignment="1">
      <alignment horizontal="left" vertical="top" wrapText="1"/>
    </xf>
    <xf numFmtId="0" fontId="13" fillId="8" borderId="9" xfId="0" applyFont="1" applyFill="1" applyBorder="1" applyAlignment="1">
      <alignment horizontal="left" vertical="top" wrapText="1"/>
    </xf>
    <xf numFmtId="0" fontId="13" fillId="6" borderId="5"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8" borderId="15" xfId="0" applyFont="1" applyFill="1" applyBorder="1" applyAlignment="1">
      <alignment horizontal="center" vertical="top" wrapText="1"/>
    </xf>
    <xf numFmtId="0" fontId="13" fillId="8" borderId="9" xfId="0" applyFont="1" applyFill="1" applyBorder="1" applyAlignment="1">
      <alignment horizontal="center" vertical="top" wrapText="1"/>
    </xf>
    <xf numFmtId="164" fontId="22" fillId="9" borderId="13" xfId="1" applyNumberFormat="1" applyFont="1" applyFill="1" applyBorder="1" applyAlignment="1">
      <alignment horizontal="center"/>
    </xf>
    <xf numFmtId="164" fontId="22" fillId="9" borderId="14" xfId="1" applyNumberFormat="1" applyFont="1" applyFill="1" applyBorder="1" applyAlignment="1">
      <alignment horizontal="center"/>
    </xf>
    <xf numFmtId="164" fontId="22" fillId="9" borderId="11" xfId="1" applyNumberFormat="1" applyFont="1" applyFill="1" applyBorder="1" applyAlignment="1">
      <alignment horizontal="center"/>
    </xf>
    <xf numFmtId="0" fontId="7" fillId="6" borderId="13" xfId="0" applyFont="1" applyFill="1" applyBorder="1" applyAlignment="1">
      <alignment horizontal="center"/>
    </xf>
    <xf numFmtId="0" fontId="7" fillId="6" borderId="14" xfId="0" applyFont="1" applyFill="1" applyBorder="1" applyAlignment="1">
      <alignment horizontal="center"/>
    </xf>
    <xf numFmtId="0" fontId="7" fillId="6" borderId="11" xfId="0" applyFont="1" applyFill="1" applyBorder="1" applyAlignment="1">
      <alignment horizontal="center"/>
    </xf>
    <xf numFmtId="164" fontId="16" fillId="0" borderId="1" xfId="1" applyNumberFormat="1" applyFont="1" applyFill="1" applyBorder="1" applyAlignment="1">
      <alignment horizontal="center" wrapText="1"/>
    </xf>
  </cellXfs>
  <cellStyles count="3">
    <cellStyle name="Comma" xfId="1" builtinId="3"/>
    <cellStyle name="Normal" xfId="0" builtinId="0"/>
    <cellStyle name="Percent" xfId="2" builtinId="5"/>
  </cellStyles>
  <dxfs count="3083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jeza.gjuzi/Downloads/4.Q4%20Formati%20IV_Metodologjia%20e%20%20%20%20Kostimit_IPSIS%20Standart%20Shendetesis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Standard_Cost"/>
      <sheetName val="Incremental_Cost Year 1"/>
      <sheetName val="Incremental_Cost Year 2"/>
      <sheetName val="Incremental_Cost Year 3"/>
      <sheetName val="Incremental_Cost Year 4"/>
      <sheetName val="Incremental_Cost Year 5"/>
      <sheetName val="Incremental_Cost Year 6"/>
      <sheetName val="Incremental_Cost Year 7"/>
      <sheetName val="Incremental_Cost Year 8"/>
      <sheetName val="Incremental_Cost Year 9"/>
      <sheetName val="Incremental_Cost Year 10"/>
      <sheetName val="Summary for IPSIS"/>
    </sheetNames>
    <sheetDataSet>
      <sheetData sheetId="0" refreshError="1">
        <row r="31">
          <cell r="B31">
            <v>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N43"/>
  <sheetViews>
    <sheetView topLeftCell="A13" workbookViewId="0">
      <selection activeCell="B23" sqref="B23"/>
    </sheetView>
  </sheetViews>
  <sheetFormatPr defaultRowHeight="14.4"/>
  <cols>
    <col min="1" max="1" width="12.88671875" customWidth="1"/>
    <col min="2" max="2" width="20.44140625" customWidth="1"/>
    <col min="3" max="3" width="13.33203125" customWidth="1"/>
    <col min="4" max="4" width="11.44140625" customWidth="1"/>
  </cols>
  <sheetData>
    <row r="1" spans="1:14">
      <c r="A1" s="380" t="s">
        <v>156</v>
      </c>
      <c r="B1" s="380"/>
      <c r="C1" s="380"/>
      <c r="D1" s="380"/>
      <c r="E1" s="380"/>
      <c r="F1" s="380"/>
      <c r="G1" s="26"/>
      <c r="H1" s="25"/>
      <c r="I1" s="25"/>
      <c r="J1" s="25"/>
      <c r="K1" s="25"/>
      <c r="L1" s="2"/>
      <c r="M1" s="2"/>
      <c r="N1" s="2"/>
    </row>
    <row r="2" spans="1:14">
      <c r="A2" s="6"/>
      <c r="B2" s="17" t="s">
        <v>61</v>
      </c>
      <c r="C2" s="16"/>
      <c r="D2" s="16"/>
      <c r="E2" s="16"/>
      <c r="F2" s="17" t="s">
        <v>62</v>
      </c>
      <c r="G2" s="16"/>
      <c r="H2" s="2"/>
      <c r="I2" s="2"/>
      <c r="J2" s="2"/>
      <c r="K2" s="2"/>
      <c r="L2" s="2"/>
      <c r="M2" s="2"/>
      <c r="N2" s="2"/>
    </row>
    <row r="3" spans="1:14" ht="100.8">
      <c r="A3" s="7" t="s">
        <v>48</v>
      </c>
      <c r="B3" s="4" t="s">
        <v>151</v>
      </c>
      <c r="C3" s="4" t="s">
        <v>152</v>
      </c>
      <c r="D3" s="4" t="s">
        <v>153</v>
      </c>
      <c r="E3" s="16"/>
      <c r="F3" s="4" t="s">
        <v>93</v>
      </c>
      <c r="G3" s="16"/>
      <c r="H3" s="2"/>
      <c r="I3" s="2"/>
      <c r="J3" s="2"/>
      <c r="K3" s="2"/>
      <c r="L3" s="2"/>
      <c r="M3" s="2"/>
      <c r="N3" s="2"/>
    </row>
    <row r="4" spans="1:14">
      <c r="A4" s="13" t="s">
        <v>50</v>
      </c>
      <c r="B4" s="14" t="s">
        <v>1</v>
      </c>
      <c r="C4" s="15">
        <v>71142.857142857145</v>
      </c>
      <c r="D4" s="15">
        <v>650</v>
      </c>
      <c r="E4" s="16"/>
      <c r="F4" s="9">
        <v>0.16700000000000001</v>
      </c>
      <c r="G4" s="18"/>
      <c r="H4" s="5"/>
      <c r="I4" s="2"/>
      <c r="J4" s="2"/>
      <c r="K4" s="2"/>
      <c r="L4" s="2"/>
      <c r="M4" s="2"/>
      <c r="N4" s="2"/>
    </row>
    <row r="5" spans="1:14">
      <c r="A5" s="13" t="s">
        <v>49</v>
      </c>
      <c r="B5" s="14" t="s">
        <v>2</v>
      </c>
      <c r="C5" s="8">
        <v>120000</v>
      </c>
      <c r="D5" s="8">
        <v>1000</v>
      </c>
      <c r="E5" s="16"/>
      <c r="F5" s="19"/>
      <c r="G5" s="16"/>
      <c r="H5" s="2"/>
      <c r="I5" s="2"/>
      <c r="J5" s="2"/>
      <c r="K5" s="2"/>
      <c r="L5" s="2"/>
      <c r="M5" s="2"/>
      <c r="N5" s="2"/>
    </row>
    <row r="6" spans="1:14">
      <c r="A6" s="13" t="s">
        <v>49</v>
      </c>
      <c r="B6" s="14" t="s">
        <v>3</v>
      </c>
      <c r="C6" s="8">
        <v>100000</v>
      </c>
      <c r="D6" s="8">
        <v>800</v>
      </c>
      <c r="E6" s="16"/>
      <c r="F6" s="16"/>
      <c r="G6" s="16"/>
      <c r="H6" s="2"/>
      <c r="I6" s="2"/>
      <c r="J6" s="2"/>
      <c r="K6" s="2"/>
      <c r="L6" s="2"/>
      <c r="M6" s="2"/>
      <c r="N6" s="2"/>
    </row>
    <row r="7" spans="1:14">
      <c r="A7" s="13" t="s">
        <v>49</v>
      </c>
      <c r="B7" s="14" t="s">
        <v>4</v>
      </c>
      <c r="C7" s="8">
        <v>80000</v>
      </c>
      <c r="D7" s="8">
        <v>750</v>
      </c>
      <c r="E7" s="16"/>
      <c r="F7" s="16"/>
      <c r="G7" s="16"/>
      <c r="H7" s="2"/>
      <c r="I7" s="2"/>
      <c r="J7" s="2"/>
      <c r="K7" s="2"/>
      <c r="L7" s="2"/>
      <c r="M7" s="2"/>
      <c r="N7" s="2"/>
    </row>
    <row r="8" spans="1:14">
      <c r="A8" s="13" t="s">
        <v>49</v>
      </c>
      <c r="B8" s="14" t="s">
        <v>5</v>
      </c>
      <c r="C8" s="8">
        <v>70000</v>
      </c>
      <c r="D8" s="8">
        <v>700</v>
      </c>
      <c r="E8" s="16"/>
      <c r="F8" s="16"/>
      <c r="G8" s="16"/>
      <c r="H8" s="2"/>
      <c r="I8" s="2"/>
      <c r="J8" s="2"/>
      <c r="K8" s="2"/>
      <c r="L8" s="2"/>
      <c r="M8" s="2"/>
      <c r="N8" s="2"/>
    </row>
    <row r="9" spans="1:14">
      <c r="A9" s="13" t="s">
        <v>49</v>
      </c>
      <c r="B9" s="14" t="s">
        <v>172</v>
      </c>
      <c r="C9" s="8">
        <v>50000</v>
      </c>
      <c r="D9" s="8">
        <v>500</v>
      </c>
      <c r="E9" s="16"/>
      <c r="F9" s="16"/>
      <c r="G9" s="16"/>
      <c r="H9" s="2"/>
      <c r="I9" s="2"/>
      <c r="J9" s="2"/>
      <c r="K9" s="2"/>
      <c r="L9" s="2"/>
      <c r="M9" s="2"/>
      <c r="N9" s="2"/>
    </row>
    <row r="10" spans="1:14">
      <c r="A10" s="13" t="s">
        <v>49</v>
      </c>
      <c r="B10" s="14" t="s">
        <v>189</v>
      </c>
      <c r="C10" s="8">
        <v>44000</v>
      </c>
      <c r="D10" s="8">
        <v>400</v>
      </c>
      <c r="E10" s="16"/>
      <c r="F10" s="16"/>
      <c r="G10" s="16"/>
      <c r="H10" s="2"/>
      <c r="I10" s="2"/>
      <c r="J10" s="2"/>
      <c r="K10" s="2"/>
      <c r="L10" s="2"/>
      <c r="M10" s="2"/>
      <c r="N10" s="2"/>
    </row>
    <row r="11" spans="1:14">
      <c r="A11" s="13" t="s">
        <v>49</v>
      </c>
      <c r="B11" s="14" t="s">
        <v>190</v>
      </c>
      <c r="C11" s="8">
        <v>34000</v>
      </c>
      <c r="D11" s="8">
        <v>400</v>
      </c>
      <c r="E11" s="16"/>
      <c r="F11" s="16"/>
      <c r="G11" s="16"/>
      <c r="H11" s="2"/>
      <c r="I11" s="2"/>
      <c r="J11" s="2"/>
      <c r="K11" s="2"/>
      <c r="L11" s="2"/>
      <c r="M11" s="2"/>
      <c r="N11" s="2"/>
    </row>
    <row r="12" spans="1:14">
      <c r="A12" s="6"/>
      <c r="B12" s="20"/>
      <c r="C12" s="21"/>
      <c r="D12" s="21"/>
      <c r="E12" s="16"/>
      <c r="F12" s="16"/>
      <c r="G12" s="16"/>
      <c r="H12" s="2"/>
      <c r="I12" s="2"/>
      <c r="J12" s="2"/>
      <c r="K12" s="2"/>
      <c r="L12" s="2"/>
      <c r="M12" s="2"/>
      <c r="N12" s="2"/>
    </row>
    <row r="13" spans="1:14">
      <c r="A13" s="6"/>
      <c r="B13" s="17" t="s">
        <v>40</v>
      </c>
      <c r="C13" s="16"/>
      <c r="D13" s="16"/>
      <c r="E13" s="16"/>
      <c r="F13" s="16"/>
      <c r="G13" s="16"/>
      <c r="H13" s="2"/>
      <c r="I13" s="2"/>
      <c r="J13" s="2"/>
      <c r="K13" s="2"/>
      <c r="L13" s="2"/>
      <c r="M13" s="2"/>
      <c r="N13" s="2"/>
    </row>
    <row r="14" spans="1:14" ht="86.4">
      <c r="A14" s="6"/>
      <c r="B14" s="4" t="s">
        <v>37</v>
      </c>
      <c r="C14" s="4" t="s">
        <v>35</v>
      </c>
      <c r="D14" s="4" t="s">
        <v>36</v>
      </c>
      <c r="E14" s="4" t="s">
        <v>38</v>
      </c>
      <c r="F14" s="4" t="s">
        <v>173</v>
      </c>
      <c r="G14" s="16"/>
      <c r="H14" s="2"/>
      <c r="I14" s="2"/>
      <c r="J14" s="2"/>
      <c r="K14" s="2"/>
      <c r="L14" s="2"/>
      <c r="M14" s="2"/>
      <c r="N14" s="2"/>
    </row>
    <row r="15" spans="1:14">
      <c r="A15" s="6"/>
      <c r="B15" s="10">
        <v>2000</v>
      </c>
      <c r="C15" s="10">
        <v>1500</v>
      </c>
      <c r="D15" s="10">
        <v>5000</v>
      </c>
      <c r="E15" s="10">
        <v>40000</v>
      </c>
      <c r="F15" s="10">
        <v>0</v>
      </c>
      <c r="G15" s="16"/>
      <c r="H15" s="2"/>
      <c r="I15" s="2"/>
      <c r="J15" s="2"/>
      <c r="K15" s="2"/>
      <c r="L15" s="2"/>
      <c r="M15" s="2"/>
      <c r="N15" s="2"/>
    </row>
    <row r="16" spans="1:14">
      <c r="A16" s="6"/>
      <c r="B16" s="16"/>
      <c r="C16" s="16"/>
      <c r="D16" s="16"/>
      <c r="E16" s="16"/>
      <c r="F16" s="16"/>
      <c r="G16" s="16"/>
      <c r="H16" s="2"/>
      <c r="I16" s="2"/>
      <c r="J16" s="2"/>
      <c r="K16" s="2"/>
      <c r="L16" s="2"/>
      <c r="M16" s="2"/>
      <c r="N16" s="2"/>
    </row>
    <row r="17" spans="1:14">
      <c r="A17" s="6"/>
      <c r="B17" s="17" t="s">
        <v>41</v>
      </c>
      <c r="C17" s="16"/>
      <c r="D17" s="16"/>
      <c r="E17" s="16"/>
      <c r="F17" s="16"/>
      <c r="G17" s="16"/>
      <c r="H17" s="2"/>
      <c r="I17" s="2"/>
      <c r="J17" s="2"/>
      <c r="K17" s="2"/>
      <c r="L17" s="2"/>
      <c r="M17" s="2"/>
      <c r="N17" s="2"/>
    </row>
    <row r="18" spans="1:14" ht="57.6">
      <c r="A18" s="6"/>
      <c r="B18" s="4" t="s">
        <v>66</v>
      </c>
      <c r="C18" s="4" t="s">
        <v>39</v>
      </c>
      <c r="D18" s="16"/>
      <c r="E18" s="16"/>
      <c r="F18" s="16"/>
      <c r="G18" s="16"/>
      <c r="H18" s="2"/>
      <c r="I18" s="2"/>
      <c r="J18" s="2"/>
      <c r="K18" s="2"/>
      <c r="L18" s="2"/>
      <c r="M18" s="2"/>
      <c r="N18" s="2"/>
    </row>
    <row r="19" spans="1:14">
      <c r="A19" s="6"/>
      <c r="B19" s="10">
        <v>60000</v>
      </c>
      <c r="C19" s="10">
        <v>5000</v>
      </c>
      <c r="D19" s="16"/>
      <c r="E19" s="16"/>
      <c r="F19" s="16"/>
      <c r="G19" s="16"/>
      <c r="H19" s="2"/>
      <c r="I19" s="2"/>
      <c r="J19" s="2"/>
      <c r="K19" s="2"/>
      <c r="L19" s="2"/>
      <c r="M19" s="2"/>
      <c r="N19" s="2"/>
    </row>
    <row r="20" spans="1:14">
      <c r="A20" s="6"/>
      <c r="B20" s="16"/>
      <c r="C20" s="16"/>
      <c r="D20" s="16"/>
      <c r="E20" s="16"/>
      <c r="F20" s="16"/>
      <c r="G20" s="16"/>
      <c r="H20" s="2"/>
      <c r="I20" s="2"/>
      <c r="J20" s="2"/>
      <c r="K20" s="2"/>
      <c r="L20" s="2"/>
      <c r="M20" s="2"/>
      <c r="N20" s="2"/>
    </row>
    <row r="21" spans="1:14">
      <c r="A21" s="6"/>
      <c r="B21" s="17" t="s">
        <v>42</v>
      </c>
      <c r="C21" s="16"/>
      <c r="D21" s="16"/>
      <c r="E21" s="29" t="s">
        <v>42</v>
      </c>
      <c r="F21" s="28"/>
      <c r="G21" s="16"/>
      <c r="H21" s="2"/>
      <c r="I21" s="2"/>
      <c r="J21" s="2"/>
      <c r="K21" s="2"/>
      <c r="L21" s="2"/>
      <c r="M21" s="2"/>
      <c r="N21" s="2"/>
    </row>
    <row r="22" spans="1:14">
      <c r="A22" s="6"/>
      <c r="B22" s="4" t="s">
        <v>33</v>
      </c>
      <c r="C22" s="4" t="s">
        <v>34</v>
      </c>
      <c r="D22" s="16"/>
      <c r="E22" s="28" t="s">
        <v>171</v>
      </c>
      <c r="F22" s="28"/>
      <c r="G22" s="16"/>
      <c r="H22" s="2"/>
      <c r="I22" s="2"/>
      <c r="J22" s="2"/>
      <c r="K22" s="2"/>
      <c r="L22" s="2"/>
      <c r="M22" s="2"/>
      <c r="N22" s="2"/>
    </row>
    <row r="23" spans="1:14">
      <c r="A23" s="6"/>
      <c r="B23" s="10">
        <v>74000</v>
      </c>
      <c r="C23" s="10">
        <v>19000</v>
      </c>
      <c r="D23" s="16"/>
      <c r="E23" s="27"/>
      <c r="F23" s="27">
        <v>9000</v>
      </c>
      <c r="G23" s="16"/>
      <c r="H23" s="2"/>
      <c r="I23" s="2"/>
      <c r="J23" s="2"/>
      <c r="K23" s="2"/>
      <c r="L23" s="2"/>
      <c r="M23" s="2"/>
      <c r="N23" s="2"/>
    </row>
    <row r="24" spans="1:14">
      <c r="A24" s="6"/>
      <c r="B24" s="19"/>
      <c r="C24" s="19"/>
      <c r="D24" s="16"/>
      <c r="E24" s="16"/>
      <c r="F24" s="16"/>
      <c r="G24" s="16"/>
      <c r="H24" s="3"/>
      <c r="I24" s="3"/>
      <c r="J24" s="3"/>
      <c r="K24" s="3"/>
      <c r="L24" s="3"/>
      <c r="M24" s="3"/>
      <c r="N24" s="3"/>
    </row>
    <row r="25" spans="1:14">
      <c r="A25" s="6"/>
      <c r="B25" s="17" t="s">
        <v>43</v>
      </c>
      <c r="C25" s="16"/>
      <c r="D25" s="16"/>
      <c r="E25" s="16"/>
      <c r="F25" s="16"/>
      <c r="G25" s="16"/>
      <c r="H25" s="2"/>
      <c r="I25" s="2"/>
      <c r="J25" s="2"/>
      <c r="K25" s="2"/>
      <c r="L25" s="2"/>
      <c r="M25" s="2"/>
      <c r="N25" s="2"/>
    </row>
    <row r="26" spans="1:14" ht="43.2">
      <c r="A26" s="6"/>
      <c r="B26" s="22" t="s">
        <v>31</v>
      </c>
      <c r="C26" s="22" t="s">
        <v>30</v>
      </c>
      <c r="D26" s="22" t="s">
        <v>32</v>
      </c>
      <c r="E26" s="16"/>
      <c r="F26" s="16"/>
      <c r="G26" s="16"/>
      <c r="H26" s="2"/>
      <c r="I26" s="2"/>
      <c r="J26" s="2"/>
      <c r="K26" s="2"/>
      <c r="L26" s="2"/>
      <c r="M26" s="2"/>
      <c r="N26" s="2"/>
    </row>
    <row r="27" spans="1:14">
      <c r="A27" s="6"/>
      <c r="B27" s="11">
        <v>90000</v>
      </c>
      <c r="C27" s="11">
        <v>25000</v>
      </c>
      <c r="D27" s="11">
        <v>1500000</v>
      </c>
      <c r="E27" s="16"/>
      <c r="F27" s="16"/>
      <c r="G27" s="16"/>
      <c r="H27" s="2"/>
      <c r="I27" s="2"/>
      <c r="J27" s="2"/>
      <c r="K27" s="2"/>
      <c r="L27" s="2"/>
      <c r="M27" s="2"/>
      <c r="N27" s="2"/>
    </row>
    <row r="28" spans="1:14">
      <c r="A28" s="6"/>
      <c r="B28" s="16"/>
      <c r="C28" s="16"/>
      <c r="D28" s="16"/>
      <c r="E28" s="16"/>
      <c r="F28" s="16"/>
      <c r="G28" s="16"/>
      <c r="H28" s="2"/>
      <c r="I28" s="2"/>
      <c r="J28" s="2"/>
      <c r="K28" s="2"/>
      <c r="L28" s="2"/>
      <c r="M28" s="2"/>
      <c r="N28" s="2"/>
    </row>
    <row r="29" spans="1:14">
      <c r="A29" s="6"/>
      <c r="B29" s="17" t="s">
        <v>44</v>
      </c>
      <c r="C29" s="17" t="s">
        <v>98</v>
      </c>
      <c r="D29" s="16"/>
      <c r="E29" s="16"/>
      <c r="F29" s="16"/>
      <c r="G29" s="16"/>
      <c r="H29" s="2"/>
      <c r="I29" s="2"/>
      <c r="J29" s="2"/>
      <c r="K29" s="2"/>
      <c r="L29" s="2"/>
      <c r="M29" s="2"/>
      <c r="N29" s="2"/>
    </row>
    <row r="30" spans="1:14">
      <c r="A30" s="6"/>
      <c r="B30" s="23" t="s">
        <v>97</v>
      </c>
      <c r="C30" s="23" t="s">
        <v>91</v>
      </c>
      <c r="D30" s="24"/>
      <c r="E30" s="16"/>
      <c r="F30" s="16"/>
      <c r="G30" s="16"/>
      <c r="H30" s="2"/>
      <c r="I30" s="2"/>
      <c r="J30" s="2"/>
      <c r="K30" s="2"/>
      <c r="L30" s="2"/>
      <c r="M30" s="2"/>
      <c r="N30" s="2"/>
    </row>
    <row r="31" spans="1:14">
      <c r="A31" s="6"/>
      <c r="B31" s="12">
        <v>0.2</v>
      </c>
      <c r="C31" s="9">
        <v>0.15</v>
      </c>
      <c r="D31" s="16"/>
      <c r="E31" s="16"/>
      <c r="F31" s="16"/>
      <c r="G31" s="16"/>
      <c r="H31" s="2"/>
      <c r="I31" s="2"/>
      <c r="J31" s="2"/>
      <c r="K31" s="2"/>
      <c r="L31" s="2"/>
      <c r="M31" s="2"/>
      <c r="N31" s="2"/>
    </row>
    <row r="32" spans="1:14">
      <c r="A32" s="6"/>
      <c r="B32" s="16"/>
      <c r="C32" s="16"/>
      <c r="D32" s="16"/>
      <c r="E32" s="16"/>
      <c r="F32" s="16"/>
      <c r="G32" s="16"/>
      <c r="H32" s="2"/>
      <c r="I32" s="2"/>
      <c r="J32" s="2"/>
      <c r="K32" s="2"/>
      <c r="L32" s="2"/>
      <c r="M32" s="2"/>
      <c r="N32" s="2"/>
    </row>
    <row r="33" spans="2:14">
      <c r="B33" s="2"/>
      <c r="C33" s="2"/>
      <c r="D33" s="2"/>
      <c r="E33" s="2"/>
      <c r="F33" s="2"/>
      <c r="G33" s="2"/>
      <c r="H33" s="2"/>
      <c r="I33" s="2"/>
      <c r="J33" s="2"/>
      <c r="K33" s="2"/>
      <c r="L33" s="2"/>
      <c r="M33" s="2"/>
      <c r="N33" s="2"/>
    </row>
    <row r="34" spans="2:14">
      <c r="B34" s="2"/>
      <c r="C34" s="2"/>
      <c r="D34" s="2"/>
      <c r="E34" s="2"/>
      <c r="F34" s="2"/>
      <c r="G34" s="2"/>
      <c r="H34" s="2"/>
      <c r="I34" s="2"/>
      <c r="J34" s="2"/>
      <c r="K34" s="2"/>
      <c r="L34" s="2"/>
      <c r="M34" s="2"/>
      <c r="N34" s="2"/>
    </row>
    <row r="35" spans="2:14">
      <c r="B35" s="5"/>
      <c r="C35" s="5"/>
      <c r="D35" s="2"/>
      <c r="E35" s="2"/>
      <c r="F35" s="2"/>
      <c r="G35" s="2"/>
      <c r="H35" s="2"/>
      <c r="I35" s="2"/>
      <c r="J35" s="2"/>
      <c r="K35" s="2"/>
      <c r="L35" s="2"/>
      <c r="M35" s="2"/>
      <c r="N35" s="2"/>
    </row>
    <row r="43" spans="2:14">
      <c r="B43" s="2"/>
      <c r="C43" s="2"/>
      <c r="D43" s="2"/>
      <c r="E43" s="1"/>
      <c r="F43" s="1"/>
      <c r="G43" s="1"/>
      <c r="H43" s="1"/>
      <c r="I43" s="1"/>
      <c r="J43" s="1"/>
      <c r="K43" s="1"/>
      <c r="L43" s="1"/>
      <c r="M43" s="1"/>
      <c r="N43" s="1"/>
    </row>
  </sheetData>
  <mergeCells count="1">
    <mergeCell ref="A1:F1"/>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BF292"/>
  <sheetViews>
    <sheetView topLeftCell="AI1" zoomScale="70" zoomScaleNormal="70" workbookViewId="0">
      <selection activeCell="AQ3" sqref="AQ3:BB4"/>
    </sheetView>
  </sheetViews>
  <sheetFormatPr defaultColWidth="8.88671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87.4414062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2.6640625" style="235" customWidth="1"/>
    <col min="55" max="58" width="9.109375" style="167" customWidth="1"/>
    <col min="59" max="16384" width="8.88671875" style="169"/>
  </cols>
  <sheetData>
    <row r="1" spans="1:58" s="183" customFormat="1" ht="50.4" customHeight="1">
      <c r="A1" s="115"/>
      <c r="B1" s="391" t="s">
        <v>155</v>
      </c>
      <c r="C1" s="391"/>
      <c r="D1" s="391"/>
      <c r="E1" s="391"/>
      <c r="F1" s="391"/>
      <c r="G1" s="391"/>
      <c r="H1" s="391"/>
      <c r="I1" s="391"/>
      <c r="J1" s="391"/>
      <c r="K1" s="391"/>
      <c r="L1" s="391"/>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529</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1670649827</v>
      </c>
      <c r="AD5" s="243">
        <f t="shared" si="0"/>
        <v>0</v>
      </c>
      <c r="AE5" s="243">
        <f t="shared" si="0"/>
        <v>85031800</v>
      </c>
      <c r="AF5" s="243">
        <f t="shared" si="0"/>
        <v>1759192127</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1759192127</v>
      </c>
      <c r="AS5" s="245">
        <f>SUM(AS6+AS16+AS20+AS40+AS45+AS61)</f>
        <v>0</v>
      </c>
      <c r="AT5" s="245">
        <f>SUM(AT6+AT16+AT20+AT40+AT45+AT61)</f>
        <v>4095575221.0228572</v>
      </c>
      <c r="AU5" s="245">
        <f t="shared" ref="AU5:BB5" si="1">SUM(AU6+AU16+AU20+AU40+AU45+AU61)</f>
        <v>4088366821.0228572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15.75" customHeight="1">
      <c r="A6" s="120"/>
      <c r="B6" s="290"/>
      <c r="C6" s="381" t="s">
        <v>191</v>
      </c>
      <c r="D6" s="381"/>
      <c r="E6" s="38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9'!AH7*'1. Standard_Cost'!$C$27+'Incremental_Cost Year 9'!AI7*'1. Standard_Cost'!$D$27+'Incremental_Cost Year 9'!AJ7+'Incremental_Cost Year 9'!AL7+AK7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4.8"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9'!AH8*'1. Standard_Cost'!$C$27+'Incremental_Cost Year 9'!AI8*'1. Standard_Cost'!$D$27+'Incremental_Cost Year 9'!AJ8+'Incremental_Cost Year 9'!AL8+AK8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0.4"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9'!AH9*'1. Standard_Cost'!$C$27+'Incremental_Cost Year 9'!AI9*'1. Standard_Cost'!$D$27+'Incremental_Cost Year 9'!AJ9+'Incremental_Cost Year 9'!AL9+AK9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56"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9'!AH10*'1. Standard_Cost'!$C$27+'Incremental_Cost Year 9'!AI10*'1. Standard_Cost'!$D$27+'Incremental_Cost Year 9'!AJ10+'Incremental_Cost Year 9'!AL10+AK10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 outlineLevel="1">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218.4" outlineLevel="2">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9'!AH12*'1. Standard_Cost'!$C$27+'Incremental_Cost Year 9'!AI12*'1. Standard_Cost'!$D$27+'Incremental_Cost Year 9'!AJ12+'Incremental_Cost Year 9'!AL12+AK12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3.6"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9'!AH13*'1. Standard_Cost'!$C$27+'Incremental_Cost Year 9'!AI13*'1. Standard_Cost'!$D$27+'Incremental_Cost Year 9'!AJ13+'Incremental_Cost Year 9'!AL13+AK13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56"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9'!AH14*'1. Standard_Cost'!$C$27+'Incremental_Cost Year 9'!AI14*'1. Standard_Cost'!$D$27+'Incremental_Cost Year 9'!AJ14+'Incremental_Cost Year 9'!AL14+AK14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24.8"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9'!AH17*'1. Standard_Cost'!$C$27+'Incremental_Cost Year 9'!AI17*'1. Standard_Cost'!$D$27+'Incremental_Cost Year 9'!AJ17+'Incremental_Cost Year 9'!AL17+AK17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2" customHeight="1"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9'!AH18*'1. Standard_Cost'!$C$27+'Incremental_Cost Year 9'!AI18*'1. Standard_Cost'!$D$27+'Incremental_Cost Year 9'!AJ18+'Incremental_Cost Year 9'!AL18+AK18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1109651327</v>
      </c>
      <c r="AD20" s="247">
        <f t="shared" si="13"/>
        <v>0</v>
      </c>
      <c r="AE20" s="247">
        <f t="shared" si="13"/>
        <v>570000</v>
      </c>
      <c r="AF20" s="247">
        <f t="shared" si="13"/>
        <v>1110221327</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1110221327</v>
      </c>
      <c r="AS20" s="248">
        <f>SUM(AS25+AS29+AS37+AS39)</f>
        <v>0</v>
      </c>
      <c r="AT20" s="248">
        <f>SUM(AT25+AT29+AT37+AT39)</f>
        <v>1436179131.1999998</v>
      </c>
      <c r="AU20" s="248">
        <f t="shared" ref="AU20:BB20" si="14">SUM(AU25+AU29+AU37+AU39)</f>
        <v>1436179131.1999998</v>
      </c>
      <c r="AV20" s="248">
        <f t="shared" si="14"/>
        <v>0</v>
      </c>
      <c r="AW20" s="248">
        <f>SUM(AW25+AW29+AW37+AW39)</f>
        <v>0</v>
      </c>
      <c r="AX20" s="248">
        <f t="shared" si="14"/>
        <v>0</v>
      </c>
      <c r="AY20" s="248">
        <f t="shared" si="14"/>
        <v>0</v>
      </c>
      <c r="AZ20" s="248">
        <f t="shared" si="14"/>
        <v>0</v>
      </c>
      <c r="BA20" s="248">
        <f t="shared" si="14"/>
        <v>0</v>
      </c>
      <c r="BB20" s="248">
        <f t="shared" si="14"/>
        <v>0</v>
      </c>
    </row>
    <row r="21" spans="1:58" ht="202.8"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314848709</v>
      </c>
      <c r="AD21" s="129"/>
      <c r="AE21" s="127">
        <v>0</v>
      </c>
      <c r="AF21" s="127">
        <f>SUM(AE21,AD21,AC21,AB21,Y21,U21,T21,S21,R21)</f>
        <v>314848709</v>
      </c>
      <c r="AG21" s="126"/>
      <c r="AH21" s="126"/>
      <c r="AI21" s="126"/>
      <c r="AJ21" s="130"/>
      <c r="AK21" s="130"/>
      <c r="AL21" s="130"/>
      <c r="AM21" s="127">
        <f>AG21*'1. Standard_Cost'!$B$27+'Incremental_Cost Year 9'!AH21*'1. Standard_Cost'!$C$27+'Incremental_Cost Year 9'!AI21*'1. Standard_Cost'!$D$27+'Incremental_Cost Year 9'!AJ21+'Incremental_Cost Year 9'!AL21+AK21</f>
        <v>0</v>
      </c>
      <c r="AN21" s="127">
        <f>AM21*'1. Standard_Cost'!$C$31</f>
        <v>0</v>
      </c>
      <c r="AO21" s="249"/>
      <c r="AQ21" s="171">
        <f>L21+M21</f>
        <v>0</v>
      </c>
      <c r="AR21" s="171">
        <f>AF21</f>
        <v>314848709</v>
      </c>
      <c r="AS21" s="171">
        <f>AM21+AN21</f>
        <v>0</v>
      </c>
      <c r="AT21" s="171">
        <f>SUM(AQ21,AR21,AS21)</f>
        <v>314848709</v>
      </c>
      <c r="AU21" s="250">
        <v>314848709</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9'!AH22*'1. Standard_Cost'!$C$27+'Incremental_Cost Year 9'!AI22*'1. Standard_Cost'!$D$27+'Incremental_Cost Year 9'!AJ22+'Incremental_Cost Year 9'!AL22+AK22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9'!AH23*'1. Standard_Cost'!$C$27+'Incremental_Cost Year 9'!AI23*'1. Standard_Cost'!$D$27+'Incremental_Cost Year 9'!AJ23+'Incremental_Cost Year 9'!AL23+AK23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9'!AH24*'1. Standard_Cost'!$C$27+'Incremental_Cost Year 9'!AI24*'1. Standard_Cost'!$D$27+'Incremental_Cost Year 9'!AJ24+'Incremental_Cost Year 9'!AL24+AK24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316698709</v>
      </c>
      <c r="AD25" s="127">
        <f>SUM(AD21:AD24)</f>
        <v>0</v>
      </c>
      <c r="AE25" s="127">
        <f>SUM(AE21:AE24)</f>
        <v>370000</v>
      </c>
      <c r="AF25" s="127">
        <f>SUM(AF21:AF24)</f>
        <v>317068709</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317068709</v>
      </c>
      <c r="AS25" s="175">
        <f>SUM(AS21:AS24)</f>
        <v>0</v>
      </c>
      <c r="AT25" s="175">
        <f>SUM(AT21:AT24)</f>
        <v>366827721.80000001</v>
      </c>
      <c r="AU25" s="175">
        <f t="shared" ref="AU25:BB25" si="16">SUM(AU21:AU24)</f>
        <v>366827721.80000001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265103590</v>
      </c>
      <c r="AD26" s="129"/>
      <c r="AE26" s="127">
        <v>0</v>
      </c>
      <c r="AF26" s="127">
        <f>SUM(AE26,AD26,AC26,AB26,Y26,U26,T26,S26,R26)</f>
        <v>265103590</v>
      </c>
      <c r="AG26" s="126"/>
      <c r="AH26" s="126"/>
      <c r="AI26" s="126"/>
      <c r="AJ26" s="130"/>
      <c r="AK26" s="130"/>
      <c r="AL26" s="130"/>
      <c r="AM26" s="127">
        <f>AG26*'1. Standard_Cost'!$B$27+'Incremental_Cost Year 9'!AH26*'1. Standard_Cost'!$C$27+'Incremental_Cost Year 9'!AI26*'1. Standard_Cost'!$D$27+'Incremental_Cost Year 9'!AJ26+'Incremental_Cost Year 9'!AL26+AK26</f>
        <v>0</v>
      </c>
      <c r="AN26" s="127">
        <f>AM26*'1. Standard_Cost'!$C$31</f>
        <v>0</v>
      </c>
      <c r="AO26" s="249"/>
      <c r="AQ26" s="171">
        <f>L26+M26</f>
        <v>0</v>
      </c>
      <c r="AR26" s="171">
        <f>AF26</f>
        <v>265103590</v>
      </c>
      <c r="AS26" s="171">
        <f>AM26+AN26</f>
        <v>0</v>
      </c>
      <c r="AT26" s="171">
        <f>SUM(AQ26,AR26,AS26)</f>
        <v>265103590</v>
      </c>
      <c r="AU26" s="250">
        <f>AT26</f>
        <v>265103590</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175871599</v>
      </c>
      <c r="AD27" s="129"/>
      <c r="AE27" s="127">
        <v>0</v>
      </c>
      <c r="AF27" s="127">
        <f>SUM(AE27,AD27,AC27,AB27,Y27,U27,T27,S27,R27)</f>
        <v>175871599</v>
      </c>
      <c r="AG27" s="126"/>
      <c r="AH27" s="126"/>
      <c r="AI27" s="126"/>
      <c r="AJ27" s="130"/>
      <c r="AK27" s="130"/>
      <c r="AL27" s="130"/>
      <c r="AM27" s="127">
        <f>AG27*'1. Standard_Cost'!$B$27+'Incremental_Cost Year 9'!AH27*'1. Standard_Cost'!$C$27+'Incremental_Cost Year 9'!AI27*'1. Standard_Cost'!$D$27+'Incremental_Cost Year 9'!AJ27+'Incremental_Cost Year 9'!AL27+AK27</f>
        <v>0</v>
      </c>
      <c r="AN27" s="127">
        <f>AM27*'1. Standard_Cost'!$C$31</f>
        <v>0</v>
      </c>
      <c r="AO27" s="130"/>
      <c r="AQ27" s="171">
        <f>L27+M27</f>
        <v>0</v>
      </c>
      <c r="AR27" s="171">
        <f>AF27</f>
        <v>175871599</v>
      </c>
      <c r="AS27" s="171">
        <f>AM27+AN27</f>
        <v>0</v>
      </c>
      <c r="AT27" s="171">
        <f>SUM(AQ27,AR27,AS27)</f>
        <v>175871599</v>
      </c>
      <c r="AU27" s="250">
        <f>AT27</f>
        <v>175871599</v>
      </c>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350977429</v>
      </c>
      <c r="AD28" s="129"/>
      <c r="AE28" s="127">
        <v>0</v>
      </c>
      <c r="AF28" s="127">
        <f>SUM(AE28,AD28,AC28,AB28,Y28,U28,T28,S28,R28)</f>
        <v>350977429</v>
      </c>
      <c r="AG28" s="126"/>
      <c r="AH28" s="126"/>
      <c r="AI28" s="126"/>
      <c r="AJ28" s="130"/>
      <c r="AK28" s="130"/>
      <c r="AL28" s="130"/>
      <c r="AM28" s="127">
        <f>AG28*'1. Standard_Cost'!$B$27+'Incremental_Cost Year 9'!AH28*'1. Standard_Cost'!$C$27+'Incremental_Cost Year 9'!AI28*'1. Standard_Cost'!$D$27+'Incremental_Cost Year 9'!AJ28+'Incremental_Cost Year 9'!AL28+AK28</f>
        <v>0</v>
      </c>
      <c r="AN28" s="127">
        <f>AM28*'1. Standard_Cost'!$C$31</f>
        <v>0</v>
      </c>
      <c r="AO28" s="130"/>
      <c r="AQ28" s="171">
        <f>L28+M28</f>
        <v>0</v>
      </c>
      <c r="AR28" s="171">
        <f>AF28</f>
        <v>350977429</v>
      </c>
      <c r="AS28" s="171">
        <f>AM28+AN28</f>
        <v>0</v>
      </c>
      <c r="AT28" s="171">
        <f>SUM(AQ28,AR28,AS28)</f>
        <v>350977429</v>
      </c>
      <c r="AU28" s="250">
        <f>AT28</f>
        <v>350977429</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791952618</v>
      </c>
      <c r="AD29" s="127">
        <f>SUM(AD26:AD28)</f>
        <v>0</v>
      </c>
      <c r="AE29" s="127">
        <f>SUM(AE26:AE28)</f>
        <v>0</v>
      </c>
      <c r="AF29" s="127">
        <f>SUM(AF26:AF28)</f>
        <v>791952618</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791952618</v>
      </c>
      <c r="AS29" s="175">
        <f>SUM(AS26:AS28)</f>
        <v>0</v>
      </c>
      <c r="AT29" s="175">
        <f>SUM(AT26:AT28)</f>
        <v>791952618</v>
      </c>
      <c r="AU29" s="175">
        <f t="shared" ref="AU29:BB29" si="18">SUM(AU26:AU28)</f>
        <v>791952618</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9'!AH30*'1. Standard_Cost'!$C$27+'Incremental_Cost Year 9'!AI30*'1. Standard_Cost'!$D$27+'Incremental_Cost Year 9'!AJ30+'Incremental_Cost Year 9'!AL30+AK30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9'!AH31*'1. Standard_Cost'!$C$27+'Incremental_Cost Year 9'!AI31*'1. Standard_Cost'!$D$27+'Incremental_Cost Year 9'!AJ31+'Incremental_Cost Year 9'!AL31+AK31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9'!AH32*'1. Standard_Cost'!$C$27+'Incremental_Cost Year 9'!AI32*'1. Standard_Cost'!$D$27+'Incremental_Cost Year 9'!AJ32+'Incremental_Cost Year 9'!AL32+AK32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9'!AH33*'1. Standard_Cost'!$C$27+'Incremental_Cost Year 9'!AI33*'1. Standard_Cost'!$D$27+'Incremental_Cost Year 9'!AJ33+'Incremental_Cost Year 9'!AL33+AK33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9'!AH34*'1. Standard_Cost'!$C$27+'Incremental_Cost Year 9'!AI34*'1. Standard_Cost'!$D$27+'Incremental_Cost Year 9'!AJ34+'Incremental_Cost Year 9'!AL34+AK34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9'!AH35*'1. Standard_Cost'!$C$27+'Incremental_Cost Year 9'!AI35*'1. Standard_Cost'!$D$27+'Incremental_Cost Year 9'!AJ35+'Incremental_Cost Year 9'!AL35+AK35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9'!AH36*'1. Standard_Cost'!$C$27+'Incremental_Cost Year 9'!AI36*'1. Standard_Cost'!$D$27+'Incremental_Cost Year 9'!AJ36+'Incremental_Cost Year 9'!AL36+AK36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9'!AH38*'1. Standard_Cost'!$C$27+'Incremental_Cost Year 9'!AI38*'1. Standard_Cost'!$D$27+'Incremental_Cost Year 9'!AJ38+'Incremental_Cost Year 9'!AL38+AK38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3.6"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9'!AH41*'1. Standard_Cost'!$C$27+'Incremental_Cost Year 9'!AI41*'1. Standard_Cost'!$D$27+'Incremental_Cost Year 9'!AJ41+'Incremental_Cost Year 9'!AL41+AK41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9'!AH42*'1. Standard_Cost'!$C$27+'Incremental_Cost Year 9'!AI42*'1. Standard_Cost'!$D$27+'Incremental_Cost Year 9'!AJ42+'Incremental_Cost Year 9'!AL42+AK42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9'!AH43*'1. Standard_Cost'!$C$27+'Incremental_Cost Year 9'!AI43*'1. Standard_Cost'!$D$27+'Incremental_Cost Year 9'!AJ43+'Incremental_Cost Year 9'!AL43+AK43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9'!AH46*'1. Standard_Cost'!$C$27+'Incremental_Cost Year 9'!AI46*'1. Standard_Cost'!$D$27+'Incremental_Cost Year 9'!AJ46+'Incremental_Cost Year 9'!AL46+AK46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9'!AH47*'1. Standard_Cost'!$C$27+'Incremental_Cost Year 9'!AI47*'1. Standard_Cost'!$D$27+'Incremental_Cost Year 9'!AJ47+'Incremental_Cost Year 9'!AL47+AK47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9'!AH48*'1. Standard_Cost'!$C$27+'Incremental_Cost Year 9'!AI48*'1. Standard_Cost'!$D$27+'Incremental_Cost Year 9'!AJ48+'Incremental_Cost Year 9'!AL48+AK48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9'!AH49*'1. Standard_Cost'!$C$27+'Incremental_Cost Year 9'!AI49*'1. Standard_Cost'!$D$27+'Incremental_Cost Year 9'!AJ49+'Incremental_Cost Year 9'!AL49+AK49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109.2"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9'!AH51*'1. Standard_Cost'!$C$27+'Incremental_Cost Year 9'!AI51*'1. Standard_Cost'!$D$27+'Incremental_Cost Year 9'!AJ51+'Incremental_Cost Year 9'!AL51+AK51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9'!AH52*'1. Standard_Cost'!$C$27+'Incremental_Cost Year 9'!AI52*'1. Standard_Cost'!$D$27+'Incremental_Cost Year 9'!AJ52+'Incremental_Cost Year 9'!AL52+AK52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9'!AH53*'1. Standard_Cost'!$C$27+'Incremental_Cost Year 9'!AI53*'1. Standard_Cost'!$D$27+'Incremental_Cost Year 9'!AJ53+'Incremental_Cost Year 9'!AL53+AK53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9'!AH54*'1. Standard_Cost'!$C$27+'Incremental_Cost Year 9'!AI54*'1. Standard_Cost'!$D$27+'Incremental_Cost Year 9'!AJ54+'Incremental_Cost Year 9'!AL54+AK54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9'!AH55*'1. Standard_Cost'!$C$27+'Incremental_Cost Year 9'!AI55*'1. Standard_Cost'!$D$27+'Incremental_Cost Year 9'!AJ55+'Incremental_Cost Year 9'!AL55+AK55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9'!AH57*'1. Standard_Cost'!$C$27+'Incremental_Cost Year 9'!AI57*'1. Standard_Cost'!$D$27+'Incremental_Cost Year 9'!AJ57+'Incremental_Cost Year 9'!AL57+AK57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78"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9'!AH58*'1. Standard_Cost'!$C$27+'Incremental_Cost Year 9'!AI58*'1. Standard_Cost'!$D$27+'Incremental_Cost Year 9'!AJ58+'Incremental_Cost Year 9'!AL58+AK58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9'!AH59*'1. Standard_Cost'!$C$27+'Incremental_Cost Year 9'!AI59*'1. Standard_Cost'!$D$27+'Incremental_Cost Year 9'!AJ59+'Incremental_Cost Year 9'!AL59+AK59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40.4"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9'!AH62*'1. Standard_Cost'!$C$27+'Incremental_Cost Year 9'!AI62*'1. Standard_Cost'!$D$27+'Incremental_Cost Year 9'!AJ62+'Incremental_Cost Year 9'!AL62+AK62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71.6"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9'!AH63*'1. Standard_Cost'!$C$27+'Incremental_Cost Year 9'!AI63*'1. Standard_Cost'!$D$27+'Incremental_Cost Year 9'!AJ63+'Incremental_Cost Year 9'!AL63+AK63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78"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9'!AH64*'1. Standard_Cost'!$C$27+'Incremental_Cost Year 9'!AI64*'1. Standard_Cost'!$D$27+'Incremental_Cost Year 9'!AJ64+'Incremental_Cost Year 9'!AL64+AK64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9'!AH65*'1. Standard_Cost'!$C$27+'Incremental_Cost Year 9'!AI65*'1. Standard_Cost'!$D$27+'Incremental_Cost Year 9'!AJ65+'Incremental_Cost Year 9'!AL65+AK65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109.2"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9'!AH66*'1. Standard_Cost'!$C$27+'Incremental_Cost Year 9'!AI66*'1. Standard_Cost'!$D$27+'Incremental_Cost Year 9'!AJ66+'Incremental_Cost Year 9'!AL66+AK66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9'!AH67*'1. Standard_Cost'!$C$27+'Incremental_Cost Year 9'!AI67*'1. Standard_Cost'!$D$27+'Incremental_Cost Year 9'!AJ67+'Incremental_Cost Year 9'!AL67+AK67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109.2"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9'!AH68*'1. Standard_Cost'!$C$27+'Incremental_Cost Year 9'!AI68*'1. Standard_Cost'!$D$27+'Incremental_Cost Year 9'!AJ68+'Incremental_Cost Year 9'!AL68+AK68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9'!AH69*'1. Standard_Cost'!$C$27+'Incremental_Cost Year 9'!AI69*'1. Standard_Cost'!$D$27+'Incremental_Cost Year 9'!AJ69+'Incremental_Cost Year 9'!AL69+AK69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9'!AH70*'1. Standard_Cost'!$C$27+'Incremental_Cost Year 9'!AI70*'1. Standard_Cost'!$D$27+'Incremental_Cost Year 9'!AJ70+'Incremental_Cost Year 9'!AL70+AK70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71.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9'!AH71*'1. Standard_Cost'!$C$27+'Incremental_Cost Year 9'!AI71*'1. Standard_Cost'!$D$27+'Incremental_Cost Year 9'!AJ71+'Incremental_Cost Year 9'!AL71+AK71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87.2"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9'!AH72*'1. Standard_Cost'!$C$27+'Incremental_Cost Year 9'!AI72*'1. Standard_Cost'!$D$27+'Incremental_Cost Year 9'!AJ72+'Incremental_Cost Year 9'!AL72+AK72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9'!AH73*'1. Standard_Cost'!$C$27+'Incremental_Cost Year 9'!AI73*'1. Standard_Cost'!$D$27+'Incremental_Cost Year 9'!AJ73+'Incremental_Cost Year 9'!AL73+AK73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9'!AH74*'1. Standard_Cost'!$C$27+'Incremental_Cost Year 9'!AI74*'1. Standard_Cost'!$D$27+'Incremental_Cost Year 9'!AJ74+'Incremental_Cost Year 9'!AL74+AK74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9'!AH75*'1. Standard_Cost'!$C$27+'Incremental_Cost Year 9'!AI75*'1. Standard_Cost'!$D$27+'Incremental_Cost Year 9'!AJ75+'Incremental_Cost Year 9'!AL75+AK75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93.6"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9'!AH76*'1. Standard_Cost'!$C$27+'Incremental_Cost Year 9'!AI76*'1. Standard_Cost'!$D$27+'Incremental_Cost Year 9'!AJ76+'Incremental_Cost Year 9'!AL76+AK76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c r="A78" s="120"/>
      <c r="B78" s="386" t="s">
        <v>298</v>
      </c>
      <c r="C78" s="387"/>
      <c r="D78" s="387"/>
      <c r="E78" s="388"/>
      <c r="F78" s="339"/>
      <c r="G78" s="339"/>
      <c r="H78" s="339" t="s">
        <v>60</v>
      </c>
      <c r="I78" s="243"/>
      <c r="J78" s="243"/>
      <c r="K78" s="243"/>
      <c r="L78" s="243">
        <f>SUM(L79,L93,L100,L106,L111,L118,L123,L134,L140)</f>
        <v>96082832.857142866</v>
      </c>
      <c r="M78" s="243">
        <f>SUM(M79,M93,M100,M106,M111,M118,M123,M134,M140)</f>
        <v>16045833.087142859</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4294000</v>
      </c>
      <c r="AC78" s="243">
        <f>SUM(AC79,AC93,AC100,AC106,AC111,AC118,AC123,AC134,AC140)</f>
        <v>14669134996</v>
      </c>
      <c r="AD78" s="243">
        <f>SUM(AD79,AD93,AD100,AD106,AD111,AD118,AD123,AD134,AD140)</f>
        <v>0</v>
      </c>
      <c r="AE78" s="243">
        <f>SUM(AE79,AE93,AE100,AE106,AE111,AE118,AE123,AE134,AE140)</f>
        <v>317960799.19999999</v>
      </c>
      <c r="AF78" s="243">
        <f>SUM(AF79,AF93,AF100,AF106,AF111,AF118,AF123,AF134,AF140)</f>
        <v>15005239795.200001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112128665.94428572</v>
      </c>
      <c r="AR78" s="245">
        <f>SUM(AR79,AR93,AR100,AR106,AR111,AR118,AR123,AR134,AR140)</f>
        <v>15005239795.200001</v>
      </c>
      <c r="AS78" s="245">
        <f>SUM(AS79,AS93,AS100,AS106,AS111,AS118,AS123,AS134,AS140)</f>
        <v>0</v>
      </c>
      <c r="AT78" s="245">
        <f>SUM(AT79,AT93,AT100,AT106,AT111,AT118,AT123,AT134,AT140)</f>
        <v>15117368461.144287</v>
      </c>
      <c r="AU78" s="245">
        <f t="shared" ref="AU78:BB78" si="55">SUM(AU79,AU93,AU100,AU106,AU111,AU118,AU123,AU134,AU140)</f>
        <v>14796429661.5</v>
      </c>
      <c r="AV78" s="245">
        <f t="shared" si="55"/>
        <v>0</v>
      </c>
      <c r="AW78" s="245">
        <f t="shared" si="55"/>
        <v>0</v>
      </c>
      <c r="AX78" s="245">
        <f t="shared" si="55"/>
        <v>0</v>
      </c>
      <c r="AY78" s="245">
        <f t="shared" si="55"/>
        <v>0</v>
      </c>
      <c r="AZ78" s="245">
        <f t="shared" si="55"/>
        <v>0</v>
      </c>
      <c r="BA78" s="245">
        <f t="shared" si="55"/>
        <v>0</v>
      </c>
      <c r="BB78" s="245">
        <f t="shared" si="55"/>
        <v>-320938799.64428574</v>
      </c>
    </row>
    <row r="79" spans="1:58" s="170" customFormat="1" ht="15.75" customHeight="1">
      <c r="A79" s="120"/>
      <c r="B79" s="290"/>
      <c r="C79" s="381" t="s">
        <v>313</v>
      </c>
      <c r="D79" s="381"/>
      <c r="E79" s="38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9'!AH80*'1. Standard_Cost'!$C$27+'Incremental_Cost Year 9'!AI80*'1. Standard_Cost'!$D$27+'Incremental_Cost Year 9'!AJ80+'Incremental_Cost Year 9'!AL80+AK80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9'!AH81*'1. Standard_Cost'!$C$27+'Incremental_Cost Year 9'!AI81*'1. Standard_Cost'!$D$27+'Incremental_Cost Year 9'!AJ81+'Incremental_Cost Year 9'!AL81+AK81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9'!AH82*'1. Standard_Cost'!$C$27+'Incremental_Cost Year 9'!AI82*'1. Standard_Cost'!$D$27+'Incremental_Cost Year 9'!AJ82+'Incremental_Cost Year 9'!AL82+AK82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9'!AH83*'1. Standard_Cost'!$C$27+'Incremental_Cost Year 9'!AI83*'1. Standard_Cost'!$D$27+'Incremental_Cost Year 9'!AJ83+'Incremental_Cost Year 9'!AL83+AK83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9'!AH84*'1. Standard_Cost'!$C$27+'Incremental_Cost Year 9'!AI84*'1. Standard_Cost'!$D$27+'Incremental_Cost Year 9'!AJ84+'Incremental_Cost Year 9'!AL84+AK84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124.8"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9'!AH86*'1. Standard_Cost'!$C$27+'Incremental_Cost Year 9'!AI86*'1. Standard_Cost'!$D$27+'Incremental_Cost Year 9'!AJ86+'Incremental_Cost Year 9'!AL86+AK86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24.8" outlineLevel="2">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9'!AH87*'1. Standard_Cost'!$C$27+'Incremental_Cost Year 9'!AI87*'1. Standard_Cost'!$D$27+'Incremental_Cost Year 9'!AJ87+'Incremental_Cost Year 9'!AL87+AK87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9'!AH89*'1. Standard_Cost'!$C$27+'Incremental_Cost Year 9'!AI89*'1. Standard_Cost'!$D$27+'Incremental_Cost Year 9'!AJ89+'Incremental_Cost Year 9'!AL89+AK89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109.2"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9'!AH90*'1. Standard_Cost'!$C$27+'Incremental_Cost Year 9'!AI90*'1. Standard_Cost'!$D$27+'Incremental_Cost Year 9'!AJ90+'Incremental_Cost Year 9'!AL90+AK90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9'!AH91*'1. Standard_Cost'!$C$27+'Incremental_Cost Year 9'!AI91*'1. Standard_Cost'!$D$27+'Incremental_Cost Year 9'!AJ91+'Incremental_Cost Year 9'!AL91+AK91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913550</v>
      </c>
      <c r="M93" s="258">
        <f>SUM(M99)</f>
        <v>152562.85</v>
      </c>
      <c r="N93" s="257"/>
      <c r="O93" s="257"/>
      <c r="P93" s="257"/>
      <c r="Q93" s="257"/>
      <c r="R93" s="258">
        <f>SUM(R99)</f>
        <v>0</v>
      </c>
      <c r="S93" s="258">
        <f>SUM(S99)</f>
        <v>0</v>
      </c>
      <c r="T93" s="258">
        <f>SUM(T99)</f>
        <v>0</v>
      </c>
      <c r="U93" s="258">
        <f>SUM(U99)</f>
        <v>0</v>
      </c>
      <c r="V93" s="257"/>
      <c r="W93" s="257"/>
      <c r="X93" s="257"/>
      <c r="Y93" s="258">
        <f>SUM(Y99)</f>
        <v>0</v>
      </c>
      <c r="Z93" s="257"/>
      <c r="AA93" s="257"/>
      <c r="AB93" s="258">
        <f>SUM(AB99)</f>
        <v>1045000</v>
      </c>
      <c r="AC93" s="258">
        <f>SUM(AC99)</f>
        <v>152082</v>
      </c>
      <c r="AD93" s="258">
        <f>SUM(AD99)</f>
        <v>0</v>
      </c>
      <c r="AE93" s="258">
        <f>SUM(AE99)</f>
        <v>239416.4</v>
      </c>
      <c r="AF93" s="258">
        <f>SUM(AF99)</f>
        <v>1436498.4</v>
      </c>
      <c r="AG93" s="257"/>
      <c r="AH93" s="257"/>
      <c r="AI93" s="257"/>
      <c r="AJ93" s="258">
        <f>SUM(AJ99)</f>
        <v>0</v>
      </c>
      <c r="AK93" s="258">
        <f>SUM(AK99)</f>
        <v>0</v>
      </c>
      <c r="AL93" s="258">
        <f>SUM(AL99)</f>
        <v>0</v>
      </c>
      <c r="AM93" s="258">
        <f>SUM(AM99)</f>
        <v>0</v>
      </c>
      <c r="AN93" s="258">
        <f>SUM(AN99)</f>
        <v>0</v>
      </c>
      <c r="AO93" s="259"/>
      <c r="AP93" s="260"/>
      <c r="AQ93" s="261">
        <f>SUM(AQ99)</f>
        <v>1066112.8500000001</v>
      </c>
      <c r="AR93" s="261">
        <f>SUM(AR99)</f>
        <v>1436498.4</v>
      </c>
      <c r="AS93" s="261">
        <f>SUM(AS99)</f>
        <v>0</v>
      </c>
      <c r="AT93" s="261">
        <f>SUM(AT99)</f>
        <v>2502611.25</v>
      </c>
      <c r="AU93" s="261">
        <f t="shared" ref="AU93:BA93" si="63">SUM(AU99)</f>
        <v>1134611</v>
      </c>
      <c r="AV93" s="261">
        <f t="shared" si="63"/>
        <v>0</v>
      </c>
      <c r="AW93" s="261">
        <f t="shared" si="63"/>
        <v>0</v>
      </c>
      <c r="AX93" s="261">
        <f t="shared" si="63"/>
        <v>0</v>
      </c>
      <c r="AY93" s="261">
        <f t="shared" si="63"/>
        <v>0</v>
      </c>
      <c r="AZ93" s="261">
        <f t="shared" si="63"/>
        <v>0</v>
      </c>
      <c r="BA93" s="261">
        <f t="shared" si="63"/>
        <v>0</v>
      </c>
      <c r="BB93" s="261">
        <f>SUM(BB99)</f>
        <v>-1368000.25</v>
      </c>
    </row>
    <row r="94" spans="1:58" ht="109.2"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9'!AH94*'1. Standard_Cost'!$C$27+'Incremental_Cost Year 9'!AI94*'1. Standard_Cost'!$D$27+'Incremental_Cost Year 9'!AJ94+'Incremental_Cost Year 9'!AL94+AK94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9'!AH95*'1. Standard_Cost'!$C$27+'Incremental_Cost Year 9'!AI95*'1. Standard_Cost'!$D$27+'Incremental_Cost Year 9'!AJ95+'Incremental_Cost Year 9'!AL95+AK95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t="s">
        <v>5</v>
      </c>
      <c r="J96" s="126">
        <v>1</v>
      </c>
      <c r="K96" s="126">
        <v>1</v>
      </c>
      <c r="L96" s="125">
        <f>IF(I96&lt;&gt;0,((VLOOKUP(I96,'1. Standard_Cost'!$B$4:$D$11,2)+VLOOKUP(I96,'1. Standard_Cost'!$B$4:$D$11,3))*J96*K96),"0")</f>
        <v>70700</v>
      </c>
      <c r="M96" s="125">
        <f>L96*'1. Standard_Cost'!$F$4</f>
        <v>11806.900000000001</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v>25</v>
      </c>
      <c r="AB96" s="127">
        <f>+Z96*'1. Standard_Cost'!$B$23+AA96*'1. Standard_Cost'!$C$23</f>
        <v>475000</v>
      </c>
      <c r="AC96" s="128">
        <v>9000</v>
      </c>
      <c r="AD96" s="129"/>
      <c r="AE96" s="127">
        <f>SUM(AD96,AC96,AB96,Y96,U96,T96,S96,R96)*'1. Standard_Cost'!$B$31</f>
        <v>96800</v>
      </c>
      <c r="AF96" s="127">
        <f>SUM(AE96,AD96,AC96,AB96,Y96,U96,T96,S96,R96)</f>
        <v>580800</v>
      </c>
      <c r="AG96" s="126"/>
      <c r="AH96" s="126"/>
      <c r="AI96" s="126"/>
      <c r="AJ96" s="130"/>
      <c r="AK96" s="130"/>
      <c r="AL96" s="130"/>
      <c r="AM96" s="127">
        <f>AG96*'1. Standard_Cost'!$B$27+'Incremental_Cost Year 9'!AH96*'1. Standard_Cost'!$C$27+'Incremental_Cost Year 9'!AI96*'1. Standard_Cost'!$D$27+'Incremental_Cost Year 9'!AJ96+'Incremental_Cost Year 9'!AL96+AK96</f>
        <v>0</v>
      </c>
      <c r="AN96" s="127">
        <f>AM96*'1. Standard_Cost'!$C$31</f>
        <v>0</v>
      </c>
      <c r="AO96" s="130"/>
      <c r="AQ96" s="171">
        <f>L96+M96</f>
        <v>82506.899999999994</v>
      </c>
      <c r="AR96" s="171">
        <f>AF96</f>
        <v>580800</v>
      </c>
      <c r="AS96" s="171">
        <f>AM96+AN96</f>
        <v>0</v>
      </c>
      <c r="AT96" s="171">
        <f>SUM(AQ96,AR96,AS96)</f>
        <v>663306.9</v>
      </c>
      <c r="AU96" s="250">
        <v>93307</v>
      </c>
      <c r="AV96" s="250"/>
      <c r="AW96" s="250"/>
      <c r="AX96" s="250"/>
      <c r="AY96" s="250"/>
      <c r="AZ96" s="250"/>
      <c r="BA96" s="250"/>
      <c r="BB96" s="251">
        <f t="shared" si="64"/>
        <v>-569999.9</v>
      </c>
      <c r="BC96" s="169"/>
      <c r="BD96" s="169"/>
      <c r="BE96" s="169"/>
      <c r="BF96" s="169"/>
    </row>
    <row r="97" spans="1:58" ht="109.2"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9'!AH97*'1. Standard_Cost'!$C$27+'Incremental_Cost Year 9'!AI97*'1. Standard_Cost'!$D$27+'Incremental_Cost Year 9'!AJ97+'Incremental_Cost Year 9'!AL97+AK97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9'!AH98*'1. Standard_Cost'!$C$27+'Incremental_Cost Year 9'!AI98*'1. Standard_Cost'!$D$27+'Incremental_Cost Year 9'!AJ98+'Incremental_Cost Year 9'!AL98+AK98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913550</v>
      </c>
      <c r="M99" s="127">
        <f>SUM(M94:M98)</f>
        <v>152562.85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1045000</v>
      </c>
      <c r="AC99" s="127">
        <f>SUM(AC94:AC98)</f>
        <v>152082</v>
      </c>
      <c r="AD99" s="127">
        <f>SUM(AD94:AD98)</f>
        <v>0</v>
      </c>
      <c r="AE99" s="127">
        <f>SUM(AE94:AE98)</f>
        <v>239416.4</v>
      </c>
      <c r="AF99" s="127">
        <f>SUM(AF94:AF98)</f>
        <v>1436498.4</v>
      </c>
      <c r="AG99" s="252"/>
      <c r="AH99" s="252"/>
      <c r="AI99" s="252"/>
      <c r="AJ99" s="127">
        <f>SUM(AJ94:AJ98)</f>
        <v>0</v>
      </c>
      <c r="AK99" s="127">
        <f>SUM(AK94:AK98)</f>
        <v>0</v>
      </c>
      <c r="AL99" s="127">
        <f>SUM(AL94:AL98)</f>
        <v>0</v>
      </c>
      <c r="AM99" s="127">
        <f>SUM(AM94:AM98)</f>
        <v>0</v>
      </c>
      <c r="AN99" s="127">
        <f>SUM(AN94:AN98)</f>
        <v>0</v>
      </c>
      <c r="AO99" s="253"/>
      <c r="AP99" s="254"/>
      <c r="AQ99" s="175">
        <f>SUM(AQ94:AQ98)</f>
        <v>1066112.8500000001</v>
      </c>
      <c r="AR99" s="175">
        <f>SUM(AR94:AR98)</f>
        <v>1436498.4</v>
      </c>
      <c r="AS99" s="175">
        <f>SUM(AS94:AS98)</f>
        <v>0</v>
      </c>
      <c r="AT99" s="175">
        <f>SUM(AT94:AT98)</f>
        <v>2502611.25</v>
      </c>
      <c r="AU99" s="175">
        <f t="shared" ref="AU99:BA99" si="65">SUM(AU94:AU98)</f>
        <v>1134611</v>
      </c>
      <c r="AV99" s="175">
        <f t="shared" si="65"/>
        <v>0</v>
      </c>
      <c r="AW99" s="175">
        <f t="shared" si="65"/>
        <v>0</v>
      </c>
      <c r="AX99" s="175">
        <f t="shared" si="65"/>
        <v>0</v>
      </c>
      <c r="AY99" s="175">
        <f t="shared" si="65"/>
        <v>0</v>
      </c>
      <c r="AZ99" s="175">
        <f t="shared" si="65"/>
        <v>0</v>
      </c>
      <c r="BA99" s="175">
        <f t="shared" si="65"/>
        <v>0</v>
      </c>
      <c r="BB99" s="251">
        <f t="shared" ref="BB99" si="66">SUM(AU99:BA99)-AT99</f>
        <v>-1368000.25</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9'!AH101*'1. Standard_Cost'!$C$27+'Incremental_Cost Year 9'!AI101*'1. Standard_Cost'!$D$27+'Incremental_Cost Year 9'!AJ101+'Incremental_Cost Year 9'!AL101+AK101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9'!AH102*'1. Standard_Cost'!$C$27+'Incremental_Cost Year 9'!AI102*'1. Standard_Cost'!$D$27+'Incremental_Cost Year 9'!AJ102+'Incremental_Cost Year 9'!AL102+AK102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46.8"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9'!AH103*'1. Standard_Cost'!$C$27+'Incremental_Cost Year 9'!AI103*'1. Standard_Cost'!$D$27+'Incremental_Cost Year 9'!AJ103+'Incremental_Cost Year 9'!AL103+AK103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9'!AH104*'1. Standard_Cost'!$C$27+'Incremental_Cost Year 9'!AI104*'1. Standard_Cost'!$D$27+'Incremental_Cost Year 9'!AJ104+'Incremental_Cost Year 9'!AL104+AK104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2.4"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9'!AH107*'1. Standard_Cost'!$C$27+'Incremental_Cost Year 9'!AI107*'1. Standard_Cost'!$D$27+'Incremental_Cost Year 9'!AJ107+'Incremental_Cost Year 9'!AL107+AK107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9'!AH108*'1. Standard_Cost'!$C$27+'Incremental_Cost Year 9'!AI108*'1. Standard_Cost'!$D$27+'Incremental_Cost Year 9'!AJ108+'Incremental_Cost Year 9'!AL108+AK108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9'!AH109*'1. Standard_Cost'!$C$27+'Incremental_Cost Year 9'!AI109*'1. Standard_Cost'!$D$27+'Incremental_Cost Year 9'!AJ109+'Incremental_Cost Year 9'!AL109+AK109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9'!AH112*'1. Standard_Cost'!$C$27+'Incremental_Cost Year 9'!AI112*'1. Standard_Cost'!$D$27+'Incremental_Cost Year 9'!AJ112+'Incremental_Cost Year 9'!AL112+AK112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78"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9'!AH113*'1. Standard_Cost'!$C$27+'Incremental_Cost Year 9'!AI113*'1. Standard_Cost'!$D$27+'Incremental_Cost Year 9'!AJ113+'Incremental_Cost Year 9'!AL113+AK113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9'!AH114*'1. Standard_Cost'!$C$27+'Incremental_Cost Year 9'!AI114*'1. Standard_Cost'!$D$27+'Incremental_Cost Year 9'!AJ114+'Incremental_Cost Year 9'!AL114+AK114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2" outlineLevel="2">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9'!AH115*'1. Standard_Cost'!$C$27+'Incremental_Cost Year 9'!AI115*'1. Standard_Cost'!$D$27+'Incremental_Cost Year 9'!AJ115+'Incremental_Cost Year 9'!AL115+AK115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9'!AH116*'1. Standard_Cost'!$C$27+'Incremental_Cost Year 9'!AI116*'1. Standard_Cost'!$D$27+'Incremental_Cost Year 9'!AJ116+'Incremental_Cost Year 9'!AL116+AK116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9'!AH119*'1. Standard_Cost'!$C$27+'Incremental_Cost Year 9'!AI119*'1. Standard_Cost'!$D$27+'Incremental_Cost Year 9'!AJ119+'Incremental_Cost Year 9'!AL119+AK119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9'!AH120*'1. Standard_Cost'!$C$27+'Incremental_Cost Year 9'!AI120*'1. Standard_Cost'!$D$27+'Incremental_Cost Year 9'!AJ120+'Incremental_Cost Year 9'!AL120+AK120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24.8"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9'!AH121*'1. Standard_Cost'!$C$27+'Incremental_Cost Year 9'!AI121*'1. Standard_Cost'!$D$27+'Incremental_Cost Year 9'!AJ121+'Incremental_Cost Year 9'!AL121+AK121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9'!AH124*'1. Standard_Cost'!$C$27+'Incremental_Cost Year 9'!AI124*'1. Standard_Cost'!$D$27+'Incremental_Cost Year 9'!AJ124+'Incremental_Cost Year 9'!AL124+AK124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62.4"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9'!AH125*'1. Standard_Cost'!$C$27+'Incremental_Cost Year 9'!AI125*'1. Standard_Cost'!$D$27+'Incremental_Cost Year 9'!AJ125+'Incremental_Cost Year 9'!AL125+AK125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2.4"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9'!AH126*'1. Standard_Cost'!$C$27+'Incremental_Cost Year 9'!AI126*'1. Standard_Cost'!$D$27+'Incremental_Cost Year 9'!AJ126+'Incremental_Cost Year 9'!AL126+AK126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6.8" outlineLevel="2">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9'!AH127*'1. Standard_Cost'!$C$27+'Incremental_Cost Year 9'!AI127*'1. Standard_Cost'!$D$27+'Incremental_Cost Year 9'!AJ127+'Incremental_Cost Year 9'!AL127+AK127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2.4"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9'!AH128*'1. Standard_Cost'!$C$27+'Incremental_Cost Year 9'!AI128*'1. Standard_Cost'!$D$27+'Incremental_Cost Year 9'!AJ128+'Incremental_Cost Year 9'!AL128+AK128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2"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9'!AH129*'1. Standard_Cost'!$C$27+'Incremental_Cost Year 9'!AI129*'1. Standard_Cost'!$D$27+'Incremental_Cost Year 9'!AJ129+'Incremental_Cost Year 9'!AL129+AK129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78"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9'!AH130*'1. Standard_Cost'!$C$27+'Incremental_Cost Year 9'!AI130*'1. Standard_Cost'!$D$27+'Incremental_Cost Year 9'!AJ130+'Incremental_Cost Year 9'!AL130+AK130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46.8"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9'!AH131*'1. Standard_Cost'!$C$27+'Incremental_Cost Year 9'!AI131*'1. Standard_Cost'!$D$27+'Incremental_Cost Year 9'!AJ131+'Incremental_Cost Year 9'!AL131+AK131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40.4" outlineLevel="2">
      <c r="A132" s="115"/>
      <c r="B132" s="147"/>
      <c r="C132" s="314"/>
      <c r="D132" s="305"/>
      <c r="E132" s="322"/>
      <c r="F132" s="324"/>
      <c r="G132" s="312"/>
      <c r="H132" s="213"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9'!AH132*'1. Standard_Cost'!$C$27+'Incremental_Cost Year 9'!AI132*'1. Standard_Cost'!$D$27+'Incremental_Cost Year 9'!AJ132+'Incremental_Cost Year 9'!AL132+AK132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12140520480</v>
      </c>
      <c r="AD134" s="258">
        <f>SUM(AD139)</f>
        <v>0</v>
      </c>
      <c r="AE134" s="258">
        <f>SUM(AE139)</f>
        <v>104096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7">SUM(AU139)</f>
        <v>12159182014</v>
      </c>
      <c r="AV134" s="261">
        <f t="shared" si="87"/>
        <v>0</v>
      </c>
      <c r="AW134" s="261">
        <f t="shared" si="87"/>
        <v>0</v>
      </c>
      <c r="AX134" s="261">
        <f t="shared" si="87"/>
        <v>0</v>
      </c>
      <c r="AY134" s="261">
        <f t="shared" si="87"/>
        <v>0</v>
      </c>
      <c r="AZ134" s="261">
        <f t="shared" si="87"/>
        <v>0</v>
      </c>
      <c r="BA134" s="261">
        <f t="shared" si="87"/>
        <v>0</v>
      </c>
      <c r="BB134" s="261">
        <f t="shared" si="87"/>
        <v>0.20000000018626451</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9'!AH135*'1. Standard_Cost'!$C$27+'Incremental_Cost Year 9'!AI135*'1. Standard_Cost'!$D$27+'Incremental_Cost Year 9'!AJ135+'Incremental_Cost Year 9'!AL135+AK135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93.6" outlineLevel="2">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9'!AH136*'1. Standard_Cost'!$C$27+'Incremental_Cost Year 9'!AI136*'1. Standard_Cost'!$D$27+'Incremental_Cost Year 9'!AJ136+'Incremental_Cost Year 9'!AL136+AK136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109.2" outlineLevel="2">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9'!AH137*'1. Standard_Cost'!$C$27+'Incremental_Cost Year 9'!AI137*'1. Standard_Cost'!$D$27+'Incremental_Cost Year 9'!AJ137+'Incremental_Cost Year 9'!AL137+AK137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109.2"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9'!AH138*'1. Standard_Cost'!$C$27+'Incremental_Cost Year 9'!AI138*'1. Standard_Cost'!$D$27+'Incremental_Cost Year 9'!AJ138+'Incremental_Cost Year 9'!AL138+AK138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12140520480</v>
      </c>
      <c r="AD139" s="127">
        <f>SUM(AD135:AD137)</f>
        <v>0</v>
      </c>
      <c r="AE139" s="127">
        <f>SUM(AE135:AE137)</f>
        <v>104096</v>
      </c>
      <c r="AF139" s="127">
        <f>SUM(AF135:AF138)</f>
        <v>12152864576</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6317437.8000000007</v>
      </c>
      <c r="AR139" s="175">
        <f>SUM(AR135:AR138)</f>
        <v>12152864576</v>
      </c>
      <c r="AS139" s="175">
        <f>SUM(AS135:AS138)</f>
        <v>0</v>
      </c>
      <c r="AT139" s="175">
        <f>SUM(AT135:AT138)</f>
        <v>12159182013.800001</v>
      </c>
      <c r="AU139" s="175">
        <f t="shared" ref="AU139:BB139" si="89">SUM(AU135:AU138)</f>
        <v>12159182014</v>
      </c>
      <c r="AV139" s="175">
        <f t="shared" si="89"/>
        <v>0</v>
      </c>
      <c r="AW139" s="175">
        <f t="shared" si="89"/>
        <v>0</v>
      </c>
      <c r="AX139" s="175">
        <f t="shared" si="89"/>
        <v>0</v>
      </c>
      <c r="AY139" s="175">
        <f t="shared" si="89"/>
        <v>0</v>
      </c>
      <c r="AZ139" s="175">
        <f t="shared" si="89"/>
        <v>0</v>
      </c>
      <c r="BA139" s="175">
        <f t="shared" si="89"/>
        <v>0</v>
      </c>
      <c r="BB139" s="175">
        <f t="shared" si="89"/>
        <v>0.20000000018626451</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0</v>
      </c>
      <c r="AM140" s="258">
        <f>SUM(AM149)</f>
        <v>0</v>
      </c>
      <c r="AN140" s="258">
        <f>SUM(AN149)</f>
        <v>0</v>
      </c>
      <c r="AO140" s="259"/>
      <c r="AP140" s="260"/>
      <c r="AQ140" s="261">
        <f>SUM(AQ149)</f>
        <v>13523779.5</v>
      </c>
      <c r="AR140" s="261">
        <f>SUM(AR149)</f>
        <v>6284304</v>
      </c>
      <c r="AS140" s="261">
        <f>SUM(AS149)</f>
        <v>0</v>
      </c>
      <c r="AT140" s="261">
        <f>SUM(AT149)</f>
        <v>19808083.5</v>
      </c>
      <c r="AU140" s="261">
        <f t="shared" ref="AU140:BA140" si="90">SUM(AU149)</f>
        <v>16647283.5</v>
      </c>
      <c r="AV140" s="261">
        <f t="shared" si="90"/>
        <v>0</v>
      </c>
      <c r="AW140" s="261">
        <f t="shared" si="90"/>
        <v>0</v>
      </c>
      <c r="AX140" s="261">
        <f t="shared" si="90"/>
        <v>0</v>
      </c>
      <c r="AY140" s="261">
        <f t="shared" si="90"/>
        <v>0</v>
      </c>
      <c r="AZ140" s="261">
        <f t="shared" si="90"/>
        <v>0</v>
      </c>
      <c r="BA140" s="261">
        <f t="shared" si="90"/>
        <v>0</v>
      </c>
      <c r="BB140" s="261">
        <f t="shared" ref="BB140" si="91">SUM(BB149)</f>
        <v>-3160800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2">SUM(AE141,AD141,AC141,AB141,Y141,U141,T141,S141,R141)</f>
        <v>0</v>
      </c>
      <c r="AG141" s="126"/>
      <c r="AH141" s="126"/>
      <c r="AI141" s="126"/>
      <c r="AJ141" s="130"/>
      <c r="AK141" s="130"/>
      <c r="AL141" s="130"/>
      <c r="AM141" s="127">
        <f>AG141*'1. Standard_Cost'!$B$27+'Incremental_Cost Year 9'!AH141*'1. Standard_Cost'!$C$27+'Incremental_Cost Year 9'!AI141*'1. Standard_Cost'!$D$27+'Incremental_Cost Year 9'!AJ141+'Incremental_Cost Year 9'!AL141+AK141</f>
        <v>0</v>
      </c>
      <c r="AN141" s="127">
        <f>AM141*'1. Standard_Cost'!$C$31</f>
        <v>0</v>
      </c>
      <c r="AO141" s="130"/>
      <c r="AQ141" s="171">
        <f t="shared" ref="AQ141:AQ148" si="93">L141+M141</f>
        <v>0</v>
      </c>
      <c r="AR141" s="171">
        <f t="shared" ref="AR141:AR148" si="94">AF141</f>
        <v>0</v>
      </c>
      <c r="AS141" s="171">
        <f t="shared" ref="AS141:AS148" si="95">AM141+AN141</f>
        <v>0</v>
      </c>
      <c r="AT141" s="171">
        <f t="shared" ref="AT141:AT148" si="96">SUM(AQ141,AR141,AS141)</f>
        <v>0</v>
      </c>
      <c r="AU141" s="250"/>
      <c r="AV141" s="250"/>
      <c r="AW141" s="250"/>
      <c r="AX141" s="250"/>
      <c r="AY141" s="250"/>
      <c r="AZ141" s="250"/>
      <c r="BA141" s="250"/>
      <c r="BB141" s="251">
        <f t="shared" ref="BB141:BB148" si="97">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2"/>
        <v>0</v>
      </c>
      <c r="AG142" s="126"/>
      <c r="AH142" s="126"/>
      <c r="AI142" s="126"/>
      <c r="AJ142" s="130"/>
      <c r="AK142" s="130"/>
      <c r="AL142" s="130"/>
      <c r="AM142" s="127">
        <f>AG142*'1. Standard_Cost'!$B$27+'Incremental_Cost Year 9'!AH142*'1. Standard_Cost'!$C$27+'Incremental_Cost Year 9'!AI142*'1. Standard_Cost'!$D$27+'Incremental_Cost Year 9'!AJ142+'Incremental_Cost Year 9'!AL142+AK142</f>
        <v>0</v>
      </c>
      <c r="AN142" s="127">
        <f>AM142*'1. Standard_Cost'!$C$31</f>
        <v>0</v>
      </c>
      <c r="AO142" s="130"/>
      <c r="AQ142" s="171">
        <f t="shared" si="93"/>
        <v>0</v>
      </c>
      <c r="AR142" s="171">
        <f t="shared" si="94"/>
        <v>0</v>
      </c>
      <c r="AS142" s="171">
        <f t="shared" si="95"/>
        <v>0</v>
      </c>
      <c r="AT142" s="171">
        <f t="shared" si="96"/>
        <v>0</v>
      </c>
      <c r="AU142" s="250"/>
      <c r="AV142" s="250"/>
      <c r="AW142" s="250"/>
      <c r="AX142" s="250"/>
      <c r="AY142" s="250"/>
      <c r="AZ142" s="250"/>
      <c r="BA142" s="250"/>
      <c r="BB142" s="251">
        <f t="shared" si="97"/>
        <v>0</v>
      </c>
      <c r="BC142" s="169"/>
      <c r="BD142" s="169"/>
      <c r="BE142" s="169"/>
      <c r="BF142" s="169"/>
    </row>
    <row r="143" spans="1:58" ht="109.2"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2"/>
        <v>1440000</v>
      </c>
      <c r="AG143" s="126"/>
      <c r="AH143" s="126"/>
      <c r="AI143" s="126"/>
      <c r="AJ143" s="130"/>
      <c r="AK143" s="130"/>
      <c r="AL143" s="130"/>
      <c r="AM143" s="127">
        <f>AG143*'1. Standard_Cost'!$B$27+'Incremental_Cost Year 9'!AH143*'1. Standard_Cost'!$C$27+'Incremental_Cost Year 9'!AI143*'1. Standard_Cost'!$D$27+'Incremental_Cost Year 9'!AJ143+'Incremental_Cost Year 9'!AL143+AK143</f>
        <v>0</v>
      </c>
      <c r="AN143" s="127">
        <f>AM143*'1. Standard_Cost'!$C$31</f>
        <v>0</v>
      </c>
      <c r="AO143" s="130"/>
      <c r="AQ143" s="171">
        <f t="shared" si="93"/>
        <v>7058016</v>
      </c>
      <c r="AR143" s="171">
        <f t="shared" si="94"/>
        <v>1440000</v>
      </c>
      <c r="AS143" s="171">
        <f t="shared" si="95"/>
        <v>0</v>
      </c>
      <c r="AT143" s="171">
        <f t="shared" si="96"/>
        <v>8498016</v>
      </c>
      <c r="AU143" s="250">
        <v>8498016</v>
      </c>
      <c r="AV143" s="250"/>
      <c r="AW143" s="250"/>
      <c r="AX143" s="250"/>
      <c r="AY143" s="250"/>
      <c r="AZ143" s="250"/>
      <c r="BA143" s="250"/>
      <c r="BB143" s="251">
        <f t="shared" si="97"/>
        <v>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2"/>
        <v>906000</v>
      </c>
      <c r="AG144" s="126"/>
      <c r="AH144" s="126"/>
      <c r="AI144" s="126"/>
      <c r="AJ144" s="130"/>
      <c r="AK144" s="130"/>
      <c r="AL144" s="130"/>
      <c r="AM144" s="127">
        <f>AG144*'1. Standard_Cost'!$B$27+'Incremental_Cost Year 9'!AH144*'1. Standard_Cost'!$C$27+'Incremental_Cost Year 9'!AI144*'1. Standard_Cost'!$D$27+'Incremental_Cost Year 9'!AJ144+'Incremental_Cost Year 9'!AL144+AK144</f>
        <v>0</v>
      </c>
      <c r="AN144" s="127">
        <f>AM144*'1. Standard_Cost'!$C$31</f>
        <v>0</v>
      </c>
      <c r="AO144" s="130"/>
      <c r="AQ144" s="171">
        <f t="shared" si="93"/>
        <v>0</v>
      </c>
      <c r="AR144" s="171">
        <f t="shared" si="94"/>
        <v>906000</v>
      </c>
      <c r="AS144" s="171">
        <f t="shared" si="95"/>
        <v>0</v>
      </c>
      <c r="AT144" s="171">
        <f t="shared" si="96"/>
        <v>906000</v>
      </c>
      <c r="AU144" s="250">
        <v>906000</v>
      </c>
      <c r="AV144" s="250"/>
      <c r="AW144" s="250"/>
      <c r="AX144" s="250"/>
      <c r="AY144" s="250"/>
      <c r="AZ144" s="250"/>
      <c r="BA144" s="250"/>
      <c r="BB144" s="251">
        <f t="shared" si="97"/>
        <v>0</v>
      </c>
      <c r="BC144" s="169"/>
      <c r="BD144" s="169"/>
      <c r="BE144" s="169"/>
      <c r="BF144" s="169"/>
    </row>
    <row r="145" spans="1:58" ht="93.6" customHeight="1"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2"/>
        <v>325680</v>
      </c>
      <c r="AG145" s="126"/>
      <c r="AH145" s="126"/>
      <c r="AI145" s="126"/>
      <c r="AJ145" s="130"/>
      <c r="AK145" s="130"/>
      <c r="AL145" s="130"/>
      <c r="AM145" s="127">
        <f>AG145*'1. Standard_Cost'!$B$27+'Incremental_Cost Year 9'!AH145*'1. Standard_Cost'!$C$27+'Incremental_Cost Year 9'!AI145*'1. Standard_Cost'!$D$27+'Incremental_Cost Year 9'!AJ145+'Incremental_Cost Year 9'!AL145+AK145</f>
        <v>0</v>
      </c>
      <c r="AN145" s="127">
        <f>AM145*'1. Standard_Cost'!$C$31</f>
        <v>0</v>
      </c>
      <c r="AO145" s="130"/>
      <c r="AQ145" s="171">
        <f t="shared" si="93"/>
        <v>2261646</v>
      </c>
      <c r="AR145" s="171">
        <f t="shared" si="94"/>
        <v>325680</v>
      </c>
      <c r="AS145" s="171">
        <f t="shared" si="95"/>
        <v>0</v>
      </c>
      <c r="AT145" s="171">
        <f t="shared" si="96"/>
        <v>2587326</v>
      </c>
      <c r="AU145" s="250">
        <v>2587326</v>
      </c>
      <c r="AV145" s="250"/>
      <c r="AW145" s="250"/>
      <c r="AX145" s="250"/>
      <c r="AY145" s="250"/>
      <c r="AZ145" s="250"/>
      <c r="BA145" s="250"/>
      <c r="BB145" s="251">
        <f t="shared" si="97"/>
        <v>0</v>
      </c>
      <c r="BC145" s="169"/>
      <c r="BD145" s="169"/>
      <c r="BE145" s="169"/>
      <c r="BF145" s="169"/>
    </row>
    <row r="146" spans="1:58" ht="187.2" outlineLevel="2">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2"/>
        <v>952800</v>
      </c>
      <c r="AG146" s="126"/>
      <c r="AH146" s="126"/>
      <c r="AI146" s="126"/>
      <c r="AJ146" s="130"/>
      <c r="AK146" s="130"/>
      <c r="AL146" s="130"/>
      <c r="AM146" s="127">
        <f>AG146*'1. Standard_Cost'!$B$27+'Incremental_Cost Year 9'!AH146*'1. Standard_Cost'!$C$27+'Incremental_Cost Year 9'!AI146*'1. Standard_Cost'!$D$27+'Incremental_Cost Year 9'!AJ146+'Incremental_Cost Year 9'!AL146+AK146</f>
        <v>0</v>
      </c>
      <c r="AN146" s="127">
        <f>AM146*'1. Standard_Cost'!$C$31</f>
        <v>0</v>
      </c>
      <c r="AO146" s="130"/>
      <c r="AQ146" s="171">
        <f t="shared" si="93"/>
        <v>1764504</v>
      </c>
      <c r="AR146" s="171">
        <f t="shared" si="94"/>
        <v>952800</v>
      </c>
      <c r="AS146" s="171">
        <f t="shared" si="95"/>
        <v>0</v>
      </c>
      <c r="AT146" s="171">
        <f t="shared" si="96"/>
        <v>2717304</v>
      </c>
      <c r="AU146" s="250">
        <v>1919304</v>
      </c>
      <c r="AV146" s="250"/>
      <c r="AW146" s="250"/>
      <c r="AX146" s="250"/>
      <c r="AY146" s="250"/>
      <c r="AZ146" s="250"/>
      <c r="BA146" s="250"/>
      <c r="BB146" s="251">
        <f t="shared" si="97"/>
        <v>-798000</v>
      </c>
      <c r="BC146" s="169"/>
      <c r="BD146" s="169"/>
      <c r="BE146" s="169"/>
      <c r="BF146" s="169"/>
    </row>
    <row r="147" spans="1:58" ht="93.6"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2"/>
        <v>297024</v>
      </c>
      <c r="AG147" s="126"/>
      <c r="AH147" s="126"/>
      <c r="AI147" s="126"/>
      <c r="AJ147" s="130"/>
      <c r="AK147" s="130"/>
      <c r="AL147" s="130"/>
      <c r="AM147" s="127">
        <f>AG147*'1. Standard_Cost'!$B$27+'Incremental_Cost Year 9'!AH147*'1. Standard_Cost'!$C$27+'Incremental_Cost Year 9'!AI147*'1. Standard_Cost'!$D$27+'Incremental_Cost Year 9'!AJ147+'Incremental_Cost Year 9'!AL147+AK147</f>
        <v>0</v>
      </c>
      <c r="AN147" s="127">
        <f>AM147*'1. Standard_Cost'!$C$31</f>
        <v>0</v>
      </c>
      <c r="AO147" s="130"/>
      <c r="AQ147" s="171">
        <f t="shared" si="93"/>
        <v>2062672.5</v>
      </c>
      <c r="AR147" s="171">
        <f t="shared" si="94"/>
        <v>297024</v>
      </c>
      <c r="AS147" s="171">
        <f t="shared" si="95"/>
        <v>0</v>
      </c>
      <c r="AT147" s="171">
        <f t="shared" si="96"/>
        <v>2359696.5</v>
      </c>
      <c r="AU147" s="250">
        <f>AT147</f>
        <v>2359696.5</v>
      </c>
      <c r="AV147" s="250"/>
      <c r="AW147" s="250"/>
      <c r="AX147" s="250"/>
      <c r="AY147" s="250"/>
      <c r="AZ147" s="250"/>
      <c r="BA147" s="250"/>
      <c r="BB147" s="251">
        <f t="shared" si="97"/>
        <v>0</v>
      </c>
      <c r="BC147" s="169"/>
      <c r="BD147" s="169"/>
      <c r="BE147" s="169"/>
      <c r="BF147" s="169"/>
    </row>
    <row r="148" spans="1:58" ht="140.4"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2"/>
        <v>2362800</v>
      </c>
      <c r="AG148" s="126"/>
      <c r="AH148" s="126"/>
      <c r="AI148" s="126"/>
      <c r="AJ148" s="130"/>
      <c r="AK148" s="130"/>
      <c r="AL148" s="130"/>
      <c r="AM148" s="127">
        <f>AG148*'1. Standard_Cost'!$B$27+'Incremental_Cost Year 9'!AH148*'1. Standard_Cost'!$C$27+'Incremental_Cost Year 9'!AI148*'1. Standard_Cost'!$D$27+'Incremental_Cost Year 9'!AJ148+'Incremental_Cost Year 9'!AL148+AK148</f>
        <v>0</v>
      </c>
      <c r="AN148" s="127">
        <f>AM148*'1. Standard_Cost'!$C$31</f>
        <v>0</v>
      </c>
      <c r="AO148" s="130"/>
      <c r="AQ148" s="171">
        <f t="shared" si="93"/>
        <v>376941</v>
      </c>
      <c r="AR148" s="171">
        <f t="shared" si="94"/>
        <v>2362800</v>
      </c>
      <c r="AS148" s="171">
        <f t="shared" si="95"/>
        <v>0</v>
      </c>
      <c r="AT148" s="171">
        <f t="shared" si="96"/>
        <v>2739741</v>
      </c>
      <c r="AU148" s="250">
        <v>376941</v>
      </c>
      <c r="AV148" s="250"/>
      <c r="AW148" s="250"/>
      <c r="AX148" s="250"/>
      <c r="AY148" s="250"/>
      <c r="AZ148" s="250"/>
      <c r="BA148" s="250"/>
      <c r="BB148" s="251">
        <f t="shared" si="97"/>
        <v>-2362800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13523779.5</v>
      </c>
      <c r="AR149" s="175">
        <f>SUM(AR141:AR148)</f>
        <v>6284304</v>
      </c>
      <c r="AS149" s="175">
        <f>SUM(AS141:AS148)</f>
        <v>0</v>
      </c>
      <c r="AT149" s="175">
        <f>SUM(AT141:AT148)</f>
        <v>19808083.5</v>
      </c>
      <c r="AU149" s="175">
        <f t="shared" ref="AU149:BB149" si="98">SUM(AU141:AU148)</f>
        <v>16647283.5</v>
      </c>
      <c r="AV149" s="175">
        <f t="shared" si="98"/>
        <v>0</v>
      </c>
      <c r="AW149" s="175">
        <f t="shared" si="98"/>
        <v>0</v>
      </c>
      <c r="AX149" s="175">
        <f t="shared" si="98"/>
        <v>0</v>
      </c>
      <c r="AY149" s="175">
        <f t="shared" si="98"/>
        <v>0</v>
      </c>
      <c r="AZ149" s="175">
        <f t="shared" si="98"/>
        <v>0</v>
      </c>
      <c r="BA149" s="175">
        <f t="shared" si="98"/>
        <v>0</v>
      </c>
      <c r="BB149" s="175">
        <f t="shared" si="98"/>
        <v>-3160800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11006378200</v>
      </c>
      <c r="M150" s="243">
        <f>M151+M163+M182</f>
        <v>1838065159.3999999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15531086156</v>
      </c>
      <c r="AD150" s="243">
        <f>AD151+AD163+AD182</f>
        <v>0</v>
      </c>
      <c r="AE150" s="243">
        <f>AE151+AE163+AE182</f>
        <v>2000053151</v>
      </c>
      <c r="AF150" s="243">
        <f>AF151+AF163+AF182</f>
        <v>17531139307</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12844443359.4</v>
      </c>
      <c r="AR150" s="243">
        <f>AR151+AR163+AR182</f>
        <v>17531139307</v>
      </c>
      <c r="AS150" s="243">
        <f>AS151+AS163+AS182</f>
        <v>0</v>
      </c>
      <c r="AT150" s="243">
        <f>AT151+AT163+AT182</f>
        <v>30375582666.399998</v>
      </c>
      <c r="AU150" s="243">
        <f t="shared" ref="AU150:BB150" si="99">AU151+AU163+AU182</f>
        <v>28575582665.900002</v>
      </c>
      <c r="AV150" s="243">
        <f t="shared" si="99"/>
        <v>0</v>
      </c>
      <c r="AW150" s="243">
        <f t="shared" si="99"/>
        <v>0</v>
      </c>
      <c r="AX150" s="243">
        <f t="shared" si="99"/>
        <v>0</v>
      </c>
      <c r="AY150" s="243">
        <f t="shared" si="99"/>
        <v>0</v>
      </c>
      <c r="AZ150" s="243">
        <f t="shared" si="99"/>
        <v>0</v>
      </c>
      <c r="BA150" s="243">
        <f t="shared" si="99"/>
        <v>0</v>
      </c>
      <c r="BB150" s="243">
        <f t="shared" si="99"/>
        <v>-1800000000.5</v>
      </c>
    </row>
    <row r="151" spans="1:58" s="184" customFormat="1" ht="15.75"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4221301</v>
      </c>
      <c r="AD151" s="258">
        <f>AD156+AD159+AD162</f>
        <v>0</v>
      </c>
      <c r="AE151" s="258">
        <f>AE156+AE159+AE162</f>
        <v>0</v>
      </c>
      <c r="AF151" s="258">
        <f>AF156+AF159+AF162</f>
        <v>4221301</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4221301</v>
      </c>
      <c r="AS151" s="258">
        <f>AS156+AS159+AS162</f>
        <v>0</v>
      </c>
      <c r="AT151" s="258">
        <f>AT156+AT159+AT162</f>
        <v>17092377.399999999</v>
      </c>
      <c r="AU151" s="258">
        <f t="shared" ref="AU151:BB151" si="100">AU156+AU159+AU162</f>
        <v>17092377</v>
      </c>
      <c r="AV151" s="258">
        <f t="shared" si="100"/>
        <v>0</v>
      </c>
      <c r="AW151" s="258">
        <f t="shared" si="100"/>
        <v>0</v>
      </c>
      <c r="AX151" s="258">
        <f t="shared" si="100"/>
        <v>0</v>
      </c>
      <c r="AY151" s="258">
        <f t="shared" si="100"/>
        <v>0</v>
      </c>
      <c r="AZ151" s="258">
        <f t="shared" si="100"/>
        <v>0</v>
      </c>
      <c r="BA151" s="258">
        <f t="shared" si="100"/>
        <v>0</v>
      </c>
      <c r="BB151" s="258">
        <f t="shared" si="100"/>
        <v>-0.39999999850988388</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9'!AH152*'1. Standard_Cost'!$C$27+'Incremental_Cost Year 9'!AI152*'1. Standard_Cost'!$D$27+'Incremental_Cost Year 9'!AJ152+'Incremental_Cost Year 9'!AL152+AK152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1">SUM(AU152:BA152)-AT152</f>
        <v>0</v>
      </c>
      <c r="BC152" s="169"/>
      <c r="BD152" s="169"/>
      <c r="BE152" s="169"/>
      <c r="BF152" s="169"/>
    </row>
    <row r="153" spans="1:58" ht="124.8"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9'!AH153*'1. Standard_Cost'!$C$27+'Incremental_Cost Year 9'!AI153*'1. Standard_Cost'!$D$27+'Incremental_Cost Year 9'!AJ153+'Incremental_Cost Year 9'!AL153+AK153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1"/>
        <v>0</v>
      </c>
      <c r="BC153" s="169"/>
      <c r="BD153" s="169"/>
      <c r="BE153" s="169"/>
      <c r="BF153" s="169"/>
    </row>
    <row r="154" spans="1:58" ht="93.6"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9'!AH154*'1. Standard_Cost'!$C$27+'Incremental_Cost Year 9'!AI154*'1. Standard_Cost'!$D$27+'Incremental_Cost Year 9'!AJ154+'Incremental_Cost Year 9'!AL154+AK154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1"/>
        <v>0</v>
      </c>
      <c r="BC154" s="169"/>
      <c r="BD154" s="169"/>
      <c r="BE154" s="169"/>
      <c r="BF154" s="169"/>
    </row>
    <row r="155" spans="1:58" ht="140.4"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9'!AH155*'1. Standard_Cost'!$C$27+'Incremental_Cost Year 9'!AI155*'1. Standard_Cost'!$D$27+'Incremental_Cost Year 9'!AJ155+'Incremental_Cost Year 9'!AL155+AK155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1"/>
        <v>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2">SUM(AU152:AU155)</f>
        <v>0</v>
      </c>
      <c r="AV156" s="175">
        <f t="shared" si="102"/>
        <v>0</v>
      </c>
      <c r="AW156" s="175">
        <f t="shared" si="102"/>
        <v>0</v>
      </c>
      <c r="AX156" s="175">
        <f t="shared" si="102"/>
        <v>0</v>
      </c>
      <c r="AY156" s="175">
        <f t="shared" si="102"/>
        <v>0</v>
      </c>
      <c r="AZ156" s="175">
        <f t="shared" si="102"/>
        <v>0</v>
      </c>
      <c r="BA156" s="175">
        <f t="shared" si="102"/>
        <v>0</v>
      </c>
      <c r="BB156" s="175">
        <f>SUM(BB152:BB155)</f>
        <v>0</v>
      </c>
      <c r="BC156" s="169"/>
      <c r="BD156" s="169"/>
      <c r="BE156" s="169"/>
      <c r="BF156" s="169"/>
    </row>
    <row r="157" spans="1:58" ht="140.4"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9'!AH157*'1. Standard_Cost'!$C$27+'Incremental_Cost Year 9'!AI157*'1. Standard_Cost'!$D$27+'Incremental_Cost Year 9'!AJ157+'Incremental_Cost Year 9'!AL157+AK157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3">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9'!AH158*'1. Standard_Cost'!$C$27+'Incremental_Cost Year 9'!AI158*'1. Standard_Cost'!$D$27+'Incremental_Cost Year 9'!AJ158+'Incremental_Cost Year 9'!AL158+AK158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3"/>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4">SUM(AU157:AU158)</f>
        <v>0</v>
      </c>
      <c r="AV159" s="175">
        <f t="shared" si="104"/>
        <v>0</v>
      </c>
      <c r="AW159" s="175">
        <f t="shared" si="104"/>
        <v>0</v>
      </c>
      <c r="AX159" s="175">
        <f t="shared" si="104"/>
        <v>0</v>
      </c>
      <c r="AY159" s="175">
        <f t="shared" si="104"/>
        <v>0</v>
      </c>
      <c r="AZ159" s="175">
        <f t="shared" si="104"/>
        <v>0</v>
      </c>
      <c r="BA159" s="175">
        <f t="shared" si="104"/>
        <v>0</v>
      </c>
      <c r="BB159" s="175">
        <f t="shared" si="104"/>
        <v>0</v>
      </c>
      <c r="BC159" s="169"/>
      <c r="BD159" s="169"/>
      <c r="BE159" s="169"/>
      <c r="BF159" s="169"/>
    </row>
    <row r="160" spans="1:58" ht="109.2"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9'!AH160*'1. Standard_Cost'!$C$27+'Incremental_Cost Year 9'!AI160*'1. Standard_Cost'!$D$27+'Incremental_Cost Year 9'!AJ160+'Incremental_Cost Year 9'!AL160+AK160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5">SUM(AU160:BA160)-AT160</f>
        <v>0</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4221301</v>
      </c>
      <c r="AD161" s="129"/>
      <c r="AE161" s="127">
        <f>0</f>
        <v>0</v>
      </c>
      <c r="AF161" s="127">
        <f>SUM(AE161,AD161,AC161,AB161,Y161,U161,T161,S161,R161)</f>
        <v>4221301</v>
      </c>
      <c r="AG161" s="126"/>
      <c r="AH161" s="126"/>
      <c r="AI161" s="126"/>
      <c r="AJ161" s="130"/>
      <c r="AK161" s="130"/>
      <c r="AL161" s="130"/>
      <c r="AM161" s="127">
        <f>AG161*'1. Standard_Cost'!$B$27+'Incremental_Cost Year 9'!AH161*'1. Standard_Cost'!$C$27+'Incremental_Cost Year 9'!AI161*'1. Standard_Cost'!$D$27+'Incremental_Cost Year 9'!AJ161+'Incremental_Cost Year 9'!AL161+AK161</f>
        <v>0</v>
      </c>
      <c r="AN161" s="127">
        <f>AM161*'1. Standard_Cost'!$C$31</f>
        <v>0</v>
      </c>
      <c r="AO161" s="130"/>
      <c r="AP161" s="256"/>
      <c r="AQ161" s="171">
        <f>L161+M161</f>
        <v>12871076.4</v>
      </c>
      <c r="AR161" s="171">
        <f>AF161</f>
        <v>4221301</v>
      </c>
      <c r="AS161" s="171">
        <f>AM161+AN161</f>
        <v>0</v>
      </c>
      <c r="AT161" s="171">
        <f>SUM(AQ161,AR161,AS161)</f>
        <v>17092377.399999999</v>
      </c>
      <c r="AU161" s="250">
        <v>17092377</v>
      </c>
      <c r="AV161" s="250"/>
      <c r="AW161" s="250"/>
      <c r="AX161" s="250"/>
      <c r="AY161" s="250"/>
      <c r="AZ161" s="250"/>
      <c r="BA161" s="250"/>
      <c r="BB161" s="251">
        <f t="shared" si="105"/>
        <v>-0.39999999850988388</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4221301</v>
      </c>
      <c r="AD162" s="127">
        <f>SUM(AD160:AD161)</f>
        <v>0</v>
      </c>
      <c r="AE162" s="127">
        <f>SUM(AE160:AE161)</f>
        <v>0</v>
      </c>
      <c r="AF162" s="127">
        <f>SUM(AF160:AF161)</f>
        <v>4221301</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4221301</v>
      </c>
      <c r="AS162" s="175">
        <f>SUM(AS160:AS161)</f>
        <v>0</v>
      </c>
      <c r="AT162" s="175">
        <f>SUM(AT160:AT161)</f>
        <v>17092377.399999999</v>
      </c>
      <c r="AU162" s="175">
        <f t="shared" ref="AU162:BA162" si="106">SUM(AU160:AU161)</f>
        <v>17092377</v>
      </c>
      <c r="AV162" s="175">
        <f t="shared" si="106"/>
        <v>0</v>
      </c>
      <c r="AW162" s="175">
        <f t="shared" si="106"/>
        <v>0</v>
      </c>
      <c r="AX162" s="175">
        <f t="shared" si="106"/>
        <v>0</v>
      </c>
      <c r="AY162" s="175">
        <f t="shared" si="106"/>
        <v>0</v>
      </c>
      <c r="AZ162" s="175">
        <f t="shared" si="106"/>
        <v>0</v>
      </c>
      <c r="BA162" s="175">
        <f t="shared" si="106"/>
        <v>0</v>
      </c>
      <c r="BB162" s="175">
        <f>SUM(BB160:BB161)</f>
        <v>-0.39999999850988388</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5518296855</v>
      </c>
      <c r="AD163" s="258">
        <f>AD168+AD178+AD181</f>
        <v>0</v>
      </c>
      <c r="AE163" s="258">
        <f>AE168+AE178+AE181</f>
        <v>28151</v>
      </c>
      <c r="AF163" s="258">
        <f>AF168+AF178+AF181</f>
        <v>5518325006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5518325006</v>
      </c>
      <c r="AS163" s="261">
        <f>AS168+AS178+AS181</f>
        <v>0</v>
      </c>
      <c r="AT163" s="261">
        <f>AT168+AT178+AT181</f>
        <v>6027980396.8999996</v>
      </c>
      <c r="AU163" s="261">
        <f t="shared" ref="AU163:BB163" si="107">AU168+AU178+AU181</f>
        <v>6027980396.8999996</v>
      </c>
      <c r="AV163" s="261">
        <f t="shared" si="107"/>
        <v>0</v>
      </c>
      <c r="AW163" s="261">
        <f t="shared" si="107"/>
        <v>0</v>
      </c>
      <c r="AX163" s="261">
        <f t="shared" si="107"/>
        <v>0</v>
      </c>
      <c r="AY163" s="261">
        <f t="shared" si="107"/>
        <v>0</v>
      </c>
      <c r="AZ163" s="261">
        <f t="shared" si="107"/>
        <v>0</v>
      </c>
      <c r="BA163" s="261">
        <f t="shared" si="107"/>
        <v>0</v>
      </c>
      <c r="BB163" s="261">
        <f t="shared" si="107"/>
        <v>0</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9'!AH164*'1. Standard_Cost'!$C$27+'Incremental_Cost Year 9'!AI164*'1. Standard_Cost'!$D$27+'Incremental_Cost Year 9'!AJ164+'Incremental_Cost Year 9'!AL164+AK164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8">SUM(AU164:BA164)-AT164</f>
        <v>0</v>
      </c>
      <c r="BC164" s="169"/>
      <c r="BD164" s="169"/>
      <c r="BE164" s="169"/>
      <c r="BF164" s="169"/>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9'!AH165*'1. Standard_Cost'!$C$27+'Incremental_Cost Year 9'!AI165*'1. Standard_Cost'!$D$27+'Incremental_Cost Year 9'!AJ165+'Incremental_Cost Year 9'!AL165+AK165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8"/>
        <v>0</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9'!AH166*'1. Standard_Cost'!$C$27+'Incremental_Cost Year 9'!AI166*'1. Standard_Cost'!$D$27+'Incremental_Cost Year 9'!AJ166+'Incremental_Cost Year 9'!AL166+AK166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8"/>
        <v>0</v>
      </c>
      <c r="BC166" s="169"/>
      <c r="BD166" s="169"/>
      <c r="BE166" s="169"/>
      <c r="BF166" s="169"/>
    </row>
    <row r="167" spans="1:58" ht="46.8"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911000000</v>
      </c>
      <c r="AD167" s="129"/>
      <c r="AE167" s="127">
        <f>0</f>
        <v>0</v>
      </c>
      <c r="AF167" s="127">
        <f>SUM(AE167,AD167,AC167,AB167,Y167,U167,T167,S167,R167)</f>
        <v>911000000</v>
      </c>
      <c r="AG167" s="126"/>
      <c r="AH167" s="126"/>
      <c r="AI167" s="126"/>
      <c r="AJ167" s="130"/>
      <c r="AK167" s="130"/>
      <c r="AL167" s="130"/>
      <c r="AM167" s="127">
        <f>AG167*'1. Standard_Cost'!$B$27+'Incremental_Cost Year 9'!AH167*'1. Standard_Cost'!$C$27+'Incremental_Cost Year 9'!AI167*'1. Standard_Cost'!$D$27+'Incremental_Cost Year 9'!AJ167+'Incremental_Cost Year 9'!AL167+AK167</f>
        <v>0</v>
      </c>
      <c r="AN167" s="127">
        <f>AM167*'1. Standard_Cost'!$C$31</f>
        <v>0</v>
      </c>
      <c r="AO167" s="130"/>
      <c r="AP167" s="256"/>
      <c r="AQ167" s="171">
        <f>L167+M167</f>
        <v>450067554</v>
      </c>
      <c r="AR167" s="171">
        <f>AF167</f>
        <v>911000000</v>
      </c>
      <c r="AS167" s="171">
        <f>AM167+AN167</f>
        <v>0</v>
      </c>
      <c r="AT167" s="171">
        <f>SUM(AQ167,AR167,AS167)</f>
        <v>1361067554</v>
      </c>
      <c r="AU167" s="250">
        <v>1361067554</v>
      </c>
      <c r="AV167" s="250"/>
      <c r="AW167" s="250"/>
      <c r="AX167" s="250"/>
      <c r="AY167" s="250"/>
      <c r="AZ167" s="250"/>
      <c r="BA167" s="250"/>
      <c r="BB167" s="251">
        <f t="shared" si="108"/>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911000000</v>
      </c>
      <c r="AD168" s="127">
        <f>SUM(AD164:AD167)</f>
        <v>0</v>
      </c>
      <c r="AE168" s="127">
        <f>SUM(AE164:AE167)</f>
        <v>0</v>
      </c>
      <c r="AF168" s="127">
        <f>SUM(AF164:AF167)</f>
        <v>911000000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911000000</v>
      </c>
      <c r="AS168" s="175">
        <f>SUM(AS164:AS167)</f>
        <v>0</v>
      </c>
      <c r="AT168" s="175">
        <f>SUM(AT164:AT167)</f>
        <v>1361067554</v>
      </c>
      <c r="AU168" s="175">
        <f t="shared" ref="AU168:BA168" si="109">SUM(AU164:AU167)</f>
        <v>1361067554</v>
      </c>
      <c r="AV168" s="175">
        <f t="shared" si="109"/>
        <v>0</v>
      </c>
      <c r="AW168" s="175">
        <f t="shared" si="109"/>
        <v>0</v>
      </c>
      <c r="AX168" s="175">
        <f t="shared" si="109"/>
        <v>0</v>
      </c>
      <c r="AY168" s="175">
        <f t="shared" si="109"/>
        <v>0</v>
      </c>
      <c r="AZ168" s="175">
        <f t="shared" si="109"/>
        <v>0</v>
      </c>
      <c r="BA168" s="175">
        <f t="shared" si="109"/>
        <v>0</v>
      </c>
      <c r="BB168" s="175">
        <f>SUM(BB164:BB167)</f>
        <v>0</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0">SUM(AE169,AD169,AC169,AB169,Y169,U169,T169,S169,R169)</f>
        <v>1320223000</v>
      </c>
      <c r="AG169" s="126"/>
      <c r="AH169" s="126"/>
      <c r="AI169" s="126"/>
      <c r="AJ169" s="130"/>
      <c r="AK169" s="130"/>
      <c r="AL169" s="130"/>
      <c r="AM169" s="127">
        <f>AG169*'1. Standard_Cost'!$B$27+'Incremental_Cost Year 9'!AH169*'1. Standard_Cost'!$C$27+'Incremental_Cost Year 9'!AI169*'1. Standard_Cost'!$D$27+'Incremental_Cost Year 9'!AJ169+'Incremental_Cost Year 9'!AL169+AK169</f>
        <v>0</v>
      </c>
      <c r="AN169" s="127">
        <f>AM169*'1. Standard_Cost'!$C$31</f>
        <v>0</v>
      </c>
      <c r="AO169" s="130"/>
      <c r="AP169" s="256"/>
      <c r="AQ169" s="171">
        <f t="shared" ref="AQ169:AQ177" si="111">L169+M169</f>
        <v>0</v>
      </c>
      <c r="AR169" s="171">
        <f t="shared" ref="AR169:AR177" si="112">AF169</f>
        <v>1320223000</v>
      </c>
      <c r="AS169" s="171">
        <f t="shared" ref="AS169:AS177" si="113">AM169+AN169</f>
        <v>0</v>
      </c>
      <c r="AT169" s="171">
        <f t="shared" ref="AT169:AT177" si="114">SUM(AQ169,AR169,AS169)</f>
        <v>1320223000</v>
      </c>
      <c r="AU169" s="250">
        <v>1320223000</v>
      </c>
      <c r="AV169" s="250"/>
      <c r="AW169" s="250"/>
      <c r="AX169" s="250"/>
      <c r="AY169" s="250"/>
      <c r="AZ169" s="250"/>
      <c r="BA169" s="250"/>
      <c r="BB169" s="251">
        <f t="shared" ref="BB169:BB177" si="115">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0"/>
        <v>946000000</v>
      </c>
      <c r="AG170" s="126"/>
      <c r="AH170" s="126"/>
      <c r="AI170" s="126"/>
      <c r="AJ170" s="130"/>
      <c r="AK170" s="130"/>
      <c r="AL170" s="130"/>
      <c r="AM170" s="127">
        <f>AG170*'1. Standard_Cost'!$B$27+'Incremental_Cost Year 9'!AH170*'1. Standard_Cost'!$C$27+'Incremental_Cost Year 9'!AI170*'1. Standard_Cost'!$D$27+'Incremental_Cost Year 9'!AJ170+'Incremental_Cost Year 9'!AL170+AK170</f>
        <v>0</v>
      </c>
      <c r="AN170" s="127">
        <f>AM170*'1. Standard_Cost'!$C$31</f>
        <v>0</v>
      </c>
      <c r="AO170" s="130"/>
      <c r="AP170" s="256"/>
      <c r="AQ170" s="171">
        <f t="shared" si="111"/>
        <v>0</v>
      </c>
      <c r="AR170" s="171">
        <f t="shared" si="112"/>
        <v>946000000</v>
      </c>
      <c r="AS170" s="171">
        <f t="shared" si="113"/>
        <v>0</v>
      </c>
      <c r="AT170" s="171">
        <f t="shared" si="114"/>
        <v>946000000</v>
      </c>
      <c r="AU170" s="250">
        <v>946000000</v>
      </c>
      <c r="AV170" s="250"/>
      <c r="AW170" s="250"/>
      <c r="AX170" s="250"/>
      <c r="AY170" s="250"/>
      <c r="AZ170" s="250"/>
      <c r="BA170" s="250"/>
      <c r="BB170" s="251">
        <f t="shared" si="115"/>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0"/>
        <v>1790000000</v>
      </c>
      <c r="AG171" s="126"/>
      <c r="AH171" s="126"/>
      <c r="AI171" s="126"/>
      <c r="AJ171" s="130"/>
      <c r="AK171" s="130"/>
      <c r="AL171" s="130"/>
      <c r="AM171" s="127">
        <f>AG171*'1. Standard_Cost'!$B$27+'Incremental_Cost Year 9'!AH171*'1. Standard_Cost'!$C$27+'Incremental_Cost Year 9'!AI171*'1. Standard_Cost'!$D$27+'Incremental_Cost Year 9'!AJ171+'Incremental_Cost Year 9'!AL171+AK171</f>
        <v>0</v>
      </c>
      <c r="AN171" s="127">
        <f>AM171*'1. Standard_Cost'!$C$31</f>
        <v>0</v>
      </c>
      <c r="AO171" s="130"/>
      <c r="AP171" s="256"/>
      <c r="AQ171" s="171">
        <f t="shared" si="111"/>
        <v>0</v>
      </c>
      <c r="AR171" s="171">
        <f t="shared" si="112"/>
        <v>1790000000</v>
      </c>
      <c r="AS171" s="171">
        <f t="shared" si="113"/>
        <v>0</v>
      </c>
      <c r="AT171" s="171">
        <f t="shared" si="114"/>
        <v>1790000000</v>
      </c>
      <c r="AU171" s="250">
        <v>1790000000</v>
      </c>
      <c r="AV171" s="250"/>
      <c r="AW171" s="250"/>
      <c r="AX171" s="250"/>
      <c r="AY171" s="250"/>
      <c r="AZ171" s="250"/>
      <c r="BA171" s="250"/>
      <c r="BB171" s="251">
        <f t="shared" si="115"/>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0"/>
        <v>0</v>
      </c>
      <c r="AG172" s="126"/>
      <c r="AH172" s="126"/>
      <c r="AI172" s="126"/>
      <c r="AJ172" s="130"/>
      <c r="AK172" s="130"/>
      <c r="AL172" s="130"/>
      <c r="AM172" s="127">
        <f>AG172*'1. Standard_Cost'!$B$27+'Incremental_Cost Year 9'!AH172*'1. Standard_Cost'!$C$27+'Incremental_Cost Year 9'!AI172*'1. Standard_Cost'!$D$27+'Incremental_Cost Year 9'!AJ172+'Incremental_Cost Year 9'!AL172+AK172</f>
        <v>0</v>
      </c>
      <c r="AN172" s="127">
        <f>AM172*'1. Standard_Cost'!$C$31</f>
        <v>0</v>
      </c>
      <c r="AO172" s="130"/>
      <c r="AP172" s="256"/>
      <c r="AQ172" s="171">
        <f t="shared" si="111"/>
        <v>0</v>
      </c>
      <c r="AR172" s="171">
        <f t="shared" si="112"/>
        <v>0</v>
      </c>
      <c r="AS172" s="171">
        <f t="shared" si="113"/>
        <v>0</v>
      </c>
      <c r="AT172" s="171">
        <f t="shared" si="114"/>
        <v>0</v>
      </c>
      <c r="AU172" s="250"/>
      <c r="AV172" s="250"/>
      <c r="AW172" s="250"/>
      <c r="AX172" s="250"/>
      <c r="AY172" s="250"/>
      <c r="AZ172" s="250"/>
      <c r="BA172" s="250"/>
      <c r="BB172" s="251">
        <f t="shared" si="115"/>
        <v>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530933100</v>
      </c>
      <c r="AD173" s="129"/>
      <c r="AE173" s="127">
        <f>0</f>
        <v>0</v>
      </c>
      <c r="AF173" s="127">
        <f t="shared" si="110"/>
        <v>530933100</v>
      </c>
      <c r="AG173" s="126"/>
      <c r="AH173" s="126"/>
      <c r="AI173" s="126"/>
      <c r="AJ173" s="130"/>
      <c r="AK173" s="130"/>
      <c r="AL173" s="130"/>
      <c r="AM173" s="127">
        <f>AG173*'1. Standard_Cost'!$B$27+'Incremental_Cost Year 9'!AH173*'1. Standard_Cost'!$C$27+'Incremental_Cost Year 9'!AI173*'1. Standard_Cost'!$D$27+'Incremental_Cost Year 9'!AJ173+'Incremental_Cost Year 9'!AL173+AK173</f>
        <v>0</v>
      </c>
      <c r="AN173" s="127">
        <f>AM173*'1. Standard_Cost'!$C$31</f>
        <v>0</v>
      </c>
      <c r="AO173" s="130"/>
      <c r="AP173" s="256"/>
      <c r="AQ173" s="171">
        <f t="shared" si="111"/>
        <v>58414885.200000003</v>
      </c>
      <c r="AR173" s="171">
        <f t="shared" si="112"/>
        <v>530933100</v>
      </c>
      <c r="AS173" s="171">
        <f t="shared" si="113"/>
        <v>0</v>
      </c>
      <c r="AT173" s="171">
        <f t="shared" si="114"/>
        <v>589347985.20000005</v>
      </c>
      <c r="AU173" s="250">
        <v>589347985.20000005</v>
      </c>
      <c r="AV173" s="250"/>
      <c r="AW173" s="250"/>
      <c r="AX173" s="250"/>
      <c r="AY173" s="250"/>
      <c r="AZ173" s="250"/>
      <c r="BA173" s="250"/>
      <c r="BB173" s="251">
        <f t="shared" si="115"/>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0"/>
        <v>0</v>
      </c>
      <c r="AG174" s="126"/>
      <c r="AH174" s="126"/>
      <c r="AI174" s="126"/>
      <c r="AJ174" s="130"/>
      <c r="AK174" s="130"/>
      <c r="AL174" s="130"/>
      <c r="AM174" s="127">
        <f>AG174*'1. Standard_Cost'!$B$27+'Incremental_Cost Year 9'!AH174*'1. Standard_Cost'!$C$27+'Incremental_Cost Year 9'!AI174*'1. Standard_Cost'!$D$27+'Incremental_Cost Year 9'!AJ174+'Incremental_Cost Year 9'!AL174+AK174</f>
        <v>0</v>
      </c>
      <c r="AN174" s="127">
        <f>AM174*'1. Standard_Cost'!$C$31</f>
        <v>0</v>
      </c>
      <c r="AO174" s="130"/>
      <c r="AP174" s="256"/>
      <c r="AQ174" s="171">
        <f t="shared" si="111"/>
        <v>0</v>
      </c>
      <c r="AR174" s="171">
        <f t="shared" si="112"/>
        <v>0</v>
      </c>
      <c r="AS174" s="171">
        <f t="shared" si="113"/>
        <v>0</v>
      </c>
      <c r="AT174" s="171">
        <f t="shared" si="114"/>
        <v>0</v>
      </c>
      <c r="AU174" s="250"/>
      <c r="AV174" s="250"/>
      <c r="AW174" s="250"/>
      <c r="AX174" s="250"/>
      <c r="AY174" s="250"/>
      <c r="AZ174" s="250"/>
      <c r="BA174" s="250"/>
      <c r="BB174" s="251">
        <f t="shared" si="115"/>
        <v>0</v>
      </c>
      <c r="BC174" s="169"/>
      <c r="BD174" s="169"/>
      <c r="BE174" s="169"/>
      <c r="BF174" s="169"/>
    </row>
    <row r="175" spans="1:58" ht="62.4"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0"/>
        <v>0</v>
      </c>
      <c r="AG175" s="126"/>
      <c r="AH175" s="126"/>
      <c r="AI175" s="126"/>
      <c r="AJ175" s="130"/>
      <c r="AK175" s="130"/>
      <c r="AL175" s="130"/>
      <c r="AM175" s="127">
        <f>AG175*'1. Standard_Cost'!$B$27+'Incremental_Cost Year 9'!AH175*'1. Standard_Cost'!$C$27+'Incremental_Cost Year 9'!AI175*'1. Standard_Cost'!$D$27+'Incremental_Cost Year 9'!AJ175+'Incremental_Cost Year 9'!AL175+AK175</f>
        <v>0</v>
      </c>
      <c r="AN175" s="127">
        <f>AM175*'1. Standard_Cost'!$C$31</f>
        <v>0</v>
      </c>
      <c r="AO175" s="130"/>
      <c r="AP175" s="256"/>
      <c r="AQ175" s="171">
        <f t="shared" si="111"/>
        <v>0</v>
      </c>
      <c r="AR175" s="171">
        <f t="shared" si="112"/>
        <v>0</v>
      </c>
      <c r="AS175" s="171">
        <f t="shared" si="113"/>
        <v>0</v>
      </c>
      <c r="AT175" s="171">
        <f t="shared" si="114"/>
        <v>0</v>
      </c>
      <c r="AU175" s="250"/>
      <c r="AV175" s="250"/>
      <c r="AW175" s="250"/>
      <c r="AX175" s="250"/>
      <c r="AY175" s="250"/>
      <c r="AZ175" s="250"/>
      <c r="BA175" s="250"/>
      <c r="BB175" s="251">
        <f t="shared" si="115"/>
        <v>0</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0"/>
        <v>168906</v>
      </c>
      <c r="AG176" s="126"/>
      <c r="AH176" s="126"/>
      <c r="AI176" s="126"/>
      <c r="AJ176" s="130"/>
      <c r="AK176" s="130"/>
      <c r="AL176" s="130"/>
      <c r="AM176" s="127">
        <f>AG176*'1. Standard_Cost'!$B$27+'Incremental_Cost Year 9'!AH176*'1. Standard_Cost'!$C$27+'Incremental_Cost Year 9'!AI176*'1. Standard_Cost'!$D$27+'Incremental_Cost Year 9'!AJ176+'Incremental_Cost Year 9'!AL176+AK176</f>
        <v>0</v>
      </c>
      <c r="AN176" s="127">
        <f>AM176*'1. Standard_Cost'!$C$31</f>
        <v>0</v>
      </c>
      <c r="AO176" s="130"/>
      <c r="AP176" s="256"/>
      <c r="AQ176" s="171">
        <f t="shared" si="111"/>
        <v>1172951.7</v>
      </c>
      <c r="AR176" s="171">
        <f t="shared" si="112"/>
        <v>168906</v>
      </c>
      <c r="AS176" s="171">
        <f t="shared" si="113"/>
        <v>0</v>
      </c>
      <c r="AT176" s="171">
        <f t="shared" si="114"/>
        <v>1341857.7</v>
      </c>
      <c r="AU176" s="250">
        <v>1341857.7</v>
      </c>
      <c r="AV176" s="250"/>
      <c r="AW176" s="250"/>
      <c r="AX176" s="250"/>
      <c r="AY176" s="250"/>
      <c r="AZ176" s="250"/>
      <c r="BA176" s="250"/>
      <c r="BB176" s="251">
        <f t="shared" si="115"/>
        <v>0</v>
      </c>
      <c r="BC176" s="169"/>
      <c r="BD176" s="169"/>
      <c r="BE176" s="169"/>
      <c r="BF176" s="169"/>
    </row>
    <row r="177" spans="1:58" ht="31.2"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0"/>
        <v>20000000</v>
      </c>
      <c r="AG177" s="126"/>
      <c r="AH177" s="126"/>
      <c r="AI177" s="126"/>
      <c r="AJ177" s="130"/>
      <c r="AK177" s="130"/>
      <c r="AL177" s="130"/>
      <c r="AM177" s="127">
        <f>AG177*'1. Standard_Cost'!$B$27+'Incremental_Cost Year 9'!AH177*'1. Standard_Cost'!$C$27+'Incremental_Cost Year 9'!AI177*'1. Standard_Cost'!$D$27+'Incremental_Cost Year 9'!AJ177+'Incremental_Cost Year 9'!AL177+AK177</f>
        <v>0</v>
      </c>
      <c r="AN177" s="127">
        <f>AM177*'1. Standard_Cost'!$C$31</f>
        <v>0</v>
      </c>
      <c r="AO177" s="130"/>
      <c r="AP177" s="256"/>
      <c r="AQ177" s="171">
        <f t="shared" si="111"/>
        <v>0</v>
      </c>
      <c r="AR177" s="171">
        <f t="shared" si="112"/>
        <v>20000000</v>
      </c>
      <c r="AS177" s="171">
        <f t="shared" si="113"/>
        <v>0</v>
      </c>
      <c r="AT177" s="171">
        <f t="shared" si="114"/>
        <v>20000000</v>
      </c>
      <c r="AU177" s="250">
        <v>20000000</v>
      </c>
      <c r="AV177" s="250"/>
      <c r="AW177" s="250"/>
      <c r="AX177" s="250"/>
      <c r="AY177" s="250"/>
      <c r="AZ177" s="250"/>
      <c r="BA177" s="250"/>
      <c r="BB177" s="251">
        <f t="shared" si="115"/>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4607296855</v>
      </c>
      <c r="AD178" s="127">
        <f>SUM(AD169:AD177)</f>
        <v>0</v>
      </c>
      <c r="AE178" s="127">
        <f>SUM(AE169:AE177)</f>
        <v>28151</v>
      </c>
      <c r="AF178" s="127">
        <f>SUM(AF169:AF177)</f>
        <v>4607325006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4607325006</v>
      </c>
      <c r="AS178" s="175">
        <f>SUM(AS169:AS177)</f>
        <v>0</v>
      </c>
      <c r="AT178" s="175">
        <f>SUM(AT169:AT177)</f>
        <v>4666912842.8999996</v>
      </c>
      <c r="AU178" s="175">
        <f t="shared" ref="AU178:BA178" si="116">SUM(AU169:AU177)</f>
        <v>4666912842.8999996</v>
      </c>
      <c r="AV178" s="175">
        <f t="shared" si="116"/>
        <v>0</v>
      </c>
      <c r="AW178" s="175">
        <f t="shared" si="116"/>
        <v>0</v>
      </c>
      <c r="AX178" s="175">
        <f t="shared" si="116"/>
        <v>0</v>
      </c>
      <c r="AY178" s="175">
        <f t="shared" si="116"/>
        <v>0</v>
      </c>
      <c r="AZ178" s="175">
        <f t="shared" si="116"/>
        <v>0</v>
      </c>
      <c r="BA178" s="175">
        <f t="shared" si="116"/>
        <v>0</v>
      </c>
      <c r="BB178" s="175">
        <f>SUM(BB169:BB177)</f>
        <v>0</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9'!AH179*'1. Standard_Cost'!$C$27+'Incremental_Cost Year 9'!AI179*'1. Standard_Cost'!$D$27+'Incremental_Cost Year 9'!AJ179+'Incremental_Cost Year 9'!AL179+AK179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7">SUM(AU179:BA179)-AT179</f>
        <v>0</v>
      </c>
      <c r="BC179" s="169"/>
      <c r="BD179" s="169"/>
      <c r="BE179" s="169"/>
      <c r="BF179" s="169"/>
    </row>
    <row r="180" spans="1:58" ht="109.2"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9'!AH180*'1. Standard_Cost'!$C$27+'Incremental_Cost Year 9'!AI180*'1. Standard_Cost'!$D$27+'Incremental_Cost Year 9'!AJ180+'Incremental_Cost Year 9'!AL180+AK180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7"/>
        <v>0</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8">SUM(AU179:AU180)</f>
        <v>0</v>
      </c>
      <c r="AV181" s="175">
        <f t="shared" si="118"/>
        <v>0</v>
      </c>
      <c r="AW181" s="175">
        <f t="shared" si="118"/>
        <v>0</v>
      </c>
      <c r="AX181" s="175">
        <f t="shared" si="118"/>
        <v>0</v>
      </c>
      <c r="AY181" s="175">
        <f t="shared" si="118"/>
        <v>0</v>
      </c>
      <c r="AZ181" s="175">
        <f t="shared" si="118"/>
        <v>0</v>
      </c>
      <c r="BA181" s="175">
        <f t="shared" si="118"/>
        <v>0</v>
      </c>
      <c r="BB181" s="175">
        <f t="shared" si="118"/>
        <v>0</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10558626300</v>
      </c>
      <c r="M182" s="258">
        <f>M190+M193+M196</f>
        <v>1763290592.0999999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10008568000</v>
      </c>
      <c r="AD182" s="258">
        <f>AD190+AD193+AD196</f>
        <v>0</v>
      </c>
      <c r="AE182" s="258">
        <f>AE190+AE193+AE196</f>
        <v>2000025000</v>
      </c>
      <c r="AF182" s="258">
        <f>AF190+AF193+AF196</f>
        <v>12008593000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12321916892.1</v>
      </c>
      <c r="AR182" s="261">
        <f>AR190+AR193+AR196</f>
        <v>12008593000</v>
      </c>
      <c r="AS182" s="261">
        <f>AS190+AS193+AS196</f>
        <v>0</v>
      </c>
      <c r="AT182" s="261">
        <f>AT190+AT193+AT196</f>
        <v>24330509892.099998</v>
      </c>
      <c r="AU182" s="261">
        <f t="shared" ref="AU182:BA182" si="119">AU190+AU193+AU196</f>
        <v>22530509892</v>
      </c>
      <c r="AV182" s="261">
        <f t="shared" si="119"/>
        <v>0</v>
      </c>
      <c r="AW182" s="261">
        <f t="shared" si="119"/>
        <v>0</v>
      </c>
      <c r="AX182" s="261">
        <f t="shared" si="119"/>
        <v>0</v>
      </c>
      <c r="AY182" s="261">
        <f t="shared" si="119"/>
        <v>0</v>
      </c>
      <c r="AZ182" s="261">
        <f t="shared" si="119"/>
        <v>0</v>
      </c>
      <c r="BA182" s="261">
        <f t="shared" si="119"/>
        <v>0</v>
      </c>
      <c r="BB182" s="261">
        <f>BB190+BB193+BB196</f>
        <v>-1800000000.0999999</v>
      </c>
      <c r="BC182" s="184"/>
      <c r="BD182" s="184"/>
      <c r="BE182" s="184"/>
      <c r="BF182" s="184"/>
    </row>
    <row r="183" spans="1:58" ht="93.6" outlineLevel="2">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10000000000</v>
      </c>
      <c r="AD183" s="129"/>
      <c r="AE183" s="127">
        <f>SUM(AD183,AC183,AB183,Y183,U183,T183,S183,R183)*'1. Standard_Cost'!$B$31</f>
        <v>2000000000</v>
      </c>
      <c r="AF183" s="127">
        <f t="shared" ref="AF183:AF189" si="120">SUM(AE183,AD183,AC183,AB183,Y183,U183,T183,S183,R183)</f>
        <v>12000000000</v>
      </c>
      <c r="AG183" s="126"/>
      <c r="AH183" s="126"/>
      <c r="AI183" s="126"/>
      <c r="AJ183" s="130"/>
      <c r="AK183" s="130"/>
      <c r="AL183" s="130"/>
      <c r="AM183" s="127">
        <f>AG183*'1. Standard_Cost'!$B$27+'Incremental_Cost Year 9'!AH183*'1. Standard_Cost'!$C$27+'Incremental_Cost Year 9'!AI183*'1. Standard_Cost'!$D$27+'Incremental_Cost Year 9'!AJ183+'Incremental_Cost Year 9'!AL183+AK183</f>
        <v>0</v>
      </c>
      <c r="AN183" s="127">
        <f>AM183*'1. Standard_Cost'!$C$31</f>
        <v>0</v>
      </c>
      <c r="AO183" s="130"/>
      <c r="AP183" s="256"/>
      <c r="AQ183" s="171">
        <f t="shared" ref="AQ183:AQ189" si="121">L183+M183</f>
        <v>12305615886</v>
      </c>
      <c r="AR183" s="171">
        <f t="shared" ref="AR183:AR189" si="122">AF183</f>
        <v>12000000000</v>
      </c>
      <c r="AS183" s="171">
        <f t="shared" ref="AS183:AS189" si="123">AM183+AN183</f>
        <v>0</v>
      </c>
      <c r="AT183" s="171">
        <f t="shared" ref="AT183:AT189" si="124">SUM(AQ183,AR183,AS183)</f>
        <v>24305615886</v>
      </c>
      <c r="AU183" s="250">
        <v>22505615886</v>
      </c>
      <c r="AV183" s="250"/>
      <c r="AW183" s="250"/>
      <c r="AX183" s="250"/>
      <c r="AY183" s="250"/>
      <c r="AZ183" s="250"/>
      <c r="BA183" s="250"/>
      <c r="BB183" s="251">
        <f t="shared" ref="BB183:BB189" si="125">SUM(AU183:BA183)-AT183</f>
        <v>-1800000000</v>
      </c>
      <c r="BC183" s="169"/>
      <c r="BD183" s="169"/>
      <c r="BE183" s="169"/>
      <c r="BF183" s="169"/>
    </row>
    <row r="184" spans="1:58" ht="78" outlineLevel="2">
      <c r="A184" s="115"/>
      <c r="B184" s="200"/>
      <c r="C184" s="330"/>
      <c r="D184" s="343"/>
      <c r="E184" s="328"/>
      <c r="F184" s="328"/>
      <c r="G184" s="328"/>
      <c r="H184" s="213" t="s">
        <v>543</v>
      </c>
      <c r="I184" s="267"/>
      <c r="J184" s="268"/>
      <c r="K184" s="268"/>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0"/>
        <v>0</v>
      </c>
      <c r="AG184" s="126"/>
      <c r="AH184" s="126"/>
      <c r="AI184" s="126"/>
      <c r="AJ184" s="130"/>
      <c r="AK184" s="130"/>
      <c r="AL184" s="130"/>
      <c r="AM184" s="127">
        <f>AG184*'1. Standard_Cost'!$B$27+'Incremental_Cost Year 9'!AH184*'1. Standard_Cost'!$C$27+'Incremental_Cost Year 9'!AI184*'1. Standard_Cost'!$D$27+'Incremental_Cost Year 9'!AJ184+'Incremental_Cost Year 9'!AL184+AK184</f>
        <v>0</v>
      </c>
      <c r="AN184" s="127">
        <f>AM184*'1. Standard_Cost'!$C$31</f>
        <v>0</v>
      </c>
      <c r="AO184" s="130"/>
      <c r="AP184" s="256"/>
      <c r="AQ184" s="171">
        <f t="shared" si="121"/>
        <v>0</v>
      </c>
      <c r="AR184" s="171">
        <f t="shared" si="122"/>
        <v>0</v>
      </c>
      <c r="AS184" s="171">
        <f t="shared" si="123"/>
        <v>0</v>
      </c>
      <c r="AT184" s="171">
        <f t="shared" si="124"/>
        <v>0</v>
      </c>
      <c r="AU184" s="250"/>
      <c r="AV184" s="250"/>
      <c r="AW184" s="250"/>
      <c r="AX184" s="250"/>
      <c r="AY184" s="250"/>
      <c r="AZ184" s="250"/>
      <c r="BA184" s="250"/>
      <c r="BB184" s="251">
        <f t="shared" si="125"/>
        <v>0</v>
      </c>
      <c r="BC184" s="169"/>
      <c r="BD184" s="169"/>
      <c r="BE184" s="169"/>
      <c r="BF184" s="169"/>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0"/>
        <v>0</v>
      </c>
      <c r="AG185" s="126"/>
      <c r="AH185" s="126"/>
      <c r="AI185" s="126"/>
      <c r="AJ185" s="130"/>
      <c r="AK185" s="130"/>
      <c r="AL185" s="130"/>
      <c r="AM185" s="127">
        <f>AG185*'1. Standard_Cost'!$B$27+'Incremental_Cost Year 9'!AH185*'1. Standard_Cost'!$C$27+'Incremental_Cost Year 9'!AI185*'1. Standard_Cost'!$D$27+'Incremental_Cost Year 9'!AJ185+'Incremental_Cost Year 9'!AL185+AK185</f>
        <v>0</v>
      </c>
      <c r="AN185" s="127">
        <f>AM185*'1. Standard_Cost'!$C$31</f>
        <v>0</v>
      </c>
      <c r="AO185" s="130"/>
      <c r="AP185" s="256"/>
      <c r="AQ185" s="171">
        <f t="shared" si="121"/>
        <v>0</v>
      </c>
      <c r="AR185" s="171">
        <f t="shared" si="122"/>
        <v>0</v>
      </c>
      <c r="AS185" s="171">
        <f t="shared" si="123"/>
        <v>0</v>
      </c>
      <c r="AT185" s="171">
        <f t="shared" si="124"/>
        <v>0</v>
      </c>
      <c r="AU185" s="250"/>
      <c r="AV185" s="250"/>
      <c r="AW185" s="250"/>
      <c r="AX185" s="250"/>
      <c r="AY185" s="250"/>
      <c r="AZ185" s="250"/>
      <c r="BA185" s="250"/>
      <c r="BB185" s="251">
        <f t="shared" si="125"/>
        <v>0</v>
      </c>
      <c r="BC185" s="169"/>
      <c r="BD185" s="169"/>
      <c r="BE185" s="169"/>
      <c r="BF185" s="169"/>
    </row>
    <row r="186" spans="1:58" ht="93.6"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0"/>
        <v>0</v>
      </c>
      <c r="AG186" s="126"/>
      <c r="AH186" s="126"/>
      <c r="AI186" s="126"/>
      <c r="AJ186" s="130"/>
      <c r="AK186" s="130"/>
      <c r="AL186" s="130"/>
      <c r="AM186" s="127">
        <f>AG186*'1. Standard_Cost'!$B$27+'Incremental_Cost Year 9'!AH186*'1. Standard_Cost'!$C$27+'Incremental_Cost Year 9'!AI186*'1. Standard_Cost'!$D$27+'Incremental_Cost Year 9'!AJ186+'Incremental_Cost Year 9'!AL186+AK186</f>
        <v>0</v>
      </c>
      <c r="AN186" s="127">
        <f>AM186*'1. Standard_Cost'!$C$31</f>
        <v>0</v>
      </c>
      <c r="AO186" s="130"/>
      <c r="AP186" s="256"/>
      <c r="AQ186" s="171">
        <f t="shared" si="121"/>
        <v>0</v>
      </c>
      <c r="AR186" s="171">
        <f t="shared" si="122"/>
        <v>0</v>
      </c>
      <c r="AS186" s="171">
        <f t="shared" si="123"/>
        <v>0</v>
      </c>
      <c r="AT186" s="171">
        <f t="shared" si="124"/>
        <v>0</v>
      </c>
      <c r="AU186" s="250"/>
      <c r="AV186" s="250"/>
      <c r="AW186" s="250"/>
      <c r="AX186" s="250"/>
      <c r="AY186" s="250"/>
      <c r="AZ186" s="250"/>
      <c r="BA186" s="250"/>
      <c r="BB186" s="251">
        <f t="shared" si="125"/>
        <v>0</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0"/>
        <v>0</v>
      </c>
      <c r="AG187" s="126"/>
      <c r="AH187" s="126"/>
      <c r="AI187" s="126"/>
      <c r="AJ187" s="130"/>
      <c r="AK187" s="130"/>
      <c r="AL187" s="130"/>
      <c r="AM187" s="127">
        <f>AG187*'1. Standard_Cost'!$B$27+'Incremental_Cost Year 9'!AH187*'1. Standard_Cost'!$C$27+'Incremental_Cost Year 9'!AI187*'1. Standard_Cost'!$D$27+'Incremental_Cost Year 9'!AJ187+'Incremental_Cost Year 9'!AL187+AK187</f>
        <v>0</v>
      </c>
      <c r="AN187" s="127">
        <f>AM187*'1. Standard_Cost'!$C$31</f>
        <v>0</v>
      </c>
      <c r="AO187" s="130"/>
      <c r="AP187" s="256"/>
      <c r="AQ187" s="171">
        <f t="shared" si="121"/>
        <v>0</v>
      </c>
      <c r="AR187" s="171">
        <f t="shared" si="122"/>
        <v>0</v>
      </c>
      <c r="AS187" s="171">
        <f t="shared" si="123"/>
        <v>0</v>
      </c>
      <c r="AT187" s="171">
        <f t="shared" si="124"/>
        <v>0</v>
      </c>
      <c r="AU187" s="250"/>
      <c r="AV187" s="250"/>
      <c r="AW187" s="250"/>
      <c r="AX187" s="250"/>
      <c r="AY187" s="250"/>
      <c r="AZ187" s="250"/>
      <c r="BA187" s="250"/>
      <c r="BB187" s="251">
        <f t="shared" si="125"/>
        <v>0</v>
      </c>
      <c r="BC187" s="169"/>
      <c r="BD187" s="169"/>
      <c r="BE187" s="169"/>
      <c r="BF187" s="169"/>
    </row>
    <row r="188" spans="1:58"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0"/>
        <v>0</v>
      </c>
      <c r="AG188" s="126"/>
      <c r="AH188" s="126"/>
      <c r="AI188" s="126"/>
      <c r="AJ188" s="130"/>
      <c r="AK188" s="130"/>
      <c r="AL188" s="130"/>
      <c r="AM188" s="127">
        <f>AG188*'1. Standard_Cost'!$B$27+'Incremental_Cost Year 9'!AH188*'1. Standard_Cost'!$C$27+'Incremental_Cost Year 9'!AI188*'1. Standard_Cost'!$D$27+'Incremental_Cost Year 9'!AJ188+'Incremental_Cost Year 9'!AL188+AK188</f>
        <v>0</v>
      </c>
      <c r="AN188" s="127">
        <f>AM188*'1. Standard_Cost'!$C$31</f>
        <v>0</v>
      </c>
      <c r="AO188" s="130"/>
      <c r="AP188" s="256"/>
      <c r="AQ188" s="171">
        <f t="shared" si="121"/>
        <v>0</v>
      </c>
      <c r="AR188" s="171">
        <f t="shared" si="122"/>
        <v>0</v>
      </c>
      <c r="AS188" s="171">
        <f t="shared" si="123"/>
        <v>0</v>
      </c>
      <c r="AT188" s="171">
        <f t="shared" si="124"/>
        <v>0</v>
      </c>
      <c r="AU188" s="250"/>
      <c r="AV188" s="250"/>
      <c r="AW188" s="250"/>
      <c r="AX188" s="250"/>
      <c r="AY188" s="250"/>
      <c r="AZ188" s="250"/>
      <c r="BA188" s="250"/>
      <c r="BB188" s="251">
        <f t="shared" si="125"/>
        <v>0</v>
      </c>
      <c r="BC188" s="169"/>
      <c r="BD188" s="169"/>
      <c r="BE188" s="169"/>
      <c r="BF188" s="169"/>
    </row>
    <row r="189" spans="1:58" ht="62.4"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0"/>
        <v>0</v>
      </c>
      <c r="AG189" s="126"/>
      <c r="AH189" s="126"/>
      <c r="AI189" s="126"/>
      <c r="AJ189" s="130"/>
      <c r="AK189" s="130"/>
      <c r="AL189" s="130"/>
      <c r="AM189" s="127">
        <f>AG189*'1. Standard_Cost'!$B$27+'Incremental_Cost Year 9'!AH189*'1. Standard_Cost'!$C$27+'Incremental_Cost Year 9'!AI189*'1. Standard_Cost'!$D$27+'Incremental_Cost Year 9'!AJ189+'Incremental_Cost Year 9'!AL189+AK189</f>
        <v>0</v>
      </c>
      <c r="AN189" s="127">
        <f>AM189*'1. Standard_Cost'!$C$31</f>
        <v>0</v>
      </c>
      <c r="AO189" s="130"/>
      <c r="AP189" s="256"/>
      <c r="AQ189" s="171">
        <f t="shared" si="121"/>
        <v>0</v>
      </c>
      <c r="AR189" s="171">
        <f t="shared" si="122"/>
        <v>0</v>
      </c>
      <c r="AS189" s="171">
        <f t="shared" si="123"/>
        <v>0</v>
      </c>
      <c r="AT189" s="171">
        <f t="shared" si="124"/>
        <v>0</v>
      </c>
      <c r="AU189" s="250"/>
      <c r="AV189" s="250"/>
      <c r="AW189" s="250"/>
      <c r="AX189" s="250"/>
      <c r="AY189" s="250"/>
      <c r="AZ189" s="250"/>
      <c r="BA189" s="250"/>
      <c r="BB189" s="251">
        <f t="shared" si="125"/>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10000000000</v>
      </c>
      <c r="AD190" s="127">
        <f>SUM(AD183:AD188)</f>
        <v>0</v>
      </c>
      <c r="AE190" s="127">
        <f>SUM(AE183:AE189)</f>
        <v>2000000000</v>
      </c>
      <c r="AF190" s="127">
        <f>SUM(AF183:AF189)</f>
        <v>12000000000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12000000000</v>
      </c>
      <c r="AS190" s="175">
        <f>SUM(AS183:AS189)</f>
        <v>0</v>
      </c>
      <c r="AT190" s="175">
        <f>SUM(AT183:AT189)</f>
        <v>24305615886</v>
      </c>
      <c r="AU190" s="175">
        <f t="shared" ref="AU190:BA190" si="126">SUM(AU183:AU188)</f>
        <v>22505615886</v>
      </c>
      <c r="AV190" s="175">
        <f t="shared" si="126"/>
        <v>0</v>
      </c>
      <c r="AW190" s="175">
        <f t="shared" si="126"/>
        <v>0</v>
      </c>
      <c r="AX190" s="175">
        <f t="shared" si="126"/>
        <v>0</v>
      </c>
      <c r="AY190" s="175">
        <f t="shared" si="126"/>
        <v>0</v>
      </c>
      <c r="AZ190" s="175">
        <f t="shared" si="126"/>
        <v>0</v>
      </c>
      <c r="BA190" s="175">
        <f t="shared" si="126"/>
        <v>0</v>
      </c>
      <c r="BB190" s="175">
        <f>SUM(BB183:BB189)</f>
        <v>-1800000000</v>
      </c>
      <c r="BC190" s="169"/>
      <c r="BD190" s="169"/>
      <c r="BE190" s="169"/>
      <c r="BF190" s="169"/>
    </row>
    <row r="191" spans="1:58" ht="46.8" outlineLevel="2">
      <c r="A191" s="115"/>
      <c r="B191" s="200"/>
      <c r="C191" s="330"/>
      <c r="D191" s="343"/>
      <c r="E191" s="328"/>
      <c r="F191" s="328"/>
      <c r="G191" s="328"/>
      <c r="H191" s="213" t="s">
        <v>496</v>
      </c>
      <c r="I191" s="130" t="s">
        <v>172</v>
      </c>
      <c r="J191" s="126">
        <v>12</v>
      </c>
      <c r="K191" s="126">
        <v>20</v>
      </c>
      <c r="L191" s="125">
        <f>IF(I191&lt;&gt;0,((VLOOKUP(I191,'1. Standard_Cost'!$B$4:$D$11,2)+VLOOKUP(I191,'1. Standard_Cost'!$B$4:$D$11,3))*J191*K191),"0")</f>
        <v>12120000</v>
      </c>
      <c r="M191" s="125">
        <f>L191*'1. Standard_Cost'!$F$4</f>
        <v>2024040</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8443000</v>
      </c>
      <c r="AD191" s="129"/>
      <c r="AE191" s="127">
        <f>0</f>
        <v>0</v>
      </c>
      <c r="AF191" s="127">
        <f>SUM(AE191,AD191,AC191,AB191,Y191,U191,T191,S191,R191)</f>
        <v>8443000</v>
      </c>
      <c r="AG191" s="126"/>
      <c r="AH191" s="126"/>
      <c r="AI191" s="126"/>
      <c r="AJ191" s="130"/>
      <c r="AK191" s="130"/>
      <c r="AL191" s="130"/>
      <c r="AM191" s="127">
        <f>AG191*'1. Standard_Cost'!$B$27+'Incremental_Cost Year 9'!AH191*'1. Standard_Cost'!$C$27+'Incremental_Cost Year 9'!AI191*'1. Standard_Cost'!$D$27+'Incremental_Cost Year 9'!AJ191+'Incremental_Cost Year 9'!AL191+AK191</f>
        <v>0</v>
      </c>
      <c r="AN191" s="127">
        <f>AM191*'1. Standard_Cost'!$C$31</f>
        <v>0</v>
      </c>
      <c r="AO191" s="130"/>
      <c r="AP191" s="256"/>
      <c r="AQ191" s="171">
        <f>L191+M191</f>
        <v>14144040</v>
      </c>
      <c r="AR191" s="171">
        <f>AF191</f>
        <v>8443000</v>
      </c>
      <c r="AS191" s="171">
        <f>AM191+AN191</f>
        <v>0</v>
      </c>
      <c r="AT191" s="171">
        <f>SUM(AQ191,AR191,AS191)</f>
        <v>22587040</v>
      </c>
      <c r="AU191" s="250">
        <v>22587040</v>
      </c>
      <c r="AV191" s="250"/>
      <c r="AW191" s="250"/>
      <c r="AX191" s="250"/>
      <c r="AY191" s="250"/>
      <c r="AZ191" s="250"/>
      <c r="BA191" s="250"/>
      <c r="BB191" s="251">
        <f t="shared" ref="BB191:BB192" si="127">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9'!AH192*'1. Standard_Cost'!$C$27+'Incremental_Cost Year 9'!AI192*'1. Standard_Cost'!$D$27+'Incremental_Cost Year 9'!AJ192+'Incremental_Cost Year 9'!AL192+AK192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7"/>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13332000</v>
      </c>
      <c r="M193" s="127">
        <f>SUM(M191:M192)</f>
        <v>2226444</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8493000</v>
      </c>
      <c r="AD193" s="127">
        <f>SUM(AD191:AD192)</f>
        <v>0</v>
      </c>
      <c r="AE193" s="127">
        <f>SUM(AE191:AE192)</f>
        <v>10000</v>
      </c>
      <c r="AF193" s="127">
        <f>SUM(AF191:AF192)</f>
        <v>8503000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15558444</v>
      </c>
      <c r="AR193" s="175">
        <f>SUM(AR191:AR192)</f>
        <v>8503000</v>
      </c>
      <c r="AS193" s="175">
        <f>SUM(AS191:AS192)</f>
        <v>0</v>
      </c>
      <c r="AT193" s="175">
        <f>SUM(AT191:AT192)</f>
        <v>24061444</v>
      </c>
      <c r="AU193" s="175">
        <f t="shared" ref="AU193:BA193" si="128">SUM(AU191:AU192)</f>
        <v>24061444</v>
      </c>
      <c r="AV193" s="175">
        <f t="shared" si="128"/>
        <v>0</v>
      </c>
      <c r="AW193" s="175">
        <f t="shared" si="128"/>
        <v>0</v>
      </c>
      <c r="AX193" s="175">
        <f t="shared" si="128"/>
        <v>0</v>
      </c>
      <c r="AY193" s="175">
        <f t="shared" si="128"/>
        <v>0</v>
      </c>
      <c r="AZ193" s="175">
        <f t="shared" si="128"/>
        <v>0</v>
      </c>
      <c r="BA193" s="175">
        <f t="shared" si="128"/>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9'!AH194*'1. Standard_Cost'!$C$27+'Incremental_Cost Year 9'!AI194*'1. Standard_Cost'!$D$27+'Incremental_Cost Year 9'!AJ194+'Incremental_Cost Year 9'!AL194+AK194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9">SUM(AU194:BA194)-AT194</f>
        <v>-9.9999999976716936E-2</v>
      </c>
      <c r="BC194" s="169"/>
      <c r="BD194" s="169"/>
      <c r="BE194" s="169"/>
      <c r="BF194" s="169"/>
    </row>
    <row r="195" spans="1:58" ht="46.8"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9'!AH195*'1. Standard_Cost'!$C$27+'Incremental_Cost Year 9'!AI195*'1. Standard_Cost'!$D$27+'Incremental_Cost Year 9'!AJ195+'Incremental_Cost Year 9'!AL195+AK195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9"/>
        <v>0</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0">SUM(AU194:AU195)</f>
        <v>832562</v>
      </c>
      <c r="AV196" s="175">
        <f t="shared" si="130"/>
        <v>0</v>
      </c>
      <c r="AW196" s="175">
        <f t="shared" si="130"/>
        <v>0</v>
      </c>
      <c r="AX196" s="175">
        <f t="shared" si="130"/>
        <v>0</v>
      </c>
      <c r="AY196" s="175">
        <f t="shared" si="130"/>
        <v>0</v>
      </c>
      <c r="AZ196" s="175">
        <f t="shared" si="130"/>
        <v>0</v>
      </c>
      <c r="BA196" s="175">
        <f t="shared" si="130"/>
        <v>0</v>
      </c>
      <c r="BB196" s="175">
        <f>SUM(BB194:BB195)</f>
        <v>-9.9999999976716936E-2</v>
      </c>
      <c r="BC196" s="169"/>
      <c r="BD196" s="169"/>
      <c r="BE196" s="169"/>
      <c r="BF196" s="169"/>
    </row>
    <row r="197" spans="1:58" s="170" customFormat="1" ht="15.75" customHeight="1">
      <c r="A197" s="120"/>
      <c r="B197" s="386" t="s">
        <v>243</v>
      </c>
      <c r="C197" s="387"/>
      <c r="D197" s="387"/>
      <c r="E197" s="388"/>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1">SUM(AU198,AU213,AU221,AU226,AU232,AU238)</f>
        <v>2508121669.8000002</v>
      </c>
      <c r="AV197" s="245">
        <f t="shared" si="131"/>
        <v>0</v>
      </c>
      <c r="AW197" s="245">
        <f t="shared" si="131"/>
        <v>0</v>
      </c>
      <c r="AX197" s="245">
        <f t="shared" si="131"/>
        <v>0</v>
      </c>
      <c r="AY197" s="245">
        <f t="shared" si="131"/>
        <v>0</v>
      </c>
      <c r="AZ197" s="245">
        <f t="shared" si="131"/>
        <v>0</v>
      </c>
      <c r="BA197" s="245">
        <f t="shared" si="131"/>
        <v>0</v>
      </c>
      <c r="BB197" s="245">
        <f t="shared" si="131"/>
        <v>-2080800</v>
      </c>
    </row>
    <row r="198" spans="1:58" s="184" customFormat="1" ht="15.75" customHeight="1">
      <c r="A198" s="143"/>
      <c r="B198" s="332"/>
      <c r="C198" s="389" t="s">
        <v>244</v>
      </c>
      <c r="D198" s="389"/>
      <c r="E198" s="390"/>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2">SUM(AU203,AU209,AU212)</f>
        <v>0</v>
      </c>
      <c r="AV198" s="261">
        <f t="shared" si="132"/>
        <v>0</v>
      </c>
      <c r="AW198" s="261">
        <f t="shared" si="132"/>
        <v>0</v>
      </c>
      <c r="AX198" s="261">
        <f t="shared" si="132"/>
        <v>0</v>
      </c>
      <c r="AY198" s="261">
        <f t="shared" si="132"/>
        <v>0</v>
      </c>
      <c r="AZ198" s="261">
        <f t="shared" si="132"/>
        <v>0</v>
      </c>
      <c r="BA198" s="261">
        <f t="shared" si="132"/>
        <v>0</v>
      </c>
      <c r="BB198" s="261">
        <f t="shared" si="132"/>
        <v>-2080800</v>
      </c>
    </row>
    <row r="199" spans="1:58" ht="62.4"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9'!AH199*'1. Standard_Cost'!$C$27+'Incremental_Cost Year 9'!AI199*'1. Standard_Cost'!$D$27+'Incremental_Cost Year 9'!AJ199+'Incremental_Cost Year 9'!AL199+AK199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3">SUM(AU199:BA199)-AT199</f>
        <v>0</v>
      </c>
      <c r="BC199" s="169"/>
      <c r="BD199" s="169"/>
      <c r="BE199" s="169"/>
      <c r="BF199" s="169"/>
    </row>
    <row r="200" spans="1:58" ht="109.2"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9'!AH200*'1. Standard_Cost'!$C$27+'Incremental_Cost Year 9'!AI200*'1. Standard_Cost'!$D$27+'Incremental_Cost Year 9'!AJ200+'Incremental_Cost Year 9'!AL200+AK200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3"/>
        <v>-2080800</v>
      </c>
      <c r="BC200" s="169"/>
      <c r="BD200" s="169"/>
      <c r="BE200" s="169"/>
      <c r="BF200" s="169"/>
    </row>
    <row r="201" spans="1:58" ht="31.2" outlineLevel="2">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9'!AH201*'1. Standard_Cost'!$C$27+'Incremental_Cost Year 9'!AI201*'1. Standard_Cost'!$D$27+'Incremental_Cost Year 9'!AJ201+'Incremental_Cost Year 9'!AL201+AK201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3"/>
        <v>0</v>
      </c>
      <c r="BC201" s="169"/>
      <c r="BD201" s="169"/>
      <c r="BE201" s="169"/>
      <c r="BF201" s="169"/>
    </row>
    <row r="202" spans="1:58" ht="46.8" outlineLevel="2">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9'!AH202*'1. Standard_Cost'!$C$27+'Incremental_Cost Year 9'!AI202*'1. Standard_Cost'!$D$27+'Incremental_Cost Year 9'!AJ202+'Incremental_Cost Year 9'!AL202+AK202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3"/>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4">SUM(AU199:AU202)</f>
        <v>0</v>
      </c>
      <c r="AV203" s="175">
        <f t="shared" si="134"/>
        <v>0</v>
      </c>
      <c r="AW203" s="175">
        <f t="shared" si="134"/>
        <v>0</v>
      </c>
      <c r="AX203" s="175">
        <f t="shared" si="134"/>
        <v>0</v>
      </c>
      <c r="AY203" s="175">
        <f t="shared" si="134"/>
        <v>0</v>
      </c>
      <c r="AZ203" s="175">
        <f t="shared" si="134"/>
        <v>0</v>
      </c>
      <c r="BA203" s="175">
        <f t="shared" si="134"/>
        <v>0</v>
      </c>
      <c r="BB203" s="175">
        <f t="shared" si="134"/>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9'!AH204*'1. Standard_Cost'!$C$27+'Incremental_Cost Year 9'!AI204*'1. Standard_Cost'!$D$27+'Incremental_Cost Year 9'!AJ204+'Incremental_Cost Year 9'!AL204+AK204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5">SUM(AU204:BA204)-AT204</f>
        <v>0</v>
      </c>
      <c r="BC204" s="169"/>
      <c r="BD204" s="169"/>
      <c r="BE204" s="169"/>
      <c r="BF204" s="169"/>
    </row>
    <row r="205" spans="1:58" ht="46.8"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9'!AH205*'1. Standard_Cost'!$C$27+'Incremental_Cost Year 9'!AI205*'1. Standard_Cost'!$D$27+'Incremental_Cost Year 9'!AJ205+'Incremental_Cost Year 9'!AL205+AK205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5"/>
        <v>0</v>
      </c>
      <c r="BC205" s="169"/>
      <c r="BD205" s="169"/>
      <c r="BE205" s="169"/>
      <c r="BF205" s="169"/>
    </row>
    <row r="206" spans="1:58" ht="62.4"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9'!AH206*'1. Standard_Cost'!$C$27+'Incremental_Cost Year 9'!AI206*'1. Standard_Cost'!$D$27+'Incremental_Cost Year 9'!AJ206+'Incremental_Cost Year 9'!AL206+AK206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5"/>
        <v>0</v>
      </c>
      <c r="BC206" s="169"/>
      <c r="BD206" s="169"/>
      <c r="BE206" s="169"/>
      <c r="BF206" s="169"/>
    </row>
    <row r="207" spans="1:58" ht="62.4"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9'!AH207*'1. Standard_Cost'!$C$27+'Incremental_Cost Year 9'!AI207*'1. Standard_Cost'!$D$27+'Incremental_Cost Year 9'!AJ207+'Incremental_Cost Year 9'!AL207+AK207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5"/>
        <v>0</v>
      </c>
      <c r="BC207" s="169"/>
      <c r="BD207" s="169"/>
      <c r="BE207" s="169"/>
      <c r="BF207" s="169"/>
    </row>
    <row r="208" spans="1:58" ht="62.4"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9'!AH208*'1. Standard_Cost'!$C$27+'Incremental_Cost Year 9'!AI208*'1. Standard_Cost'!$D$27+'Incremental_Cost Year 9'!AJ208+'Incremental_Cost Year 9'!AL208+AK208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5"/>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6">SUM(R204:R208)</f>
        <v>0</v>
      </c>
      <c r="S209" s="127">
        <f t="shared" si="136"/>
        <v>0</v>
      </c>
      <c r="T209" s="127">
        <f t="shared" si="136"/>
        <v>0</v>
      </c>
      <c r="U209" s="127">
        <f t="shared" si="136"/>
        <v>0</v>
      </c>
      <c r="V209" s="252"/>
      <c r="W209" s="252"/>
      <c r="X209" s="252"/>
      <c r="Y209" s="127">
        <f>SUM(Y204:Y208)</f>
        <v>0</v>
      </c>
      <c r="Z209" s="252"/>
      <c r="AA209" s="252"/>
      <c r="AB209" s="127">
        <f t="shared" ref="AB209:AF209" si="137">SUM(AB204:AB208)</f>
        <v>0</v>
      </c>
      <c r="AC209" s="127">
        <f t="shared" si="137"/>
        <v>0</v>
      </c>
      <c r="AD209" s="127">
        <f t="shared" si="137"/>
        <v>0</v>
      </c>
      <c r="AE209" s="127">
        <f t="shared" si="137"/>
        <v>0</v>
      </c>
      <c r="AF209" s="127">
        <f t="shared" si="137"/>
        <v>0</v>
      </c>
      <c r="AG209" s="252"/>
      <c r="AH209" s="252"/>
      <c r="AI209" s="252"/>
      <c r="AJ209" s="127">
        <f t="shared" ref="AJ209:AN209" si="138">SUM(AJ204:AJ208)</f>
        <v>0</v>
      </c>
      <c r="AK209" s="127">
        <f t="shared" si="138"/>
        <v>0</v>
      </c>
      <c r="AL209" s="127">
        <f t="shared" si="138"/>
        <v>0</v>
      </c>
      <c r="AM209" s="127">
        <f t="shared" si="138"/>
        <v>0</v>
      </c>
      <c r="AN209" s="127">
        <f t="shared" si="138"/>
        <v>0</v>
      </c>
      <c r="AO209" s="253"/>
      <c r="AP209" s="254"/>
      <c r="AQ209" s="127">
        <f t="shared" ref="AQ209:BB209" si="139">SUM(AQ204:AQ208)</f>
        <v>0</v>
      </c>
      <c r="AR209" s="127">
        <f t="shared" si="139"/>
        <v>0</v>
      </c>
      <c r="AS209" s="127">
        <f t="shared" si="139"/>
        <v>0</v>
      </c>
      <c r="AT209" s="127">
        <f t="shared" si="139"/>
        <v>0</v>
      </c>
      <c r="AU209" s="127">
        <f t="shared" si="139"/>
        <v>0</v>
      </c>
      <c r="AV209" s="127">
        <f t="shared" si="139"/>
        <v>0</v>
      </c>
      <c r="AW209" s="127">
        <f t="shared" si="139"/>
        <v>0</v>
      </c>
      <c r="AX209" s="127">
        <f t="shared" si="139"/>
        <v>0</v>
      </c>
      <c r="AY209" s="127">
        <f t="shared" si="139"/>
        <v>0</v>
      </c>
      <c r="AZ209" s="127">
        <f t="shared" si="139"/>
        <v>0</v>
      </c>
      <c r="BA209" s="127">
        <f t="shared" si="139"/>
        <v>0</v>
      </c>
      <c r="BB209" s="127">
        <f t="shared" si="139"/>
        <v>0</v>
      </c>
      <c r="BC209" s="169"/>
      <c r="BD209" s="169"/>
      <c r="BE209" s="169"/>
      <c r="BF209" s="169"/>
    </row>
    <row r="210" spans="1:58" ht="124.8" outlineLevel="2">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9'!AH210*'1. Standard_Cost'!$C$27+'Incremental_Cost Year 9'!AI210*'1. Standard_Cost'!$D$27+'Incremental_Cost Year 9'!AJ210+'Incremental_Cost Year 9'!AL210+AK210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0">SUM(AU210:BA210)-AT210</f>
        <v>0</v>
      </c>
      <c r="BC210" s="169"/>
      <c r="BD210" s="169"/>
      <c r="BE210" s="169"/>
      <c r="BF210" s="169"/>
    </row>
    <row r="211" spans="1:58" ht="124.8"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9'!AH211*'1. Standard_Cost'!$C$27+'Incremental_Cost Year 9'!AI211*'1. Standard_Cost'!$D$27+'Incremental_Cost Year 9'!AJ211+'Incremental_Cost Year 9'!AL211+AK211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0"/>
        <v>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1">SUM(AU210:AU211)</f>
        <v>0</v>
      </c>
      <c r="AV212" s="175">
        <f t="shared" si="141"/>
        <v>0</v>
      </c>
      <c r="AW212" s="175">
        <f t="shared" si="141"/>
        <v>0</v>
      </c>
      <c r="AX212" s="175">
        <f t="shared" si="141"/>
        <v>0</v>
      </c>
      <c r="AY212" s="175">
        <f t="shared" si="141"/>
        <v>0</v>
      </c>
      <c r="AZ212" s="175">
        <f t="shared" si="141"/>
        <v>0</v>
      </c>
      <c r="BA212" s="175">
        <f t="shared" si="141"/>
        <v>0</v>
      </c>
      <c r="BB212" s="175">
        <f t="shared" si="141"/>
        <v>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2">SUM(AU220)</f>
        <v>2425319921.7428575</v>
      </c>
      <c r="AV213" s="261">
        <f t="shared" si="142"/>
        <v>0</v>
      </c>
      <c r="AW213" s="261">
        <f t="shared" si="142"/>
        <v>0</v>
      </c>
      <c r="AX213" s="261">
        <f t="shared" si="142"/>
        <v>0</v>
      </c>
      <c r="AY213" s="261">
        <f t="shared" si="142"/>
        <v>0</v>
      </c>
      <c r="AZ213" s="261">
        <f t="shared" si="142"/>
        <v>0</v>
      </c>
      <c r="BA213" s="261">
        <f t="shared" si="142"/>
        <v>0</v>
      </c>
      <c r="BB213" s="261">
        <f t="shared" si="142"/>
        <v>0</v>
      </c>
    </row>
    <row r="214" spans="1:58" ht="46.8"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3">SUM(AE214,AD214,AC214,AB214,Y214,U214,T214,S214,R214)</f>
        <v>0</v>
      </c>
      <c r="AG214" s="126"/>
      <c r="AH214" s="126"/>
      <c r="AI214" s="126"/>
      <c r="AJ214" s="130"/>
      <c r="AK214" s="130"/>
      <c r="AL214" s="130"/>
      <c r="AM214" s="127">
        <f>AG214*'1. Standard_Cost'!$B$27+'Incremental_Cost Year 9'!AH214*'1. Standard_Cost'!$C$27+'Incremental_Cost Year 9'!AI214*'1. Standard_Cost'!$D$27+'Incremental_Cost Year 9'!AJ214+'Incremental_Cost Year 9'!AL214+AK214</f>
        <v>0</v>
      </c>
      <c r="AN214" s="127">
        <f>AM214*'1. Standard_Cost'!$C$31</f>
        <v>0</v>
      </c>
      <c r="AO214" s="130"/>
      <c r="AQ214" s="171">
        <f t="shared" ref="AQ214:AQ219" si="144">L214+M214</f>
        <v>0</v>
      </c>
      <c r="AR214" s="171">
        <f t="shared" ref="AR214:AR219" si="145">AF214</f>
        <v>0</v>
      </c>
      <c r="AS214" s="171">
        <f t="shared" ref="AS214:AS219" si="146">AM214+AN214</f>
        <v>0</v>
      </c>
      <c r="AT214" s="171">
        <f t="shared" ref="AT214:AT219" si="147">SUM(AQ214,AR214,AS214)</f>
        <v>0</v>
      </c>
      <c r="AU214" s="250"/>
      <c r="AV214" s="250"/>
      <c r="AW214" s="250"/>
      <c r="AX214" s="250"/>
      <c r="AY214" s="250"/>
      <c r="AZ214" s="250"/>
      <c r="BA214" s="250"/>
      <c r="BB214" s="251">
        <f t="shared" ref="BB214:BB219" si="148">SUM(AU214:BA214)-AT214</f>
        <v>0</v>
      </c>
      <c r="BC214" s="169"/>
      <c r="BD214" s="169"/>
      <c r="BE214" s="169"/>
      <c r="BF214" s="169"/>
    </row>
    <row r="215" spans="1:58" ht="62.4"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3"/>
        <v>0</v>
      </c>
      <c r="AG215" s="126"/>
      <c r="AH215" s="126"/>
      <c r="AI215" s="126"/>
      <c r="AJ215" s="130"/>
      <c r="AK215" s="130"/>
      <c r="AL215" s="130"/>
      <c r="AM215" s="127">
        <f>AG215*'1. Standard_Cost'!$B$27+'Incremental_Cost Year 9'!AH215*'1. Standard_Cost'!$C$27+'Incremental_Cost Year 9'!AI215*'1. Standard_Cost'!$D$27+'Incremental_Cost Year 9'!AJ215+'Incremental_Cost Year 9'!AL215+AK215</f>
        <v>0</v>
      </c>
      <c r="AN215" s="127">
        <f>AM215*'1. Standard_Cost'!$C$31</f>
        <v>0</v>
      </c>
      <c r="AO215" s="130"/>
      <c r="AQ215" s="171">
        <f t="shared" si="144"/>
        <v>0</v>
      </c>
      <c r="AR215" s="171">
        <f t="shared" si="145"/>
        <v>0</v>
      </c>
      <c r="AS215" s="171">
        <f t="shared" si="146"/>
        <v>0</v>
      </c>
      <c r="AT215" s="171">
        <f t="shared" si="147"/>
        <v>0</v>
      </c>
      <c r="AU215" s="250">
        <f>AT215</f>
        <v>0</v>
      </c>
      <c r="AV215" s="250"/>
      <c r="AW215" s="250"/>
      <c r="AX215" s="250"/>
      <c r="AY215" s="250"/>
      <c r="AZ215" s="250"/>
      <c r="BA215" s="250"/>
      <c r="BB215" s="251">
        <f t="shared" si="148"/>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3"/>
        <v>0</v>
      </c>
      <c r="AG216" s="126"/>
      <c r="AH216" s="126"/>
      <c r="AI216" s="126"/>
      <c r="AJ216" s="130"/>
      <c r="AK216" s="130"/>
      <c r="AL216" s="130"/>
      <c r="AM216" s="127">
        <f>AG216*'1. Standard_Cost'!$B$27+'Incremental_Cost Year 9'!AH216*'1. Standard_Cost'!$C$27+'Incremental_Cost Year 9'!AI216*'1. Standard_Cost'!$D$27+'Incremental_Cost Year 9'!AJ216+'Incremental_Cost Year 9'!AL216+AK216</f>
        <v>0</v>
      </c>
      <c r="AN216" s="127">
        <f>AM216*'1. Standard_Cost'!$C$31</f>
        <v>0</v>
      </c>
      <c r="AO216" s="130"/>
      <c r="AQ216" s="171">
        <f t="shared" si="144"/>
        <v>0</v>
      </c>
      <c r="AR216" s="171">
        <f t="shared" si="145"/>
        <v>0</v>
      </c>
      <c r="AS216" s="171">
        <f t="shared" si="146"/>
        <v>0</v>
      </c>
      <c r="AT216" s="171">
        <f t="shared" si="147"/>
        <v>0</v>
      </c>
      <c r="AU216" s="250"/>
      <c r="AV216" s="250"/>
      <c r="AW216" s="250"/>
      <c r="AX216" s="250"/>
      <c r="AY216" s="250"/>
      <c r="AZ216" s="250"/>
      <c r="BA216" s="250"/>
      <c r="BB216" s="251">
        <f t="shared" si="148"/>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3"/>
        <v>730000000</v>
      </c>
      <c r="AG217" s="126"/>
      <c r="AH217" s="126"/>
      <c r="AI217" s="126"/>
      <c r="AJ217" s="130"/>
      <c r="AK217" s="130"/>
      <c r="AL217" s="130"/>
      <c r="AM217" s="127">
        <f>AG217*'1. Standard_Cost'!$B$27+'Incremental_Cost Year 9'!AH217*'1. Standard_Cost'!$C$27+'Incremental_Cost Year 9'!AI217*'1. Standard_Cost'!$D$27+'Incremental_Cost Year 9'!AJ217+'Incremental_Cost Year 9'!AL217+AK217</f>
        <v>0</v>
      </c>
      <c r="AN217" s="127">
        <f>AM217*'1. Standard_Cost'!$C$31</f>
        <v>0</v>
      </c>
      <c r="AO217" s="130"/>
      <c r="AQ217" s="171">
        <f t="shared" si="144"/>
        <v>828439029.25714278</v>
      </c>
      <c r="AR217" s="171">
        <f t="shared" si="145"/>
        <v>730000000</v>
      </c>
      <c r="AS217" s="171">
        <f t="shared" si="146"/>
        <v>0</v>
      </c>
      <c r="AT217" s="171">
        <f t="shared" si="147"/>
        <v>1558439029.2571428</v>
      </c>
      <c r="AU217" s="250">
        <f>AT217</f>
        <v>1558439029.2571428</v>
      </c>
      <c r="AV217" s="250"/>
      <c r="AW217" s="250"/>
      <c r="AX217" s="250"/>
      <c r="AY217" s="250"/>
      <c r="AZ217" s="250"/>
      <c r="BA217" s="250"/>
      <c r="BB217" s="251">
        <f t="shared" si="148"/>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3"/>
        <v>660000000</v>
      </c>
      <c r="AG218" s="126"/>
      <c r="AH218" s="126"/>
      <c r="AI218" s="126"/>
      <c r="AJ218" s="130"/>
      <c r="AK218" s="130"/>
      <c r="AL218" s="130"/>
      <c r="AM218" s="127">
        <f>AG218*'1. Standard_Cost'!$B$27+'Incremental_Cost Year 9'!AH218*'1. Standard_Cost'!$C$27+'Incremental_Cost Year 9'!AI218*'1. Standard_Cost'!$D$27+'Incremental_Cost Year 9'!AJ218+'Incremental_Cost Year 9'!AL218+AK218</f>
        <v>0</v>
      </c>
      <c r="AN218" s="127">
        <f>AM218*'1. Standard_Cost'!$C$31</f>
        <v>0</v>
      </c>
      <c r="AO218" s="130"/>
      <c r="AQ218" s="171">
        <f t="shared" si="144"/>
        <v>123662622.08571428</v>
      </c>
      <c r="AR218" s="171">
        <f t="shared" si="145"/>
        <v>660000000</v>
      </c>
      <c r="AS218" s="171">
        <f t="shared" si="146"/>
        <v>0</v>
      </c>
      <c r="AT218" s="171">
        <f t="shared" si="147"/>
        <v>783662622.08571434</v>
      </c>
      <c r="AU218" s="250">
        <f>AT218</f>
        <v>783662622.08571434</v>
      </c>
      <c r="AV218" s="250"/>
      <c r="AW218" s="250"/>
      <c r="AX218" s="250"/>
      <c r="AY218" s="250"/>
      <c r="AZ218" s="250"/>
      <c r="BA218" s="250"/>
      <c r="BB218" s="251">
        <f t="shared" si="148"/>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3"/>
        <v>52163000</v>
      </c>
      <c r="AG219" s="126"/>
      <c r="AH219" s="126"/>
      <c r="AI219" s="126"/>
      <c r="AJ219" s="130"/>
      <c r="AK219" s="130"/>
      <c r="AL219" s="130"/>
      <c r="AM219" s="127">
        <f>AG219*'1. Standard_Cost'!$B$27+'Incremental_Cost Year 9'!AH219*'1. Standard_Cost'!$C$27+'Incremental_Cost Year 9'!AI219*'1. Standard_Cost'!$D$27+'Incremental_Cost Year 9'!AJ219+'Incremental_Cost Year 9'!AL219+AK219</f>
        <v>0</v>
      </c>
      <c r="AN219" s="127">
        <f>AM219*'1. Standard_Cost'!$C$31</f>
        <v>0</v>
      </c>
      <c r="AO219" s="130"/>
      <c r="AQ219" s="171">
        <f t="shared" si="144"/>
        <v>31055270.399999999</v>
      </c>
      <c r="AR219" s="171">
        <f t="shared" si="145"/>
        <v>52163000</v>
      </c>
      <c r="AS219" s="171">
        <f t="shared" si="146"/>
        <v>0</v>
      </c>
      <c r="AT219" s="171">
        <f t="shared" si="147"/>
        <v>83218270.400000006</v>
      </c>
      <c r="AU219" s="250">
        <f>AT219</f>
        <v>83218270.400000006</v>
      </c>
      <c r="AV219" s="250"/>
      <c r="AW219" s="250"/>
      <c r="AX219" s="250"/>
      <c r="AY219" s="250"/>
      <c r="AZ219" s="250"/>
      <c r="BA219" s="250"/>
      <c r="BB219" s="251">
        <f t="shared" si="148"/>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9">SUM(AU214:AU219)</f>
        <v>2425319921.7428575</v>
      </c>
      <c r="AV220" s="175">
        <f t="shared" si="149"/>
        <v>0</v>
      </c>
      <c r="AW220" s="175">
        <f t="shared" si="149"/>
        <v>0</v>
      </c>
      <c r="AX220" s="175">
        <f t="shared" si="149"/>
        <v>0</v>
      </c>
      <c r="AY220" s="175">
        <f t="shared" si="149"/>
        <v>0</v>
      </c>
      <c r="AZ220" s="175">
        <f t="shared" si="149"/>
        <v>0</v>
      </c>
      <c r="BA220" s="175">
        <f t="shared" si="149"/>
        <v>0</v>
      </c>
      <c r="BB220" s="175">
        <f t="shared" si="149"/>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0">SUM(AU225)</f>
        <v>0</v>
      </c>
      <c r="AV221" s="261">
        <f t="shared" si="150"/>
        <v>0</v>
      </c>
      <c r="AW221" s="261">
        <f t="shared" si="150"/>
        <v>0</v>
      </c>
      <c r="AX221" s="261">
        <f t="shared" si="150"/>
        <v>0</v>
      </c>
      <c r="AY221" s="261">
        <f t="shared" si="150"/>
        <v>0</v>
      </c>
      <c r="AZ221" s="261">
        <f t="shared" si="150"/>
        <v>0</v>
      </c>
      <c r="BA221" s="261">
        <f t="shared" si="150"/>
        <v>0</v>
      </c>
      <c r="BB221" s="261">
        <f t="shared" si="150"/>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9'!AH222*'1. Standard_Cost'!$C$27+'Incremental_Cost Year 9'!AI222*'1. Standard_Cost'!$D$27+'Incremental_Cost Year 9'!AJ222+'Incremental_Cost Year 9'!AL222+AK222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1">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9'!AH223*'1. Standard_Cost'!$C$27+'Incremental_Cost Year 9'!AI223*'1. Standard_Cost'!$D$27+'Incremental_Cost Year 9'!AJ223+'Incremental_Cost Year 9'!AL223+AK223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1"/>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9'!AH224*'1. Standard_Cost'!$C$27+'Incremental_Cost Year 9'!AI224*'1. Standard_Cost'!$D$27+'Incremental_Cost Year 9'!AJ224+'Incremental_Cost Year 9'!AL224+AK224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1"/>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2">SUM(AU222:AU224)</f>
        <v>0</v>
      </c>
      <c r="AV225" s="175">
        <f t="shared" si="152"/>
        <v>0</v>
      </c>
      <c r="AW225" s="175">
        <f t="shared" si="152"/>
        <v>0</v>
      </c>
      <c r="AX225" s="175">
        <f t="shared" si="152"/>
        <v>0</v>
      </c>
      <c r="AY225" s="175">
        <f t="shared" si="152"/>
        <v>0</v>
      </c>
      <c r="AZ225" s="175">
        <f t="shared" si="152"/>
        <v>0</v>
      </c>
      <c r="BA225" s="175">
        <f t="shared" si="152"/>
        <v>0</v>
      </c>
      <c r="BB225" s="175">
        <f t="shared" si="152"/>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3">SUM(AU231)</f>
        <v>82801748.057142854</v>
      </c>
      <c r="AV226" s="261">
        <f t="shared" si="153"/>
        <v>0</v>
      </c>
      <c r="AW226" s="261">
        <f t="shared" si="153"/>
        <v>0</v>
      </c>
      <c r="AX226" s="261">
        <f t="shared" si="153"/>
        <v>0</v>
      </c>
      <c r="AY226" s="261">
        <f t="shared" si="153"/>
        <v>0</v>
      </c>
      <c r="AZ226" s="261">
        <f t="shared" si="153"/>
        <v>0</v>
      </c>
      <c r="BA226" s="261">
        <f t="shared" si="153"/>
        <v>0</v>
      </c>
      <c r="BB226" s="261">
        <f t="shared" si="153"/>
        <v>0</v>
      </c>
    </row>
    <row r="227" spans="1:58" ht="46.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9'!AH227*'1. Standard_Cost'!$C$27+'Incremental_Cost Year 9'!AI227*'1. Standard_Cost'!$D$27+'Incremental_Cost Year 9'!AJ227+'Incremental_Cost Year 9'!AL227+AK227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4">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9'!AH228*'1. Standard_Cost'!$C$27+'Incremental_Cost Year 9'!AI228*'1. Standard_Cost'!$D$27+'Incremental_Cost Year 9'!AJ228+'Incremental_Cost Year 9'!AL228+AK228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4"/>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9'!AH229*'1. Standard_Cost'!$C$27+'Incremental_Cost Year 9'!AI229*'1. Standard_Cost'!$D$27+'Incremental_Cost Year 9'!AJ229+'Incremental_Cost Year 9'!AL229+AK229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4"/>
        <v>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9'!AH230*'1. Standard_Cost'!$C$27+'Incremental_Cost Year 9'!AI230*'1. Standard_Cost'!$D$27+'Incremental_Cost Year 9'!AJ230+'Incremental_Cost Year 9'!AL230+AK230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4"/>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5">SUM(AU227:AU230)</f>
        <v>82801748.057142854</v>
      </c>
      <c r="AV231" s="175">
        <f t="shared" si="155"/>
        <v>0</v>
      </c>
      <c r="AW231" s="175">
        <f t="shared" si="155"/>
        <v>0</v>
      </c>
      <c r="AX231" s="175">
        <f t="shared" si="155"/>
        <v>0</v>
      </c>
      <c r="AY231" s="175">
        <f t="shared" si="155"/>
        <v>0</v>
      </c>
      <c r="AZ231" s="175">
        <f t="shared" si="155"/>
        <v>0</v>
      </c>
      <c r="BA231" s="175">
        <f t="shared" si="155"/>
        <v>0</v>
      </c>
      <c r="BB231" s="175">
        <f t="shared" si="155"/>
        <v>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6">SUM(AU237)</f>
        <v>0</v>
      </c>
      <c r="AV232" s="261">
        <f t="shared" si="156"/>
        <v>0</v>
      </c>
      <c r="AW232" s="261">
        <f t="shared" si="156"/>
        <v>0</v>
      </c>
      <c r="AX232" s="261">
        <f t="shared" si="156"/>
        <v>0</v>
      </c>
      <c r="AY232" s="261">
        <f t="shared" si="156"/>
        <v>0</v>
      </c>
      <c r="AZ232" s="261">
        <f t="shared" si="156"/>
        <v>0</v>
      </c>
      <c r="BA232" s="261">
        <f t="shared" si="156"/>
        <v>0</v>
      </c>
      <c r="BB232" s="261">
        <f t="shared" si="156"/>
        <v>0</v>
      </c>
    </row>
    <row r="233" spans="1:58" ht="93.6"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9'!AH233*'1. Standard_Cost'!$C$27+'Incremental_Cost Year 9'!AI233*'1. Standard_Cost'!$D$27+'Incremental_Cost Year 9'!AJ233+'Incremental_Cost Year 9'!AL233+AK233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7">SUM(AU233:BA233)-AT233</f>
        <v>0</v>
      </c>
      <c r="BC233" s="169"/>
      <c r="BD233" s="169"/>
      <c r="BE233" s="169"/>
      <c r="BF233" s="169"/>
    </row>
    <row r="234" spans="1:58" ht="109.2"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9'!AH234*'1. Standard_Cost'!$C$27+'Incremental_Cost Year 9'!AI234*'1. Standard_Cost'!$D$27+'Incremental_Cost Year 9'!AJ234+'Incremental_Cost Year 9'!AL234+AK234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7"/>
        <v>0</v>
      </c>
      <c r="BC234" s="169"/>
      <c r="BD234" s="169"/>
      <c r="BE234" s="169"/>
      <c r="BF234" s="169"/>
    </row>
    <row r="235" spans="1:58" ht="109.2"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9'!AH235*'1. Standard_Cost'!$C$27+'Incremental_Cost Year 9'!AI235*'1. Standard_Cost'!$D$27+'Incremental_Cost Year 9'!AJ235+'Incremental_Cost Year 9'!AL235+AK235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7"/>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9'!AH236*'1. Standard_Cost'!$C$27+'Incremental_Cost Year 9'!AI236*'1. Standard_Cost'!$D$27+'Incremental_Cost Year 9'!AJ236+'Incremental_Cost Year 9'!AL236+AK236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7"/>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8">SUM(AU233:AU236)</f>
        <v>0</v>
      </c>
      <c r="AV237" s="175">
        <f t="shared" si="158"/>
        <v>0</v>
      </c>
      <c r="AW237" s="175">
        <f t="shared" si="158"/>
        <v>0</v>
      </c>
      <c r="AX237" s="175">
        <f t="shared" si="158"/>
        <v>0</v>
      </c>
      <c r="AY237" s="175">
        <f t="shared" si="158"/>
        <v>0</v>
      </c>
      <c r="AZ237" s="175">
        <f t="shared" si="158"/>
        <v>0</v>
      </c>
      <c r="BA237" s="175">
        <f t="shared" si="158"/>
        <v>0</v>
      </c>
      <c r="BB237" s="175">
        <f t="shared" si="158"/>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9">SUM(AU243)</f>
        <v>0</v>
      </c>
      <c r="AV238" s="261">
        <f t="shared" si="159"/>
        <v>0</v>
      </c>
      <c r="AW238" s="261">
        <f t="shared" si="159"/>
        <v>0</v>
      </c>
      <c r="AX238" s="261">
        <f t="shared" si="159"/>
        <v>0</v>
      </c>
      <c r="AY238" s="261">
        <f t="shared" si="159"/>
        <v>0</v>
      </c>
      <c r="AZ238" s="261">
        <f t="shared" si="159"/>
        <v>0</v>
      </c>
      <c r="BA238" s="261">
        <f t="shared" si="159"/>
        <v>0</v>
      </c>
      <c r="BB238" s="261">
        <f t="shared" si="159"/>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9'!AH239*'1. Standard_Cost'!$C$27+'Incremental_Cost Year 9'!AI239*'1. Standard_Cost'!$D$27+'Incremental_Cost Year 9'!AJ239+'Incremental_Cost Year 9'!AL239+AK239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0">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9'!AH240*'1. Standard_Cost'!$C$27+'Incremental_Cost Year 9'!AI240*'1. Standard_Cost'!$D$27+'Incremental_Cost Year 9'!AJ240+'Incremental_Cost Year 9'!AL240+AK240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0"/>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9'!AH241*'1. Standard_Cost'!$C$27+'Incremental_Cost Year 9'!AI241*'1. Standard_Cost'!$D$27+'Incremental_Cost Year 9'!AJ241+'Incremental_Cost Year 9'!AL241+AK241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0"/>
        <v>0</v>
      </c>
      <c r="BC241" s="169"/>
      <c r="BD241" s="169"/>
      <c r="BE241" s="169"/>
      <c r="BF241" s="169"/>
    </row>
    <row r="242" spans="1:58" ht="109.2"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9'!AH242*'1. Standard_Cost'!$C$27+'Incremental_Cost Year 9'!AI242*'1. Standard_Cost'!$D$27+'Incremental_Cost Year 9'!AJ242+'Incremental_Cost Year 9'!AL242+AK242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0"/>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1">SUM(AU239:AU242)</f>
        <v>0</v>
      </c>
      <c r="AV243" s="175">
        <f t="shared" si="161"/>
        <v>0</v>
      </c>
      <c r="AW243" s="175">
        <f t="shared" si="161"/>
        <v>0</v>
      </c>
      <c r="AX243" s="175">
        <f t="shared" si="161"/>
        <v>0</v>
      </c>
      <c r="AY243" s="175">
        <f t="shared" si="161"/>
        <v>0</v>
      </c>
      <c r="AZ243" s="175">
        <f t="shared" si="161"/>
        <v>0</v>
      </c>
      <c r="BA243" s="175">
        <f t="shared" si="161"/>
        <v>0</v>
      </c>
      <c r="BB243" s="175">
        <f t="shared" si="161"/>
        <v>0</v>
      </c>
      <c r="BC243" s="169"/>
      <c r="BD243" s="169"/>
      <c r="BE243" s="169"/>
      <c r="BF243" s="169"/>
    </row>
    <row r="244" spans="1:58" ht="12.75" customHeight="1">
      <c r="A244" s="173"/>
      <c r="B244" s="383" t="s">
        <v>316</v>
      </c>
      <c r="C244" s="384"/>
      <c r="D244" s="384"/>
      <c r="E244" s="385"/>
      <c r="F244" s="367"/>
      <c r="G244" s="367"/>
      <c r="H244" s="367" t="s">
        <v>317</v>
      </c>
      <c r="I244" s="245"/>
      <c r="J244" s="245"/>
      <c r="K244" s="245"/>
      <c r="L244" s="245">
        <f>L245+L259+L269+L277+L284</f>
        <v>35918400</v>
      </c>
      <c r="M244" s="245">
        <f>M245+M259+M269+M277+M284</f>
        <v>5998372.8000000007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 si="162">Y245+Y259+Y269+Y277+Y284</f>
        <v>0</v>
      </c>
      <c r="Z244" s="245">
        <f t="shared" ref="Z244:AF244" si="163">Z245+Z259+Z269+Z277+Z284</f>
        <v>0</v>
      </c>
      <c r="AA244" s="245">
        <f t="shared" si="163"/>
        <v>0</v>
      </c>
      <c r="AB244" s="245">
        <f t="shared" si="163"/>
        <v>1634000</v>
      </c>
      <c r="AC244" s="245">
        <f t="shared" si="163"/>
        <v>77635000</v>
      </c>
      <c r="AD244" s="245">
        <f t="shared" si="163"/>
        <v>529894000</v>
      </c>
      <c r="AE244" s="245">
        <f t="shared" si="163"/>
        <v>19811400</v>
      </c>
      <c r="AF244" s="245">
        <f t="shared" si="163"/>
        <v>637774400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41916772.800000004</v>
      </c>
      <c r="AR244" s="245">
        <f t="shared" si="164"/>
        <v>637774400</v>
      </c>
      <c r="AS244" s="245">
        <f t="shared" si="164"/>
        <v>0</v>
      </c>
      <c r="AT244" s="245">
        <f t="shared" si="164"/>
        <v>679691172.79999995</v>
      </c>
      <c r="AU244" s="245">
        <f t="shared" si="164"/>
        <v>67571772.399999991</v>
      </c>
      <c r="AV244" s="245">
        <f t="shared" si="164"/>
        <v>0</v>
      </c>
      <c r="AW244" s="245">
        <f t="shared" si="164"/>
        <v>0</v>
      </c>
      <c r="AX244" s="245">
        <f t="shared" si="164"/>
        <v>0</v>
      </c>
      <c r="AY244" s="245">
        <f t="shared" si="164"/>
        <v>0</v>
      </c>
      <c r="AZ244" s="245">
        <f t="shared" si="164"/>
        <v>0</v>
      </c>
      <c r="BA244" s="245">
        <f t="shared" si="164"/>
        <v>0</v>
      </c>
      <c r="BB244" s="245">
        <f t="shared" si="164"/>
        <v>-612119400.39999998</v>
      </c>
      <c r="BC244" s="170"/>
      <c r="BD244" s="170"/>
      <c r="BE244" s="170"/>
      <c r="BF244" s="170"/>
    </row>
    <row r="245" spans="1:58" ht="12.75" customHeight="1">
      <c r="A245" s="179"/>
      <c r="B245" s="290"/>
      <c r="C245" s="381" t="s">
        <v>318</v>
      </c>
      <c r="D245" s="381"/>
      <c r="E245" s="38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93.6">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9'!AH246*'1. Standard_Cost'!$C$27+'Incremental_Cost Year 9'!AI246*'1. Standard_Cost'!$D$27+'Incremental_Cost Year 9'!AJ246+'Incremental_Cost Year 9'!AL246+AK246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2.4">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v>0</v>
      </c>
      <c r="AC247" s="176">
        <v>1500000</v>
      </c>
      <c r="AD247" s="177"/>
      <c r="AE247" s="127"/>
      <c r="AF247" s="127">
        <f>SUM(AE247,AD247,AC247,AB247,Y247,U247,T247,S247,R247)</f>
        <v>1500000</v>
      </c>
      <c r="AG247" s="174"/>
      <c r="AH247" s="174"/>
      <c r="AI247" s="174"/>
      <c r="AJ247" s="178"/>
      <c r="AK247" s="178"/>
      <c r="AL247" s="178"/>
      <c r="AM247" s="127">
        <f>AG247*'1. Standard_Cost'!$B$27+'Incremental_Cost Year 9'!AH247*'1. Standard_Cost'!$C$27+'Incremental_Cost Year 9'!AI247*'1. Standard_Cost'!$D$27+'Incremental_Cost Year 9'!AJ247+'Incremental_Cost Year 9'!AL247+AK247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109.2">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9'!AH248*'1. Standard_Cost'!$C$27+'Incremental_Cost Year 9'!AI248*'1. Standard_Cost'!$D$27+'Incremental_Cost Year 9'!AJ248+'Incremental_Cost Year 9'!AL248+AK248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9'!AH249*'1. Standard_Cost'!$C$27+'Incremental_Cost Year 9'!AI249*'1. Standard_Cost'!$D$27+'Incremental_Cost Year 9'!AJ249+'Incremental_Cost Year 9'!AL249+AK249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109.2">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9'!AH251*'1. Standard_Cost'!$C$27+'Incremental_Cost Year 9'!AI251*'1. Standard_Cost'!$D$27+'Incremental_Cost Year 9'!AJ251+'Incremental_Cost Year 9'!AL251+AK251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187.2">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9'!AH252*'1. Standard_Cost'!$C$27+'Incremental_Cost Year 9'!AI252*'1. Standard_Cost'!$D$27+'Incremental_Cost Year 9'!AJ252+'Incremental_Cost Year 9'!AL252+AK252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140.4">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9'!AH253*'1. Standard_Cost'!$C$27+'Incremental_Cost Year 9'!AI253*'1. Standard_Cost'!$D$27+'Incremental_Cost Year 9'!AJ253+'Incremental_Cost Year 9'!AL253+AK253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78">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9'!AH255*'1. Standard_Cost'!$C$27+'Incremental_Cost Year 9'!AI255*'1. Standard_Cost'!$D$27+'Incremental_Cost Year 9'!AJ255+'Incremental_Cost Year 9'!AL255+AK255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78">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9'!AH256*'1. Standard_Cost'!$C$27+'Incremental_Cost Year 9'!AI256*'1. Standard_Cost'!$D$27+'Incremental_Cost Year 9'!AJ256+'Incremental_Cost Year 9'!AL256+AK256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109.2">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9'!AH257*'1. Standard_Cost'!$C$27+'Incremental_Cost Year 9'!AI257*'1. Standard_Cost'!$D$27+'Incremental_Cost Year 9'!AJ257+'Incremental_Cost Year 9'!AL257+AK257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78">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9'!AH260*'1. Standard_Cost'!$C$27+'Incremental_Cost Year 9'!AI260*'1. Standard_Cost'!$D$27+'Incremental_Cost Year 9'!AJ260+'Incremental_Cost Year 9'!AL260+AK260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2.4">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9'!AH261*'1. Standard_Cost'!$C$27+'Incremental_Cost Year 9'!AI261*'1. Standard_Cost'!$D$27+'Incremental_Cost Year 9'!AJ261+'Incremental_Cost Year 9'!AL261+AK261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2.4">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9'!AH262*'1. Standard_Cost'!$C$27+'Incremental_Cost Year 9'!AI262*'1. Standard_Cost'!$D$27+'Incremental_Cost Year 9'!AJ262+'Incremental_Cost Year 9'!AL262+AK262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93.6">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9'!AH264*'1. Standard_Cost'!$C$27+'Incremental_Cost Year 9'!AI264*'1. Standard_Cost'!$D$27+'Incremental_Cost Year 9'!AJ264+'Incremental_Cost Year 9'!AL264+AK264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9'!AH265*'1. Standard_Cost'!$C$27+'Incremental_Cost Year 9'!AI265*'1. Standard_Cost'!$D$27+'Incremental_Cost Year 9'!AJ265+'Incremental_Cost Year 9'!AL265+AK265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v>0</v>
      </c>
      <c r="AC266" s="176">
        <v>25655000</v>
      </c>
      <c r="AD266" s="177"/>
      <c r="AE266" s="127"/>
      <c r="AF266" s="127">
        <f>SUM(AE266,AD266,AC266,AB266,Y266,U266,T266,S266,R266)</f>
        <v>25655000</v>
      </c>
      <c r="AG266" s="174"/>
      <c r="AH266" s="174"/>
      <c r="AI266" s="174"/>
      <c r="AJ266" s="178"/>
      <c r="AK266" s="178"/>
      <c r="AL266" s="178"/>
      <c r="AM266" s="127">
        <f>AG266*'1. Standard_Cost'!$B$27+'Incremental_Cost Year 9'!AH266*'1. Standard_Cost'!$C$27+'Incremental_Cost Year 9'!AI266*'1. Standard_Cost'!$D$27+'Incremental_Cost Year 9'!AJ266+'Incremental_Cost Year 9'!AL266+AK266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9'!AH267*'1. Standard_Cost'!$C$27+'Incremental_Cost Year 9'!AI267*'1. Standard_Cost'!$D$27+'Incremental_Cost Year 9'!AJ267+'Incremental_Cost Year 9'!AL267+AK267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0</v>
      </c>
      <c r="AR269" s="261">
        <f t="shared" si="182"/>
        <v>0</v>
      </c>
      <c r="AS269" s="261">
        <f t="shared" si="182"/>
        <v>0</v>
      </c>
      <c r="AT269" s="261">
        <f t="shared" si="182"/>
        <v>0</v>
      </c>
      <c r="AU269" s="261">
        <f t="shared" si="182"/>
        <v>0</v>
      </c>
      <c r="AV269" s="261">
        <f t="shared" si="182"/>
        <v>0</v>
      </c>
      <c r="AW269" s="261">
        <f t="shared" si="182"/>
        <v>0</v>
      </c>
      <c r="AX269" s="261">
        <f t="shared" si="182"/>
        <v>0</v>
      </c>
      <c r="AY269" s="261">
        <f t="shared" si="182"/>
        <v>0</v>
      </c>
      <c r="AZ269" s="261">
        <f t="shared" si="182"/>
        <v>0</v>
      </c>
      <c r="BA269" s="261">
        <f t="shared" si="182"/>
        <v>0</v>
      </c>
      <c r="BB269" s="261">
        <f t="shared" si="182"/>
        <v>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9'!AH270*'1. Standard_Cost'!$C$27+'Incremental_Cost Year 9'!AI270*'1. Standard_Cost'!$D$27+'Incremental_Cost Year 9'!AJ270+'Incremental_Cost Year 9'!AL270+AK270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9'!AH271*'1. Standard_Cost'!$C$27+'Incremental_Cost Year 9'!AI271*'1. Standard_Cost'!$D$27+'Incremental_Cost Year 9'!AJ271+'Incremental_Cost Year 9'!AL271+AK271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9'!AH272*'1. Standard_Cost'!$C$27+'Incremental_Cost Year 9'!AI272*'1. Standard_Cost'!$D$27+'Incremental_Cost Year 9'!AJ272+'Incremental_Cost Year 9'!AL272+AK272</f>
        <v>0</v>
      </c>
      <c r="AN272" s="127">
        <f>AM272*'1. Standard_Cost'!$C$31</f>
        <v>0</v>
      </c>
      <c r="AO272" s="178"/>
      <c r="AP272" s="256"/>
      <c r="AQ272" s="171">
        <f>L272+M272</f>
        <v>0</v>
      </c>
      <c r="AR272" s="171">
        <f>AF272</f>
        <v>0</v>
      </c>
      <c r="AS272" s="171">
        <f>AM272+AN272</f>
        <v>0</v>
      </c>
      <c r="AT272" s="171">
        <f>SUM(AQ272,AR272,AS272)</f>
        <v>0</v>
      </c>
      <c r="AU272" s="250">
        <f>AQ272</f>
        <v>0</v>
      </c>
      <c r="AV272" s="250"/>
      <c r="AW272" s="250"/>
      <c r="AX272" s="250"/>
      <c r="AY272" s="250"/>
      <c r="AZ272" s="250"/>
      <c r="BA272" s="250"/>
      <c r="BB272" s="251">
        <f t="shared" si="183"/>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0</v>
      </c>
      <c r="AR273" s="175">
        <f t="shared" si="184"/>
        <v>0</v>
      </c>
      <c r="AS273" s="175">
        <f t="shared" si="184"/>
        <v>0</v>
      </c>
      <c r="AT273" s="175">
        <f t="shared" si="184"/>
        <v>0</v>
      </c>
      <c r="AU273" s="175">
        <f t="shared" ref="AU273:BB273" si="185">SUM(AU270:AU272)</f>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93.6">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9'!AH274*'1. Standard_Cost'!$C$27+'Incremental_Cost Year 9'!AI274*'1. Standard_Cost'!$D$27+'Incremental_Cost Year 9'!AJ274+'Incremental_Cost Year 9'!AL274+AK274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124.8">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9'!AH275*'1. Standard_Cost'!$C$27+'Incremental_Cost Year 9'!AI275*'1. Standard_Cost'!$D$27+'Incremental_Cost Year 9'!AJ275+'Incremental_Cost Year 9'!AL275+AK275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9'!AH278*'1. Standard_Cost'!$C$27+'Incremental_Cost Year 9'!AI278*'1. Standard_Cost'!$D$27+'Incremental_Cost Year 9'!AJ278+'Incremental_Cost Year 9'!AL278+AK278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2.4">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9'!AH279*'1. Standard_Cost'!$C$27+'Incremental_Cost Year 9'!AI279*'1. Standard_Cost'!$D$27+'Incremental_Cost Year 9'!AJ279+'Incremental_Cost Year 9'!AL279+AK279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31.2">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9'!AH280*'1. Standard_Cost'!$C$27+'Incremental_Cost Year 9'!AI280*'1. Standard_Cost'!$D$27+'Incremental_Cost Year 9'!AJ280+'Incremental_Cost Year 9'!AL280+AK280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9'!AH281*'1. Standard_Cost'!$C$27+'Incremental_Cost Year 9'!AI281*'1. Standard_Cost'!$D$27+'Incremental_Cost Year 9'!AJ281+'Incremental_Cost Year 9'!AL281+AK281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31.2">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9'!AH282*'1. Standard_Cost'!$C$27+'Incremental_Cost Year 9'!AI282*'1. Standard_Cost'!$D$27+'Incremental_Cost Year 9'!AJ282+'Incremental_Cost Year 9'!AL282+AK282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140.4">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9'!AH285*'1. Standard_Cost'!$C$27+'Incremental_Cost Year 9'!AI285*'1. Standard_Cost'!$D$27+'Incremental_Cost Year 9'!AJ285+'Incremental_Cost Year 9'!AL285+AK285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78.75"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9'!AH286*'1. Standard_Cost'!$C$27+'Incremental_Cost Year 9'!AI286*'1. Standard_Cost'!$D$27+'Incremental_Cost Year 9'!AJ286+'Incremental_Cost Year 9'!AL286+AK286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124.8">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9'!AH287*'1. Standard_Cost'!$C$27+'Incremental_Cost Year 9'!AI287*'1. Standard_Cost'!$D$27+'Incremental_Cost Year 9'!AJ287+'Incremental_Cost Year 9'!AL287+AK287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9'!AH288*'1. Standard_Cost'!$C$27+'Incremental_Cost Year 9'!AI288*'1. Standard_Cost'!$D$27+'Incremental_Cost Year 9'!AJ288+'Incremental_Cost Year 9'!AL288+AK288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c r="AQ292" s="239">
        <f>AQ5+AQ78+AQ150+AQ197+AQ244</f>
        <v>16400470561.96714</v>
      </c>
      <c r="AR292" s="239">
        <f t="shared" ref="AR292:BB292" si="197">AR5+AR78+AR150+AR197+AR244</f>
        <v>36377949429.199997</v>
      </c>
      <c r="AS292" s="239">
        <f t="shared" si="197"/>
        <v>0</v>
      </c>
      <c r="AT292" s="239">
        <f t="shared" si="197"/>
        <v>52778419991.167145</v>
      </c>
      <c r="AU292" s="239">
        <f t="shared" si="197"/>
        <v>50036072590.622864</v>
      </c>
      <c r="AV292" s="239">
        <f t="shared" si="197"/>
        <v>0</v>
      </c>
      <c r="AW292" s="239">
        <f t="shared" si="197"/>
        <v>0</v>
      </c>
      <c r="AX292" s="239">
        <f t="shared" si="197"/>
        <v>0</v>
      </c>
      <c r="AY292" s="239">
        <f t="shared" si="197"/>
        <v>2346000</v>
      </c>
      <c r="AZ292" s="239">
        <f t="shared" si="197"/>
        <v>0</v>
      </c>
      <c r="BA292" s="239">
        <f t="shared" si="197"/>
        <v>0</v>
      </c>
      <c r="BB292" s="239">
        <f t="shared" si="197"/>
        <v>-2740001400.5442858</v>
      </c>
    </row>
  </sheetData>
  <mergeCells count="38">
    <mergeCell ref="B150:E150"/>
    <mergeCell ref="C151:E151"/>
    <mergeCell ref="B1:L1"/>
    <mergeCell ref="B2:E2"/>
    <mergeCell ref="C16:E16"/>
    <mergeCell ref="C20:E20"/>
    <mergeCell ref="C140:E140"/>
    <mergeCell ref="C93:E93"/>
    <mergeCell ref="C100:E100"/>
    <mergeCell ref="C106:E106"/>
    <mergeCell ref="C61:E61"/>
    <mergeCell ref="C111:E111"/>
    <mergeCell ref="C118:E118"/>
    <mergeCell ref="C123:E123"/>
    <mergeCell ref="C134:E134"/>
    <mergeCell ref="B78:E78"/>
    <mergeCell ref="C232:E232"/>
    <mergeCell ref="C238:E238"/>
    <mergeCell ref="AQ2:BB2"/>
    <mergeCell ref="B3:E3"/>
    <mergeCell ref="B5:E5"/>
    <mergeCell ref="C6:E6"/>
    <mergeCell ref="C40:E40"/>
    <mergeCell ref="C45:E45"/>
    <mergeCell ref="C163:E163"/>
    <mergeCell ref="C79:E79"/>
    <mergeCell ref="C213:E213"/>
    <mergeCell ref="C182:E182"/>
    <mergeCell ref="B197:E197"/>
    <mergeCell ref="C198:E198"/>
    <mergeCell ref="C221:E221"/>
    <mergeCell ref="C226:E226"/>
    <mergeCell ref="C277:E277"/>
    <mergeCell ref="C284:E284"/>
    <mergeCell ref="B244:E244"/>
    <mergeCell ref="C245:E245"/>
    <mergeCell ref="C259:E259"/>
    <mergeCell ref="C269:E269"/>
  </mergeCells>
  <conditionalFormatting sqref="BB203 BB220:BB221 BB235:BB243 BB231:BB233 BB212:BB213 BB225:BB226">
    <cfRule type="cellIs" dxfId="8945" priority="4245" operator="lessThan">
      <formula>0</formula>
    </cfRule>
    <cfRule type="cellIs" dxfId="8944" priority="4246" operator="lessThan">
      <formula>-105575</formula>
    </cfRule>
  </conditionalFormatting>
  <conditionalFormatting sqref="BB220 BB212:BB213 BB235:BB238 BB240:BB243 BB225:BB226 BB231:BB233">
    <cfRule type="cellIs" dxfId="8943" priority="4243" operator="lessThan">
      <formula>0</formula>
    </cfRule>
    <cfRule type="cellIs" dxfId="8942" priority="4244" operator="lessThan">
      <formula>-105575</formula>
    </cfRule>
  </conditionalFormatting>
  <conditionalFormatting sqref="BB220:BB221 BB243 BB226 BB231:BB236 BB238:BB241 BB203 BB213">
    <cfRule type="cellIs" dxfId="8941" priority="4241" operator="lessThan">
      <formula>0</formula>
    </cfRule>
    <cfRule type="cellIs" dxfId="8940" priority="4242" operator="lessThan">
      <formula>-105575</formula>
    </cfRule>
  </conditionalFormatting>
  <conditionalFormatting sqref="BB235:BB243 BB231:BB233 BB220 BB212:BB213 BB225:BB226">
    <cfRule type="cellIs" dxfId="8939" priority="4239" operator="lessThan">
      <formula>0</formula>
    </cfRule>
    <cfRule type="cellIs" dxfId="8938" priority="4240" operator="lessThan">
      <formula>-105575</formula>
    </cfRule>
  </conditionalFormatting>
  <conditionalFormatting sqref="BB220:BB221 BB237:BB243 BB203 BB231:BB235 BB212:BB213 BB225:BB226">
    <cfRule type="cellIs" dxfId="8937" priority="4237" operator="lessThan">
      <formula>0</formula>
    </cfRule>
    <cfRule type="cellIs" dxfId="8936" priority="4238" operator="lessThan">
      <formula>-105575</formula>
    </cfRule>
  </conditionalFormatting>
  <conditionalFormatting sqref="BB220:BB221 BB237:BB240 BB242:BB243 BB225:BB226 BB231:BB235">
    <cfRule type="cellIs" dxfId="8935" priority="4235" operator="lessThan">
      <formula>0</formula>
    </cfRule>
    <cfRule type="cellIs" dxfId="8934" priority="4236" operator="lessThan">
      <formula>-105575</formula>
    </cfRule>
  </conditionalFormatting>
  <conditionalFormatting sqref="BB212 BB231 BB233:BB238 BB240:BB243 BB225">
    <cfRule type="cellIs" dxfId="8933" priority="4233" operator="lessThan">
      <formula>0</formula>
    </cfRule>
    <cfRule type="cellIs" dxfId="8932" priority="4234" operator="lessThan">
      <formula>-105575</formula>
    </cfRule>
  </conditionalFormatting>
  <conditionalFormatting sqref="BB237:BB243 BB231:BB235 BB220:BB221 BB225:BB226">
    <cfRule type="cellIs" dxfId="8931" priority="4231" operator="lessThan">
      <formula>0</formula>
    </cfRule>
    <cfRule type="cellIs" dxfId="8930" priority="4232" operator="lessThan">
      <formula>-105575</formula>
    </cfRule>
  </conditionalFormatting>
  <conditionalFormatting sqref="BB233:BB237 BB231 BB239:BB243">
    <cfRule type="cellIs" dxfId="8929" priority="4229" operator="lessThan">
      <formula>0</formula>
    </cfRule>
    <cfRule type="cellIs" dxfId="8928" priority="4230" operator="lessThan">
      <formula>-105575</formula>
    </cfRule>
  </conditionalFormatting>
  <conditionalFormatting sqref="BB233:BB237 BB231 BB239:BB243">
    <cfRule type="cellIs" dxfId="8927" priority="4227" operator="lessThan">
      <formula>0</formula>
    </cfRule>
    <cfRule type="cellIs" dxfId="8926" priority="4228" operator="lessThan">
      <formula>-105575</formula>
    </cfRule>
  </conditionalFormatting>
  <conditionalFormatting sqref="BB119:BB128 BB106:BB117 BB101:BB104 BB80:BB98">
    <cfRule type="cellIs" dxfId="8925" priority="4225" operator="lessThan">
      <formula>0</formula>
    </cfRule>
    <cfRule type="cellIs" dxfId="8924" priority="4226" operator="lessThan">
      <formula>-105575</formula>
    </cfRule>
  </conditionalFormatting>
  <conditionalFormatting sqref="BB130 BB132 BB134">
    <cfRule type="cellIs" dxfId="8923" priority="4223" operator="lessThan">
      <formula>0</formula>
    </cfRule>
    <cfRule type="cellIs" dxfId="8922" priority="4224" operator="lessThan">
      <formula>-105575</formula>
    </cfRule>
  </conditionalFormatting>
  <conditionalFormatting sqref="BB130 BB132 BB134">
    <cfRule type="cellIs" dxfId="8921" priority="4221" operator="lessThan">
      <formula>0</formula>
    </cfRule>
    <cfRule type="cellIs" dxfId="8920" priority="4222" operator="lessThan">
      <formula>-105575</formula>
    </cfRule>
  </conditionalFormatting>
  <conditionalFormatting sqref="BB129 BB131 BB133 BB135">
    <cfRule type="cellIs" dxfId="8919" priority="4219" operator="lessThan">
      <formula>0</formula>
    </cfRule>
    <cfRule type="cellIs" dxfId="8918" priority="4220" operator="lessThan">
      <formula>-105575</formula>
    </cfRule>
  </conditionalFormatting>
  <conditionalFormatting sqref="BB140 BB145 BB142:BB143 BB137:BB138">
    <cfRule type="cellIs" dxfId="8917" priority="4209" operator="lessThan">
      <formula>0</formula>
    </cfRule>
    <cfRule type="cellIs" dxfId="8916" priority="4210" operator="lessThan">
      <formula>-105575</formula>
    </cfRule>
  </conditionalFormatting>
  <conditionalFormatting sqref="BB149">
    <cfRule type="cellIs" dxfId="8915" priority="4205" operator="lessThan">
      <formula>0</formula>
    </cfRule>
    <cfRule type="cellIs" dxfId="8914" priority="4206" operator="lessThan">
      <formula>-105575</formula>
    </cfRule>
  </conditionalFormatting>
  <conditionalFormatting sqref="BB129:BB138 BB140:BB149">
    <cfRule type="cellIs" dxfId="8913" priority="4203" operator="lessThan">
      <formula>0</formula>
    </cfRule>
    <cfRule type="cellIs" dxfId="8912" priority="4204" operator="lessThan">
      <formula>-105575</formula>
    </cfRule>
  </conditionalFormatting>
  <conditionalFormatting sqref="BB94:BB98 BB86:BB87 BB89:BB91 BB141:BB149 BB124:BB133 BB107:BB110 BB112:BB117 BB119:BB122 BB135:BB138 BB101:BB104 BB80:BB84">
    <cfRule type="cellIs" dxfId="8911" priority="4199" operator="lessThan">
      <formula>0</formula>
    </cfRule>
    <cfRule type="cellIs" dxfId="8910" priority="4200" operator="lessThan">
      <formula>-105575</formula>
    </cfRule>
  </conditionalFormatting>
  <conditionalFormatting sqref="BB129 BB131 BB133 BB135">
    <cfRule type="cellIs" dxfId="8909" priority="4217" operator="lessThan">
      <formula>0</formula>
    </cfRule>
    <cfRule type="cellIs" dxfId="8908" priority="4218" operator="lessThan">
      <formula>-105575</formula>
    </cfRule>
  </conditionalFormatting>
  <conditionalFormatting sqref="BB146 BB144 BB141">
    <cfRule type="cellIs" dxfId="8907" priority="4215" operator="lessThan">
      <formula>0</formula>
    </cfRule>
    <cfRule type="cellIs" dxfId="8906" priority="4216" operator="lessThan">
      <formula>-105575</formula>
    </cfRule>
  </conditionalFormatting>
  <conditionalFormatting sqref="BB146 BB144 BB141">
    <cfRule type="cellIs" dxfId="8905" priority="4213" operator="lessThan">
      <formula>0</formula>
    </cfRule>
    <cfRule type="cellIs" dxfId="8904" priority="4214" operator="lessThan">
      <formula>-105575</formula>
    </cfRule>
  </conditionalFormatting>
  <conditionalFormatting sqref="BB140 BB145 BB142:BB143 BB137:BB138">
    <cfRule type="cellIs" dxfId="8903" priority="4211" operator="lessThan">
      <formula>0</formula>
    </cfRule>
    <cfRule type="cellIs" dxfId="8902" priority="4212" operator="lessThan">
      <formula>-105575</formula>
    </cfRule>
  </conditionalFormatting>
  <conditionalFormatting sqref="BB149">
    <cfRule type="cellIs" dxfId="8901" priority="4207" operator="lessThan">
      <formula>0</formula>
    </cfRule>
    <cfRule type="cellIs" dxfId="8900" priority="4208" operator="lessThan">
      <formula>-105575</formula>
    </cfRule>
  </conditionalFormatting>
  <conditionalFormatting sqref="BB94:BB98 BB86:BB87 BB89:BB91 BB141:BB149 BB124:BB133 BB107:BB110 BB112:BB117 BB119:BB122 BB135:BB138 BB101:BB104 BB80:BB84">
    <cfRule type="cellIs" dxfId="8899" priority="4201" operator="lessThan">
      <formula>0</formula>
    </cfRule>
    <cfRule type="cellIs" dxfId="8898" priority="420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897" priority="4249" operator="lessThan">
      <formula>0</formula>
    </cfRule>
    <cfRule type="cellIs" dxfId="8896" priority="4250" operator="lessThan">
      <formula>-105575</formula>
    </cfRule>
  </conditionalFormatting>
  <conditionalFormatting sqref="BB41">
    <cfRule type="cellIs" dxfId="8895" priority="4247" operator="lessThan">
      <formula>0</formula>
    </cfRule>
    <cfRule type="cellIs" dxfId="8894" priority="4248" operator="lessThan">
      <formula>-105575</formula>
    </cfRule>
  </conditionalFormatting>
  <conditionalFormatting sqref="BB152:BB155">
    <cfRule type="cellIs" dxfId="8893" priority="4197" operator="lessThan">
      <formula>0</formula>
    </cfRule>
    <cfRule type="cellIs" dxfId="8892" priority="4198" operator="lessThan">
      <formula>-105575</formula>
    </cfRule>
  </conditionalFormatting>
  <conditionalFormatting sqref="BB152:BB155">
    <cfRule type="cellIs" dxfId="8891" priority="4193" operator="lessThan">
      <formula>0</formula>
    </cfRule>
    <cfRule type="cellIs" dxfId="8890" priority="4194" operator="lessThan">
      <formula>-105575</formula>
    </cfRule>
  </conditionalFormatting>
  <conditionalFormatting sqref="BB152:BB155">
    <cfRule type="cellIs" dxfId="8889" priority="4195" operator="lessThan">
      <formula>0</formula>
    </cfRule>
    <cfRule type="cellIs" dxfId="8888" priority="4196" operator="lessThan">
      <formula>-105575</formula>
    </cfRule>
  </conditionalFormatting>
  <conditionalFormatting sqref="BB157:BB158">
    <cfRule type="cellIs" dxfId="8887" priority="4191" operator="lessThan">
      <formula>0</formula>
    </cfRule>
    <cfRule type="cellIs" dxfId="8886" priority="4192" operator="lessThan">
      <formula>-105575</formula>
    </cfRule>
  </conditionalFormatting>
  <conditionalFormatting sqref="BB157:BB158">
    <cfRule type="cellIs" dxfId="8885" priority="4187" operator="lessThan">
      <formula>0</formula>
    </cfRule>
    <cfRule type="cellIs" dxfId="8884" priority="4188" operator="lessThan">
      <formula>-105575</formula>
    </cfRule>
  </conditionalFormatting>
  <conditionalFormatting sqref="BB157:BB158">
    <cfRule type="cellIs" dxfId="8883" priority="4189" operator="lessThan">
      <formula>0</formula>
    </cfRule>
    <cfRule type="cellIs" dxfId="8882" priority="4190" operator="lessThan">
      <formula>-105575</formula>
    </cfRule>
  </conditionalFormatting>
  <conditionalFormatting sqref="BB160:BB161">
    <cfRule type="cellIs" dxfId="8881" priority="4185" operator="lessThan">
      <formula>0</formula>
    </cfRule>
    <cfRule type="cellIs" dxfId="8880" priority="4186" operator="lessThan">
      <formula>-105575</formula>
    </cfRule>
  </conditionalFormatting>
  <conditionalFormatting sqref="BB160:BB161">
    <cfRule type="cellIs" dxfId="8879" priority="4181" operator="lessThan">
      <formula>0</formula>
    </cfRule>
    <cfRule type="cellIs" dxfId="8878" priority="4182" operator="lessThan">
      <formula>-105575</formula>
    </cfRule>
  </conditionalFormatting>
  <conditionalFormatting sqref="BB160:BB161">
    <cfRule type="cellIs" dxfId="8877" priority="4183" operator="lessThan">
      <formula>0</formula>
    </cfRule>
    <cfRule type="cellIs" dxfId="8876" priority="4184" operator="lessThan">
      <formula>-105575</formula>
    </cfRule>
  </conditionalFormatting>
  <conditionalFormatting sqref="BB164:BB167">
    <cfRule type="cellIs" dxfId="8875" priority="4179" operator="lessThan">
      <formula>0</formula>
    </cfRule>
    <cfRule type="cellIs" dxfId="8874" priority="4180" operator="lessThan">
      <formula>-105575</formula>
    </cfRule>
  </conditionalFormatting>
  <conditionalFormatting sqref="BB164:BB167">
    <cfRule type="cellIs" dxfId="8873" priority="4175" operator="lessThan">
      <formula>0</formula>
    </cfRule>
    <cfRule type="cellIs" dxfId="8872" priority="4176" operator="lessThan">
      <formula>-105575</formula>
    </cfRule>
  </conditionalFormatting>
  <conditionalFormatting sqref="BB164:BB167">
    <cfRule type="cellIs" dxfId="8871" priority="4177" operator="lessThan">
      <formula>0</formula>
    </cfRule>
    <cfRule type="cellIs" dxfId="8870" priority="4178" operator="lessThan">
      <formula>-105575</formula>
    </cfRule>
  </conditionalFormatting>
  <conditionalFormatting sqref="BB169:BB177">
    <cfRule type="cellIs" dxfId="8869" priority="4173" operator="lessThan">
      <formula>0</formula>
    </cfRule>
    <cfRule type="cellIs" dxfId="8868" priority="4174" operator="lessThan">
      <formula>-105575</formula>
    </cfRule>
  </conditionalFormatting>
  <conditionalFormatting sqref="BB169:BB177">
    <cfRule type="cellIs" dxfId="8867" priority="4169" operator="lessThan">
      <formula>0</formula>
    </cfRule>
    <cfRule type="cellIs" dxfId="8866" priority="4170" operator="lessThan">
      <formula>-105575</formula>
    </cfRule>
  </conditionalFormatting>
  <conditionalFormatting sqref="BB169:BB177">
    <cfRule type="cellIs" dxfId="8865" priority="4171" operator="lessThan">
      <formula>0</formula>
    </cfRule>
    <cfRule type="cellIs" dxfId="8864" priority="4172" operator="lessThan">
      <formula>-105575</formula>
    </cfRule>
  </conditionalFormatting>
  <conditionalFormatting sqref="BB179:BB180">
    <cfRule type="cellIs" dxfId="8863" priority="4167" operator="lessThan">
      <formula>0</formula>
    </cfRule>
    <cfRule type="cellIs" dxfId="8862" priority="4168" operator="lessThan">
      <formula>-105575</formula>
    </cfRule>
  </conditionalFormatting>
  <conditionalFormatting sqref="BB179:BB180">
    <cfRule type="cellIs" dxfId="8861" priority="4163" operator="lessThan">
      <formula>0</formula>
    </cfRule>
    <cfRule type="cellIs" dxfId="8860" priority="4164" operator="lessThan">
      <formula>-105575</formula>
    </cfRule>
  </conditionalFormatting>
  <conditionalFormatting sqref="BB179:BB180">
    <cfRule type="cellIs" dxfId="8859" priority="4165" operator="lessThan">
      <formula>0</formula>
    </cfRule>
    <cfRule type="cellIs" dxfId="8858" priority="4166" operator="lessThan">
      <formula>-105575</formula>
    </cfRule>
  </conditionalFormatting>
  <conditionalFormatting sqref="BB183:BB189">
    <cfRule type="cellIs" dxfId="8857" priority="4161" operator="lessThan">
      <formula>0</formula>
    </cfRule>
    <cfRule type="cellIs" dxfId="8856" priority="4162" operator="lessThan">
      <formula>-105575</formula>
    </cfRule>
  </conditionalFormatting>
  <conditionalFormatting sqref="BB183:BB189">
    <cfRule type="cellIs" dxfId="8855" priority="4157" operator="lessThan">
      <formula>0</formula>
    </cfRule>
    <cfRule type="cellIs" dxfId="8854" priority="4158" operator="lessThan">
      <formula>-105575</formula>
    </cfRule>
  </conditionalFormatting>
  <conditionalFormatting sqref="BB183:BB189">
    <cfRule type="cellIs" dxfId="8853" priority="4159" operator="lessThan">
      <formula>0</formula>
    </cfRule>
    <cfRule type="cellIs" dxfId="8852" priority="4160" operator="lessThan">
      <formula>-105575</formula>
    </cfRule>
  </conditionalFormatting>
  <conditionalFormatting sqref="BB191:BB192">
    <cfRule type="cellIs" dxfId="8851" priority="4155" operator="lessThan">
      <formula>0</formula>
    </cfRule>
    <cfRule type="cellIs" dxfId="8850" priority="4156" operator="lessThan">
      <formula>-105575</formula>
    </cfRule>
  </conditionalFormatting>
  <conditionalFormatting sqref="BB191:BB192">
    <cfRule type="cellIs" dxfId="8849" priority="4151" operator="lessThan">
      <formula>0</formula>
    </cfRule>
    <cfRule type="cellIs" dxfId="8848" priority="4152" operator="lessThan">
      <formula>-105575</formula>
    </cfRule>
  </conditionalFormatting>
  <conditionalFormatting sqref="BB191:BB192">
    <cfRule type="cellIs" dxfId="8847" priority="4153" operator="lessThan">
      <formula>0</formula>
    </cfRule>
    <cfRule type="cellIs" dxfId="8846" priority="4154" operator="lessThan">
      <formula>-105575</formula>
    </cfRule>
  </conditionalFormatting>
  <conditionalFormatting sqref="BB194:BB195">
    <cfRule type="cellIs" dxfId="8845" priority="4149" operator="lessThan">
      <formula>0</formula>
    </cfRule>
    <cfRule type="cellIs" dxfId="8844" priority="4150" operator="lessThan">
      <formula>-105575</formula>
    </cfRule>
  </conditionalFormatting>
  <conditionalFormatting sqref="BB194:BB195">
    <cfRule type="cellIs" dxfId="8843" priority="4145" operator="lessThan">
      <formula>0</formula>
    </cfRule>
    <cfRule type="cellIs" dxfId="8842" priority="4146" operator="lessThan">
      <formula>-105575</formula>
    </cfRule>
  </conditionalFormatting>
  <conditionalFormatting sqref="BB194:BB195">
    <cfRule type="cellIs" dxfId="8841" priority="4147" operator="lessThan">
      <formula>0</formula>
    </cfRule>
    <cfRule type="cellIs" dxfId="8840" priority="4148" operator="lessThan">
      <formula>-105575</formula>
    </cfRule>
  </conditionalFormatting>
  <conditionalFormatting sqref="BB199:BB202">
    <cfRule type="cellIs" dxfId="8839" priority="4143" operator="lessThan">
      <formula>0</formula>
    </cfRule>
    <cfRule type="cellIs" dxfId="8838" priority="4144" operator="lessThan">
      <formula>-105575</formula>
    </cfRule>
  </conditionalFormatting>
  <conditionalFormatting sqref="BB199:BB202">
    <cfRule type="cellIs" dxfId="8837" priority="4139" operator="lessThan">
      <formula>0</formula>
    </cfRule>
    <cfRule type="cellIs" dxfId="8836" priority="4140" operator="lessThan">
      <formula>-105575</formula>
    </cfRule>
  </conditionalFormatting>
  <conditionalFormatting sqref="BB199:BB202">
    <cfRule type="cellIs" dxfId="8835" priority="4141" operator="lessThan">
      <formula>0</formula>
    </cfRule>
    <cfRule type="cellIs" dxfId="8834" priority="4142" operator="lessThan">
      <formula>-105575</formula>
    </cfRule>
  </conditionalFormatting>
  <conditionalFormatting sqref="BB204:BB208">
    <cfRule type="cellIs" dxfId="8833" priority="4137" operator="lessThan">
      <formula>0</formula>
    </cfRule>
    <cfRule type="cellIs" dxfId="8832" priority="4138" operator="lessThan">
      <formula>-105575</formula>
    </cfRule>
  </conditionalFormatting>
  <conditionalFormatting sqref="BB204:BB208">
    <cfRule type="cellIs" dxfId="8831" priority="4133" operator="lessThan">
      <formula>0</formula>
    </cfRule>
    <cfRule type="cellIs" dxfId="8830" priority="4134" operator="lessThan">
      <formula>-105575</formula>
    </cfRule>
  </conditionalFormatting>
  <conditionalFormatting sqref="BB204:BB208">
    <cfRule type="cellIs" dxfId="8829" priority="4135" operator="lessThan">
      <formula>0</formula>
    </cfRule>
    <cfRule type="cellIs" dxfId="8828" priority="4136" operator="lessThan">
      <formula>-105575</formula>
    </cfRule>
  </conditionalFormatting>
  <conditionalFormatting sqref="BB210:BB211">
    <cfRule type="cellIs" dxfId="8827" priority="4131" operator="lessThan">
      <formula>0</formula>
    </cfRule>
    <cfRule type="cellIs" dxfId="8826" priority="4132" operator="lessThan">
      <formula>-105575</formula>
    </cfRule>
  </conditionalFormatting>
  <conditionalFormatting sqref="BB210:BB211">
    <cfRule type="cellIs" dxfId="8825" priority="4127" operator="lessThan">
      <formula>0</formula>
    </cfRule>
    <cfRule type="cellIs" dxfId="8824" priority="4128" operator="lessThan">
      <formula>-105575</formula>
    </cfRule>
  </conditionalFormatting>
  <conditionalFormatting sqref="BB210:BB211">
    <cfRule type="cellIs" dxfId="8823" priority="4129" operator="lessThan">
      <formula>0</formula>
    </cfRule>
    <cfRule type="cellIs" dxfId="8822" priority="4130" operator="lessThan">
      <formula>-105575</formula>
    </cfRule>
  </conditionalFormatting>
  <conditionalFormatting sqref="BB214:BB219">
    <cfRule type="cellIs" dxfId="8821" priority="4125" operator="lessThan">
      <formula>0</formula>
    </cfRule>
    <cfRule type="cellIs" dxfId="8820" priority="4126" operator="lessThan">
      <formula>-105575</formula>
    </cfRule>
  </conditionalFormatting>
  <conditionalFormatting sqref="BB214:BB219">
    <cfRule type="cellIs" dxfId="8819" priority="4121" operator="lessThan">
      <formula>0</formula>
    </cfRule>
    <cfRule type="cellIs" dxfId="8818" priority="4122" operator="lessThan">
      <formula>-105575</formula>
    </cfRule>
  </conditionalFormatting>
  <conditionalFormatting sqref="BB214:BB219">
    <cfRule type="cellIs" dxfId="8817" priority="4123" operator="lessThan">
      <formula>0</formula>
    </cfRule>
    <cfRule type="cellIs" dxfId="8816" priority="4124" operator="lessThan">
      <formula>-105575</formula>
    </cfRule>
  </conditionalFormatting>
  <conditionalFormatting sqref="BB222:BB224">
    <cfRule type="cellIs" dxfId="8815" priority="4119" operator="lessThan">
      <formula>0</formula>
    </cfRule>
    <cfRule type="cellIs" dxfId="8814" priority="4120" operator="lessThan">
      <formula>-105575</formula>
    </cfRule>
  </conditionalFormatting>
  <conditionalFormatting sqref="BB222:BB224">
    <cfRule type="cellIs" dxfId="8813" priority="4115" operator="lessThan">
      <formula>0</formula>
    </cfRule>
    <cfRule type="cellIs" dxfId="8812" priority="4116" operator="lessThan">
      <formula>-105575</formula>
    </cfRule>
  </conditionalFormatting>
  <conditionalFormatting sqref="BB222:BB224">
    <cfRule type="cellIs" dxfId="8811" priority="4117" operator="lessThan">
      <formula>0</formula>
    </cfRule>
    <cfRule type="cellIs" dxfId="8810" priority="4118" operator="lessThan">
      <formula>-105575</formula>
    </cfRule>
  </conditionalFormatting>
  <conditionalFormatting sqref="BB227:BB230">
    <cfRule type="cellIs" dxfId="8809" priority="4113" operator="lessThan">
      <formula>0</formula>
    </cfRule>
    <cfRule type="cellIs" dxfId="8808" priority="4114" operator="lessThan">
      <formula>-105575</formula>
    </cfRule>
  </conditionalFormatting>
  <conditionalFormatting sqref="BB227:BB230">
    <cfRule type="cellIs" dxfId="8807" priority="4109" operator="lessThan">
      <formula>0</formula>
    </cfRule>
    <cfRule type="cellIs" dxfId="8806" priority="4110" operator="lessThan">
      <formula>-105575</formula>
    </cfRule>
  </conditionalFormatting>
  <conditionalFormatting sqref="BB227:BB230">
    <cfRule type="cellIs" dxfId="8805" priority="4111" operator="lessThan">
      <formula>0</formula>
    </cfRule>
    <cfRule type="cellIs" dxfId="8804" priority="4112" operator="lessThan">
      <formula>-105575</formula>
    </cfRule>
  </conditionalFormatting>
  <conditionalFormatting sqref="BB203 BB220:BB221 BB235:BB243 BB231:BB233 BB212:BB213 BB225:BB226">
    <cfRule type="cellIs" dxfId="8803" priority="4107" operator="lessThan">
      <formula>0</formula>
    </cfRule>
    <cfRule type="cellIs" dxfId="8802" priority="4108" operator="lessThan">
      <formula>-105575</formula>
    </cfRule>
  </conditionalFormatting>
  <conditionalFormatting sqref="BB220 BB212:BB213 BB235:BB238 BB240:BB243 BB225:BB226 BB231:BB233">
    <cfRule type="cellIs" dxfId="8801" priority="4105" operator="lessThan">
      <formula>0</formula>
    </cfRule>
    <cfRule type="cellIs" dxfId="8800" priority="4106" operator="lessThan">
      <formula>-105575</formula>
    </cfRule>
  </conditionalFormatting>
  <conditionalFormatting sqref="BB220:BB221 BB243 BB226 BB231:BB236 BB238:BB241 BB203 BB213">
    <cfRule type="cellIs" dxfId="8799" priority="4103" operator="lessThan">
      <formula>0</formula>
    </cfRule>
    <cfRule type="cellIs" dxfId="8798" priority="4104" operator="lessThan">
      <formula>-105575</formula>
    </cfRule>
  </conditionalFormatting>
  <conditionalFormatting sqref="BB235:BB243 BB231:BB233 BB220 BB212:BB213 BB225:BB226">
    <cfRule type="cellIs" dxfId="8797" priority="4101" operator="lessThan">
      <formula>0</formula>
    </cfRule>
    <cfRule type="cellIs" dxfId="8796" priority="4102" operator="lessThan">
      <formula>-105575</formula>
    </cfRule>
  </conditionalFormatting>
  <conditionalFormatting sqref="BB220:BB221 BB237:BB243 BB203 BB231:BB235 BB212:BB213 BB225:BB226">
    <cfRule type="cellIs" dxfId="8795" priority="4099" operator="lessThan">
      <formula>0</formula>
    </cfRule>
    <cfRule type="cellIs" dxfId="8794" priority="4100" operator="lessThan">
      <formula>-105575</formula>
    </cfRule>
  </conditionalFormatting>
  <conditionalFormatting sqref="BB220:BB221 BB237:BB240 BB242:BB243 BB225:BB226 BB231:BB235">
    <cfRule type="cellIs" dxfId="8793" priority="4097" operator="lessThan">
      <formula>0</formula>
    </cfRule>
    <cfRule type="cellIs" dxfId="8792" priority="4098" operator="lessThan">
      <formula>-105575</formula>
    </cfRule>
  </conditionalFormatting>
  <conditionalFormatting sqref="BB212 BB231 BB233:BB238 BB240:BB243 BB225">
    <cfRule type="cellIs" dxfId="8791" priority="4095" operator="lessThan">
      <formula>0</formula>
    </cfRule>
    <cfRule type="cellIs" dxfId="8790" priority="4096" operator="lessThan">
      <formula>-105575</formula>
    </cfRule>
  </conditionalFormatting>
  <conditionalFormatting sqref="BB237:BB243 BB231:BB235 BB220:BB221 BB225:BB226">
    <cfRule type="cellIs" dxfId="8789" priority="4093" operator="lessThan">
      <formula>0</formula>
    </cfRule>
    <cfRule type="cellIs" dxfId="8788" priority="4094" operator="lessThan">
      <formula>-105575</formula>
    </cfRule>
  </conditionalFormatting>
  <conditionalFormatting sqref="BB233:BB237 BB231 BB239:BB243">
    <cfRule type="cellIs" dxfId="8787" priority="4091" operator="lessThan">
      <formula>0</formula>
    </cfRule>
    <cfRule type="cellIs" dxfId="8786" priority="4092" operator="lessThan">
      <formula>-105575</formula>
    </cfRule>
  </conditionalFormatting>
  <conditionalFormatting sqref="BB233:BB237 BB231 BB239:BB243">
    <cfRule type="cellIs" dxfId="8785" priority="4089" operator="lessThan">
      <formula>0</formula>
    </cfRule>
    <cfRule type="cellIs" dxfId="8784" priority="4090" operator="lessThan">
      <formula>-105575</formula>
    </cfRule>
  </conditionalFormatting>
  <conditionalFormatting sqref="BB119:BB128 BB106:BB117 BB101:BB104 BB80:BB98">
    <cfRule type="cellIs" dxfId="8783" priority="4087" operator="lessThan">
      <formula>0</formula>
    </cfRule>
    <cfRule type="cellIs" dxfId="8782" priority="4088" operator="lessThan">
      <formula>-105575</formula>
    </cfRule>
  </conditionalFormatting>
  <conditionalFormatting sqref="BB130 BB132 BB134">
    <cfRule type="cellIs" dxfId="8781" priority="4085" operator="lessThan">
      <formula>0</formula>
    </cfRule>
    <cfRule type="cellIs" dxfId="8780" priority="4086" operator="lessThan">
      <formula>-105575</formula>
    </cfRule>
  </conditionalFormatting>
  <conditionalFormatting sqref="BB130 BB132 BB134">
    <cfRule type="cellIs" dxfId="8779" priority="4083" operator="lessThan">
      <formula>0</formula>
    </cfRule>
    <cfRule type="cellIs" dxfId="8778" priority="4084" operator="lessThan">
      <formula>-105575</formula>
    </cfRule>
  </conditionalFormatting>
  <conditionalFormatting sqref="BB129 BB131 BB133 BB135">
    <cfRule type="cellIs" dxfId="8777" priority="4081" operator="lessThan">
      <formula>0</formula>
    </cfRule>
    <cfRule type="cellIs" dxfId="8776" priority="4082" operator="lessThan">
      <formula>-105575</formula>
    </cfRule>
  </conditionalFormatting>
  <conditionalFormatting sqref="BB140 BB145 BB142:BB143 BB137:BB138">
    <cfRule type="cellIs" dxfId="8775" priority="4079" operator="lessThan">
      <formula>0</formula>
    </cfRule>
    <cfRule type="cellIs" dxfId="8774" priority="4080" operator="lessThan">
      <formula>-105575</formula>
    </cfRule>
  </conditionalFormatting>
  <conditionalFormatting sqref="BB149">
    <cfRule type="cellIs" dxfId="8773" priority="4077" operator="lessThan">
      <formula>0</formula>
    </cfRule>
    <cfRule type="cellIs" dxfId="8772" priority="4078" operator="lessThan">
      <formula>-105575</formula>
    </cfRule>
  </conditionalFormatting>
  <conditionalFormatting sqref="BB129:BB138 BB140:BB149">
    <cfRule type="cellIs" dxfId="8771" priority="4075" operator="lessThan">
      <formula>0</formula>
    </cfRule>
    <cfRule type="cellIs" dxfId="8770" priority="4076" operator="lessThan">
      <formula>-105575</formula>
    </cfRule>
  </conditionalFormatting>
  <conditionalFormatting sqref="BB94:BB98 BB86:BB87 BB89:BB91 BB141:BB149 BB124:BB133 BB107:BB110 BB112:BB117 BB119:BB122 BB135:BB138 BB101:BB104 BB80:BB84">
    <cfRule type="cellIs" dxfId="8769" priority="4073" operator="lessThan">
      <formula>0</formula>
    </cfRule>
    <cfRule type="cellIs" dxfId="8768" priority="4074" operator="lessThan">
      <formula>-105575</formula>
    </cfRule>
  </conditionalFormatting>
  <conditionalFormatting sqref="BB129 BB131 BB133 BB135">
    <cfRule type="cellIs" dxfId="8767" priority="4071" operator="lessThan">
      <formula>0</formula>
    </cfRule>
    <cfRule type="cellIs" dxfId="8766" priority="4072" operator="lessThan">
      <formula>-105575</formula>
    </cfRule>
  </conditionalFormatting>
  <conditionalFormatting sqref="BB146 BB144 BB141">
    <cfRule type="cellIs" dxfId="8765" priority="4069" operator="lessThan">
      <formula>0</formula>
    </cfRule>
    <cfRule type="cellIs" dxfId="8764" priority="4070" operator="lessThan">
      <formula>-105575</formula>
    </cfRule>
  </conditionalFormatting>
  <conditionalFormatting sqref="BB146 BB144 BB141">
    <cfRule type="cellIs" dxfId="8763" priority="4067" operator="lessThan">
      <formula>0</formula>
    </cfRule>
    <cfRule type="cellIs" dxfId="8762" priority="4068" operator="lessThan">
      <formula>-105575</formula>
    </cfRule>
  </conditionalFormatting>
  <conditionalFormatting sqref="BB140 BB145 BB142:BB143 BB137:BB138">
    <cfRule type="cellIs" dxfId="8761" priority="4065" operator="lessThan">
      <formula>0</formula>
    </cfRule>
    <cfRule type="cellIs" dxfId="8760" priority="4066" operator="lessThan">
      <formula>-105575</formula>
    </cfRule>
  </conditionalFormatting>
  <conditionalFormatting sqref="BB149">
    <cfRule type="cellIs" dxfId="8759" priority="4063" operator="lessThan">
      <formula>0</formula>
    </cfRule>
    <cfRule type="cellIs" dxfId="8758" priority="4064" operator="lessThan">
      <formula>-105575</formula>
    </cfRule>
  </conditionalFormatting>
  <conditionalFormatting sqref="BB94:BB98 BB86:BB87 BB89:BB91 BB141:BB149 BB124:BB133 BB107:BB110 BB112:BB117 BB119:BB122 BB135:BB138 BB101:BB104 BB80:BB84">
    <cfRule type="cellIs" dxfId="8757" priority="4061" operator="lessThan">
      <formula>0</formula>
    </cfRule>
    <cfRule type="cellIs" dxfId="8756"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8755" priority="4059" operator="lessThan">
      <formula>0</formula>
    </cfRule>
    <cfRule type="cellIs" dxfId="8754" priority="4060" operator="lessThan">
      <formula>-105575</formula>
    </cfRule>
  </conditionalFormatting>
  <conditionalFormatting sqref="BB41">
    <cfRule type="cellIs" dxfId="8753" priority="4057" operator="lessThan">
      <formula>0</formula>
    </cfRule>
    <cfRule type="cellIs" dxfId="8752" priority="4058" operator="lessThan">
      <formula>-105575</formula>
    </cfRule>
  </conditionalFormatting>
  <conditionalFormatting sqref="BB152:BB155">
    <cfRule type="cellIs" dxfId="8751" priority="4055" operator="lessThan">
      <formula>0</formula>
    </cfRule>
    <cfRule type="cellIs" dxfId="8750" priority="4056" operator="lessThan">
      <formula>-105575</formula>
    </cfRule>
  </conditionalFormatting>
  <conditionalFormatting sqref="BB152:BB155">
    <cfRule type="cellIs" dxfId="8749" priority="4053" operator="lessThan">
      <formula>0</formula>
    </cfRule>
    <cfRule type="cellIs" dxfId="8748" priority="4054" operator="lessThan">
      <formula>-105575</formula>
    </cfRule>
  </conditionalFormatting>
  <conditionalFormatting sqref="BB152:BB155">
    <cfRule type="cellIs" dxfId="8747" priority="4051" operator="lessThan">
      <formula>0</formula>
    </cfRule>
    <cfRule type="cellIs" dxfId="8746" priority="4052" operator="lessThan">
      <formula>-105575</formula>
    </cfRule>
  </conditionalFormatting>
  <conditionalFormatting sqref="BB157:BB158">
    <cfRule type="cellIs" dxfId="8745" priority="4049" operator="lessThan">
      <formula>0</formula>
    </cfRule>
    <cfRule type="cellIs" dxfId="8744" priority="4050" operator="lessThan">
      <formula>-105575</formula>
    </cfRule>
  </conditionalFormatting>
  <conditionalFormatting sqref="BB157:BB158">
    <cfRule type="cellIs" dxfId="8743" priority="4047" operator="lessThan">
      <formula>0</formula>
    </cfRule>
    <cfRule type="cellIs" dxfId="8742" priority="4048" operator="lessThan">
      <formula>-105575</formula>
    </cfRule>
  </conditionalFormatting>
  <conditionalFormatting sqref="BB157:BB158">
    <cfRule type="cellIs" dxfId="8741" priority="4045" operator="lessThan">
      <formula>0</formula>
    </cfRule>
    <cfRule type="cellIs" dxfId="8740" priority="4046" operator="lessThan">
      <formula>-105575</formula>
    </cfRule>
  </conditionalFormatting>
  <conditionalFormatting sqref="BB160:BB161">
    <cfRule type="cellIs" dxfId="8739" priority="4043" operator="lessThan">
      <formula>0</formula>
    </cfRule>
    <cfRule type="cellIs" dxfId="8738" priority="4044" operator="lessThan">
      <formula>-105575</formula>
    </cfRule>
  </conditionalFormatting>
  <conditionalFormatting sqref="BB160:BB161">
    <cfRule type="cellIs" dxfId="8737" priority="4041" operator="lessThan">
      <formula>0</formula>
    </cfRule>
    <cfRule type="cellIs" dxfId="8736" priority="4042" operator="lessThan">
      <formula>-105575</formula>
    </cfRule>
  </conditionalFormatting>
  <conditionalFormatting sqref="BB160:BB161">
    <cfRule type="cellIs" dxfId="8735" priority="4039" operator="lessThan">
      <formula>0</formula>
    </cfRule>
    <cfRule type="cellIs" dxfId="8734" priority="4040" operator="lessThan">
      <formula>-105575</formula>
    </cfRule>
  </conditionalFormatting>
  <conditionalFormatting sqref="BB164:BB167">
    <cfRule type="cellIs" dxfId="8733" priority="4037" operator="lessThan">
      <formula>0</formula>
    </cfRule>
    <cfRule type="cellIs" dxfId="8732" priority="4038" operator="lessThan">
      <formula>-105575</formula>
    </cfRule>
  </conditionalFormatting>
  <conditionalFormatting sqref="BB164:BB167">
    <cfRule type="cellIs" dxfId="8731" priority="4035" operator="lessThan">
      <formula>0</formula>
    </cfRule>
    <cfRule type="cellIs" dxfId="8730" priority="4036" operator="lessThan">
      <formula>-105575</formula>
    </cfRule>
  </conditionalFormatting>
  <conditionalFormatting sqref="BB164:BB167">
    <cfRule type="cellIs" dxfId="8729" priority="4033" operator="lessThan">
      <formula>0</formula>
    </cfRule>
    <cfRule type="cellIs" dxfId="8728" priority="4034" operator="lessThan">
      <formula>-105575</formula>
    </cfRule>
  </conditionalFormatting>
  <conditionalFormatting sqref="BB169:BB177">
    <cfRule type="cellIs" dxfId="8727" priority="4031" operator="lessThan">
      <formula>0</formula>
    </cfRule>
    <cfRule type="cellIs" dxfId="8726" priority="4032" operator="lessThan">
      <formula>-105575</formula>
    </cfRule>
  </conditionalFormatting>
  <conditionalFormatting sqref="BB169:BB177">
    <cfRule type="cellIs" dxfId="8725" priority="4029" operator="lessThan">
      <formula>0</formula>
    </cfRule>
    <cfRule type="cellIs" dxfId="8724" priority="4030" operator="lessThan">
      <formula>-105575</formula>
    </cfRule>
  </conditionalFormatting>
  <conditionalFormatting sqref="BB169:BB177">
    <cfRule type="cellIs" dxfId="8723" priority="4027" operator="lessThan">
      <formula>0</formula>
    </cfRule>
    <cfRule type="cellIs" dxfId="8722" priority="4028" operator="lessThan">
      <formula>-105575</formula>
    </cfRule>
  </conditionalFormatting>
  <conditionalFormatting sqref="BB179:BB180">
    <cfRule type="cellIs" dxfId="8721" priority="4025" operator="lessThan">
      <formula>0</formula>
    </cfRule>
    <cfRule type="cellIs" dxfId="8720" priority="4026" operator="lessThan">
      <formula>-105575</formula>
    </cfRule>
  </conditionalFormatting>
  <conditionalFormatting sqref="BB179:BB180">
    <cfRule type="cellIs" dxfId="8719" priority="4023" operator="lessThan">
      <formula>0</formula>
    </cfRule>
    <cfRule type="cellIs" dxfId="8718" priority="4024" operator="lessThan">
      <formula>-105575</formula>
    </cfRule>
  </conditionalFormatting>
  <conditionalFormatting sqref="BB179:BB180">
    <cfRule type="cellIs" dxfId="8717" priority="4021" operator="lessThan">
      <formula>0</formula>
    </cfRule>
    <cfRule type="cellIs" dxfId="8716" priority="4022" operator="lessThan">
      <formula>-105575</formula>
    </cfRule>
  </conditionalFormatting>
  <conditionalFormatting sqref="BB183:BB189">
    <cfRule type="cellIs" dxfId="8715" priority="4019" operator="lessThan">
      <formula>0</formula>
    </cfRule>
    <cfRule type="cellIs" dxfId="8714" priority="4020" operator="lessThan">
      <formula>-105575</formula>
    </cfRule>
  </conditionalFormatting>
  <conditionalFormatting sqref="BB183:BB189">
    <cfRule type="cellIs" dxfId="8713" priority="4017" operator="lessThan">
      <formula>0</formula>
    </cfRule>
    <cfRule type="cellIs" dxfId="8712" priority="4018" operator="lessThan">
      <formula>-105575</formula>
    </cfRule>
  </conditionalFormatting>
  <conditionalFormatting sqref="BB183:BB189">
    <cfRule type="cellIs" dxfId="8711" priority="4015" operator="lessThan">
      <formula>0</formula>
    </cfRule>
    <cfRule type="cellIs" dxfId="8710" priority="4016" operator="lessThan">
      <formula>-105575</formula>
    </cfRule>
  </conditionalFormatting>
  <conditionalFormatting sqref="BB191:BB192">
    <cfRule type="cellIs" dxfId="8709" priority="4013" operator="lessThan">
      <formula>0</formula>
    </cfRule>
    <cfRule type="cellIs" dxfId="8708" priority="4014" operator="lessThan">
      <formula>-105575</formula>
    </cfRule>
  </conditionalFormatting>
  <conditionalFormatting sqref="BB191:BB192">
    <cfRule type="cellIs" dxfId="8707" priority="4011" operator="lessThan">
      <formula>0</formula>
    </cfRule>
    <cfRule type="cellIs" dxfId="8706" priority="4012" operator="lessThan">
      <formula>-105575</formula>
    </cfRule>
  </conditionalFormatting>
  <conditionalFormatting sqref="BB191:BB192">
    <cfRule type="cellIs" dxfId="8705" priority="4009" operator="lessThan">
      <formula>0</formula>
    </cfRule>
    <cfRule type="cellIs" dxfId="8704" priority="4010" operator="lessThan">
      <formula>-105575</formula>
    </cfRule>
  </conditionalFormatting>
  <conditionalFormatting sqref="BB194:BB195">
    <cfRule type="cellIs" dxfId="8703" priority="4007" operator="lessThan">
      <formula>0</formula>
    </cfRule>
    <cfRule type="cellIs" dxfId="8702" priority="4008" operator="lessThan">
      <formula>-105575</formula>
    </cfRule>
  </conditionalFormatting>
  <conditionalFormatting sqref="BB194:BB195">
    <cfRule type="cellIs" dxfId="8701" priority="4005" operator="lessThan">
      <formula>0</formula>
    </cfRule>
    <cfRule type="cellIs" dxfId="8700" priority="4006" operator="lessThan">
      <formula>-105575</formula>
    </cfRule>
  </conditionalFormatting>
  <conditionalFormatting sqref="BB194:BB195">
    <cfRule type="cellIs" dxfId="8699" priority="4003" operator="lessThan">
      <formula>0</formula>
    </cfRule>
    <cfRule type="cellIs" dxfId="8698" priority="4004" operator="lessThan">
      <formula>-105575</formula>
    </cfRule>
  </conditionalFormatting>
  <conditionalFormatting sqref="BB199:BB202">
    <cfRule type="cellIs" dxfId="8697" priority="4001" operator="lessThan">
      <formula>0</formula>
    </cfRule>
    <cfRule type="cellIs" dxfId="8696" priority="4002" operator="lessThan">
      <formula>-105575</formula>
    </cfRule>
  </conditionalFormatting>
  <conditionalFormatting sqref="BB199:BB202">
    <cfRule type="cellIs" dxfId="8695" priority="3999" operator="lessThan">
      <formula>0</formula>
    </cfRule>
    <cfRule type="cellIs" dxfId="8694" priority="4000" operator="lessThan">
      <formula>-105575</formula>
    </cfRule>
  </conditionalFormatting>
  <conditionalFormatting sqref="BB199:BB202">
    <cfRule type="cellIs" dxfId="8693" priority="3997" operator="lessThan">
      <formula>0</formula>
    </cfRule>
    <cfRule type="cellIs" dxfId="8692" priority="3998" operator="lessThan">
      <formula>-105575</formula>
    </cfRule>
  </conditionalFormatting>
  <conditionalFormatting sqref="BB204:BB208">
    <cfRule type="cellIs" dxfId="8691" priority="3995" operator="lessThan">
      <formula>0</formula>
    </cfRule>
    <cfRule type="cellIs" dxfId="8690" priority="3996" operator="lessThan">
      <formula>-105575</formula>
    </cfRule>
  </conditionalFormatting>
  <conditionalFormatting sqref="BB204:BB208">
    <cfRule type="cellIs" dxfId="8689" priority="3993" operator="lessThan">
      <formula>0</formula>
    </cfRule>
    <cfRule type="cellIs" dxfId="8688" priority="3994" operator="lessThan">
      <formula>-105575</formula>
    </cfRule>
  </conditionalFormatting>
  <conditionalFormatting sqref="BB204:BB208">
    <cfRule type="cellIs" dxfId="8687" priority="3991" operator="lessThan">
      <formula>0</formula>
    </cfRule>
    <cfRule type="cellIs" dxfId="8686" priority="3992" operator="lessThan">
      <formula>-105575</formula>
    </cfRule>
  </conditionalFormatting>
  <conditionalFormatting sqref="BB210:BB211">
    <cfRule type="cellIs" dxfId="8685" priority="3989" operator="lessThan">
      <formula>0</formula>
    </cfRule>
    <cfRule type="cellIs" dxfId="8684" priority="3990" operator="lessThan">
      <formula>-105575</formula>
    </cfRule>
  </conditionalFormatting>
  <conditionalFormatting sqref="BB210:BB211">
    <cfRule type="cellIs" dxfId="8683" priority="3987" operator="lessThan">
      <formula>0</formula>
    </cfRule>
    <cfRule type="cellIs" dxfId="8682" priority="3988" operator="lessThan">
      <formula>-105575</formula>
    </cfRule>
  </conditionalFormatting>
  <conditionalFormatting sqref="BB210:BB211">
    <cfRule type="cellIs" dxfId="8681" priority="3985" operator="lessThan">
      <formula>0</formula>
    </cfRule>
    <cfRule type="cellIs" dxfId="8680" priority="3986" operator="lessThan">
      <formula>-105575</formula>
    </cfRule>
  </conditionalFormatting>
  <conditionalFormatting sqref="BB214:BB219">
    <cfRule type="cellIs" dxfId="8679" priority="3983" operator="lessThan">
      <formula>0</formula>
    </cfRule>
    <cfRule type="cellIs" dxfId="8678" priority="3984" operator="lessThan">
      <formula>-105575</formula>
    </cfRule>
  </conditionalFormatting>
  <conditionalFormatting sqref="BB214:BB219">
    <cfRule type="cellIs" dxfId="8677" priority="3981" operator="lessThan">
      <formula>0</formula>
    </cfRule>
    <cfRule type="cellIs" dxfId="8676" priority="3982" operator="lessThan">
      <formula>-105575</formula>
    </cfRule>
  </conditionalFormatting>
  <conditionalFormatting sqref="BB214:BB219">
    <cfRule type="cellIs" dxfId="8675" priority="3979" operator="lessThan">
      <formula>0</formula>
    </cfRule>
    <cfRule type="cellIs" dxfId="8674" priority="3980" operator="lessThan">
      <formula>-105575</formula>
    </cfRule>
  </conditionalFormatting>
  <conditionalFormatting sqref="BB222:BB224">
    <cfRule type="cellIs" dxfId="8673" priority="3977" operator="lessThan">
      <formula>0</formula>
    </cfRule>
    <cfRule type="cellIs" dxfId="8672" priority="3978" operator="lessThan">
      <formula>-105575</formula>
    </cfRule>
  </conditionalFormatting>
  <conditionalFormatting sqref="BB222:BB224">
    <cfRule type="cellIs" dxfId="8671" priority="3975" operator="lessThan">
      <formula>0</formula>
    </cfRule>
    <cfRule type="cellIs" dxfId="8670" priority="3976" operator="lessThan">
      <formula>-105575</formula>
    </cfRule>
  </conditionalFormatting>
  <conditionalFormatting sqref="BB222:BB224">
    <cfRule type="cellIs" dxfId="8669" priority="3973" operator="lessThan">
      <formula>0</formula>
    </cfRule>
    <cfRule type="cellIs" dxfId="8668" priority="3974" operator="lessThan">
      <formula>-105575</formula>
    </cfRule>
  </conditionalFormatting>
  <conditionalFormatting sqref="BB227:BB230">
    <cfRule type="cellIs" dxfId="8667" priority="3971" operator="lessThan">
      <formula>0</formula>
    </cfRule>
    <cfRule type="cellIs" dxfId="8666" priority="3972" operator="lessThan">
      <formula>-105575</formula>
    </cfRule>
  </conditionalFormatting>
  <conditionalFormatting sqref="BB227:BB230">
    <cfRule type="cellIs" dxfId="8665" priority="3969" operator="lessThan">
      <formula>0</formula>
    </cfRule>
    <cfRule type="cellIs" dxfId="8664" priority="3970" operator="lessThan">
      <formula>-105575</formula>
    </cfRule>
  </conditionalFormatting>
  <conditionalFormatting sqref="BB227:BB230">
    <cfRule type="cellIs" dxfId="8663" priority="3967" operator="lessThan">
      <formula>0</formula>
    </cfRule>
    <cfRule type="cellIs" dxfId="8662" priority="3968" operator="lessThan">
      <formula>-105575</formula>
    </cfRule>
  </conditionalFormatting>
  <conditionalFormatting sqref="BB246:BB249">
    <cfRule type="cellIs" dxfId="8661" priority="3965" operator="lessThan">
      <formula>0</formula>
    </cfRule>
    <cfRule type="cellIs" dxfId="8660" priority="3966" operator="lessThan">
      <formula>-105575</formula>
    </cfRule>
  </conditionalFormatting>
  <conditionalFormatting sqref="BB246:BB249">
    <cfRule type="cellIs" dxfId="8659" priority="3963" operator="lessThan">
      <formula>0</formula>
    </cfRule>
    <cfRule type="cellIs" dxfId="8658" priority="3964" operator="lessThan">
      <formula>-105575</formula>
    </cfRule>
  </conditionalFormatting>
  <conditionalFormatting sqref="BB246:BB249">
    <cfRule type="cellIs" dxfId="8657" priority="3961" operator="lessThan">
      <formula>0</formula>
    </cfRule>
    <cfRule type="cellIs" dxfId="8656" priority="3962" operator="lessThan">
      <formula>-105575</formula>
    </cfRule>
  </conditionalFormatting>
  <conditionalFormatting sqref="BB246:BB249">
    <cfRule type="cellIs" dxfId="8655" priority="3959" operator="lessThan">
      <formula>0</formula>
    </cfRule>
    <cfRule type="cellIs" dxfId="8654" priority="3960" operator="lessThan">
      <formula>-105575</formula>
    </cfRule>
  </conditionalFormatting>
  <conditionalFormatting sqref="BB246:BB249">
    <cfRule type="cellIs" dxfId="8653" priority="3957" operator="lessThan">
      <formula>0</formula>
    </cfRule>
    <cfRule type="cellIs" dxfId="8652" priority="3958" operator="lessThan">
      <formula>-105575</formula>
    </cfRule>
  </conditionalFormatting>
  <conditionalFormatting sqref="BB246:BB249">
    <cfRule type="cellIs" dxfId="8651" priority="3955" operator="lessThan">
      <formula>0</formula>
    </cfRule>
    <cfRule type="cellIs" dxfId="8650" priority="3956" operator="lessThan">
      <formula>-105575</formula>
    </cfRule>
  </conditionalFormatting>
  <conditionalFormatting sqref="BB246:BB249">
    <cfRule type="cellIs" dxfId="8649" priority="3953" operator="lessThan">
      <formula>0</formula>
    </cfRule>
    <cfRule type="cellIs" dxfId="8648" priority="3954" operator="lessThan">
      <formula>-105575</formula>
    </cfRule>
  </conditionalFormatting>
  <conditionalFormatting sqref="BB246:BB249">
    <cfRule type="cellIs" dxfId="8647" priority="3951" operator="lessThan">
      <formula>0</formula>
    </cfRule>
    <cfRule type="cellIs" dxfId="8646" priority="3952" operator="lessThan">
      <formula>-105575</formula>
    </cfRule>
  </conditionalFormatting>
  <conditionalFormatting sqref="BB246:BB249">
    <cfRule type="cellIs" dxfId="8645" priority="3949" operator="lessThan">
      <formula>0</formula>
    </cfRule>
    <cfRule type="cellIs" dxfId="8644" priority="3950" operator="lessThan">
      <formula>-105575</formula>
    </cfRule>
  </conditionalFormatting>
  <conditionalFormatting sqref="BB251:BB253">
    <cfRule type="cellIs" dxfId="8643" priority="3947" operator="lessThan">
      <formula>0</formula>
    </cfRule>
    <cfRule type="cellIs" dxfId="8642" priority="3948" operator="lessThan">
      <formula>-105575</formula>
    </cfRule>
  </conditionalFormatting>
  <conditionalFormatting sqref="BB251:BB253">
    <cfRule type="cellIs" dxfId="8641" priority="3945" operator="lessThan">
      <formula>0</formula>
    </cfRule>
    <cfRule type="cellIs" dxfId="8640" priority="3946" operator="lessThan">
      <formula>-105575</formula>
    </cfRule>
  </conditionalFormatting>
  <conditionalFormatting sqref="BB251:BB253">
    <cfRule type="cellIs" dxfId="8639" priority="3943" operator="lessThan">
      <formula>0</formula>
    </cfRule>
    <cfRule type="cellIs" dxfId="8638" priority="3944" operator="lessThan">
      <formula>-105575</formula>
    </cfRule>
  </conditionalFormatting>
  <conditionalFormatting sqref="BB251:BB253">
    <cfRule type="cellIs" dxfId="8637" priority="3941" operator="lessThan">
      <formula>0</formula>
    </cfRule>
    <cfRule type="cellIs" dxfId="8636" priority="3942" operator="lessThan">
      <formula>-105575</formula>
    </cfRule>
  </conditionalFormatting>
  <conditionalFormatting sqref="BB251:BB253">
    <cfRule type="cellIs" dxfId="8635" priority="3939" operator="lessThan">
      <formula>0</formula>
    </cfRule>
    <cfRule type="cellIs" dxfId="8634" priority="3940" operator="lessThan">
      <formula>-105575</formula>
    </cfRule>
  </conditionalFormatting>
  <conditionalFormatting sqref="BB251:BB253">
    <cfRule type="cellIs" dxfId="8633" priority="3937" operator="lessThan">
      <formula>0</formula>
    </cfRule>
    <cfRule type="cellIs" dxfId="8632" priority="3938" operator="lessThan">
      <formula>-105575</formula>
    </cfRule>
  </conditionalFormatting>
  <conditionalFormatting sqref="BB251:BB253">
    <cfRule type="cellIs" dxfId="8631" priority="3935" operator="lessThan">
      <formula>0</formula>
    </cfRule>
    <cfRule type="cellIs" dxfId="8630" priority="3936" operator="lessThan">
      <formula>-105575</formula>
    </cfRule>
  </conditionalFormatting>
  <conditionalFormatting sqref="BB251:BB253">
    <cfRule type="cellIs" dxfId="8629" priority="3933" operator="lessThan">
      <formula>0</formula>
    </cfRule>
    <cfRule type="cellIs" dxfId="8628" priority="3934" operator="lessThan">
      <formula>-105575</formula>
    </cfRule>
  </conditionalFormatting>
  <conditionalFormatting sqref="BB251:BB253">
    <cfRule type="cellIs" dxfId="8627" priority="3931" operator="lessThan">
      <formula>0</formula>
    </cfRule>
    <cfRule type="cellIs" dxfId="8626" priority="3932" operator="lessThan">
      <formula>-105575</formula>
    </cfRule>
  </conditionalFormatting>
  <conditionalFormatting sqref="BB255:BB257">
    <cfRule type="cellIs" dxfId="8625" priority="3929" operator="lessThan">
      <formula>0</formula>
    </cfRule>
    <cfRule type="cellIs" dxfId="8624" priority="3930" operator="lessThan">
      <formula>-105575</formula>
    </cfRule>
  </conditionalFormatting>
  <conditionalFormatting sqref="BB255:BB257">
    <cfRule type="cellIs" dxfId="8623" priority="3927" operator="lessThan">
      <formula>0</formula>
    </cfRule>
    <cfRule type="cellIs" dxfId="8622" priority="3928" operator="lessThan">
      <formula>-105575</formula>
    </cfRule>
  </conditionalFormatting>
  <conditionalFormatting sqref="BB255:BB257">
    <cfRule type="cellIs" dxfId="8621" priority="3925" operator="lessThan">
      <formula>0</formula>
    </cfRule>
    <cfRule type="cellIs" dxfId="8620" priority="3926" operator="lessThan">
      <formula>-105575</formula>
    </cfRule>
  </conditionalFormatting>
  <conditionalFormatting sqref="BB255:BB257">
    <cfRule type="cellIs" dxfId="8619" priority="3923" operator="lessThan">
      <formula>0</formula>
    </cfRule>
    <cfRule type="cellIs" dxfId="8618" priority="3924" operator="lessThan">
      <formula>-105575</formula>
    </cfRule>
  </conditionalFormatting>
  <conditionalFormatting sqref="BB255:BB257">
    <cfRule type="cellIs" dxfId="8617" priority="3921" operator="lessThan">
      <formula>0</formula>
    </cfRule>
    <cfRule type="cellIs" dxfId="8616" priority="3922" operator="lessThan">
      <formula>-105575</formula>
    </cfRule>
  </conditionalFormatting>
  <conditionalFormatting sqref="BB255:BB257">
    <cfRule type="cellIs" dxfId="8615" priority="3919" operator="lessThan">
      <formula>0</formula>
    </cfRule>
    <cfRule type="cellIs" dxfId="8614" priority="3920" operator="lessThan">
      <formula>-105575</formula>
    </cfRule>
  </conditionalFormatting>
  <conditionalFormatting sqref="BB255:BB257">
    <cfRule type="cellIs" dxfId="8613" priority="3917" operator="lessThan">
      <formula>0</formula>
    </cfRule>
    <cfRule type="cellIs" dxfId="8612" priority="3918" operator="lessThan">
      <formula>-105575</formula>
    </cfRule>
  </conditionalFormatting>
  <conditionalFormatting sqref="BB255:BB257">
    <cfRule type="cellIs" dxfId="8611" priority="3915" operator="lessThan">
      <formula>0</formula>
    </cfRule>
    <cfRule type="cellIs" dxfId="8610" priority="3916" operator="lessThan">
      <formula>-105575</formula>
    </cfRule>
  </conditionalFormatting>
  <conditionalFormatting sqref="BB255:BB257">
    <cfRule type="cellIs" dxfId="8609" priority="3913" operator="lessThan">
      <formula>0</formula>
    </cfRule>
    <cfRule type="cellIs" dxfId="8608" priority="3914" operator="lessThan">
      <formula>-105575</formula>
    </cfRule>
  </conditionalFormatting>
  <conditionalFormatting sqref="BB260:BB262">
    <cfRule type="cellIs" dxfId="8607" priority="3911" operator="lessThan">
      <formula>0</formula>
    </cfRule>
    <cfRule type="cellIs" dxfId="8606" priority="3912" operator="lessThan">
      <formula>-105575</formula>
    </cfRule>
  </conditionalFormatting>
  <conditionalFormatting sqref="BB260:BB262">
    <cfRule type="cellIs" dxfId="8605" priority="3909" operator="lessThan">
      <formula>0</formula>
    </cfRule>
    <cfRule type="cellIs" dxfId="8604" priority="3910" operator="lessThan">
      <formula>-105575</formula>
    </cfRule>
  </conditionalFormatting>
  <conditionalFormatting sqref="BB260:BB262">
    <cfRule type="cellIs" dxfId="8603" priority="3907" operator="lessThan">
      <formula>0</formula>
    </cfRule>
    <cfRule type="cellIs" dxfId="8602" priority="3908" operator="lessThan">
      <formula>-105575</formula>
    </cfRule>
  </conditionalFormatting>
  <conditionalFormatting sqref="BB260:BB262">
    <cfRule type="cellIs" dxfId="8601" priority="3905" operator="lessThan">
      <formula>0</formula>
    </cfRule>
    <cfRule type="cellIs" dxfId="8600" priority="3906" operator="lessThan">
      <formula>-105575</formula>
    </cfRule>
  </conditionalFormatting>
  <conditionalFormatting sqref="BB260:BB262">
    <cfRule type="cellIs" dxfId="8599" priority="3903" operator="lessThan">
      <formula>0</formula>
    </cfRule>
    <cfRule type="cellIs" dxfId="8598" priority="3904" operator="lessThan">
      <formula>-105575</formula>
    </cfRule>
  </conditionalFormatting>
  <conditionalFormatting sqref="BB260:BB262">
    <cfRule type="cellIs" dxfId="8597" priority="3901" operator="lessThan">
      <formula>0</formula>
    </cfRule>
    <cfRule type="cellIs" dxfId="8596" priority="3902" operator="lessThan">
      <formula>-105575</formula>
    </cfRule>
  </conditionalFormatting>
  <conditionalFormatting sqref="BB260:BB262">
    <cfRule type="cellIs" dxfId="8595" priority="3899" operator="lessThan">
      <formula>0</formula>
    </cfRule>
    <cfRule type="cellIs" dxfId="8594" priority="3900" operator="lessThan">
      <formula>-105575</formula>
    </cfRule>
  </conditionalFormatting>
  <conditionalFormatting sqref="BB260:BB262">
    <cfRule type="cellIs" dxfId="8593" priority="3897" operator="lessThan">
      <formula>0</formula>
    </cfRule>
    <cfRule type="cellIs" dxfId="8592" priority="3898" operator="lessThan">
      <formula>-105575</formula>
    </cfRule>
  </conditionalFormatting>
  <conditionalFormatting sqref="BB260:BB262">
    <cfRule type="cellIs" dxfId="8591" priority="3895" operator="lessThan">
      <formula>0</formula>
    </cfRule>
    <cfRule type="cellIs" dxfId="8590" priority="3896" operator="lessThan">
      <formula>-105575</formula>
    </cfRule>
  </conditionalFormatting>
  <conditionalFormatting sqref="BB264:BB267">
    <cfRule type="cellIs" dxfId="8589" priority="3893" operator="lessThan">
      <formula>0</formula>
    </cfRule>
    <cfRule type="cellIs" dxfId="8588" priority="3894" operator="lessThan">
      <formula>-105575</formula>
    </cfRule>
  </conditionalFormatting>
  <conditionalFormatting sqref="BB264:BB267">
    <cfRule type="cellIs" dxfId="8587" priority="3891" operator="lessThan">
      <formula>0</formula>
    </cfRule>
    <cfRule type="cellIs" dxfId="8586" priority="3892" operator="lessThan">
      <formula>-105575</formula>
    </cfRule>
  </conditionalFormatting>
  <conditionalFormatting sqref="BB264:BB267">
    <cfRule type="cellIs" dxfId="8585" priority="3889" operator="lessThan">
      <formula>0</formula>
    </cfRule>
    <cfRule type="cellIs" dxfId="8584" priority="3890" operator="lessThan">
      <formula>-105575</formula>
    </cfRule>
  </conditionalFormatting>
  <conditionalFormatting sqref="BB264:BB267">
    <cfRule type="cellIs" dxfId="8583" priority="3887" operator="lessThan">
      <formula>0</formula>
    </cfRule>
    <cfRule type="cellIs" dxfId="8582" priority="3888" operator="lessThan">
      <formula>-105575</formula>
    </cfRule>
  </conditionalFormatting>
  <conditionalFormatting sqref="BB264:BB267">
    <cfRule type="cellIs" dxfId="8581" priority="3885" operator="lessThan">
      <formula>0</formula>
    </cfRule>
    <cfRule type="cellIs" dxfId="8580" priority="3886" operator="lessThan">
      <formula>-105575</formula>
    </cfRule>
  </conditionalFormatting>
  <conditionalFormatting sqref="BB264:BB267">
    <cfRule type="cellIs" dxfId="8579" priority="3883" operator="lessThan">
      <formula>0</formula>
    </cfRule>
    <cfRule type="cellIs" dxfId="8578" priority="3884" operator="lessThan">
      <formula>-105575</formula>
    </cfRule>
  </conditionalFormatting>
  <conditionalFormatting sqref="BB264:BB267">
    <cfRule type="cellIs" dxfId="8577" priority="3881" operator="lessThan">
      <formula>0</formula>
    </cfRule>
    <cfRule type="cellIs" dxfId="8576" priority="3882" operator="lessThan">
      <formula>-105575</formula>
    </cfRule>
  </conditionalFormatting>
  <conditionalFormatting sqref="BB264:BB267">
    <cfRule type="cellIs" dxfId="8575" priority="3879" operator="lessThan">
      <formula>0</formula>
    </cfRule>
    <cfRule type="cellIs" dxfId="8574" priority="3880" operator="lessThan">
      <formula>-105575</formula>
    </cfRule>
  </conditionalFormatting>
  <conditionalFormatting sqref="BB264:BB267">
    <cfRule type="cellIs" dxfId="8573" priority="3877" operator="lessThan">
      <formula>0</formula>
    </cfRule>
    <cfRule type="cellIs" dxfId="8572" priority="3878" operator="lessThan">
      <formula>-105575</formula>
    </cfRule>
  </conditionalFormatting>
  <conditionalFormatting sqref="BB270:BB272">
    <cfRule type="cellIs" dxfId="8571" priority="3875" operator="lessThan">
      <formula>0</formula>
    </cfRule>
    <cfRule type="cellIs" dxfId="8570" priority="3876" operator="lessThan">
      <formula>-105575</formula>
    </cfRule>
  </conditionalFormatting>
  <conditionalFormatting sqref="BB270:BB272">
    <cfRule type="cellIs" dxfId="8569" priority="3873" operator="lessThan">
      <formula>0</formula>
    </cfRule>
    <cfRule type="cellIs" dxfId="8568" priority="3874" operator="lessThan">
      <formula>-105575</formula>
    </cfRule>
  </conditionalFormatting>
  <conditionalFormatting sqref="BB270:BB272">
    <cfRule type="cellIs" dxfId="8567" priority="3871" operator="lessThan">
      <formula>0</formula>
    </cfRule>
    <cfRule type="cellIs" dxfId="8566" priority="3872" operator="lessThan">
      <formula>-105575</formula>
    </cfRule>
  </conditionalFormatting>
  <conditionalFormatting sqref="BB270:BB272">
    <cfRule type="cellIs" dxfId="8565" priority="3869" operator="lessThan">
      <formula>0</formula>
    </cfRule>
    <cfRule type="cellIs" dxfId="8564" priority="3870" operator="lessThan">
      <formula>-105575</formula>
    </cfRule>
  </conditionalFormatting>
  <conditionalFormatting sqref="BB270:BB272">
    <cfRule type="cellIs" dxfId="8563" priority="3867" operator="lessThan">
      <formula>0</formula>
    </cfRule>
    <cfRule type="cellIs" dxfId="8562" priority="3868" operator="lessThan">
      <formula>-105575</formula>
    </cfRule>
  </conditionalFormatting>
  <conditionalFormatting sqref="BB270:BB272">
    <cfRule type="cellIs" dxfId="8561" priority="3865" operator="lessThan">
      <formula>0</formula>
    </cfRule>
    <cfRule type="cellIs" dxfId="8560" priority="3866" operator="lessThan">
      <formula>-105575</formula>
    </cfRule>
  </conditionalFormatting>
  <conditionalFormatting sqref="BB270:BB272">
    <cfRule type="cellIs" dxfId="8559" priority="3863" operator="lessThan">
      <formula>0</formula>
    </cfRule>
    <cfRule type="cellIs" dxfId="8558" priority="3864" operator="lessThan">
      <formula>-105575</formula>
    </cfRule>
  </conditionalFormatting>
  <conditionalFormatting sqref="BB270:BB272">
    <cfRule type="cellIs" dxfId="8557" priority="3861" operator="lessThan">
      <formula>0</formula>
    </cfRule>
    <cfRule type="cellIs" dxfId="8556" priority="3862" operator="lessThan">
      <formula>-105575</formula>
    </cfRule>
  </conditionalFormatting>
  <conditionalFormatting sqref="BB270:BB272">
    <cfRule type="cellIs" dxfId="8555" priority="3859" operator="lessThan">
      <formula>0</formula>
    </cfRule>
    <cfRule type="cellIs" dxfId="8554" priority="3860" operator="lessThan">
      <formula>-105575</formula>
    </cfRule>
  </conditionalFormatting>
  <conditionalFormatting sqref="BB274:BB275">
    <cfRule type="cellIs" dxfId="8553" priority="3857" operator="lessThan">
      <formula>0</formula>
    </cfRule>
    <cfRule type="cellIs" dxfId="8552" priority="3858" operator="lessThan">
      <formula>-105575</formula>
    </cfRule>
  </conditionalFormatting>
  <conditionalFormatting sqref="BB274:BB275">
    <cfRule type="cellIs" dxfId="8551" priority="3855" operator="lessThan">
      <formula>0</formula>
    </cfRule>
    <cfRule type="cellIs" dxfId="8550" priority="3856" operator="lessThan">
      <formula>-105575</formula>
    </cfRule>
  </conditionalFormatting>
  <conditionalFormatting sqref="BB274:BB275">
    <cfRule type="cellIs" dxfId="8549" priority="3853" operator="lessThan">
      <formula>0</formula>
    </cfRule>
    <cfRule type="cellIs" dxfId="8548" priority="3854" operator="lessThan">
      <formula>-105575</formula>
    </cfRule>
  </conditionalFormatting>
  <conditionalFormatting sqref="BB274:BB275">
    <cfRule type="cellIs" dxfId="8547" priority="3851" operator="lessThan">
      <formula>0</formula>
    </cfRule>
    <cfRule type="cellIs" dxfId="8546" priority="3852" operator="lessThan">
      <formula>-105575</formula>
    </cfRule>
  </conditionalFormatting>
  <conditionalFormatting sqref="BB274:BB275">
    <cfRule type="cellIs" dxfId="8545" priority="3849" operator="lessThan">
      <formula>0</formula>
    </cfRule>
    <cfRule type="cellIs" dxfId="8544" priority="3850" operator="lessThan">
      <formula>-105575</formula>
    </cfRule>
  </conditionalFormatting>
  <conditionalFormatting sqref="BB274:BB275">
    <cfRule type="cellIs" dxfId="8543" priority="3847" operator="lessThan">
      <formula>0</formula>
    </cfRule>
    <cfRule type="cellIs" dxfId="8542" priority="3848" operator="lessThan">
      <formula>-105575</formula>
    </cfRule>
  </conditionalFormatting>
  <conditionalFormatting sqref="BB274:BB275">
    <cfRule type="cellIs" dxfId="8541" priority="3845" operator="lessThan">
      <formula>0</formula>
    </cfRule>
    <cfRule type="cellIs" dxfId="8540" priority="3846" operator="lessThan">
      <formula>-105575</formula>
    </cfRule>
  </conditionalFormatting>
  <conditionalFormatting sqref="BB274:BB275">
    <cfRule type="cellIs" dxfId="8539" priority="3843" operator="lessThan">
      <formula>0</formula>
    </cfRule>
    <cfRule type="cellIs" dxfId="8538" priority="3844" operator="lessThan">
      <formula>-105575</formula>
    </cfRule>
  </conditionalFormatting>
  <conditionalFormatting sqref="BB274:BB275">
    <cfRule type="cellIs" dxfId="8537" priority="3841" operator="lessThan">
      <formula>0</formula>
    </cfRule>
    <cfRule type="cellIs" dxfId="8536" priority="3842" operator="lessThan">
      <formula>-105575</formula>
    </cfRule>
  </conditionalFormatting>
  <conditionalFormatting sqref="BB278:BB282">
    <cfRule type="cellIs" dxfId="8535" priority="3839" operator="lessThan">
      <formula>0</formula>
    </cfRule>
    <cfRule type="cellIs" dxfId="8534" priority="3840" operator="lessThan">
      <formula>-105575</formula>
    </cfRule>
  </conditionalFormatting>
  <conditionalFormatting sqref="BB278:BB282">
    <cfRule type="cellIs" dxfId="8533" priority="3837" operator="lessThan">
      <formula>0</formula>
    </cfRule>
    <cfRule type="cellIs" dxfId="8532" priority="3838" operator="lessThan">
      <formula>-105575</formula>
    </cfRule>
  </conditionalFormatting>
  <conditionalFormatting sqref="BB278:BB282">
    <cfRule type="cellIs" dxfId="8531" priority="3835" operator="lessThan">
      <formula>0</formula>
    </cfRule>
    <cfRule type="cellIs" dxfId="8530" priority="3836" operator="lessThan">
      <formula>-105575</formula>
    </cfRule>
  </conditionalFormatting>
  <conditionalFormatting sqref="BB278:BB282">
    <cfRule type="cellIs" dxfId="8529" priority="3833" operator="lessThan">
      <formula>0</formula>
    </cfRule>
    <cfRule type="cellIs" dxfId="8528" priority="3834" operator="lessThan">
      <formula>-105575</formula>
    </cfRule>
  </conditionalFormatting>
  <conditionalFormatting sqref="BB278:BB282">
    <cfRule type="cellIs" dxfId="8527" priority="3831" operator="lessThan">
      <formula>0</formula>
    </cfRule>
    <cfRule type="cellIs" dxfId="8526" priority="3832" operator="lessThan">
      <formula>-105575</formula>
    </cfRule>
  </conditionalFormatting>
  <conditionalFormatting sqref="BB278:BB282">
    <cfRule type="cellIs" dxfId="8525" priority="3829" operator="lessThan">
      <formula>0</formula>
    </cfRule>
    <cfRule type="cellIs" dxfId="8524" priority="3830" operator="lessThan">
      <formula>-105575</formula>
    </cfRule>
  </conditionalFormatting>
  <conditionalFormatting sqref="BB278:BB282">
    <cfRule type="cellIs" dxfId="8523" priority="3827" operator="lessThan">
      <formula>0</formula>
    </cfRule>
    <cfRule type="cellIs" dxfId="8522" priority="3828" operator="lessThan">
      <formula>-105575</formula>
    </cfRule>
  </conditionalFormatting>
  <conditionalFormatting sqref="BB278:BB282">
    <cfRule type="cellIs" dxfId="8521" priority="3825" operator="lessThan">
      <formula>0</formula>
    </cfRule>
    <cfRule type="cellIs" dxfId="8520" priority="3826" operator="lessThan">
      <formula>-105575</formula>
    </cfRule>
  </conditionalFormatting>
  <conditionalFormatting sqref="BB278:BB282">
    <cfRule type="cellIs" dxfId="8519" priority="3823" operator="lessThan">
      <formula>0</formula>
    </cfRule>
    <cfRule type="cellIs" dxfId="8518" priority="3824" operator="lessThan">
      <formula>-105575</formula>
    </cfRule>
  </conditionalFormatting>
  <conditionalFormatting sqref="BB285:BB288">
    <cfRule type="cellIs" dxfId="8517" priority="3821" operator="lessThan">
      <formula>0</formula>
    </cfRule>
    <cfRule type="cellIs" dxfId="8516" priority="3822" operator="lessThan">
      <formula>-105575</formula>
    </cfRule>
  </conditionalFormatting>
  <conditionalFormatting sqref="BB285:BB288">
    <cfRule type="cellIs" dxfId="8515" priority="3819" operator="lessThan">
      <formula>0</formula>
    </cfRule>
    <cfRule type="cellIs" dxfId="8514" priority="3820" operator="lessThan">
      <formula>-105575</formula>
    </cfRule>
  </conditionalFormatting>
  <conditionalFormatting sqref="BB285:BB288">
    <cfRule type="cellIs" dxfId="8513" priority="3817" operator="lessThan">
      <formula>0</formula>
    </cfRule>
    <cfRule type="cellIs" dxfId="8512" priority="3818" operator="lessThan">
      <formula>-105575</formula>
    </cfRule>
  </conditionalFormatting>
  <conditionalFormatting sqref="BB285:BB288">
    <cfRule type="cellIs" dxfId="8511" priority="3815" operator="lessThan">
      <formula>0</formula>
    </cfRule>
    <cfRule type="cellIs" dxfId="8510" priority="3816" operator="lessThan">
      <formula>-105575</formula>
    </cfRule>
  </conditionalFormatting>
  <conditionalFormatting sqref="BB285:BB288">
    <cfRule type="cellIs" dxfId="8509" priority="3813" operator="lessThan">
      <formula>0</formula>
    </cfRule>
    <cfRule type="cellIs" dxfId="8508" priority="3814" operator="lessThan">
      <formula>-105575</formula>
    </cfRule>
  </conditionalFormatting>
  <conditionalFormatting sqref="BB285:BB288">
    <cfRule type="cellIs" dxfId="8507" priority="3811" operator="lessThan">
      <formula>0</formula>
    </cfRule>
    <cfRule type="cellIs" dxfId="8506" priority="3812" operator="lessThan">
      <formula>-105575</formula>
    </cfRule>
  </conditionalFormatting>
  <conditionalFormatting sqref="BB285:BB288">
    <cfRule type="cellIs" dxfId="8505" priority="3809" operator="lessThan">
      <formula>0</formula>
    </cfRule>
    <cfRule type="cellIs" dxfId="8504" priority="3810" operator="lessThan">
      <formula>-105575</formula>
    </cfRule>
  </conditionalFormatting>
  <conditionalFormatting sqref="BB285:BB288">
    <cfRule type="cellIs" dxfId="8503" priority="3807" operator="lessThan">
      <formula>0</formula>
    </cfRule>
    <cfRule type="cellIs" dxfId="8502" priority="3808" operator="lessThan">
      <formula>-105575</formula>
    </cfRule>
  </conditionalFormatting>
  <conditionalFormatting sqref="BB285:BB288">
    <cfRule type="cellIs" dxfId="8501" priority="3805" operator="lessThan">
      <formula>0</formula>
    </cfRule>
    <cfRule type="cellIs" dxfId="8500" priority="3806" operator="lessThan">
      <formula>-105575</formula>
    </cfRule>
  </conditionalFormatting>
  <conditionalFormatting sqref="BB203 BB220:BB221 BB235:BB243 BB231:BB233 BB212:BB213 BB225:BB226">
    <cfRule type="cellIs" dxfId="8499" priority="3803" operator="lessThan">
      <formula>0</formula>
    </cfRule>
    <cfRule type="cellIs" dxfId="8498" priority="3804" operator="lessThan">
      <formula>-105575</formula>
    </cfRule>
  </conditionalFormatting>
  <conditionalFormatting sqref="BB220 BB212:BB213 BB235:BB238 BB240:BB243 BB225:BB226 BB231:BB233">
    <cfRule type="cellIs" dxfId="8497" priority="3801" operator="lessThan">
      <formula>0</formula>
    </cfRule>
    <cfRule type="cellIs" dxfId="8496" priority="3802" operator="lessThan">
      <formula>-105575</formula>
    </cfRule>
  </conditionalFormatting>
  <conditionalFormatting sqref="BB220:BB221 BB243 BB226 BB231:BB236 BB238:BB241 BB203 BB213">
    <cfRule type="cellIs" dxfId="8495" priority="3799" operator="lessThan">
      <formula>0</formula>
    </cfRule>
    <cfRule type="cellIs" dxfId="8494" priority="3800" operator="lessThan">
      <formula>-105575</formula>
    </cfRule>
  </conditionalFormatting>
  <conditionalFormatting sqref="BB235:BB243 BB231:BB233 BB220 BB212:BB213 BB225:BB226">
    <cfRule type="cellIs" dxfId="8493" priority="3797" operator="lessThan">
      <formula>0</formula>
    </cfRule>
    <cfRule type="cellIs" dxfId="8492" priority="3798" operator="lessThan">
      <formula>-105575</formula>
    </cfRule>
  </conditionalFormatting>
  <conditionalFormatting sqref="BB220:BB221 BB237:BB243 BB203 BB231:BB235 BB212:BB213 BB225:BB226">
    <cfRule type="cellIs" dxfId="8491" priority="3795" operator="lessThan">
      <formula>0</formula>
    </cfRule>
    <cfRule type="cellIs" dxfId="8490" priority="3796" operator="lessThan">
      <formula>-105575</formula>
    </cfRule>
  </conditionalFormatting>
  <conditionalFormatting sqref="BB220:BB221 BB237:BB240 BB242:BB243 BB225:BB226 BB231:BB235">
    <cfRule type="cellIs" dxfId="8489" priority="3793" operator="lessThan">
      <formula>0</formula>
    </cfRule>
    <cfRule type="cellIs" dxfId="8488" priority="3794" operator="lessThan">
      <formula>-105575</formula>
    </cfRule>
  </conditionalFormatting>
  <conditionalFormatting sqref="BB212 BB231 BB233:BB238 BB240:BB243 BB225">
    <cfRule type="cellIs" dxfId="8487" priority="3791" operator="lessThan">
      <formula>0</formula>
    </cfRule>
    <cfRule type="cellIs" dxfId="8486" priority="3792" operator="lessThan">
      <formula>-105575</formula>
    </cfRule>
  </conditionalFormatting>
  <conditionalFormatting sqref="BB237:BB243 BB231:BB235 BB220:BB221 BB225:BB226">
    <cfRule type="cellIs" dxfId="8485" priority="3789" operator="lessThan">
      <formula>0</formula>
    </cfRule>
    <cfRule type="cellIs" dxfId="8484" priority="3790" operator="lessThan">
      <formula>-105575</formula>
    </cfRule>
  </conditionalFormatting>
  <conditionalFormatting sqref="BB233:BB237 BB231 BB239:BB243">
    <cfRule type="cellIs" dxfId="8483" priority="3787" operator="lessThan">
      <formula>0</formula>
    </cfRule>
    <cfRule type="cellIs" dxfId="8482" priority="3788" operator="lessThan">
      <formula>-105575</formula>
    </cfRule>
  </conditionalFormatting>
  <conditionalFormatting sqref="BB233:BB237 BB231 BB239:BB243">
    <cfRule type="cellIs" dxfId="8481" priority="3785" operator="lessThan">
      <formula>0</formula>
    </cfRule>
    <cfRule type="cellIs" dxfId="8480" priority="3786" operator="lessThan">
      <formula>-105575</formula>
    </cfRule>
  </conditionalFormatting>
  <conditionalFormatting sqref="BB119:BB128 BB106:BB117 BB101:BB104 BB80:BB98">
    <cfRule type="cellIs" dxfId="8479" priority="3783" operator="lessThan">
      <formula>0</formula>
    </cfRule>
    <cfRule type="cellIs" dxfId="8478" priority="3784" operator="lessThan">
      <formula>-105575</formula>
    </cfRule>
  </conditionalFormatting>
  <conditionalFormatting sqref="BB130 BB132 BB134">
    <cfRule type="cellIs" dxfId="8477" priority="3781" operator="lessThan">
      <formula>0</formula>
    </cfRule>
    <cfRule type="cellIs" dxfId="8476" priority="3782" operator="lessThan">
      <formula>-105575</formula>
    </cfRule>
  </conditionalFormatting>
  <conditionalFormatting sqref="BB130 BB132 BB134">
    <cfRule type="cellIs" dxfId="8475" priority="3779" operator="lessThan">
      <formula>0</formula>
    </cfRule>
    <cfRule type="cellIs" dxfId="8474" priority="3780" operator="lessThan">
      <formula>-105575</formula>
    </cfRule>
  </conditionalFormatting>
  <conditionalFormatting sqref="BB129 BB131 BB133 BB135">
    <cfRule type="cellIs" dxfId="8473" priority="3777" operator="lessThan">
      <formula>0</formula>
    </cfRule>
    <cfRule type="cellIs" dxfId="8472" priority="3778" operator="lessThan">
      <formula>-105575</formula>
    </cfRule>
  </conditionalFormatting>
  <conditionalFormatting sqref="BB140 BB145 BB142:BB143 BB137:BB138">
    <cfRule type="cellIs" dxfId="8471" priority="3775" operator="lessThan">
      <formula>0</formula>
    </cfRule>
    <cfRule type="cellIs" dxfId="8470" priority="3776" operator="lessThan">
      <formula>-105575</formula>
    </cfRule>
  </conditionalFormatting>
  <conditionalFormatting sqref="BB149">
    <cfRule type="cellIs" dxfId="8469" priority="3773" operator="lessThan">
      <formula>0</formula>
    </cfRule>
    <cfRule type="cellIs" dxfId="8468" priority="3774" operator="lessThan">
      <formula>-105575</formula>
    </cfRule>
  </conditionalFormatting>
  <conditionalFormatting sqref="BB129:BB138 BB140:BB149">
    <cfRule type="cellIs" dxfId="8467" priority="3771" operator="lessThan">
      <formula>0</formula>
    </cfRule>
    <cfRule type="cellIs" dxfId="8466" priority="3772" operator="lessThan">
      <formula>-105575</formula>
    </cfRule>
  </conditionalFormatting>
  <conditionalFormatting sqref="BB94:BB98 BB86:BB87 BB89:BB91 BB141:BB149 BB124:BB133 BB107:BB110 BB112:BB117 BB119:BB122 BB135:BB138 BB101:BB104 BB80:BB84">
    <cfRule type="cellIs" dxfId="8465" priority="3769" operator="lessThan">
      <formula>0</formula>
    </cfRule>
    <cfRule type="cellIs" dxfId="8464" priority="3770" operator="lessThan">
      <formula>-105575</formula>
    </cfRule>
  </conditionalFormatting>
  <conditionalFormatting sqref="BB129 BB131 BB133 BB135">
    <cfRule type="cellIs" dxfId="8463" priority="3767" operator="lessThan">
      <formula>0</formula>
    </cfRule>
    <cfRule type="cellIs" dxfId="8462" priority="3768" operator="lessThan">
      <formula>-105575</formula>
    </cfRule>
  </conditionalFormatting>
  <conditionalFormatting sqref="BB146 BB144 BB141">
    <cfRule type="cellIs" dxfId="8461" priority="3765" operator="lessThan">
      <formula>0</formula>
    </cfRule>
    <cfRule type="cellIs" dxfId="8460" priority="3766" operator="lessThan">
      <formula>-105575</formula>
    </cfRule>
  </conditionalFormatting>
  <conditionalFormatting sqref="BB146 BB144 BB141">
    <cfRule type="cellIs" dxfId="8459" priority="3763" operator="lessThan">
      <formula>0</formula>
    </cfRule>
    <cfRule type="cellIs" dxfId="8458" priority="3764" operator="lessThan">
      <formula>-105575</formula>
    </cfRule>
  </conditionalFormatting>
  <conditionalFormatting sqref="BB140 BB145 BB142:BB143 BB137:BB138">
    <cfRule type="cellIs" dxfId="8457" priority="3761" operator="lessThan">
      <formula>0</formula>
    </cfRule>
    <cfRule type="cellIs" dxfId="8456" priority="3762" operator="lessThan">
      <formula>-105575</formula>
    </cfRule>
  </conditionalFormatting>
  <conditionalFormatting sqref="BB149">
    <cfRule type="cellIs" dxfId="8455" priority="3759" operator="lessThan">
      <formula>0</formula>
    </cfRule>
    <cfRule type="cellIs" dxfId="8454" priority="3760" operator="lessThan">
      <formula>-105575</formula>
    </cfRule>
  </conditionalFormatting>
  <conditionalFormatting sqref="BB94:BB98 BB86:BB87 BB89:BB91 BB141:BB149 BB124:BB133 BB107:BB110 BB112:BB117 BB119:BB122 BB135:BB138 BB101:BB104 BB80:BB84">
    <cfRule type="cellIs" dxfId="8453" priority="3757" operator="lessThan">
      <formula>0</formula>
    </cfRule>
    <cfRule type="cellIs" dxfId="8452"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451" priority="3755" operator="lessThan">
      <formula>0</formula>
    </cfRule>
    <cfRule type="cellIs" dxfId="8450" priority="3756" operator="lessThan">
      <formula>-105575</formula>
    </cfRule>
  </conditionalFormatting>
  <conditionalFormatting sqref="BB41">
    <cfRule type="cellIs" dxfId="8449" priority="3753" operator="lessThan">
      <formula>0</formula>
    </cfRule>
    <cfRule type="cellIs" dxfId="8448" priority="3754" operator="lessThan">
      <formula>-105575</formula>
    </cfRule>
  </conditionalFormatting>
  <conditionalFormatting sqref="BB152:BB155">
    <cfRule type="cellIs" dxfId="8447" priority="3751" operator="lessThan">
      <formula>0</formula>
    </cfRule>
    <cfRule type="cellIs" dxfId="8446" priority="3752" operator="lessThan">
      <formula>-105575</formula>
    </cfRule>
  </conditionalFormatting>
  <conditionalFormatting sqref="BB152:BB155">
    <cfRule type="cellIs" dxfId="8445" priority="3749" operator="lessThan">
      <formula>0</formula>
    </cfRule>
    <cfRule type="cellIs" dxfId="8444" priority="3750" operator="lessThan">
      <formula>-105575</formula>
    </cfRule>
  </conditionalFormatting>
  <conditionalFormatting sqref="BB152:BB155">
    <cfRule type="cellIs" dxfId="8443" priority="3747" operator="lessThan">
      <formula>0</formula>
    </cfRule>
    <cfRule type="cellIs" dxfId="8442" priority="3748" operator="lessThan">
      <formula>-105575</formula>
    </cfRule>
  </conditionalFormatting>
  <conditionalFormatting sqref="BB157:BB158">
    <cfRule type="cellIs" dxfId="8441" priority="3745" operator="lessThan">
      <formula>0</formula>
    </cfRule>
    <cfRule type="cellIs" dxfId="8440" priority="3746" operator="lessThan">
      <formula>-105575</formula>
    </cfRule>
  </conditionalFormatting>
  <conditionalFormatting sqref="BB157:BB158">
    <cfRule type="cellIs" dxfId="8439" priority="3743" operator="lessThan">
      <formula>0</formula>
    </cfRule>
    <cfRule type="cellIs" dxfId="8438" priority="3744" operator="lessThan">
      <formula>-105575</formula>
    </cfRule>
  </conditionalFormatting>
  <conditionalFormatting sqref="BB157:BB158">
    <cfRule type="cellIs" dxfId="8437" priority="3741" operator="lessThan">
      <formula>0</formula>
    </cfRule>
    <cfRule type="cellIs" dxfId="8436" priority="3742" operator="lessThan">
      <formula>-105575</formula>
    </cfRule>
  </conditionalFormatting>
  <conditionalFormatting sqref="BB160:BB161">
    <cfRule type="cellIs" dxfId="8435" priority="3739" operator="lessThan">
      <formula>0</formula>
    </cfRule>
    <cfRule type="cellIs" dxfId="8434" priority="3740" operator="lessThan">
      <formula>-105575</formula>
    </cfRule>
  </conditionalFormatting>
  <conditionalFormatting sqref="BB160:BB161">
    <cfRule type="cellIs" dxfId="8433" priority="3737" operator="lessThan">
      <formula>0</formula>
    </cfRule>
    <cfRule type="cellIs" dxfId="8432" priority="3738" operator="lessThan">
      <formula>-105575</formula>
    </cfRule>
  </conditionalFormatting>
  <conditionalFormatting sqref="BB160:BB161">
    <cfRule type="cellIs" dxfId="8431" priority="3735" operator="lessThan">
      <formula>0</formula>
    </cfRule>
    <cfRule type="cellIs" dxfId="8430" priority="3736" operator="lessThan">
      <formula>-105575</formula>
    </cfRule>
  </conditionalFormatting>
  <conditionalFormatting sqref="BB164:BB167">
    <cfRule type="cellIs" dxfId="8429" priority="3733" operator="lessThan">
      <formula>0</formula>
    </cfRule>
    <cfRule type="cellIs" dxfId="8428" priority="3734" operator="lessThan">
      <formula>-105575</formula>
    </cfRule>
  </conditionalFormatting>
  <conditionalFormatting sqref="BB164:BB167">
    <cfRule type="cellIs" dxfId="8427" priority="3731" operator="lessThan">
      <formula>0</formula>
    </cfRule>
    <cfRule type="cellIs" dxfId="8426" priority="3732" operator="lessThan">
      <formula>-105575</formula>
    </cfRule>
  </conditionalFormatting>
  <conditionalFormatting sqref="BB164:BB167">
    <cfRule type="cellIs" dxfId="8425" priority="3729" operator="lessThan">
      <formula>0</formula>
    </cfRule>
    <cfRule type="cellIs" dxfId="8424" priority="3730" operator="lessThan">
      <formula>-105575</formula>
    </cfRule>
  </conditionalFormatting>
  <conditionalFormatting sqref="BB169:BB177">
    <cfRule type="cellIs" dxfId="8423" priority="3727" operator="lessThan">
      <formula>0</formula>
    </cfRule>
    <cfRule type="cellIs" dxfId="8422" priority="3728" operator="lessThan">
      <formula>-105575</formula>
    </cfRule>
  </conditionalFormatting>
  <conditionalFormatting sqref="BB169:BB177">
    <cfRule type="cellIs" dxfId="8421" priority="3725" operator="lessThan">
      <formula>0</formula>
    </cfRule>
    <cfRule type="cellIs" dxfId="8420" priority="3726" operator="lessThan">
      <formula>-105575</formula>
    </cfRule>
  </conditionalFormatting>
  <conditionalFormatting sqref="BB169:BB177">
    <cfRule type="cellIs" dxfId="8419" priority="3723" operator="lessThan">
      <formula>0</formula>
    </cfRule>
    <cfRule type="cellIs" dxfId="8418" priority="3724" operator="lessThan">
      <formula>-105575</formula>
    </cfRule>
  </conditionalFormatting>
  <conditionalFormatting sqref="BB179:BB180">
    <cfRule type="cellIs" dxfId="8417" priority="3721" operator="lessThan">
      <formula>0</formula>
    </cfRule>
    <cfRule type="cellIs" dxfId="8416" priority="3722" operator="lessThan">
      <formula>-105575</formula>
    </cfRule>
  </conditionalFormatting>
  <conditionalFormatting sqref="BB179:BB180">
    <cfRule type="cellIs" dxfId="8415" priority="3719" operator="lessThan">
      <formula>0</formula>
    </cfRule>
    <cfRule type="cellIs" dxfId="8414" priority="3720" operator="lessThan">
      <formula>-105575</formula>
    </cfRule>
  </conditionalFormatting>
  <conditionalFormatting sqref="BB179:BB180">
    <cfRule type="cellIs" dxfId="8413" priority="3717" operator="lessThan">
      <formula>0</formula>
    </cfRule>
    <cfRule type="cellIs" dxfId="8412" priority="3718" operator="lessThan">
      <formula>-105575</formula>
    </cfRule>
  </conditionalFormatting>
  <conditionalFormatting sqref="BB183:BB189">
    <cfRule type="cellIs" dxfId="8411" priority="3715" operator="lessThan">
      <formula>0</formula>
    </cfRule>
    <cfRule type="cellIs" dxfId="8410" priority="3716" operator="lessThan">
      <formula>-105575</formula>
    </cfRule>
  </conditionalFormatting>
  <conditionalFormatting sqref="BB183:BB189">
    <cfRule type="cellIs" dxfId="8409" priority="3713" operator="lessThan">
      <formula>0</formula>
    </cfRule>
    <cfRule type="cellIs" dxfId="8408" priority="3714" operator="lessThan">
      <formula>-105575</formula>
    </cfRule>
  </conditionalFormatting>
  <conditionalFormatting sqref="BB183:BB189">
    <cfRule type="cellIs" dxfId="8407" priority="3711" operator="lessThan">
      <formula>0</formula>
    </cfRule>
    <cfRule type="cellIs" dxfId="8406" priority="3712" operator="lessThan">
      <formula>-105575</formula>
    </cfRule>
  </conditionalFormatting>
  <conditionalFormatting sqref="BB191:BB192">
    <cfRule type="cellIs" dxfId="8405" priority="3709" operator="lessThan">
      <formula>0</formula>
    </cfRule>
    <cfRule type="cellIs" dxfId="8404" priority="3710" operator="lessThan">
      <formula>-105575</formula>
    </cfRule>
  </conditionalFormatting>
  <conditionalFormatting sqref="BB191:BB192">
    <cfRule type="cellIs" dxfId="8403" priority="3707" operator="lessThan">
      <formula>0</formula>
    </cfRule>
    <cfRule type="cellIs" dxfId="8402" priority="3708" operator="lessThan">
      <formula>-105575</formula>
    </cfRule>
  </conditionalFormatting>
  <conditionalFormatting sqref="BB191:BB192">
    <cfRule type="cellIs" dxfId="8401" priority="3705" operator="lessThan">
      <formula>0</formula>
    </cfRule>
    <cfRule type="cellIs" dxfId="8400" priority="3706" operator="lessThan">
      <formula>-105575</formula>
    </cfRule>
  </conditionalFormatting>
  <conditionalFormatting sqref="BB194:BB195">
    <cfRule type="cellIs" dxfId="8399" priority="3703" operator="lessThan">
      <formula>0</formula>
    </cfRule>
    <cfRule type="cellIs" dxfId="8398" priority="3704" operator="lessThan">
      <formula>-105575</formula>
    </cfRule>
  </conditionalFormatting>
  <conditionalFormatting sqref="BB194:BB195">
    <cfRule type="cellIs" dxfId="8397" priority="3701" operator="lessThan">
      <formula>0</formula>
    </cfRule>
    <cfRule type="cellIs" dxfId="8396" priority="3702" operator="lessThan">
      <formula>-105575</formula>
    </cfRule>
  </conditionalFormatting>
  <conditionalFormatting sqref="BB194:BB195">
    <cfRule type="cellIs" dxfId="8395" priority="3699" operator="lessThan">
      <formula>0</formula>
    </cfRule>
    <cfRule type="cellIs" dxfId="8394" priority="3700" operator="lessThan">
      <formula>-105575</formula>
    </cfRule>
  </conditionalFormatting>
  <conditionalFormatting sqref="BB199:BB202">
    <cfRule type="cellIs" dxfId="8393" priority="3697" operator="lessThan">
      <formula>0</formula>
    </cfRule>
    <cfRule type="cellIs" dxfId="8392" priority="3698" operator="lessThan">
      <formula>-105575</formula>
    </cfRule>
  </conditionalFormatting>
  <conditionalFormatting sqref="BB199:BB202">
    <cfRule type="cellIs" dxfId="8391" priority="3695" operator="lessThan">
      <formula>0</formula>
    </cfRule>
    <cfRule type="cellIs" dxfId="8390" priority="3696" operator="lessThan">
      <formula>-105575</formula>
    </cfRule>
  </conditionalFormatting>
  <conditionalFormatting sqref="BB199:BB202">
    <cfRule type="cellIs" dxfId="8389" priority="3693" operator="lessThan">
      <formula>0</formula>
    </cfRule>
    <cfRule type="cellIs" dxfId="8388" priority="3694" operator="lessThan">
      <formula>-105575</formula>
    </cfRule>
  </conditionalFormatting>
  <conditionalFormatting sqref="BB204:BB208">
    <cfRule type="cellIs" dxfId="8387" priority="3691" operator="lessThan">
      <formula>0</formula>
    </cfRule>
    <cfRule type="cellIs" dxfId="8386" priority="3692" operator="lessThan">
      <formula>-105575</formula>
    </cfRule>
  </conditionalFormatting>
  <conditionalFormatting sqref="BB204:BB208">
    <cfRule type="cellIs" dxfId="8385" priority="3689" operator="lessThan">
      <formula>0</formula>
    </cfRule>
    <cfRule type="cellIs" dxfId="8384" priority="3690" operator="lessThan">
      <formula>-105575</formula>
    </cfRule>
  </conditionalFormatting>
  <conditionalFormatting sqref="BB204:BB208">
    <cfRule type="cellIs" dxfId="8383" priority="3687" operator="lessThan">
      <formula>0</formula>
    </cfRule>
    <cfRule type="cellIs" dxfId="8382" priority="3688" operator="lessThan">
      <formula>-105575</formula>
    </cfRule>
  </conditionalFormatting>
  <conditionalFormatting sqref="BB210:BB211">
    <cfRule type="cellIs" dxfId="8381" priority="3685" operator="lessThan">
      <formula>0</formula>
    </cfRule>
    <cfRule type="cellIs" dxfId="8380" priority="3686" operator="lessThan">
      <formula>-105575</formula>
    </cfRule>
  </conditionalFormatting>
  <conditionalFormatting sqref="BB210:BB211">
    <cfRule type="cellIs" dxfId="8379" priority="3683" operator="lessThan">
      <formula>0</formula>
    </cfRule>
    <cfRule type="cellIs" dxfId="8378" priority="3684" operator="lessThan">
      <formula>-105575</formula>
    </cfRule>
  </conditionalFormatting>
  <conditionalFormatting sqref="BB210:BB211">
    <cfRule type="cellIs" dxfId="8377" priority="3681" operator="lessThan">
      <formula>0</formula>
    </cfRule>
    <cfRule type="cellIs" dxfId="8376" priority="3682" operator="lessThan">
      <formula>-105575</formula>
    </cfRule>
  </conditionalFormatting>
  <conditionalFormatting sqref="BB214:BB219">
    <cfRule type="cellIs" dxfId="8375" priority="3679" operator="lessThan">
      <formula>0</formula>
    </cfRule>
    <cfRule type="cellIs" dxfId="8374" priority="3680" operator="lessThan">
      <formula>-105575</formula>
    </cfRule>
  </conditionalFormatting>
  <conditionalFormatting sqref="BB214:BB219">
    <cfRule type="cellIs" dxfId="8373" priority="3677" operator="lessThan">
      <formula>0</formula>
    </cfRule>
    <cfRule type="cellIs" dxfId="8372" priority="3678" operator="lessThan">
      <formula>-105575</formula>
    </cfRule>
  </conditionalFormatting>
  <conditionalFormatting sqref="BB214:BB219">
    <cfRule type="cellIs" dxfId="8371" priority="3675" operator="lessThan">
      <formula>0</formula>
    </cfRule>
    <cfRule type="cellIs" dxfId="8370" priority="3676" operator="lessThan">
      <formula>-105575</formula>
    </cfRule>
  </conditionalFormatting>
  <conditionalFormatting sqref="BB222:BB224">
    <cfRule type="cellIs" dxfId="8369" priority="3673" operator="lessThan">
      <formula>0</formula>
    </cfRule>
    <cfRule type="cellIs" dxfId="8368" priority="3674" operator="lessThan">
      <formula>-105575</formula>
    </cfRule>
  </conditionalFormatting>
  <conditionalFormatting sqref="BB222:BB224">
    <cfRule type="cellIs" dxfId="8367" priority="3671" operator="lessThan">
      <formula>0</formula>
    </cfRule>
    <cfRule type="cellIs" dxfId="8366" priority="3672" operator="lessThan">
      <formula>-105575</formula>
    </cfRule>
  </conditionalFormatting>
  <conditionalFormatting sqref="BB222:BB224">
    <cfRule type="cellIs" dxfId="8365" priority="3669" operator="lessThan">
      <formula>0</formula>
    </cfRule>
    <cfRule type="cellIs" dxfId="8364" priority="3670" operator="lessThan">
      <formula>-105575</formula>
    </cfRule>
  </conditionalFormatting>
  <conditionalFormatting sqref="BB227:BB230">
    <cfRule type="cellIs" dxfId="8363" priority="3667" operator="lessThan">
      <formula>0</formula>
    </cfRule>
    <cfRule type="cellIs" dxfId="8362" priority="3668" operator="lessThan">
      <formula>-105575</formula>
    </cfRule>
  </conditionalFormatting>
  <conditionalFormatting sqref="BB227:BB230">
    <cfRule type="cellIs" dxfId="8361" priority="3665" operator="lessThan">
      <formula>0</formula>
    </cfRule>
    <cfRule type="cellIs" dxfId="8360" priority="3666" operator="lessThan">
      <formula>-105575</formula>
    </cfRule>
  </conditionalFormatting>
  <conditionalFormatting sqref="BB227:BB230">
    <cfRule type="cellIs" dxfId="8359" priority="3663" operator="lessThan">
      <formula>0</formula>
    </cfRule>
    <cfRule type="cellIs" dxfId="8358" priority="3664" operator="lessThan">
      <formula>-105575</formula>
    </cfRule>
  </conditionalFormatting>
  <conditionalFormatting sqref="BB203 BB220:BB221 BB235:BB243 BB231:BB233 BB212:BB213 BB225:BB226">
    <cfRule type="cellIs" dxfId="8357" priority="3661" operator="lessThan">
      <formula>0</formula>
    </cfRule>
    <cfRule type="cellIs" dxfId="8356" priority="3662" operator="lessThan">
      <formula>-105575</formula>
    </cfRule>
  </conditionalFormatting>
  <conditionalFormatting sqref="BB220 BB212:BB213 BB235:BB238 BB240:BB243 BB225:BB226 BB231:BB233">
    <cfRule type="cellIs" dxfId="8355" priority="3659" operator="lessThan">
      <formula>0</formula>
    </cfRule>
    <cfRule type="cellIs" dxfId="8354" priority="3660" operator="lessThan">
      <formula>-105575</formula>
    </cfRule>
  </conditionalFormatting>
  <conditionalFormatting sqref="BB220:BB221 BB243 BB226 BB231:BB236 BB238:BB241 BB203 BB213">
    <cfRule type="cellIs" dxfId="8353" priority="3657" operator="lessThan">
      <formula>0</formula>
    </cfRule>
    <cfRule type="cellIs" dxfId="8352" priority="3658" operator="lessThan">
      <formula>-105575</formula>
    </cfRule>
  </conditionalFormatting>
  <conditionalFormatting sqref="BB235:BB243 BB231:BB233 BB220 BB212:BB213 BB225:BB226">
    <cfRule type="cellIs" dxfId="8351" priority="3655" operator="lessThan">
      <formula>0</formula>
    </cfRule>
    <cfRule type="cellIs" dxfId="8350" priority="3656" operator="lessThan">
      <formula>-105575</formula>
    </cfRule>
  </conditionalFormatting>
  <conditionalFormatting sqref="BB220:BB221 BB237:BB243 BB203 BB231:BB235 BB212:BB213 BB225:BB226">
    <cfRule type="cellIs" dxfId="8349" priority="3653" operator="lessThan">
      <formula>0</formula>
    </cfRule>
    <cfRule type="cellIs" dxfId="8348" priority="3654" operator="lessThan">
      <formula>-105575</formula>
    </cfRule>
  </conditionalFormatting>
  <conditionalFormatting sqref="BB220:BB221 BB237:BB240 BB242:BB243 BB225:BB226 BB231:BB235">
    <cfRule type="cellIs" dxfId="8347" priority="3651" operator="lessThan">
      <formula>0</formula>
    </cfRule>
    <cfRule type="cellIs" dxfId="8346" priority="3652" operator="lessThan">
      <formula>-105575</formula>
    </cfRule>
  </conditionalFormatting>
  <conditionalFormatting sqref="BB212 BB231 BB233:BB238 BB240:BB243 BB225">
    <cfRule type="cellIs" dxfId="8345" priority="3649" operator="lessThan">
      <formula>0</formula>
    </cfRule>
    <cfRule type="cellIs" dxfId="8344" priority="3650" operator="lessThan">
      <formula>-105575</formula>
    </cfRule>
  </conditionalFormatting>
  <conditionalFormatting sqref="BB237:BB243 BB231:BB235 BB220:BB221 BB225:BB226">
    <cfRule type="cellIs" dxfId="8343" priority="3647" operator="lessThan">
      <formula>0</formula>
    </cfRule>
    <cfRule type="cellIs" dxfId="8342" priority="3648" operator="lessThan">
      <formula>-105575</formula>
    </cfRule>
  </conditionalFormatting>
  <conditionalFormatting sqref="BB233:BB237 BB231 BB239:BB243">
    <cfRule type="cellIs" dxfId="8341" priority="3645" operator="lessThan">
      <formula>0</formula>
    </cfRule>
    <cfRule type="cellIs" dxfId="8340" priority="3646" operator="lessThan">
      <formula>-105575</formula>
    </cfRule>
  </conditionalFormatting>
  <conditionalFormatting sqref="BB233:BB237 BB231 BB239:BB243">
    <cfRule type="cellIs" dxfId="8339" priority="3643" operator="lessThan">
      <formula>0</formula>
    </cfRule>
    <cfRule type="cellIs" dxfId="8338" priority="3644" operator="lessThan">
      <formula>-105575</formula>
    </cfRule>
  </conditionalFormatting>
  <conditionalFormatting sqref="BB119:BB128 BB106:BB117 BB101:BB104 BB80:BB98">
    <cfRule type="cellIs" dxfId="8337" priority="3641" operator="lessThan">
      <formula>0</formula>
    </cfRule>
    <cfRule type="cellIs" dxfId="8336" priority="3642" operator="lessThan">
      <formula>-105575</formula>
    </cfRule>
  </conditionalFormatting>
  <conditionalFormatting sqref="BB130 BB132 BB134">
    <cfRule type="cellIs" dxfId="8335" priority="3639" operator="lessThan">
      <formula>0</formula>
    </cfRule>
    <cfRule type="cellIs" dxfId="8334" priority="3640" operator="lessThan">
      <formula>-105575</formula>
    </cfRule>
  </conditionalFormatting>
  <conditionalFormatting sqref="BB130 BB132 BB134">
    <cfRule type="cellIs" dxfId="8333" priority="3637" operator="lessThan">
      <formula>0</formula>
    </cfRule>
    <cfRule type="cellIs" dxfId="8332" priority="3638" operator="lessThan">
      <formula>-105575</formula>
    </cfRule>
  </conditionalFormatting>
  <conditionalFormatting sqref="BB129 BB131 BB133 BB135">
    <cfRule type="cellIs" dxfId="8331" priority="3635" operator="lessThan">
      <formula>0</formula>
    </cfRule>
    <cfRule type="cellIs" dxfId="8330" priority="3636" operator="lessThan">
      <formula>-105575</formula>
    </cfRule>
  </conditionalFormatting>
  <conditionalFormatting sqref="BB140 BB145 BB142:BB143 BB137:BB138">
    <cfRule type="cellIs" dxfId="8329" priority="3633" operator="lessThan">
      <formula>0</formula>
    </cfRule>
    <cfRule type="cellIs" dxfId="8328" priority="3634" operator="lessThan">
      <formula>-105575</formula>
    </cfRule>
  </conditionalFormatting>
  <conditionalFormatting sqref="BB149">
    <cfRule type="cellIs" dxfId="8327" priority="3631" operator="lessThan">
      <formula>0</formula>
    </cfRule>
    <cfRule type="cellIs" dxfId="8326" priority="3632" operator="lessThan">
      <formula>-105575</formula>
    </cfRule>
  </conditionalFormatting>
  <conditionalFormatting sqref="BB129:BB138 BB140:BB149">
    <cfRule type="cellIs" dxfId="8325" priority="3629" operator="lessThan">
      <formula>0</formula>
    </cfRule>
    <cfRule type="cellIs" dxfId="8324" priority="3630" operator="lessThan">
      <formula>-105575</formula>
    </cfRule>
  </conditionalFormatting>
  <conditionalFormatting sqref="BB94:BB98 BB86:BB87 BB89:BB91 BB141:BB149 BB124:BB133 BB107:BB110 BB112:BB117 BB119:BB122 BB135:BB138 BB101:BB104 BB80:BB84">
    <cfRule type="cellIs" dxfId="8323" priority="3627" operator="lessThan">
      <formula>0</formula>
    </cfRule>
    <cfRule type="cellIs" dxfId="8322" priority="3628" operator="lessThan">
      <formula>-105575</formula>
    </cfRule>
  </conditionalFormatting>
  <conditionalFormatting sqref="BB129 BB131 BB133 BB135">
    <cfRule type="cellIs" dxfId="8321" priority="3625" operator="lessThan">
      <formula>0</formula>
    </cfRule>
    <cfRule type="cellIs" dxfId="8320" priority="3626" operator="lessThan">
      <formula>-105575</formula>
    </cfRule>
  </conditionalFormatting>
  <conditionalFormatting sqref="BB146 BB144 BB141">
    <cfRule type="cellIs" dxfId="8319" priority="3623" operator="lessThan">
      <formula>0</formula>
    </cfRule>
    <cfRule type="cellIs" dxfId="8318" priority="3624" operator="lessThan">
      <formula>-105575</formula>
    </cfRule>
  </conditionalFormatting>
  <conditionalFormatting sqref="BB146 BB144 BB141">
    <cfRule type="cellIs" dxfId="8317" priority="3621" operator="lessThan">
      <formula>0</formula>
    </cfRule>
    <cfRule type="cellIs" dxfId="8316" priority="3622" operator="lessThan">
      <formula>-105575</formula>
    </cfRule>
  </conditionalFormatting>
  <conditionalFormatting sqref="BB140 BB145 BB142:BB143 BB137:BB138">
    <cfRule type="cellIs" dxfId="8315" priority="3619" operator="lessThan">
      <formula>0</formula>
    </cfRule>
    <cfRule type="cellIs" dxfId="8314" priority="3620" operator="lessThan">
      <formula>-105575</formula>
    </cfRule>
  </conditionalFormatting>
  <conditionalFormatting sqref="BB149">
    <cfRule type="cellIs" dxfId="8313" priority="3617" operator="lessThan">
      <formula>0</formula>
    </cfRule>
    <cfRule type="cellIs" dxfId="8312" priority="3618" operator="lessThan">
      <formula>-105575</formula>
    </cfRule>
  </conditionalFormatting>
  <conditionalFormatting sqref="BB94:BB98 BB86:BB87 BB89:BB91 BB141:BB149 BB124:BB133 BB107:BB110 BB112:BB117 BB119:BB122 BB135:BB138 BB101:BB104 BB80:BB84">
    <cfRule type="cellIs" dxfId="8311" priority="3615" operator="lessThan">
      <formula>0</formula>
    </cfRule>
    <cfRule type="cellIs" dxfId="8310"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8309" priority="3613" operator="lessThan">
      <formula>0</formula>
    </cfRule>
    <cfRule type="cellIs" dxfId="8308" priority="3614" operator="lessThan">
      <formula>-105575</formula>
    </cfRule>
  </conditionalFormatting>
  <conditionalFormatting sqref="BB41">
    <cfRule type="cellIs" dxfId="8307" priority="3611" operator="lessThan">
      <formula>0</formula>
    </cfRule>
    <cfRule type="cellIs" dxfId="8306" priority="3612" operator="lessThan">
      <formula>-105575</formula>
    </cfRule>
  </conditionalFormatting>
  <conditionalFormatting sqref="BB152:BB155">
    <cfRule type="cellIs" dxfId="8305" priority="3609" operator="lessThan">
      <formula>0</formula>
    </cfRule>
    <cfRule type="cellIs" dxfId="8304" priority="3610" operator="lessThan">
      <formula>-105575</formula>
    </cfRule>
  </conditionalFormatting>
  <conditionalFormatting sqref="BB152:BB155">
    <cfRule type="cellIs" dxfId="8303" priority="3607" operator="lessThan">
      <formula>0</formula>
    </cfRule>
    <cfRule type="cellIs" dxfId="8302" priority="3608" operator="lessThan">
      <formula>-105575</formula>
    </cfRule>
  </conditionalFormatting>
  <conditionalFormatting sqref="BB152:BB155">
    <cfRule type="cellIs" dxfId="8301" priority="3605" operator="lessThan">
      <formula>0</formula>
    </cfRule>
    <cfRule type="cellIs" dxfId="8300" priority="3606" operator="lessThan">
      <formula>-105575</formula>
    </cfRule>
  </conditionalFormatting>
  <conditionalFormatting sqref="BB157:BB158">
    <cfRule type="cellIs" dxfId="8299" priority="3603" operator="lessThan">
      <formula>0</formula>
    </cfRule>
    <cfRule type="cellIs" dxfId="8298" priority="3604" operator="lessThan">
      <formula>-105575</formula>
    </cfRule>
  </conditionalFormatting>
  <conditionalFormatting sqref="BB157:BB158">
    <cfRule type="cellIs" dxfId="8297" priority="3601" operator="lessThan">
      <formula>0</formula>
    </cfRule>
    <cfRule type="cellIs" dxfId="8296" priority="3602" operator="lessThan">
      <formula>-105575</formula>
    </cfRule>
  </conditionalFormatting>
  <conditionalFormatting sqref="BB157:BB158">
    <cfRule type="cellIs" dxfId="8295" priority="3599" operator="lessThan">
      <formula>0</formula>
    </cfRule>
    <cfRule type="cellIs" dxfId="8294" priority="3600" operator="lessThan">
      <formula>-105575</formula>
    </cfRule>
  </conditionalFormatting>
  <conditionalFormatting sqref="BB160:BB161">
    <cfRule type="cellIs" dxfId="8293" priority="3597" operator="lessThan">
      <formula>0</formula>
    </cfRule>
    <cfRule type="cellIs" dxfId="8292" priority="3598" operator="lessThan">
      <formula>-105575</formula>
    </cfRule>
  </conditionalFormatting>
  <conditionalFormatting sqref="BB160:BB161">
    <cfRule type="cellIs" dxfId="8291" priority="3595" operator="lessThan">
      <formula>0</formula>
    </cfRule>
    <cfRule type="cellIs" dxfId="8290" priority="3596" operator="lessThan">
      <formula>-105575</formula>
    </cfRule>
  </conditionalFormatting>
  <conditionalFormatting sqref="BB160:BB161">
    <cfRule type="cellIs" dxfId="8289" priority="3593" operator="lessThan">
      <formula>0</formula>
    </cfRule>
    <cfRule type="cellIs" dxfId="8288" priority="3594" operator="lessThan">
      <formula>-105575</formula>
    </cfRule>
  </conditionalFormatting>
  <conditionalFormatting sqref="BB164:BB167">
    <cfRule type="cellIs" dxfId="8287" priority="3591" operator="lessThan">
      <formula>0</formula>
    </cfRule>
    <cfRule type="cellIs" dxfId="8286" priority="3592" operator="lessThan">
      <formula>-105575</formula>
    </cfRule>
  </conditionalFormatting>
  <conditionalFormatting sqref="BB164:BB167">
    <cfRule type="cellIs" dxfId="8285" priority="3589" operator="lessThan">
      <formula>0</formula>
    </cfRule>
    <cfRule type="cellIs" dxfId="8284" priority="3590" operator="lessThan">
      <formula>-105575</formula>
    </cfRule>
  </conditionalFormatting>
  <conditionalFormatting sqref="BB164:BB167">
    <cfRule type="cellIs" dxfId="8283" priority="3587" operator="lessThan">
      <formula>0</formula>
    </cfRule>
    <cfRule type="cellIs" dxfId="8282" priority="3588" operator="lessThan">
      <formula>-105575</formula>
    </cfRule>
  </conditionalFormatting>
  <conditionalFormatting sqref="BB169:BB177">
    <cfRule type="cellIs" dxfId="8281" priority="3585" operator="lessThan">
      <formula>0</formula>
    </cfRule>
    <cfRule type="cellIs" dxfId="8280" priority="3586" operator="lessThan">
      <formula>-105575</formula>
    </cfRule>
  </conditionalFormatting>
  <conditionalFormatting sqref="BB169:BB177">
    <cfRule type="cellIs" dxfId="8279" priority="3583" operator="lessThan">
      <formula>0</formula>
    </cfRule>
    <cfRule type="cellIs" dxfId="8278" priority="3584" operator="lessThan">
      <formula>-105575</formula>
    </cfRule>
  </conditionalFormatting>
  <conditionalFormatting sqref="BB169:BB177">
    <cfRule type="cellIs" dxfId="8277" priority="3581" operator="lessThan">
      <formula>0</formula>
    </cfRule>
    <cfRule type="cellIs" dxfId="8276" priority="3582" operator="lessThan">
      <formula>-105575</formula>
    </cfRule>
  </conditionalFormatting>
  <conditionalFormatting sqref="BB179:BB180">
    <cfRule type="cellIs" dxfId="8275" priority="3579" operator="lessThan">
      <formula>0</formula>
    </cfRule>
    <cfRule type="cellIs" dxfId="8274" priority="3580" operator="lessThan">
      <formula>-105575</formula>
    </cfRule>
  </conditionalFormatting>
  <conditionalFormatting sqref="BB179:BB180">
    <cfRule type="cellIs" dxfId="8273" priority="3577" operator="lessThan">
      <formula>0</formula>
    </cfRule>
    <cfRule type="cellIs" dxfId="8272" priority="3578" operator="lessThan">
      <formula>-105575</formula>
    </cfRule>
  </conditionalFormatting>
  <conditionalFormatting sqref="BB179:BB180">
    <cfRule type="cellIs" dxfId="8271" priority="3575" operator="lessThan">
      <formula>0</formula>
    </cfRule>
    <cfRule type="cellIs" dxfId="8270" priority="3576" operator="lessThan">
      <formula>-105575</formula>
    </cfRule>
  </conditionalFormatting>
  <conditionalFormatting sqref="BB183:BB189">
    <cfRule type="cellIs" dxfId="8269" priority="3573" operator="lessThan">
      <formula>0</formula>
    </cfRule>
    <cfRule type="cellIs" dxfId="8268" priority="3574" operator="lessThan">
      <formula>-105575</formula>
    </cfRule>
  </conditionalFormatting>
  <conditionalFormatting sqref="BB183:BB189">
    <cfRule type="cellIs" dxfId="8267" priority="3571" operator="lessThan">
      <formula>0</formula>
    </cfRule>
    <cfRule type="cellIs" dxfId="8266" priority="3572" operator="lessThan">
      <formula>-105575</formula>
    </cfRule>
  </conditionalFormatting>
  <conditionalFormatting sqref="BB183:BB189">
    <cfRule type="cellIs" dxfId="8265" priority="3569" operator="lessThan">
      <formula>0</formula>
    </cfRule>
    <cfRule type="cellIs" dxfId="8264" priority="3570" operator="lessThan">
      <formula>-105575</formula>
    </cfRule>
  </conditionalFormatting>
  <conditionalFormatting sqref="BB191:BB192">
    <cfRule type="cellIs" dxfId="8263" priority="3567" operator="lessThan">
      <formula>0</formula>
    </cfRule>
    <cfRule type="cellIs" dxfId="8262" priority="3568" operator="lessThan">
      <formula>-105575</formula>
    </cfRule>
  </conditionalFormatting>
  <conditionalFormatting sqref="BB191:BB192">
    <cfRule type="cellIs" dxfId="8261" priority="3565" operator="lessThan">
      <formula>0</formula>
    </cfRule>
    <cfRule type="cellIs" dxfId="8260" priority="3566" operator="lessThan">
      <formula>-105575</formula>
    </cfRule>
  </conditionalFormatting>
  <conditionalFormatting sqref="BB191:BB192">
    <cfRule type="cellIs" dxfId="8259" priority="3563" operator="lessThan">
      <formula>0</formula>
    </cfRule>
    <cfRule type="cellIs" dxfId="8258" priority="3564" operator="lessThan">
      <formula>-105575</formula>
    </cfRule>
  </conditionalFormatting>
  <conditionalFormatting sqref="BB194:BB195">
    <cfRule type="cellIs" dxfId="8257" priority="3561" operator="lessThan">
      <formula>0</formula>
    </cfRule>
    <cfRule type="cellIs" dxfId="8256" priority="3562" operator="lessThan">
      <formula>-105575</formula>
    </cfRule>
  </conditionalFormatting>
  <conditionalFormatting sqref="BB194:BB195">
    <cfRule type="cellIs" dxfId="8255" priority="3559" operator="lessThan">
      <formula>0</formula>
    </cfRule>
    <cfRule type="cellIs" dxfId="8254" priority="3560" operator="lessThan">
      <formula>-105575</formula>
    </cfRule>
  </conditionalFormatting>
  <conditionalFormatting sqref="BB194:BB195">
    <cfRule type="cellIs" dxfId="8253" priority="3557" operator="lessThan">
      <formula>0</formula>
    </cfRule>
    <cfRule type="cellIs" dxfId="8252" priority="3558" operator="lessThan">
      <formula>-105575</formula>
    </cfRule>
  </conditionalFormatting>
  <conditionalFormatting sqref="BB199:BB202">
    <cfRule type="cellIs" dxfId="8251" priority="3555" operator="lessThan">
      <formula>0</formula>
    </cfRule>
    <cfRule type="cellIs" dxfId="8250" priority="3556" operator="lessThan">
      <formula>-105575</formula>
    </cfRule>
  </conditionalFormatting>
  <conditionalFormatting sqref="BB199:BB202">
    <cfRule type="cellIs" dxfId="8249" priority="3553" operator="lessThan">
      <formula>0</formula>
    </cfRule>
    <cfRule type="cellIs" dxfId="8248" priority="3554" operator="lessThan">
      <formula>-105575</formula>
    </cfRule>
  </conditionalFormatting>
  <conditionalFormatting sqref="BB199:BB202">
    <cfRule type="cellIs" dxfId="8247" priority="3551" operator="lessThan">
      <formula>0</formula>
    </cfRule>
    <cfRule type="cellIs" dxfId="8246" priority="3552" operator="lessThan">
      <formula>-105575</formula>
    </cfRule>
  </conditionalFormatting>
  <conditionalFormatting sqref="BB204:BB208">
    <cfRule type="cellIs" dxfId="8245" priority="3549" operator="lessThan">
      <formula>0</formula>
    </cfRule>
    <cfRule type="cellIs" dxfId="8244" priority="3550" operator="lessThan">
      <formula>-105575</formula>
    </cfRule>
  </conditionalFormatting>
  <conditionalFormatting sqref="BB204:BB208">
    <cfRule type="cellIs" dxfId="8243" priority="3547" operator="lessThan">
      <formula>0</formula>
    </cfRule>
    <cfRule type="cellIs" dxfId="8242" priority="3548" operator="lessThan">
      <formula>-105575</formula>
    </cfRule>
  </conditionalFormatting>
  <conditionalFormatting sqref="BB204:BB208">
    <cfRule type="cellIs" dxfId="8241" priority="3545" operator="lessThan">
      <formula>0</formula>
    </cfRule>
    <cfRule type="cellIs" dxfId="8240" priority="3546" operator="lessThan">
      <formula>-105575</formula>
    </cfRule>
  </conditionalFormatting>
  <conditionalFormatting sqref="BB210:BB211">
    <cfRule type="cellIs" dxfId="8239" priority="3543" operator="lessThan">
      <formula>0</formula>
    </cfRule>
    <cfRule type="cellIs" dxfId="8238" priority="3544" operator="lessThan">
      <formula>-105575</formula>
    </cfRule>
  </conditionalFormatting>
  <conditionalFormatting sqref="BB210:BB211">
    <cfRule type="cellIs" dxfId="8237" priority="3541" operator="lessThan">
      <formula>0</formula>
    </cfRule>
    <cfRule type="cellIs" dxfId="8236" priority="3542" operator="lessThan">
      <formula>-105575</formula>
    </cfRule>
  </conditionalFormatting>
  <conditionalFormatting sqref="BB210:BB211">
    <cfRule type="cellIs" dxfId="8235" priority="3539" operator="lessThan">
      <formula>0</formula>
    </cfRule>
    <cfRule type="cellIs" dxfId="8234" priority="3540" operator="lessThan">
      <formula>-105575</formula>
    </cfRule>
  </conditionalFormatting>
  <conditionalFormatting sqref="BB214:BB219">
    <cfRule type="cellIs" dxfId="8233" priority="3537" operator="lessThan">
      <formula>0</formula>
    </cfRule>
    <cfRule type="cellIs" dxfId="8232" priority="3538" operator="lessThan">
      <formula>-105575</formula>
    </cfRule>
  </conditionalFormatting>
  <conditionalFormatting sqref="BB214:BB219">
    <cfRule type="cellIs" dxfId="8231" priority="3535" operator="lessThan">
      <formula>0</formula>
    </cfRule>
    <cfRule type="cellIs" dxfId="8230" priority="3536" operator="lessThan">
      <formula>-105575</formula>
    </cfRule>
  </conditionalFormatting>
  <conditionalFormatting sqref="BB214:BB219">
    <cfRule type="cellIs" dxfId="8229" priority="3533" operator="lessThan">
      <formula>0</formula>
    </cfRule>
    <cfRule type="cellIs" dxfId="8228" priority="3534" operator="lessThan">
      <formula>-105575</formula>
    </cfRule>
  </conditionalFormatting>
  <conditionalFormatting sqref="BB222:BB224">
    <cfRule type="cellIs" dxfId="8227" priority="3531" operator="lessThan">
      <formula>0</formula>
    </cfRule>
    <cfRule type="cellIs" dxfId="8226" priority="3532" operator="lessThan">
      <formula>-105575</formula>
    </cfRule>
  </conditionalFormatting>
  <conditionalFormatting sqref="BB222:BB224">
    <cfRule type="cellIs" dxfId="8225" priority="3529" operator="lessThan">
      <formula>0</formula>
    </cfRule>
    <cfRule type="cellIs" dxfId="8224" priority="3530" operator="lessThan">
      <formula>-105575</formula>
    </cfRule>
  </conditionalFormatting>
  <conditionalFormatting sqref="BB222:BB224">
    <cfRule type="cellIs" dxfId="8223" priority="3527" operator="lessThan">
      <formula>0</formula>
    </cfRule>
    <cfRule type="cellIs" dxfId="8222" priority="3528" operator="lessThan">
      <formula>-105575</formula>
    </cfRule>
  </conditionalFormatting>
  <conditionalFormatting sqref="BB227:BB230">
    <cfRule type="cellIs" dxfId="8221" priority="3525" operator="lessThan">
      <formula>0</formula>
    </cfRule>
    <cfRule type="cellIs" dxfId="8220" priority="3526" operator="lessThan">
      <formula>-105575</formula>
    </cfRule>
  </conditionalFormatting>
  <conditionalFormatting sqref="BB227:BB230">
    <cfRule type="cellIs" dxfId="8219" priority="3523" operator="lessThan">
      <formula>0</formula>
    </cfRule>
    <cfRule type="cellIs" dxfId="8218" priority="3524" operator="lessThan">
      <formula>-105575</formula>
    </cfRule>
  </conditionalFormatting>
  <conditionalFormatting sqref="BB227:BB230">
    <cfRule type="cellIs" dxfId="8217" priority="3521" operator="lessThan">
      <formula>0</formula>
    </cfRule>
    <cfRule type="cellIs" dxfId="8216" priority="3522" operator="lessThan">
      <formula>-105575</formula>
    </cfRule>
  </conditionalFormatting>
  <conditionalFormatting sqref="BB246:BB249">
    <cfRule type="cellIs" dxfId="8215" priority="3519" operator="lessThan">
      <formula>0</formula>
    </cfRule>
    <cfRule type="cellIs" dxfId="8214" priority="3520" operator="lessThan">
      <formula>-105575</formula>
    </cfRule>
  </conditionalFormatting>
  <conditionalFormatting sqref="BB246:BB249">
    <cfRule type="cellIs" dxfId="8213" priority="3517" operator="lessThan">
      <formula>0</formula>
    </cfRule>
    <cfRule type="cellIs" dxfId="8212" priority="3518" operator="lessThan">
      <formula>-105575</formula>
    </cfRule>
  </conditionalFormatting>
  <conditionalFormatting sqref="BB246:BB249">
    <cfRule type="cellIs" dxfId="8211" priority="3515" operator="lessThan">
      <formula>0</formula>
    </cfRule>
    <cfRule type="cellIs" dxfId="8210" priority="3516" operator="lessThan">
      <formula>-105575</formula>
    </cfRule>
  </conditionalFormatting>
  <conditionalFormatting sqref="BB246:BB249">
    <cfRule type="cellIs" dxfId="8209" priority="3513" operator="lessThan">
      <formula>0</formula>
    </cfRule>
    <cfRule type="cellIs" dxfId="8208" priority="3514" operator="lessThan">
      <formula>-105575</formula>
    </cfRule>
  </conditionalFormatting>
  <conditionalFormatting sqref="BB246:BB249">
    <cfRule type="cellIs" dxfId="8207" priority="3511" operator="lessThan">
      <formula>0</formula>
    </cfRule>
    <cfRule type="cellIs" dxfId="8206" priority="3512" operator="lessThan">
      <formula>-105575</formula>
    </cfRule>
  </conditionalFormatting>
  <conditionalFormatting sqref="BB246:BB249">
    <cfRule type="cellIs" dxfId="8205" priority="3509" operator="lessThan">
      <formula>0</formula>
    </cfRule>
    <cfRule type="cellIs" dxfId="8204" priority="3510" operator="lessThan">
      <formula>-105575</formula>
    </cfRule>
  </conditionalFormatting>
  <conditionalFormatting sqref="BB246:BB249">
    <cfRule type="cellIs" dxfId="8203" priority="3507" operator="lessThan">
      <formula>0</formula>
    </cfRule>
    <cfRule type="cellIs" dxfId="8202" priority="3508" operator="lessThan">
      <formula>-105575</formula>
    </cfRule>
  </conditionalFormatting>
  <conditionalFormatting sqref="BB246:BB249">
    <cfRule type="cellIs" dxfId="8201" priority="3505" operator="lessThan">
      <formula>0</formula>
    </cfRule>
    <cfRule type="cellIs" dxfId="8200" priority="3506" operator="lessThan">
      <formula>-105575</formula>
    </cfRule>
  </conditionalFormatting>
  <conditionalFormatting sqref="BB246:BB249">
    <cfRule type="cellIs" dxfId="8199" priority="3503" operator="lessThan">
      <formula>0</formula>
    </cfRule>
    <cfRule type="cellIs" dxfId="8198" priority="3504" operator="lessThan">
      <formula>-105575</formula>
    </cfRule>
  </conditionalFormatting>
  <conditionalFormatting sqref="BB251:BB253">
    <cfRule type="cellIs" dxfId="8197" priority="3501" operator="lessThan">
      <formula>0</formula>
    </cfRule>
    <cfRule type="cellIs" dxfId="8196" priority="3502" operator="lessThan">
      <formula>-105575</formula>
    </cfRule>
  </conditionalFormatting>
  <conditionalFormatting sqref="BB251:BB253">
    <cfRule type="cellIs" dxfId="8195" priority="3499" operator="lessThan">
      <formula>0</formula>
    </cfRule>
    <cfRule type="cellIs" dxfId="8194" priority="3500" operator="lessThan">
      <formula>-105575</formula>
    </cfRule>
  </conditionalFormatting>
  <conditionalFormatting sqref="BB251:BB253">
    <cfRule type="cellIs" dxfId="8193" priority="3497" operator="lessThan">
      <formula>0</formula>
    </cfRule>
    <cfRule type="cellIs" dxfId="8192" priority="3498" operator="lessThan">
      <formula>-105575</formula>
    </cfRule>
  </conditionalFormatting>
  <conditionalFormatting sqref="BB251:BB253">
    <cfRule type="cellIs" dxfId="8191" priority="3495" operator="lessThan">
      <formula>0</formula>
    </cfRule>
    <cfRule type="cellIs" dxfId="8190" priority="3496" operator="lessThan">
      <formula>-105575</formula>
    </cfRule>
  </conditionalFormatting>
  <conditionalFormatting sqref="BB251:BB253">
    <cfRule type="cellIs" dxfId="8189" priority="3493" operator="lessThan">
      <formula>0</formula>
    </cfRule>
    <cfRule type="cellIs" dxfId="8188" priority="3494" operator="lessThan">
      <formula>-105575</formula>
    </cfRule>
  </conditionalFormatting>
  <conditionalFormatting sqref="BB251:BB253">
    <cfRule type="cellIs" dxfId="8187" priority="3491" operator="lessThan">
      <formula>0</formula>
    </cfRule>
    <cfRule type="cellIs" dxfId="8186" priority="3492" operator="lessThan">
      <formula>-105575</formula>
    </cfRule>
  </conditionalFormatting>
  <conditionalFormatting sqref="BB251:BB253">
    <cfRule type="cellIs" dxfId="8185" priority="3489" operator="lessThan">
      <formula>0</formula>
    </cfRule>
    <cfRule type="cellIs" dxfId="8184" priority="3490" operator="lessThan">
      <formula>-105575</formula>
    </cfRule>
  </conditionalFormatting>
  <conditionalFormatting sqref="BB251:BB253">
    <cfRule type="cellIs" dxfId="8183" priority="3487" operator="lessThan">
      <formula>0</formula>
    </cfRule>
    <cfRule type="cellIs" dxfId="8182" priority="3488" operator="lessThan">
      <formula>-105575</formula>
    </cfRule>
  </conditionalFormatting>
  <conditionalFormatting sqref="BB251:BB253">
    <cfRule type="cellIs" dxfId="8181" priority="3485" operator="lessThan">
      <formula>0</formula>
    </cfRule>
    <cfRule type="cellIs" dxfId="8180" priority="3486" operator="lessThan">
      <formula>-105575</formula>
    </cfRule>
  </conditionalFormatting>
  <conditionalFormatting sqref="BB255:BB257">
    <cfRule type="cellIs" dxfId="8179" priority="3483" operator="lessThan">
      <formula>0</formula>
    </cfRule>
    <cfRule type="cellIs" dxfId="8178" priority="3484" operator="lessThan">
      <formula>-105575</formula>
    </cfRule>
  </conditionalFormatting>
  <conditionalFormatting sqref="BB255:BB257">
    <cfRule type="cellIs" dxfId="8177" priority="3481" operator="lessThan">
      <formula>0</formula>
    </cfRule>
    <cfRule type="cellIs" dxfId="8176" priority="3482" operator="lessThan">
      <formula>-105575</formula>
    </cfRule>
  </conditionalFormatting>
  <conditionalFormatting sqref="BB255:BB257">
    <cfRule type="cellIs" dxfId="8175" priority="3479" operator="lessThan">
      <formula>0</formula>
    </cfRule>
    <cfRule type="cellIs" dxfId="8174" priority="3480" operator="lessThan">
      <formula>-105575</formula>
    </cfRule>
  </conditionalFormatting>
  <conditionalFormatting sqref="BB255:BB257">
    <cfRule type="cellIs" dxfId="8173" priority="3477" operator="lessThan">
      <formula>0</formula>
    </cfRule>
    <cfRule type="cellIs" dxfId="8172" priority="3478" operator="lessThan">
      <formula>-105575</formula>
    </cfRule>
  </conditionalFormatting>
  <conditionalFormatting sqref="BB255:BB257">
    <cfRule type="cellIs" dxfId="8171" priority="3475" operator="lessThan">
      <formula>0</formula>
    </cfRule>
    <cfRule type="cellIs" dxfId="8170" priority="3476" operator="lessThan">
      <formula>-105575</formula>
    </cfRule>
  </conditionalFormatting>
  <conditionalFormatting sqref="BB255:BB257">
    <cfRule type="cellIs" dxfId="8169" priority="3473" operator="lessThan">
      <formula>0</formula>
    </cfRule>
    <cfRule type="cellIs" dxfId="8168" priority="3474" operator="lessThan">
      <formula>-105575</formula>
    </cfRule>
  </conditionalFormatting>
  <conditionalFormatting sqref="BB255:BB257">
    <cfRule type="cellIs" dxfId="8167" priority="3471" operator="lessThan">
      <formula>0</formula>
    </cfRule>
    <cfRule type="cellIs" dxfId="8166" priority="3472" operator="lessThan">
      <formula>-105575</formula>
    </cfRule>
  </conditionalFormatting>
  <conditionalFormatting sqref="BB255:BB257">
    <cfRule type="cellIs" dxfId="8165" priority="3469" operator="lessThan">
      <formula>0</formula>
    </cfRule>
    <cfRule type="cellIs" dxfId="8164" priority="3470" operator="lessThan">
      <formula>-105575</formula>
    </cfRule>
  </conditionalFormatting>
  <conditionalFormatting sqref="BB255:BB257">
    <cfRule type="cellIs" dxfId="8163" priority="3467" operator="lessThan">
      <formula>0</formula>
    </cfRule>
    <cfRule type="cellIs" dxfId="8162" priority="3468" operator="lessThan">
      <formula>-105575</formula>
    </cfRule>
  </conditionalFormatting>
  <conditionalFormatting sqref="BB260:BB262">
    <cfRule type="cellIs" dxfId="8161" priority="3465" operator="lessThan">
      <formula>0</formula>
    </cfRule>
    <cfRule type="cellIs" dxfId="8160" priority="3466" operator="lessThan">
      <formula>-105575</formula>
    </cfRule>
  </conditionalFormatting>
  <conditionalFormatting sqref="BB260:BB262">
    <cfRule type="cellIs" dxfId="8159" priority="3463" operator="lessThan">
      <formula>0</formula>
    </cfRule>
    <cfRule type="cellIs" dxfId="8158" priority="3464" operator="lessThan">
      <formula>-105575</formula>
    </cfRule>
  </conditionalFormatting>
  <conditionalFormatting sqref="BB260:BB262">
    <cfRule type="cellIs" dxfId="8157" priority="3461" operator="lessThan">
      <formula>0</formula>
    </cfRule>
    <cfRule type="cellIs" dxfId="8156" priority="3462" operator="lessThan">
      <formula>-105575</formula>
    </cfRule>
  </conditionalFormatting>
  <conditionalFormatting sqref="BB260:BB262">
    <cfRule type="cellIs" dxfId="8155" priority="3459" operator="lessThan">
      <formula>0</formula>
    </cfRule>
    <cfRule type="cellIs" dxfId="8154" priority="3460" operator="lessThan">
      <formula>-105575</formula>
    </cfRule>
  </conditionalFormatting>
  <conditionalFormatting sqref="BB260:BB262">
    <cfRule type="cellIs" dxfId="8153" priority="3457" operator="lessThan">
      <formula>0</formula>
    </cfRule>
    <cfRule type="cellIs" dxfId="8152" priority="3458" operator="lessThan">
      <formula>-105575</formula>
    </cfRule>
  </conditionalFormatting>
  <conditionalFormatting sqref="BB260:BB262">
    <cfRule type="cellIs" dxfId="8151" priority="3455" operator="lessThan">
      <formula>0</formula>
    </cfRule>
    <cfRule type="cellIs" dxfId="8150" priority="3456" operator="lessThan">
      <formula>-105575</formula>
    </cfRule>
  </conditionalFormatting>
  <conditionalFormatting sqref="BB260:BB262">
    <cfRule type="cellIs" dxfId="8149" priority="3453" operator="lessThan">
      <formula>0</formula>
    </cfRule>
    <cfRule type="cellIs" dxfId="8148" priority="3454" operator="lessThan">
      <formula>-105575</formula>
    </cfRule>
  </conditionalFormatting>
  <conditionalFormatting sqref="BB260:BB262">
    <cfRule type="cellIs" dxfId="8147" priority="3451" operator="lessThan">
      <formula>0</formula>
    </cfRule>
    <cfRule type="cellIs" dxfId="8146" priority="3452" operator="lessThan">
      <formula>-105575</formula>
    </cfRule>
  </conditionalFormatting>
  <conditionalFormatting sqref="BB260:BB262">
    <cfRule type="cellIs" dxfId="8145" priority="3449" operator="lessThan">
      <formula>0</formula>
    </cfRule>
    <cfRule type="cellIs" dxfId="8144" priority="3450" operator="lessThan">
      <formula>-105575</formula>
    </cfRule>
  </conditionalFormatting>
  <conditionalFormatting sqref="BB264:BB267">
    <cfRule type="cellIs" dxfId="8143" priority="3447" operator="lessThan">
      <formula>0</formula>
    </cfRule>
    <cfRule type="cellIs" dxfId="8142" priority="3448" operator="lessThan">
      <formula>-105575</formula>
    </cfRule>
  </conditionalFormatting>
  <conditionalFormatting sqref="BB264:BB267">
    <cfRule type="cellIs" dxfId="8141" priority="3445" operator="lessThan">
      <formula>0</formula>
    </cfRule>
    <cfRule type="cellIs" dxfId="8140" priority="3446" operator="lessThan">
      <formula>-105575</formula>
    </cfRule>
  </conditionalFormatting>
  <conditionalFormatting sqref="BB264:BB267">
    <cfRule type="cellIs" dxfId="8139" priority="3443" operator="lessThan">
      <formula>0</formula>
    </cfRule>
    <cfRule type="cellIs" dxfId="8138" priority="3444" operator="lessThan">
      <formula>-105575</formula>
    </cfRule>
  </conditionalFormatting>
  <conditionalFormatting sqref="BB264:BB267">
    <cfRule type="cellIs" dxfId="8137" priority="3441" operator="lessThan">
      <formula>0</formula>
    </cfRule>
    <cfRule type="cellIs" dxfId="8136" priority="3442" operator="lessThan">
      <formula>-105575</formula>
    </cfRule>
  </conditionalFormatting>
  <conditionalFormatting sqref="BB264:BB267">
    <cfRule type="cellIs" dxfId="8135" priority="3439" operator="lessThan">
      <formula>0</formula>
    </cfRule>
    <cfRule type="cellIs" dxfId="8134" priority="3440" operator="lessThan">
      <formula>-105575</formula>
    </cfRule>
  </conditionalFormatting>
  <conditionalFormatting sqref="BB264:BB267">
    <cfRule type="cellIs" dxfId="8133" priority="3437" operator="lessThan">
      <formula>0</formula>
    </cfRule>
    <cfRule type="cellIs" dxfId="8132" priority="3438" operator="lessThan">
      <formula>-105575</formula>
    </cfRule>
  </conditionalFormatting>
  <conditionalFormatting sqref="BB264:BB267">
    <cfRule type="cellIs" dxfId="8131" priority="3435" operator="lessThan">
      <formula>0</formula>
    </cfRule>
    <cfRule type="cellIs" dxfId="8130" priority="3436" operator="lessThan">
      <formula>-105575</formula>
    </cfRule>
  </conditionalFormatting>
  <conditionalFormatting sqref="BB264:BB267">
    <cfRule type="cellIs" dxfId="8129" priority="3433" operator="lessThan">
      <formula>0</formula>
    </cfRule>
    <cfRule type="cellIs" dxfId="8128" priority="3434" operator="lessThan">
      <formula>-105575</formula>
    </cfRule>
  </conditionalFormatting>
  <conditionalFormatting sqref="BB264:BB267">
    <cfRule type="cellIs" dxfId="8127" priority="3431" operator="lessThan">
      <formula>0</formula>
    </cfRule>
    <cfRule type="cellIs" dxfId="8126" priority="3432" operator="lessThan">
      <formula>-105575</formula>
    </cfRule>
  </conditionalFormatting>
  <conditionalFormatting sqref="BB270:BB272">
    <cfRule type="cellIs" dxfId="8125" priority="3429" operator="lessThan">
      <formula>0</formula>
    </cfRule>
    <cfRule type="cellIs" dxfId="8124" priority="3430" operator="lessThan">
      <formula>-105575</formula>
    </cfRule>
  </conditionalFormatting>
  <conditionalFormatting sqref="BB270:BB272">
    <cfRule type="cellIs" dxfId="8123" priority="3427" operator="lessThan">
      <formula>0</formula>
    </cfRule>
    <cfRule type="cellIs" dxfId="8122" priority="3428" operator="lessThan">
      <formula>-105575</formula>
    </cfRule>
  </conditionalFormatting>
  <conditionalFormatting sqref="BB270:BB272">
    <cfRule type="cellIs" dxfId="8121" priority="3425" operator="lessThan">
      <formula>0</formula>
    </cfRule>
    <cfRule type="cellIs" dxfId="8120" priority="3426" operator="lessThan">
      <formula>-105575</formula>
    </cfRule>
  </conditionalFormatting>
  <conditionalFormatting sqref="BB270:BB272">
    <cfRule type="cellIs" dxfId="8119" priority="3423" operator="lessThan">
      <formula>0</formula>
    </cfRule>
    <cfRule type="cellIs" dxfId="8118" priority="3424" operator="lessThan">
      <formula>-105575</formula>
    </cfRule>
  </conditionalFormatting>
  <conditionalFormatting sqref="BB270:BB272">
    <cfRule type="cellIs" dxfId="8117" priority="3421" operator="lessThan">
      <formula>0</formula>
    </cfRule>
    <cfRule type="cellIs" dxfId="8116" priority="3422" operator="lessThan">
      <formula>-105575</formula>
    </cfRule>
  </conditionalFormatting>
  <conditionalFormatting sqref="BB270:BB272">
    <cfRule type="cellIs" dxfId="8115" priority="3419" operator="lessThan">
      <formula>0</formula>
    </cfRule>
    <cfRule type="cellIs" dxfId="8114" priority="3420" operator="lessThan">
      <formula>-105575</formula>
    </cfRule>
  </conditionalFormatting>
  <conditionalFormatting sqref="BB270:BB272">
    <cfRule type="cellIs" dxfId="8113" priority="3417" operator="lessThan">
      <formula>0</formula>
    </cfRule>
    <cfRule type="cellIs" dxfId="8112" priority="3418" operator="lessThan">
      <formula>-105575</formula>
    </cfRule>
  </conditionalFormatting>
  <conditionalFormatting sqref="BB270:BB272">
    <cfRule type="cellIs" dxfId="8111" priority="3415" operator="lessThan">
      <formula>0</formula>
    </cfRule>
    <cfRule type="cellIs" dxfId="8110" priority="3416" operator="lessThan">
      <formula>-105575</formula>
    </cfRule>
  </conditionalFormatting>
  <conditionalFormatting sqref="BB270:BB272">
    <cfRule type="cellIs" dxfId="8109" priority="3413" operator="lessThan">
      <formula>0</formula>
    </cfRule>
    <cfRule type="cellIs" dxfId="8108" priority="3414" operator="lessThan">
      <formula>-105575</formula>
    </cfRule>
  </conditionalFormatting>
  <conditionalFormatting sqref="BB274:BB275">
    <cfRule type="cellIs" dxfId="8107" priority="3411" operator="lessThan">
      <formula>0</formula>
    </cfRule>
    <cfRule type="cellIs" dxfId="8106" priority="3412" operator="lessThan">
      <formula>-105575</formula>
    </cfRule>
  </conditionalFormatting>
  <conditionalFormatting sqref="BB274:BB275">
    <cfRule type="cellIs" dxfId="8105" priority="3409" operator="lessThan">
      <formula>0</formula>
    </cfRule>
    <cfRule type="cellIs" dxfId="8104" priority="3410" operator="lessThan">
      <formula>-105575</formula>
    </cfRule>
  </conditionalFormatting>
  <conditionalFormatting sqref="BB274:BB275">
    <cfRule type="cellIs" dxfId="8103" priority="3407" operator="lessThan">
      <formula>0</formula>
    </cfRule>
    <cfRule type="cellIs" dxfId="8102" priority="3408" operator="lessThan">
      <formula>-105575</formula>
    </cfRule>
  </conditionalFormatting>
  <conditionalFormatting sqref="BB274:BB275">
    <cfRule type="cellIs" dxfId="8101" priority="3405" operator="lessThan">
      <formula>0</formula>
    </cfRule>
    <cfRule type="cellIs" dxfId="8100" priority="3406" operator="lessThan">
      <formula>-105575</formula>
    </cfRule>
  </conditionalFormatting>
  <conditionalFormatting sqref="BB274:BB275">
    <cfRule type="cellIs" dxfId="8099" priority="3403" operator="lessThan">
      <formula>0</formula>
    </cfRule>
    <cfRule type="cellIs" dxfId="8098" priority="3404" operator="lessThan">
      <formula>-105575</formula>
    </cfRule>
  </conditionalFormatting>
  <conditionalFormatting sqref="BB274:BB275">
    <cfRule type="cellIs" dxfId="8097" priority="3401" operator="lessThan">
      <formula>0</formula>
    </cfRule>
    <cfRule type="cellIs" dxfId="8096" priority="3402" operator="lessThan">
      <formula>-105575</formula>
    </cfRule>
  </conditionalFormatting>
  <conditionalFormatting sqref="BB274:BB275">
    <cfRule type="cellIs" dxfId="8095" priority="3399" operator="lessThan">
      <formula>0</formula>
    </cfRule>
    <cfRule type="cellIs" dxfId="8094" priority="3400" operator="lessThan">
      <formula>-105575</formula>
    </cfRule>
  </conditionalFormatting>
  <conditionalFormatting sqref="BB274:BB275">
    <cfRule type="cellIs" dxfId="8093" priority="3397" operator="lessThan">
      <formula>0</formula>
    </cfRule>
    <cfRule type="cellIs" dxfId="8092" priority="3398" operator="lessThan">
      <formula>-105575</formula>
    </cfRule>
  </conditionalFormatting>
  <conditionalFormatting sqref="BB274:BB275">
    <cfRule type="cellIs" dxfId="8091" priority="3395" operator="lessThan">
      <formula>0</formula>
    </cfRule>
    <cfRule type="cellIs" dxfId="8090" priority="3396" operator="lessThan">
      <formula>-105575</formula>
    </cfRule>
  </conditionalFormatting>
  <conditionalFormatting sqref="BB278:BB282">
    <cfRule type="cellIs" dxfId="8089" priority="3393" operator="lessThan">
      <formula>0</formula>
    </cfRule>
    <cfRule type="cellIs" dxfId="8088" priority="3394" operator="lessThan">
      <formula>-105575</formula>
    </cfRule>
  </conditionalFormatting>
  <conditionalFormatting sqref="BB278:BB282">
    <cfRule type="cellIs" dxfId="8087" priority="3391" operator="lessThan">
      <formula>0</formula>
    </cfRule>
    <cfRule type="cellIs" dxfId="8086" priority="3392" operator="lessThan">
      <formula>-105575</formula>
    </cfRule>
  </conditionalFormatting>
  <conditionalFormatting sqref="BB278:BB282">
    <cfRule type="cellIs" dxfId="8085" priority="3389" operator="lessThan">
      <formula>0</formula>
    </cfRule>
    <cfRule type="cellIs" dxfId="8084" priority="3390" operator="lessThan">
      <formula>-105575</formula>
    </cfRule>
  </conditionalFormatting>
  <conditionalFormatting sqref="BB278:BB282">
    <cfRule type="cellIs" dxfId="8083" priority="3387" operator="lessThan">
      <formula>0</formula>
    </cfRule>
    <cfRule type="cellIs" dxfId="8082" priority="3388" operator="lessThan">
      <formula>-105575</formula>
    </cfRule>
  </conditionalFormatting>
  <conditionalFormatting sqref="BB278:BB282">
    <cfRule type="cellIs" dxfId="8081" priority="3385" operator="lessThan">
      <formula>0</formula>
    </cfRule>
    <cfRule type="cellIs" dxfId="8080" priority="3386" operator="lessThan">
      <formula>-105575</formula>
    </cfRule>
  </conditionalFormatting>
  <conditionalFormatting sqref="BB278:BB282">
    <cfRule type="cellIs" dxfId="8079" priority="3383" operator="lessThan">
      <formula>0</formula>
    </cfRule>
    <cfRule type="cellIs" dxfId="8078" priority="3384" operator="lessThan">
      <formula>-105575</formula>
    </cfRule>
  </conditionalFormatting>
  <conditionalFormatting sqref="BB278:BB282">
    <cfRule type="cellIs" dxfId="8077" priority="3381" operator="lessThan">
      <formula>0</formula>
    </cfRule>
    <cfRule type="cellIs" dxfId="8076" priority="3382" operator="lessThan">
      <formula>-105575</formula>
    </cfRule>
  </conditionalFormatting>
  <conditionalFormatting sqref="BB278:BB282">
    <cfRule type="cellIs" dxfId="8075" priority="3379" operator="lessThan">
      <formula>0</formula>
    </cfRule>
    <cfRule type="cellIs" dxfId="8074" priority="3380" operator="lessThan">
      <formula>-105575</formula>
    </cfRule>
  </conditionalFormatting>
  <conditionalFormatting sqref="BB278:BB282">
    <cfRule type="cellIs" dxfId="8073" priority="3377" operator="lessThan">
      <formula>0</formula>
    </cfRule>
    <cfRule type="cellIs" dxfId="8072" priority="3378" operator="lessThan">
      <formula>-105575</formula>
    </cfRule>
  </conditionalFormatting>
  <conditionalFormatting sqref="BB285:BB288">
    <cfRule type="cellIs" dxfId="8071" priority="3375" operator="lessThan">
      <formula>0</formula>
    </cfRule>
    <cfRule type="cellIs" dxfId="8070" priority="3376" operator="lessThan">
      <formula>-105575</formula>
    </cfRule>
  </conditionalFormatting>
  <conditionalFormatting sqref="BB285:BB288">
    <cfRule type="cellIs" dxfId="8069" priority="3373" operator="lessThan">
      <formula>0</formula>
    </cfRule>
    <cfRule type="cellIs" dxfId="8068" priority="3374" operator="lessThan">
      <formula>-105575</formula>
    </cfRule>
  </conditionalFormatting>
  <conditionalFormatting sqref="BB285:BB288">
    <cfRule type="cellIs" dxfId="8067" priority="3371" operator="lessThan">
      <formula>0</formula>
    </cfRule>
    <cfRule type="cellIs" dxfId="8066" priority="3372" operator="lessThan">
      <formula>-105575</formula>
    </cfRule>
  </conditionalFormatting>
  <conditionalFormatting sqref="BB285:BB288">
    <cfRule type="cellIs" dxfId="8065" priority="3369" operator="lessThan">
      <formula>0</formula>
    </cfRule>
    <cfRule type="cellIs" dxfId="8064" priority="3370" operator="lessThan">
      <formula>-105575</formula>
    </cfRule>
  </conditionalFormatting>
  <conditionalFormatting sqref="BB285:BB288">
    <cfRule type="cellIs" dxfId="8063" priority="3367" operator="lessThan">
      <formula>0</formula>
    </cfRule>
    <cfRule type="cellIs" dxfId="8062" priority="3368" operator="lessThan">
      <formula>-105575</formula>
    </cfRule>
  </conditionalFormatting>
  <conditionalFormatting sqref="BB285:BB288">
    <cfRule type="cellIs" dxfId="8061" priority="3365" operator="lessThan">
      <formula>0</formula>
    </cfRule>
    <cfRule type="cellIs" dxfId="8060" priority="3366" operator="lessThan">
      <formula>-105575</formula>
    </cfRule>
  </conditionalFormatting>
  <conditionalFormatting sqref="BB285:BB288">
    <cfRule type="cellIs" dxfId="8059" priority="3363" operator="lessThan">
      <formula>0</formula>
    </cfRule>
    <cfRule type="cellIs" dxfId="8058" priority="3364" operator="lessThan">
      <formula>-105575</formula>
    </cfRule>
  </conditionalFormatting>
  <conditionalFormatting sqref="BB285:BB288">
    <cfRule type="cellIs" dxfId="8057" priority="3361" operator="lessThan">
      <formula>0</formula>
    </cfRule>
    <cfRule type="cellIs" dxfId="8056" priority="3362" operator="lessThan">
      <formula>-105575</formula>
    </cfRule>
  </conditionalFormatting>
  <conditionalFormatting sqref="BB285:BB288">
    <cfRule type="cellIs" dxfId="8055" priority="3359" operator="lessThan">
      <formula>0</formula>
    </cfRule>
    <cfRule type="cellIs" dxfId="8054" priority="3360" operator="lessThan">
      <formula>-105575</formula>
    </cfRule>
  </conditionalFormatting>
  <conditionalFormatting sqref="BB203 BB220:BB221 BB235:BB243 BB231:BB233 BB212:BB213 BB225:BB226">
    <cfRule type="cellIs" dxfId="8053" priority="3357" operator="lessThan">
      <formula>0</formula>
    </cfRule>
    <cfRule type="cellIs" dxfId="8052" priority="3358" operator="lessThan">
      <formula>-105575</formula>
    </cfRule>
  </conditionalFormatting>
  <conditionalFormatting sqref="BB220 BB212:BB213 BB235:BB238 BB240:BB243 BB225:BB226 BB231:BB233">
    <cfRule type="cellIs" dxfId="8051" priority="3355" operator="lessThan">
      <formula>0</formula>
    </cfRule>
    <cfRule type="cellIs" dxfId="8050" priority="3356" operator="lessThan">
      <formula>-105575</formula>
    </cfRule>
  </conditionalFormatting>
  <conditionalFormatting sqref="BB220:BB221 BB243 BB226 BB231:BB236 BB238:BB241 BB203 BB213">
    <cfRule type="cellIs" dxfId="8049" priority="3353" operator="lessThan">
      <formula>0</formula>
    </cfRule>
    <cfRule type="cellIs" dxfId="8048" priority="3354" operator="lessThan">
      <formula>-105575</formula>
    </cfRule>
  </conditionalFormatting>
  <conditionalFormatting sqref="BB235:BB243 BB231:BB233 BB220 BB212:BB213 BB225:BB226">
    <cfRule type="cellIs" dxfId="8047" priority="3351" operator="lessThan">
      <formula>0</formula>
    </cfRule>
    <cfRule type="cellIs" dxfId="8046" priority="3352" operator="lessThan">
      <formula>-105575</formula>
    </cfRule>
  </conditionalFormatting>
  <conditionalFormatting sqref="BB220:BB221 BB237:BB243 BB203 BB231:BB235 BB212:BB213 BB225:BB226">
    <cfRule type="cellIs" dxfId="8045" priority="3349" operator="lessThan">
      <formula>0</formula>
    </cfRule>
    <cfRule type="cellIs" dxfId="8044" priority="3350" operator="lessThan">
      <formula>-105575</formula>
    </cfRule>
  </conditionalFormatting>
  <conditionalFormatting sqref="BB220:BB221 BB237:BB240 BB242:BB243 BB225:BB226 BB231:BB235">
    <cfRule type="cellIs" dxfId="8043" priority="3347" operator="lessThan">
      <formula>0</formula>
    </cfRule>
    <cfRule type="cellIs" dxfId="8042" priority="3348" operator="lessThan">
      <formula>-105575</formula>
    </cfRule>
  </conditionalFormatting>
  <conditionalFormatting sqref="BB212 BB231 BB233:BB238 BB240:BB243 BB225">
    <cfRule type="cellIs" dxfId="8041" priority="3345" operator="lessThan">
      <formula>0</formula>
    </cfRule>
    <cfRule type="cellIs" dxfId="8040" priority="3346" operator="lessThan">
      <formula>-105575</formula>
    </cfRule>
  </conditionalFormatting>
  <conditionalFormatting sqref="BB237:BB243 BB231:BB235 BB220:BB221 BB225:BB226">
    <cfRule type="cellIs" dxfId="8039" priority="3343" operator="lessThan">
      <formula>0</formula>
    </cfRule>
    <cfRule type="cellIs" dxfId="8038" priority="3344" operator="lessThan">
      <formula>-105575</formula>
    </cfRule>
  </conditionalFormatting>
  <conditionalFormatting sqref="BB233:BB237 BB231 BB239:BB243">
    <cfRule type="cellIs" dxfId="8037" priority="3341" operator="lessThan">
      <formula>0</formula>
    </cfRule>
    <cfRule type="cellIs" dxfId="8036" priority="3342" operator="lessThan">
      <formula>-105575</formula>
    </cfRule>
  </conditionalFormatting>
  <conditionalFormatting sqref="BB233:BB237 BB231 BB239:BB243">
    <cfRule type="cellIs" dxfId="8035" priority="3339" operator="lessThan">
      <formula>0</formula>
    </cfRule>
    <cfRule type="cellIs" dxfId="8034" priority="3340" operator="lessThan">
      <formula>-105575</formula>
    </cfRule>
  </conditionalFormatting>
  <conditionalFormatting sqref="BB119:BB128 BB106:BB117 BB101:BB104 BB80:BB98">
    <cfRule type="cellIs" dxfId="8033" priority="3337" operator="lessThan">
      <formula>0</formula>
    </cfRule>
    <cfRule type="cellIs" dxfId="8032" priority="3338" operator="lessThan">
      <formula>-105575</formula>
    </cfRule>
  </conditionalFormatting>
  <conditionalFormatting sqref="BB130 BB132 BB134">
    <cfRule type="cellIs" dxfId="8031" priority="3335" operator="lessThan">
      <formula>0</formula>
    </cfRule>
    <cfRule type="cellIs" dxfId="8030" priority="3336" operator="lessThan">
      <formula>-105575</formula>
    </cfRule>
  </conditionalFormatting>
  <conditionalFormatting sqref="BB130 BB132 BB134">
    <cfRule type="cellIs" dxfId="8029" priority="3333" operator="lessThan">
      <formula>0</formula>
    </cfRule>
    <cfRule type="cellIs" dxfId="8028" priority="3334" operator="lessThan">
      <formula>-105575</formula>
    </cfRule>
  </conditionalFormatting>
  <conditionalFormatting sqref="BB129 BB131 BB133 BB135">
    <cfRule type="cellIs" dxfId="8027" priority="3331" operator="lessThan">
      <formula>0</formula>
    </cfRule>
    <cfRule type="cellIs" dxfId="8026" priority="3332" operator="lessThan">
      <formula>-105575</formula>
    </cfRule>
  </conditionalFormatting>
  <conditionalFormatting sqref="BB140 BB145 BB142:BB143 BB137:BB138">
    <cfRule type="cellIs" dxfId="8025" priority="3329" operator="lessThan">
      <formula>0</formula>
    </cfRule>
    <cfRule type="cellIs" dxfId="8024" priority="3330" operator="lessThan">
      <formula>-105575</formula>
    </cfRule>
  </conditionalFormatting>
  <conditionalFormatting sqref="BB149">
    <cfRule type="cellIs" dxfId="8023" priority="3327" operator="lessThan">
      <formula>0</formula>
    </cfRule>
    <cfRule type="cellIs" dxfId="8022" priority="3328" operator="lessThan">
      <formula>-105575</formula>
    </cfRule>
  </conditionalFormatting>
  <conditionalFormatting sqref="BB129:BB138 BB140:BB149">
    <cfRule type="cellIs" dxfId="8021" priority="3325" operator="lessThan">
      <formula>0</formula>
    </cfRule>
    <cfRule type="cellIs" dxfId="8020" priority="3326" operator="lessThan">
      <formula>-105575</formula>
    </cfRule>
  </conditionalFormatting>
  <conditionalFormatting sqref="BB94:BB98 BB86:BB87 BB89:BB91 BB141:BB149 BB124:BB133 BB107:BB110 BB112:BB117 BB119:BB122 BB135:BB138 BB101:BB104 BB80:BB84">
    <cfRule type="cellIs" dxfId="8019" priority="3323" operator="lessThan">
      <formula>0</formula>
    </cfRule>
    <cfRule type="cellIs" dxfId="8018" priority="3324" operator="lessThan">
      <formula>-105575</formula>
    </cfRule>
  </conditionalFormatting>
  <conditionalFormatting sqref="BB129 BB131 BB133 BB135">
    <cfRule type="cellIs" dxfId="8017" priority="3321" operator="lessThan">
      <formula>0</formula>
    </cfRule>
    <cfRule type="cellIs" dxfId="8016" priority="3322" operator="lessThan">
      <formula>-105575</formula>
    </cfRule>
  </conditionalFormatting>
  <conditionalFormatting sqref="BB146 BB144 BB141">
    <cfRule type="cellIs" dxfId="8015" priority="3319" operator="lessThan">
      <formula>0</formula>
    </cfRule>
    <cfRule type="cellIs" dxfId="8014" priority="3320" operator="lessThan">
      <formula>-105575</formula>
    </cfRule>
  </conditionalFormatting>
  <conditionalFormatting sqref="BB146 BB144 BB141">
    <cfRule type="cellIs" dxfId="8013" priority="3317" operator="lessThan">
      <formula>0</formula>
    </cfRule>
    <cfRule type="cellIs" dxfId="8012" priority="3318" operator="lessThan">
      <formula>-105575</formula>
    </cfRule>
  </conditionalFormatting>
  <conditionalFormatting sqref="BB140 BB145 BB142:BB143 BB137:BB138">
    <cfRule type="cellIs" dxfId="8011" priority="3315" operator="lessThan">
      <formula>0</formula>
    </cfRule>
    <cfRule type="cellIs" dxfId="8010" priority="3316" operator="lessThan">
      <formula>-105575</formula>
    </cfRule>
  </conditionalFormatting>
  <conditionalFormatting sqref="BB149">
    <cfRule type="cellIs" dxfId="8009" priority="3313" operator="lessThan">
      <formula>0</formula>
    </cfRule>
    <cfRule type="cellIs" dxfId="8008" priority="3314" operator="lessThan">
      <formula>-105575</formula>
    </cfRule>
  </conditionalFormatting>
  <conditionalFormatting sqref="BB94:BB98 BB86:BB87 BB89:BB91 BB141:BB149 BB124:BB133 BB107:BB110 BB112:BB117 BB119:BB122 BB135:BB138 BB101:BB104 BB80:BB84">
    <cfRule type="cellIs" dxfId="8007" priority="3311" operator="lessThan">
      <formula>0</formula>
    </cfRule>
    <cfRule type="cellIs" dxfId="8006"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005" priority="3309" operator="lessThan">
      <formula>0</formula>
    </cfRule>
    <cfRule type="cellIs" dxfId="8004" priority="3310" operator="lessThan">
      <formula>-105575</formula>
    </cfRule>
  </conditionalFormatting>
  <conditionalFormatting sqref="BB41">
    <cfRule type="cellIs" dxfId="8003" priority="3307" operator="lessThan">
      <formula>0</formula>
    </cfRule>
    <cfRule type="cellIs" dxfId="8002" priority="3308" operator="lessThan">
      <formula>-105575</formula>
    </cfRule>
  </conditionalFormatting>
  <conditionalFormatting sqref="BB152:BB155">
    <cfRule type="cellIs" dxfId="8001" priority="3305" operator="lessThan">
      <formula>0</formula>
    </cfRule>
    <cfRule type="cellIs" dxfId="8000" priority="3306" operator="lessThan">
      <formula>-105575</formula>
    </cfRule>
  </conditionalFormatting>
  <conditionalFormatting sqref="BB152:BB155">
    <cfRule type="cellIs" dxfId="7999" priority="3303" operator="lessThan">
      <formula>0</formula>
    </cfRule>
    <cfRule type="cellIs" dxfId="7998" priority="3304" operator="lessThan">
      <formula>-105575</formula>
    </cfRule>
  </conditionalFormatting>
  <conditionalFormatting sqref="BB152:BB155">
    <cfRule type="cellIs" dxfId="7997" priority="3301" operator="lessThan">
      <formula>0</formula>
    </cfRule>
    <cfRule type="cellIs" dxfId="7996" priority="3302" operator="lessThan">
      <formula>-105575</formula>
    </cfRule>
  </conditionalFormatting>
  <conditionalFormatting sqref="BB157:BB158">
    <cfRule type="cellIs" dxfId="7995" priority="3299" operator="lessThan">
      <formula>0</formula>
    </cfRule>
    <cfRule type="cellIs" dxfId="7994" priority="3300" operator="lessThan">
      <formula>-105575</formula>
    </cfRule>
  </conditionalFormatting>
  <conditionalFormatting sqref="BB157:BB158">
    <cfRule type="cellIs" dxfId="7993" priority="3297" operator="lessThan">
      <formula>0</formula>
    </cfRule>
    <cfRule type="cellIs" dxfId="7992" priority="3298" operator="lessThan">
      <formula>-105575</formula>
    </cfRule>
  </conditionalFormatting>
  <conditionalFormatting sqref="BB157:BB158">
    <cfRule type="cellIs" dxfId="7991" priority="3295" operator="lessThan">
      <formula>0</formula>
    </cfRule>
    <cfRule type="cellIs" dxfId="7990" priority="3296" operator="lessThan">
      <formula>-105575</formula>
    </cfRule>
  </conditionalFormatting>
  <conditionalFormatting sqref="BB160:BB161">
    <cfRule type="cellIs" dxfId="7989" priority="3293" operator="lessThan">
      <formula>0</formula>
    </cfRule>
    <cfRule type="cellIs" dxfId="7988" priority="3294" operator="lessThan">
      <formula>-105575</formula>
    </cfRule>
  </conditionalFormatting>
  <conditionalFormatting sqref="BB160:BB161">
    <cfRule type="cellIs" dxfId="7987" priority="3291" operator="lessThan">
      <formula>0</formula>
    </cfRule>
    <cfRule type="cellIs" dxfId="7986" priority="3292" operator="lessThan">
      <formula>-105575</formula>
    </cfRule>
  </conditionalFormatting>
  <conditionalFormatting sqref="BB160:BB161">
    <cfRule type="cellIs" dxfId="7985" priority="3289" operator="lessThan">
      <formula>0</formula>
    </cfRule>
    <cfRule type="cellIs" dxfId="7984" priority="3290" operator="lessThan">
      <formula>-105575</formula>
    </cfRule>
  </conditionalFormatting>
  <conditionalFormatting sqref="BB164:BB167">
    <cfRule type="cellIs" dxfId="7983" priority="3287" operator="lessThan">
      <formula>0</formula>
    </cfRule>
    <cfRule type="cellIs" dxfId="7982" priority="3288" operator="lessThan">
      <formula>-105575</formula>
    </cfRule>
  </conditionalFormatting>
  <conditionalFormatting sqref="BB164:BB167">
    <cfRule type="cellIs" dxfId="7981" priority="3285" operator="lessThan">
      <formula>0</formula>
    </cfRule>
    <cfRule type="cellIs" dxfId="7980" priority="3286" operator="lessThan">
      <formula>-105575</formula>
    </cfRule>
  </conditionalFormatting>
  <conditionalFormatting sqref="BB164:BB167">
    <cfRule type="cellIs" dxfId="7979" priority="3283" operator="lessThan">
      <formula>0</formula>
    </cfRule>
    <cfRule type="cellIs" dxfId="7978" priority="3284" operator="lessThan">
      <formula>-105575</formula>
    </cfRule>
  </conditionalFormatting>
  <conditionalFormatting sqref="BB169:BB177">
    <cfRule type="cellIs" dxfId="7977" priority="3281" operator="lessThan">
      <formula>0</formula>
    </cfRule>
    <cfRule type="cellIs" dxfId="7976" priority="3282" operator="lessThan">
      <formula>-105575</formula>
    </cfRule>
  </conditionalFormatting>
  <conditionalFormatting sqref="BB169:BB177">
    <cfRule type="cellIs" dxfId="7975" priority="3279" operator="lessThan">
      <formula>0</formula>
    </cfRule>
    <cfRule type="cellIs" dxfId="7974" priority="3280" operator="lessThan">
      <formula>-105575</formula>
    </cfRule>
  </conditionalFormatting>
  <conditionalFormatting sqref="BB169:BB177">
    <cfRule type="cellIs" dxfId="7973" priority="3277" operator="lessThan">
      <formula>0</formula>
    </cfRule>
    <cfRule type="cellIs" dxfId="7972" priority="3278" operator="lessThan">
      <formula>-105575</formula>
    </cfRule>
  </conditionalFormatting>
  <conditionalFormatting sqref="BB179:BB180">
    <cfRule type="cellIs" dxfId="7971" priority="3275" operator="lessThan">
      <formula>0</formula>
    </cfRule>
    <cfRule type="cellIs" dxfId="7970" priority="3276" operator="lessThan">
      <formula>-105575</formula>
    </cfRule>
  </conditionalFormatting>
  <conditionalFormatting sqref="BB179:BB180">
    <cfRule type="cellIs" dxfId="7969" priority="3273" operator="lessThan">
      <formula>0</formula>
    </cfRule>
    <cfRule type="cellIs" dxfId="7968" priority="3274" operator="lessThan">
      <formula>-105575</formula>
    </cfRule>
  </conditionalFormatting>
  <conditionalFormatting sqref="BB179:BB180">
    <cfRule type="cellIs" dxfId="7967" priority="3271" operator="lessThan">
      <formula>0</formula>
    </cfRule>
    <cfRule type="cellIs" dxfId="7966" priority="3272" operator="lessThan">
      <formula>-105575</formula>
    </cfRule>
  </conditionalFormatting>
  <conditionalFormatting sqref="BB183:BB189">
    <cfRule type="cellIs" dxfId="7965" priority="3269" operator="lessThan">
      <formula>0</formula>
    </cfRule>
    <cfRule type="cellIs" dxfId="7964" priority="3270" operator="lessThan">
      <formula>-105575</formula>
    </cfRule>
  </conditionalFormatting>
  <conditionalFormatting sqref="BB183:BB189">
    <cfRule type="cellIs" dxfId="7963" priority="3267" operator="lessThan">
      <formula>0</formula>
    </cfRule>
    <cfRule type="cellIs" dxfId="7962" priority="3268" operator="lessThan">
      <formula>-105575</formula>
    </cfRule>
  </conditionalFormatting>
  <conditionalFormatting sqref="BB183:BB189">
    <cfRule type="cellIs" dxfId="7961" priority="3265" operator="lessThan">
      <formula>0</formula>
    </cfRule>
    <cfRule type="cellIs" dxfId="7960" priority="3266" operator="lessThan">
      <formula>-105575</formula>
    </cfRule>
  </conditionalFormatting>
  <conditionalFormatting sqref="BB191:BB192">
    <cfRule type="cellIs" dxfId="7959" priority="3263" operator="lessThan">
      <formula>0</formula>
    </cfRule>
    <cfRule type="cellIs" dxfId="7958" priority="3264" operator="lessThan">
      <formula>-105575</formula>
    </cfRule>
  </conditionalFormatting>
  <conditionalFormatting sqref="BB191:BB192">
    <cfRule type="cellIs" dxfId="7957" priority="3261" operator="lessThan">
      <formula>0</formula>
    </cfRule>
    <cfRule type="cellIs" dxfId="7956" priority="3262" operator="lessThan">
      <formula>-105575</formula>
    </cfRule>
  </conditionalFormatting>
  <conditionalFormatting sqref="BB191:BB192">
    <cfRule type="cellIs" dxfId="7955" priority="3259" operator="lessThan">
      <formula>0</formula>
    </cfRule>
    <cfRule type="cellIs" dxfId="7954" priority="3260" operator="lessThan">
      <formula>-105575</formula>
    </cfRule>
  </conditionalFormatting>
  <conditionalFormatting sqref="BB194:BB195">
    <cfRule type="cellIs" dxfId="7953" priority="3257" operator="lessThan">
      <formula>0</formula>
    </cfRule>
    <cfRule type="cellIs" dxfId="7952" priority="3258" operator="lessThan">
      <formula>-105575</formula>
    </cfRule>
  </conditionalFormatting>
  <conditionalFormatting sqref="BB194:BB195">
    <cfRule type="cellIs" dxfId="7951" priority="3255" operator="lessThan">
      <formula>0</formula>
    </cfRule>
    <cfRule type="cellIs" dxfId="7950" priority="3256" operator="lessThan">
      <formula>-105575</formula>
    </cfRule>
  </conditionalFormatting>
  <conditionalFormatting sqref="BB194:BB195">
    <cfRule type="cellIs" dxfId="7949" priority="3253" operator="lessThan">
      <formula>0</formula>
    </cfRule>
    <cfRule type="cellIs" dxfId="7948" priority="3254" operator="lessThan">
      <formula>-105575</formula>
    </cfRule>
  </conditionalFormatting>
  <conditionalFormatting sqref="BB199:BB202">
    <cfRule type="cellIs" dxfId="7947" priority="3251" operator="lessThan">
      <formula>0</formula>
    </cfRule>
    <cfRule type="cellIs" dxfId="7946" priority="3252" operator="lessThan">
      <formula>-105575</formula>
    </cfRule>
  </conditionalFormatting>
  <conditionalFormatting sqref="BB199:BB202">
    <cfRule type="cellIs" dxfId="7945" priority="3249" operator="lessThan">
      <formula>0</formula>
    </cfRule>
    <cfRule type="cellIs" dxfId="7944" priority="3250" operator="lessThan">
      <formula>-105575</formula>
    </cfRule>
  </conditionalFormatting>
  <conditionalFormatting sqref="BB199:BB202">
    <cfRule type="cellIs" dxfId="7943" priority="3247" operator="lessThan">
      <formula>0</formula>
    </cfRule>
    <cfRule type="cellIs" dxfId="7942" priority="3248" operator="lessThan">
      <formula>-105575</formula>
    </cfRule>
  </conditionalFormatting>
  <conditionalFormatting sqref="BB204:BB208">
    <cfRule type="cellIs" dxfId="7941" priority="3245" operator="lessThan">
      <formula>0</formula>
    </cfRule>
    <cfRule type="cellIs" dxfId="7940" priority="3246" operator="lessThan">
      <formula>-105575</formula>
    </cfRule>
  </conditionalFormatting>
  <conditionalFormatting sqref="BB204:BB208">
    <cfRule type="cellIs" dxfId="7939" priority="3243" operator="lessThan">
      <formula>0</formula>
    </cfRule>
    <cfRule type="cellIs" dxfId="7938" priority="3244" operator="lessThan">
      <formula>-105575</formula>
    </cfRule>
  </conditionalFormatting>
  <conditionalFormatting sqref="BB204:BB208">
    <cfRule type="cellIs" dxfId="7937" priority="3241" operator="lessThan">
      <formula>0</formula>
    </cfRule>
    <cfRule type="cellIs" dxfId="7936" priority="3242" operator="lessThan">
      <formula>-105575</formula>
    </cfRule>
  </conditionalFormatting>
  <conditionalFormatting sqref="BB210:BB211">
    <cfRule type="cellIs" dxfId="7935" priority="3239" operator="lessThan">
      <formula>0</formula>
    </cfRule>
    <cfRule type="cellIs" dxfId="7934" priority="3240" operator="lessThan">
      <formula>-105575</formula>
    </cfRule>
  </conditionalFormatting>
  <conditionalFormatting sqref="BB210:BB211">
    <cfRule type="cellIs" dxfId="7933" priority="3237" operator="lessThan">
      <formula>0</formula>
    </cfRule>
    <cfRule type="cellIs" dxfId="7932" priority="3238" operator="lessThan">
      <formula>-105575</formula>
    </cfRule>
  </conditionalFormatting>
  <conditionalFormatting sqref="BB210:BB211">
    <cfRule type="cellIs" dxfId="7931" priority="3235" operator="lessThan">
      <formula>0</formula>
    </cfRule>
    <cfRule type="cellIs" dxfId="7930" priority="3236" operator="lessThan">
      <formula>-105575</formula>
    </cfRule>
  </conditionalFormatting>
  <conditionalFormatting sqref="BB214:BB219">
    <cfRule type="cellIs" dxfId="7929" priority="3233" operator="lessThan">
      <formula>0</formula>
    </cfRule>
    <cfRule type="cellIs" dxfId="7928" priority="3234" operator="lessThan">
      <formula>-105575</formula>
    </cfRule>
  </conditionalFormatting>
  <conditionalFormatting sqref="BB214:BB219">
    <cfRule type="cellIs" dxfId="7927" priority="3231" operator="lessThan">
      <formula>0</formula>
    </cfRule>
    <cfRule type="cellIs" dxfId="7926" priority="3232" operator="lessThan">
      <formula>-105575</formula>
    </cfRule>
  </conditionalFormatting>
  <conditionalFormatting sqref="BB214:BB219">
    <cfRule type="cellIs" dxfId="7925" priority="3229" operator="lessThan">
      <formula>0</formula>
    </cfRule>
    <cfRule type="cellIs" dxfId="7924" priority="3230" operator="lessThan">
      <formula>-105575</formula>
    </cfRule>
  </conditionalFormatting>
  <conditionalFormatting sqref="BB222:BB224">
    <cfRule type="cellIs" dxfId="7923" priority="3227" operator="lessThan">
      <formula>0</formula>
    </cfRule>
    <cfRule type="cellIs" dxfId="7922" priority="3228" operator="lessThan">
      <formula>-105575</formula>
    </cfRule>
  </conditionalFormatting>
  <conditionalFormatting sqref="BB222:BB224">
    <cfRule type="cellIs" dxfId="7921" priority="3225" operator="lessThan">
      <formula>0</formula>
    </cfRule>
    <cfRule type="cellIs" dxfId="7920" priority="3226" operator="lessThan">
      <formula>-105575</formula>
    </cfRule>
  </conditionalFormatting>
  <conditionalFormatting sqref="BB222:BB224">
    <cfRule type="cellIs" dxfId="7919" priority="3223" operator="lessThan">
      <formula>0</formula>
    </cfRule>
    <cfRule type="cellIs" dxfId="7918" priority="3224" operator="lessThan">
      <formula>-105575</formula>
    </cfRule>
  </conditionalFormatting>
  <conditionalFormatting sqref="BB227:BB230">
    <cfRule type="cellIs" dxfId="7917" priority="3221" operator="lessThan">
      <formula>0</formula>
    </cfRule>
    <cfRule type="cellIs" dxfId="7916" priority="3222" operator="lessThan">
      <formula>-105575</formula>
    </cfRule>
  </conditionalFormatting>
  <conditionalFormatting sqref="BB227:BB230">
    <cfRule type="cellIs" dxfId="7915" priority="3219" operator="lessThan">
      <formula>0</formula>
    </cfRule>
    <cfRule type="cellIs" dxfId="7914" priority="3220" operator="lessThan">
      <formula>-105575</formula>
    </cfRule>
  </conditionalFormatting>
  <conditionalFormatting sqref="BB227:BB230">
    <cfRule type="cellIs" dxfId="7913" priority="3217" operator="lessThan">
      <formula>0</formula>
    </cfRule>
    <cfRule type="cellIs" dxfId="7912" priority="3218" operator="lessThan">
      <formula>-105575</formula>
    </cfRule>
  </conditionalFormatting>
  <conditionalFormatting sqref="BB203 BB220:BB221 BB235:BB243 BB231:BB233 BB212:BB213 BB225:BB226">
    <cfRule type="cellIs" dxfId="7911" priority="3215" operator="lessThan">
      <formula>0</formula>
    </cfRule>
    <cfRule type="cellIs" dxfId="7910" priority="3216" operator="lessThan">
      <formula>-105575</formula>
    </cfRule>
  </conditionalFormatting>
  <conditionalFormatting sqref="BB220 BB212:BB213 BB235:BB238 BB240:BB243 BB225:BB226 BB231:BB233">
    <cfRule type="cellIs" dxfId="7909" priority="3213" operator="lessThan">
      <formula>0</formula>
    </cfRule>
    <cfRule type="cellIs" dxfId="7908" priority="3214" operator="lessThan">
      <formula>-105575</formula>
    </cfRule>
  </conditionalFormatting>
  <conditionalFormatting sqref="BB220:BB221 BB243 BB226 BB231:BB236 BB238:BB241 BB203 BB213">
    <cfRule type="cellIs" dxfId="7907" priority="3211" operator="lessThan">
      <formula>0</formula>
    </cfRule>
    <cfRule type="cellIs" dxfId="7906" priority="3212" operator="lessThan">
      <formula>-105575</formula>
    </cfRule>
  </conditionalFormatting>
  <conditionalFormatting sqref="BB235:BB243 BB231:BB233 BB220 BB212:BB213 BB225:BB226">
    <cfRule type="cellIs" dxfId="7905" priority="3209" operator="lessThan">
      <formula>0</formula>
    </cfRule>
    <cfRule type="cellIs" dxfId="7904" priority="3210" operator="lessThan">
      <formula>-105575</formula>
    </cfRule>
  </conditionalFormatting>
  <conditionalFormatting sqref="BB220:BB221 BB237:BB243 BB203 BB231:BB235 BB212:BB213 BB225:BB226">
    <cfRule type="cellIs" dxfId="7903" priority="3207" operator="lessThan">
      <formula>0</formula>
    </cfRule>
    <cfRule type="cellIs" dxfId="7902" priority="3208" operator="lessThan">
      <formula>-105575</formula>
    </cfRule>
  </conditionalFormatting>
  <conditionalFormatting sqref="BB220:BB221 BB237:BB240 BB242:BB243 BB225:BB226 BB231:BB235">
    <cfRule type="cellIs" dxfId="7901" priority="3205" operator="lessThan">
      <formula>0</formula>
    </cfRule>
    <cfRule type="cellIs" dxfId="7900" priority="3206" operator="lessThan">
      <formula>-105575</formula>
    </cfRule>
  </conditionalFormatting>
  <conditionalFormatting sqref="BB212 BB231 BB233:BB238 BB240:BB243 BB225">
    <cfRule type="cellIs" dxfId="7899" priority="3203" operator="lessThan">
      <formula>0</formula>
    </cfRule>
    <cfRule type="cellIs" dxfId="7898" priority="3204" operator="lessThan">
      <formula>-105575</formula>
    </cfRule>
  </conditionalFormatting>
  <conditionalFormatting sqref="BB237:BB243 BB231:BB235 BB220:BB221 BB225:BB226">
    <cfRule type="cellIs" dxfId="7897" priority="3201" operator="lessThan">
      <formula>0</formula>
    </cfRule>
    <cfRule type="cellIs" dxfId="7896" priority="3202" operator="lessThan">
      <formula>-105575</formula>
    </cfRule>
  </conditionalFormatting>
  <conditionalFormatting sqref="BB233:BB237 BB231 BB239:BB243">
    <cfRule type="cellIs" dxfId="7895" priority="3199" operator="lessThan">
      <formula>0</formula>
    </cfRule>
    <cfRule type="cellIs" dxfId="7894" priority="3200" operator="lessThan">
      <formula>-105575</formula>
    </cfRule>
  </conditionalFormatting>
  <conditionalFormatting sqref="BB233:BB237 BB231 BB239:BB243">
    <cfRule type="cellIs" dxfId="7893" priority="3197" operator="lessThan">
      <formula>0</formula>
    </cfRule>
    <cfRule type="cellIs" dxfId="7892" priority="3198" operator="lessThan">
      <formula>-105575</formula>
    </cfRule>
  </conditionalFormatting>
  <conditionalFormatting sqref="BB119:BB128 BB106:BB117 BB101:BB104 BB80:BB98">
    <cfRule type="cellIs" dxfId="7891" priority="3195" operator="lessThan">
      <formula>0</formula>
    </cfRule>
    <cfRule type="cellIs" dxfId="7890" priority="3196" operator="lessThan">
      <formula>-105575</formula>
    </cfRule>
  </conditionalFormatting>
  <conditionalFormatting sqref="BB130 BB132 BB134">
    <cfRule type="cellIs" dxfId="7889" priority="3193" operator="lessThan">
      <formula>0</formula>
    </cfRule>
    <cfRule type="cellIs" dxfId="7888" priority="3194" operator="lessThan">
      <formula>-105575</formula>
    </cfRule>
  </conditionalFormatting>
  <conditionalFormatting sqref="BB130 BB132 BB134">
    <cfRule type="cellIs" dxfId="7887" priority="3191" operator="lessThan">
      <formula>0</formula>
    </cfRule>
    <cfRule type="cellIs" dxfId="7886" priority="3192" operator="lessThan">
      <formula>-105575</formula>
    </cfRule>
  </conditionalFormatting>
  <conditionalFormatting sqref="BB129 BB131 BB133 BB135">
    <cfRule type="cellIs" dxfId="7885" priority="3189" operator="lessThan">
      <formula>0</formula>
    </cfRule>
    <cfRule type="cellIs" dxfId="7884" priority="3190" operator="lessThan">
      <formula>-105575</formula>
    </cfRule>
  </conditionalFormatting>
  <conditionalFormatting sqref="BB140 BB145 BB142:BB143 BB137:BB138">
    <cfRule type="cellIs" dxfId="7883" priority="3187" operator="lessThan">
      <formula>0</formula>
    </cfRule>
    <cfRule type="cellIs" dxfId="7882" priority="3188" operator="lessThan">
      <formula>-105575</formula>
    </cfRule>
  </conditionalFormatting>
  <conditionalFormatting sqref="BB149">
    <cfRule type="cellIs" dxfId="7881" priority="3185" operator="lessThan">
      <formula>0</formula>
    </cfRule>
    <cfRule type="cellIs" dxfId="7880" priority="3186" operator="lessThan">
      <formula>-105575</formula>
    </cfRule>
  </conditionalFormatting>
  <conditionalFormatting sqref="BB129:BB138 BB140:BB149">
    <cfRule type="cellIs" dxfId="7879" priority="3183" operator="lessThan">
      <formula>0</formula>
    </cfRule>
    <cfRule type="cellIs" dxfId="7878" priority="3184" operator="lessThan">
      <formula>-105575</formula>
    </cfRule>
  </conditionalFormatting>
  <conditionalFormatting sqref="BB94:BB98 BB86:BB87 BB89:BB91 BB141:BB149 BB124:BB133 BB107:BB110 BB112:BB117 BB119:BB122 BB135:BB138 BB101:BB104 BB80:BB84">
    <cfRule type="cellIs" dxfId="7877" priority="3181" operator="lessThan">
      <formula>0</formula>
    </cfRule>
    <cfRule type="cellIs" dxfId="7876" priority="3182" operator="lessThan">
      <formula>-105575</formula>
    </cfRule>
  </conditionalFormatting>
  <conditionalFormatting sqref="BB129 BB131 BB133 BB135">
    <cfRule type="cellIs" dxfId="7875" priority="3179" operator="lessThan">
      <formula>0</formula>
    </cfRule>
    <cfRule type="cellIs" dxfId="7874" priority="3180" operator="lessThan">
      <formula>-105575</formula>
    </cfRule>
  </conditionalFormatting>
  <conditionalFormatting sqref="BB146 BB144 BB141">
    <cfRule type="cellIs" dxfId="7873" priority="3177" operator="lessThan">
      <formula>0</formula>
    </cfRule>
    <cfRule type="cellIs" dxfId="7872" priority="3178" operator="lessThan">
      <formula>-105575</formula>
    </cfRule>
  </conditionalFormatting>
  <conditionalFormatting sqref="BB146 BB144 BB141">
    <cfRule type="cellIs" dxfId="7871" priority="3175" operator="lessThan">
      <formula>0</formula>
    </cfRule>
    <cfRule type="cellIs" dxfId="7870" priority="3176" operator="lessThan">
      <formula>-105575</formula>
    </cfRule>
  </conditionalFormatting>
  <conditionalFormatting sqref="BB140 BB145 BB142:BB143 BB137:BB138">
    <cfRule type="cellIs" dxfId="7869" priority="3173" operator="lessThan">
      <formula>0</formula>
    </cfRule>
    <cfRule type="cellIs" dxfId="7868" priority="3174" operator="lessThan">
      <formula>-105575</formula>
    </cfRule>
  </conditionalFormatting>
  <conditionalFormatting sqref="BB149">
    <cfRule type="cellIs" dxfId="7867" priority="3171" operator="lessThan">
      <formula>0</formula>
    </cfRule>
    <cfRule type="cellIs" dxfId="7866" priority="3172" operator="lessThan">
      <formula>-105575</formula>
    </cfRule>
  </conditionalFormatting>
  <conditionalFormatting sqref="BB94:BB98 BB86:BB87 BB89:BB91 BB141:BB149 BB124:BB133 BB107:BB110 BB112:BB117 BB119:BB122 BB135:BB138 BB101:BB104 BB80:BB84">
    <cfRule type="cellIs" dxfId="7865" priority="3169" operator="lessThan">
      <formula>0</formula>
    </cfRule>
    <cfRule type="cellIs" dxfId="7864"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7863" priority="3167" operator="lessThan">
      <formula>0</formula>
    </cfRule>
    <cfRule type="cellIs" dxfId="7862" priority="3168" operator="lessThan">
      <formula>-105575</formula>
    </cfRule>
  </conditionalFormatting>
  <conditionalFormatting sqref="BB41">
    <cfRule type="cellIs" dxfId="7861" priority="3165" operator="lessThan">
      <formula>0</formula>
    </cfRule>
    <cfRule type="cellIs" dxfId="7860" priority="3166" operator="lessThan">
      <formula>-105575</formula>
    </cfRule>
  </conditionalFormatting>
  <conditionalFormatting sqref="BB152:BB155">
    <cfRule type="cellIs" dxfId="7859" priority="3163" operator="lessThan">
      <formula>0</formula>
    </cfRule>
    <cfRule type="cellIs" dxfId="7858" priority="3164" operator="lessThan">
      <formula>-105575</formula>
    </cfRule>
  </conditionalFormatting>
  <conditionalFormatting sqref="BB152:BB155">
    <cfRule type="cellIs" dxfId="7857" priority="3161" operator="lessThan">
      <formula>0</formula>
    </cfRule>
    <cfRule type="cellIs" dxfId="7856" priority="3162" operator="lessThan">
      <formula>-105575</formula>
    </cfRule>
  </conditionalFormatting>
  <conditionalFormatting sqref="BB152:BB155">
    <cfRule type="cellIs" dxfId="7855" priority="3159" operator="lessThan">
      <formula>0</formula>
    </cfRule>
    <cfRule type="cellIs" dxfId="7854" priority="3160" operator="lessThan">
      <formula>-105575</formula>
    </cfRule>
  </conditionalFormatting>
  <conditionalFormatting sqref="BB157:BB158">
    <cfRule type="cellIs" dxfId="7853" priority="3157" operator="lessThan">
      <formula>0</formula>
    </cfRule>
    <cfRule type="cellIs" dxfId="7852" priority="3158" operator="lessThan">
      <formula>-105575</formula>
    </cfRule>
  </conditionalFormatting>
  <conditionalFormatting sqref="BB157:BB158">
    <cfRule type="cellIs" dxfId="7851" priority="3155" operator="lessThan">
      <formula>0</formula>
    </cfRule>
    <cfRule type="cellIs" dxfId="7850" priority="3156" operator="lessThan">
      <formula>-105575</formula>
    </cfRule>
  </conditionalFormatting>
  <conditionalFormatting sqref="BB157:BB158">
    <cfRule type="cellIs" dxfId="7849" priority="3153" operator="lessThan">
      <formula>0</formula>
    </cfRule>
    <cfRule type="cellIs" dxfId="7848" priority="3154" operator="lessThan">
      <formula>-105575</formula>
    </cfRule>
  </conditionalFormatting>
  <conditionalFormatting sqref="BB160:BB161">
    <cfRule type="cellIs" dxfId="7847" priority="3151" operator="lessThan">
      <formula>0</formula>
    </cfRule>
    <cfRule type="cellIs" dxfId="7846" priority="3152" operator="lessThan">
      <formula>-105575</formula>
    </cfRule>
  </conditionalFormatting>
  <conditionalFormatting sqref="BB160:BB161">
    <cfRule type="cellIs" dxfId="7845" priority="3149" operator="lessThan">
      <formula>0</formula>
    </cfRule>
    <cfRule type="cellIs" dxfId="7844" priority="3150" operator="lessThan">
      <formula>-105575</formula>
    </cfRule>
  </conditionalFormatting>
  <conditionalFormatting sqref="BB160:BB161">
    <cfRule type="cellIs" dxfId="7843" priority="3147" operator="lessThan">
      <formula>0</formula>
    </cfRule>
    <cfRule type="cellIs" dxfId="7842" priority="3148" operator="lessThan">
      <formula>-105575</formula>
    </cfRule>
  </conditionalFormatting>
  <conditionalFormatting sqref="BB164:BB167">
    <cfRule type="cellIs" dxfId="7841" priority="3145" operator="lessThan">
      <formula>0</formula>
    </cfRule>
    <cfRule type="cellIs" dxfId="7840" priority="3146" operator="lessThan">
      <formula>-105575</formula>
    </cfRule>
  </conditionalFormatting>
  <conditionalFormatting sqref="BB164:BB167">
    <cfRule type="cellIs" dxfId="7839" priority="3143" operator="lessThan">
      <formula>0</formula>
    </cfRule>
    <cfRule type="cellIs" dxfId="7838" priority="3144" operator="lessThan">
      <formula>-105575</formula>
    </cfRule>
  </conditionalFormatting>
  <conditionalFormatting sqref="BB164:BB167">
    <cfRule type="cellIs" dxfId="7837" priority="3141" operator="lessThan">
      <formula>0</formula>
    </cfRule>
    <cfRule type="cellIs" dxfId="7836" priority="3142" operator="lessThan">
      <formula>-105575</formula>
    </cfRule>
  </conditionalFormatting>
  <conditionalFormatting sqref="BB169:BB177">
    <cfRule type="cellIs" dxfId="7835" priority="3139" operator="lessThan">
      <formula>0</formula>
    </cfRule>
    <cfRule type="cellIs" dxfId="7834" priority="3140" operator="lessThan">
      <formula>-105575</formula>
    </cfRule>
  </conditionalFormatting>
  <conditionalFormatting sqref="BB169:BB177">
    <cfRule type="cellIs" dxfId="7833" priority="3137" operator="lessThan">
      <formula>0</formula>
    </cfRule>
    <cfRule type="cellIs" dxfId="7832" priority="3138" operator="lessThan">
      <formula>-105575</formula>
    </cfRule>
  </conditionalFormatting>
  <conditionalFormatting sqref="BB169:BB177">
    <cfRule type="cellIs" dxfId="7831" priority="3135" operator="lessThan">
      <formula>0</formula>
    </cfRule>
    <cfRule type="cellIs" dxfId="7830" priority="3136" operator="lessThan">
      <formula>-105575</formula>
    </cfRule>
  </conditionalFormatting>
  <conditionalFormatting sqref="BB179:BB180">
    <cfRule type="cellIs" dxfId="7829" priority="3133" operator="lessThan">
      <formula>0</formula>
    </cfRule>
    <cfRule type="cellIs" dxfId="7828" priority="3134" operator="lessThan">
      <formula>-105575</formula>
    </cfRule>
  </conditionalFormatting>
  <conditionalFormatting sqref="BB179:BB180">
    <cfRule type="cellIs" dxfId="7827" priority="3131" operator="lessThan">
      <formula>0</formula>
    </cfRule>
    <cfRule type="cellIs" dxfId="7826" priority="3132" operator="lessThan">
      <formula>-105575</formula>
    </cfRule>
  </conditionalFormatting>
  <conditionalFormatting sqref="BB179:BB180">
    <cfRule type="cellIs" dxfId="7825" priority="3129" operator="lessThan">
      <formula>0</formula>
    </cfRule>
    <cfRule type="cellIs" dxfId="7824" priority="3130" operator="lessThan">
      <formula>-105575</formula>
    </cfRule>
  </conditionalFormatting>
  <conditionalFormatting sqref="BB183:BB189">
    <cfRule type="cellIs" dxfId="7823" priority="3127" operator="lessThan">
      <formula>0</formula>
    </cfRule>
    <cfRule type="cellIs" dxfId="7822" priority="3128" operator="lessThan">
      <formula>-105575</formula>
    </cfRule>
  </conditionalFormatting>
  <conditionalFormatting sqref="BB183:BB189">
    <cfRule type="cellIs" dxfId="7821" priority="3125" operator="lessThan">
      <formula>0</formula>
    </cfRule>
    <cfRule type="cellIs" dxfId="7820" priority="3126" operator="lessThan">
      <formula>-105575</formula>
    </cfRule>
  </conditionalFormatting>
  <conditionalFormatting sqref="BB183:BB189">
    <cfRule type="cellIs" dxfId="7819" priority="3123" operator="lessThan">
      <formula>0</formula>
    </cfRule>
    <cfRule type="cellIs" dxfId="7818" priority="3124" operator="lessThan">
      <formula>-105575</formula>
    </cfRule>
  </conditionalFormatting>
  <conditionalFormatting sqref="BB191:BB192">
    <cfRule type="cellIs" dxfId="7817" priority="3121" operator="lessThan">
      <formula>0</formula>
    </cfRule>
    <cfRule type="cellIs" dxfId="7816" priority="3122" operator="lessThan">
      <formula>-105575</formula>
    </cfRule>
  </conditionalFormatting>
  <conditionalFormatting sqref="BB191:BB192">
    <cfRule type="cellIs" dxfId="7815" priority="3119" operator="lessThan">
      <formula>0</formula>
    </cfRule>
    <cfRule type="cellIs" dxfId="7814" priority="3120" operator="lessThan">
      <formula>-105575</formula>
    </cfRule>
  </conditionalFormatting>
  <conditionalFormatting sqref="BB191:BB192">
    <cfRule type="cellIs" dxfId="7813" priority="3117" operator="lessThan">
      <formula>0</formula>
    </cfRule>
    <cfRule type="cellIs" dxfId="7812" priority="3118" operator="lessThan">
      <formula>-105575</formula>
    </cfRule>
  </conditionalFormatting>
  <conditionalFormatting sqref="BB194:BB195">
    <cfRule type="cellIs" dxfId="7811" priority="3115" operator="lessThan">
      <formula>0</formula>
    </cfRule>
    <cfRule type="cellIs" dxfId="7810" priority="3116" operator="lessThan">
      <formula>-105575</formula>
    </cfRule>
  </conditionalFormatting>
  <conditionalFormatting sqref="BB194:BB195">
    <cfRule type="cellIs" dxfId="7809" priority="3113" operator="lessThan">
      <formula>0</formula>
    </cfRule>
    <cfRule type="cellIs" dxfId="7808" priority="3114" operator="lessThan">
      <formula>-105575</formula>
    </cfRule>
  </conditionalFormatting>
  <conditionalFormatting sqref="BB194:BB195">
    <cfRule type="cellIs" dxfId="7807" priority="3111" operator="lessThan">
      <formula>0</formula>
    </cfRule>
    <cfRule type="cellIs" dxfId="7806" priority="3112" operator="lessThan">
      <formula>-105575</formula>
    </cfRule>
  </conditionalFormatting>
  <conditionalFormatting sqref="BB199:BB202">
    <cfRule type="cellIs" dxfId="7805" priority="3109" operator="lessThan">
      <formula>0</formula>
    </cfRule>
    <cfRule type="cellIs" dxfId="7804" priority="3110" operator="lessThan">
      <formula>-105575</formula>
    </cfRule>
  </conditionalFormatting>
  <conditionalFormatting sqref="BB199:BB202">
    <cfRule type="cellIs" dxfId="7803" priority="3107" operator="lessThan">
      <formula>0</formula>
    </cfRule>
    <cfRule type="cellIs" dxfId="7802" priority="3108" operator="lessThan">
      <formula>-105575</formula>
    </cfRule>
  </conditionalFormatting>
  <conditionalFormatting sqref="BB199:BB202">
    <cfRule type="cellIs" dxfId="7801" priority="3105" operator="lessThan">
      <formula>0</formula>
    </cfRule>
    <cfRule type="cellIs" dxfId="7800" priority="3106" operator="lessThan">
      <formula>-105575</formula>
    </cfRule>
  </conditionalFormatting>
  <conditionalFormatting sqref="BB204:BB208">
    <cfRule type="cellIs" dxfId="7799" priority="3103" operator="lessThan">
      <formula>0</formula>
    </cfRule>
    <cfRule type="cellIs" dxfId="7798" priority="3104" operator="lessThan">
      <formula>-105575</formula>
    </cfRule>
  </conditionalFormatting>
  <conditionalFormatting sqref="BB204:BB208">
    <cfRule type="cellIs" dxfId="7797" priority="3101" operator="lessThan">
      <formula>0</formula>
    </cfRule>
    <cfRule type="cellIs" dxfId="7796" priority="3102" operator="lessThan">
      <formula>-105575</formula>
    </cfRule>
  </conditionalFormatting>
  <conditionalFormatting sqref="BB204:BB208">
    <cfRule type="cellIs" dxfId="7795" priority="3099" operator="lessThan">
      <formula>0</formula>
    </cfRule>
    <cfRule type="cellIs" dxfId="7794" priority="3100" operator="lessThan">
      <formula>-105575</formula>
    </cfRule>
  </conditionalFormatting>
  <conditionalFormatting sqref="BB210:BB211">
    <cfRule type="cellIs" dxfId="7793" priority="3097" operator="lessThan">
      <formula>0</formula>
    </cfRule>
    <cfRule type="cellIs" dxfId="7792" priority="3098" operator="lessThan">
      <formula>-105575</formula>
    </cfRule>
  </conditionalFormatting>
  <conditionalFormatting sqref="BB210:BB211">
    <cfRule type="cellIs" dxfId="7791" priority="3095" operator="lessThan">
      <formula>0</formula>
    </cfRule>
    <cfRule type="cellIs" dxfId="7790" priority="3096" operator="lessThan">
      <formula>-105575</formula>
    </cfRule>
  </conditionalFormatting>
  <conditionalFormatting sqref="BB210:BB211">
    <cfRule type="cellIs" dxfId="7789" priority="3093" operator="lessThan">
      <formula>0</formula>
    </cfRule>
    <cfRule type="cellIs" dxfId="7788" priority="3094" operator="lessThan">
      <formula>-105575</formula>
    </cfRule>
  </conditionalFormatting>
  <conditionalFormatting sqref="BB214:BB219">
    <cfRule type="cellIs" dxfId="7787" priority="3091" operator="lessThan">
      <formula>0</formula>
    </cfRule>
    <cfRule type="cellIs" dxfId="7786" priority="3092" operator="lessThan">
      <formula>-105575</formula>
    </cfRule>
  </conditionalFormatting>
  <conditionalFormatting sqref="BB214:BB219">
    <cfRule type="cellIs" dxfId="7785" priority="3089" operator="lessThan">
      <formula>0</formula>
    </cfRule>
    <cfRule type="cellIs" dxfId="7784" priority="3090" operator="lessThan">
      <formula>-105575</formula>
    </cfRule>
  </conditionalFormatting>
  <conditionalFormatting sqref="BB214:BB219">
    <cfRule type="cellIs" dxfId="7783" priority="3087" operator="lessThan">
      <formula>0</formula>
    </cfRule>
    <cfRule type="cellIs" dxfId="7782" priority="3088" operator="lessThan">
      <formula>-105575</formula>
    </cfRule>
  </conditionalFormatting>
  <conditionalFormatting sqref="BB222:BB224">
    <cfRule type="cellIs" dxfId="7781" priority="3085" operator="lessThan">
      <formula>0</formula>
    </cfRule>
    <cfRule type="cellIs" dxfId="7780" priority="3086" operator="lessThan">
      <formula>-105575</formula>
    </cfRule>
  </conditionalFormatting>
  <conditionalFormatting sqref="BB222:BB224">
    <cfRule type="cellIs" dxfId="7779" priority="3083" operator="lessThan">
      <formula>0</formula>
    </cfRule>
    <cfRule type="cellIs" dxfId="7778" priority="3084" operator="lessThan">
      <formula>-105575</formula>
    </cfRule>
  </conditionalFormatting>
  <conditionalFormatting sqref="BB222:BB224">
    <cfRule type="cellIs" dxfId="7777" priority="3081" operator="lessThan">
      <formula>0</formula>
    </cfRule>
    <cfRule type="cellIs" dxfId="7776" priority="3082" operator="lessThan">
      <formula>-105575</formula>
    </cfRule>
  </conditionalFormatting>
  <conditionalFormatting sqref="BB227:BB230">
    <cfRule type="cellIs" dxfId="7775" priority="3079" operator="lessThan">
      <formula>0</formula>
    </cfRule>
    <cfRule type="cellIs" dxfId="7774" priority="3080" operator="lessThan">
      <formula>-105575</formula>
    </cfRule>
  </conditionalFormatting>
  <conditionalFormatting sqref="BB227:BB230">
    <cfRule type="cellIs" dxfId="7773" priority="3077" operator="lessThan">
      <formula>0</formula>
    </cfRule>
    <cfRule type="cellIs" dxfId="7772" priority="3078" operator="lessThan">
      <formula>-105575</formula>
    </cfRule>
  </conditionalFormatting>
  <conditionalFormatting sqref="BB227:BB230">
    <cfRule type="cellIs" dxfId="7771" priority="3075" operator="lessThan">
      <formula>0</formula>
    </cfRule>
    <cfRule type="cellIs" dxfId="7770" priority="3076" operator="lessThan">
      <formula>-105575</formula>
    </cfRule>
  </conditionalFormatting>
  <conditionalFormatting sqref="BB246:BB249">
    <cfRule type="cellIs" dxfId="7769" priority="3073" operator="lessThan">
      <formula>0</formula>
    </cfRule>
    <cfRule type="cellIs" dxfId="7768" priority="3074" operator="lessThan">
      <formula>-105575</formula>
    </cfRule>
  </conditionalFormatting>
  <conditionalFormatting sqref="BB246:BB249">
    <cfRule type="cellIs" dxfId="7767" priority="3071" operator="lessThan">
      <formula>0</formula>
    </cfRule>
    <cfRule type="cellIs" dxfId="7766" priority="3072" operator="lessThan">
      <formula>-105575</formula>
    </cfRule>
  </conditionalFormatting>
  <conditionalFormatting sqref="BB246:BB249">
    <cfRule type="cellIs" dxfId="7765" priority="3069" operator="lessThan">
      <formula>0</formula>
    </cfRule>
    <cfRule type="cellIs" dxfId="7764" priority="3070" operator="lessThan">
      <formula>-105575</formula>
    </cfRule>
  </conditionalFormatting>
  <conditionalFormatting sqref="BB246:BB249">
    <cfRule type="cellIs" dxfId="7763" priority="3067" operator="lessThan">
      <formula>0</formula>
    </cfRule>
    <cfRule type="cellIs" dxfId="7762" priority="3068" operator="lessThan">
      <formula>-105575</formula>
    </cfRule>
  </conditionalFormatting>
  <conditionalFormatting sqref="BB246:BB249">
    <cfRule type="cellIs" dxfId="7761" priority="3065" operator="lessThan">
      <formula>0</formula>
    </cfRule>
    <cfRule type="cellIs" dxfId="7760" priority="3066" operator="lessThan">
      <formula>-105575</formula>
    </cfRule>
  </conditionalFormatting>
  <conditionalFormatting sqref="BB246:BB249">
    <cfRule type="cellIs" dxfId="7759" priority="3063" operator="lessThan">
      <formula>0</formula>
    </cfRule>
    <cfRule type="cellIs" dxfId="7758" priority="3064" operator="lessThan">
      <formula>-105575</formula>
    </cfRule>
  </conditionalFormatting>
  <conditionalFormatting sqref="BB246:BB249">
    <cfRule type="cellIs" dxfId="7757" priority="3061" operator="lessThan">
      <formula>0</formula>
    </cfRule>
    <cfRule type="cellIs" dxfId="7756" priority="3062" operator="lessThan">
      <formula>-105575</formula>
    </cfRule>
  </conditionalFormatting>
  <conditionalFormatting sqref="BB246:BB249">
    <cfRule type="cellIs" dxfId="7755" priority="3059" operator="lessThan">
      <formula>0</formula>
    </cfRule>
    <cfRule type="cellIs" dxfId="7754" priority="3060" operator="lessThan">
      <formula>-105575</formula>
    </cfRule>
  </conditionalFormatting>
  <conditionalFormatting sqref="BB246:BB249">
    <cfRule type="cellIs" dxfId="7753" priority="3057" operator="lessThan">
      <formula>0</formula>
    </cfRule>
    <cfRule type="cellIs" dxfId="7752" priority="3058" operator="lessThan">
      <formula>-105575</formula>
    </cfRule>
  </conditionalFormatting>
  <conditionalFormatting sqref="BB251:BB253">
    <cfRule type="cellIs" dxfId="7751" priority="3055" operator="lessThan">
      <formula>0</formula>
    </cfRule>
    <cfRule type="cellIs" dxfId="7750" priority="3056" operator="lessThan">
      <formula>-105575</formula>
    </cfRule>
  </conditionalFormatting>
  <conditionalFormatting sqref="BB251:BB253">
    <cfRule type="cellIs" dxfId="7749" priority="3053" operator="lessThan">
      <formula>0</formula>
    </cfRule>
    <cfRule type="cellIs" dxfId="7748" priority="3054" operator="lessThan">
      <formula>-105575</formula>
    </cfRule>
  </conditionalFormatting>
  <conditionalFormatting sqref="BB251:BB253">
    <cfRule type="cellIs" dxfId="7747" priority="3051" operator="lessThan">
      <formula>0</formula>
    </cfRule>
    <cfRule type="cellIs" dxfId="7746" priority="3052" operator="lessThan">
      <formula>-105575</formula>
    </cfRule>
  </conditionalFormatting>
  <conditionalFormatting sqref="BB251:BB253">
    <cfRule type="cellIs" dxfId="7745" priority="3049" operator="lessThan">
      <formula>0</formula>
    </cfRule>
    <cfRule type="cellIs" dxfId="7744" priority="3050" operator="lessThan">
      <formula>-105575</formula>
    </cfRule>
  </conditionalFormatting>
  <conditionalFormatting sqref="BB251:BB253">
    <cfRule type="cellIs" dxfId="7743" priority="3047" operator="lessThan">
      <formula>0</formula>
    </cfRule>
    <cfRule type="cellIs" dxfId="7742" priority="3048" operator="lessThan">
      <formula>-105575</formula>
    </cfRule>
  </conditionalFormatting>
  <conditionalFormatting sqref="BB251:BB253">
    <cfRule type="cellIs" dxfId="7741" priority="3045" operator="lessThan">
      <formula>0</formula>
    </cfRule>
    <cfRule type="cellIs" dxfId="7740" priority="3046" operator="lessThan">
      <formula>-105575</formula>
    </cfRule>
  </conditionalFormatting>
  <conditionalFormatting sqref="BB251:BB253">
    <cfRule type="cellIs" dxfId="7739" priority="3043" operator="lessThan">
      <formula>0</formula>
    </cfRule>
    <cfRule type="cellIs" dxfId="7738" priority="3044" operator="lessThan">
      <formula>-105575</formula>
    </cfRule>
  </conditionalFormatting>
  <conditionalFormatting sqref="BB251:BB253">
    <cfRule type="cellIs" dxfId="7737" priority="3041" operator="lessThan">
      <formula>0</formula>
    </cfRule>
    <cfRule type="cellIs" dxfId="7736" priority="3042" operator="lessThan">
      <formula>-105575</formula>
    </cfRule>
  </conditionalFormatting>
  <conditionalFormatting sqref="BB251:BB253">
    <cfRule type="cellIs" dxfId="7735" priority="3039" operator="lessThan">
      <formula>0</formula>
    </cfRule>
    <cfRule type="cellIs" dxfId="7734" priority="3040" operator="lessThan">
      <formula>-105575</formula>
    </cfRule>
  </conditionalFormatting>
  <conditionalFormatting sqref="BB255:BB257">
    <cfRule type="cellIs" dxfId="7733" priority="3037" operator="lessThan">
      <formula>0</formula>
    </cfRule>
    <cfRule type="cellIs" dxfId="7732" priority="3038" operator="lessThan">
      <formula>-105575</formula>
    </cfRule>
  </conditionalFormatting>
  <conditionalFormatting sqref="BB255:BB257">
    <cfRule type="cellIs" dxfId="7731" priority="3035" operator="lessThan">
      <formula>0</formula>
    </cfRule>
    <cfRule type="cellIs" dxfId="7730" priority="3036" operator="lessThan">
      <formula>-105575</formula>
    </cfRule>
  </conditionalFormatting>
  <conditionalFormatting sqref="BB255:BB257">
    <cfRule type="cellIs" dxfId="7729" priority="3033" operator="lessThan">
      <formula>0</formula>
    </cfRule>
    <cfRule type="cellIs" dxfId="7728" priority="3034" operator="lessThan">
      <formula>-105575</formula>
    </cfRule>
  </conditionalFormatting>
  <conditionalFormatting sqref="BB255:BB257">
    <cfRule type="cellIs" dxfId="7727" priority="3031" operator="lessThan">
      <formula>0</formula>
    </cfRule>
    <cfRule type="cellIs" dxfId="7726" priority="3032" operator="lessThan">
      <formula>-105575</formula>
    </cfRule>
  </conditionalFormatting>
  <conditionalFormatting sqref="BB255:BB257">
    <cfRule type="cellIs" dxfId="7725" priority="3029" operator="lessThan">
      <formula>0</formula>
    </cfRule>
    <cfRule type="cellIs" dxfId="7724" priority="3030" operator="lessThan">
      <formula>-105575</formula>
    </cfRule>
  </conditionalFormatting>
  <conditionalFormatting sqref="BB255:BB257">
    <cfRule type="cellIs" dxfId="7723" priority="3027" operator="lessThan">
      <formula>0</formula>
    </cfRule>
    <cfRule type="cellIs" dxfId="7722" priority="3028" operator="lessThan">
      <formula>-105575</formula>
    </cfRule>
  </conditionalFormatting>
  <conditionalFormatting sqref="BB255:BB257">
    <cfRule type="cellIs" dxfId="7721" priority="3025" operator="lessThan">
      <formula>0</formula>
    </cfRule>
    <cfRule type="cellIs" dxfId="7720" priority="3026" operator="lessThan">
      <formula>-105575</formula>
    </cfRule>
  </conditionalFormatting>
  <conditionalFormatting sqref="BB255:BB257">
    <cfRule type="cellIs" dxfId="7719" priority="3023" operator="lessThan">
      <formula>0</formula>
    </cfRule>
    <cfRule type="cellIs" dxfId="7718" priority="3024" operator="lessThan">
      <formula>-105575</formula>
    </cfRule>
  </conditionalFormatting>
  <conditionalFormatting sqref="BB255:BB257">
    <cfRule type="cellIs" dxfId="7717" priority="3021" operator="lessThan">
      <formula>0</formula>
    </cfRule>
    <cfRule type="cellIs" dxfId="7716" priority="3022" operator="lessThan">
      <formula>-105575</formula>
    </cfRule>
  </conditionalFormatting>
  <conditionalFormatting sqref="BB260:BB262">
    <cfRule type="cellIs" dxfId="7715" priority="3019" operator="lessThan">
      <formula>0</formula>
    </cfRule>
    <cfRule type="cellIs" dxfId="7714" priority="3020" operator="lessThan">
      <formula>-105575</formula>
    </cfRule>
  </conditionalFormatting>
  <conditionalFormatting sqref="BB260:BB262">
    <cfRule type="cellIs" dxfId="7713" priority="3017" operator="lessThan">
      <formula>0</formula>
    </cfRule>
    <cfRule type="cellIs" dxfId="7712" priority="3018" operator="lessThan">
      <formula>-105575</formula>
    </cfRule>
  </conditionalFormatting>
  <conditionalFormatting sqref="BB260:BB262">
    <cfRule type="cellIs" dxfId="7711" priority="3015" operator="lessThan">
      <formula>0</formula>
    </cfRule>
    <cfRule type="cellIs" dxfId="7710" priority="3016" operator="lessThan">
      <formula>-105575</formula>
    </cfRule>
  </conditionalFormatting>
  <conditionalFormatting sqref="BB260:BB262">
    <cfRule type="cellIs" dxfId="7709" priority="3013" operator="lessThan">
      <formula>0</formula>
    </cfRule>
    <cfRule type="cellIs" dxfId="7708" priority="3014" operator="lessThan">
      <formula>-105575</formula>
    </cfRule>
  </conditionalFormatting>
  <conditionalFormatting sqref="BB260:BB262">
    <cfRule type="cellIs" dxfId="7707" priority="3011" operator="lessThan">
      <formula>0</formula>
    </cfRule>
    <cfRule type="cellIs" dxfId="7706" priority="3012" operator="lessThan">
      <formula>-105575</formula>
    </cfRule>
  </conditionalFormatting>
  <conditionalFormatting sqref="BB260:BB262">
    <cfRule type="cellIs" dxfId="7705" priority="3009" operator="lessThan">
      <formula>0</formula>
    </cfRule>
    <cfRule type="cellIs" dxfId="7704" priority="3010" operator="lessThan">
      <formula>-105575</formula>
    </cfRule>
  </conditionalFormatting>
  <conditionalFormatting sqref="BB260:BB262">
    <cfRule type="cellIs" dxfId="7703" priority="3007" operator="lessThan">
      <formula>0</formula>
    </cfRule>
    <cfRule type="cellIs" dxfId="7702" priority="3008" operator="lessThan">
      <formula>-105575</formula>
    </cfRule>
  </conditionalFormatting>
  <conditionalFormatting sqref="BB260:BB262">
    <cfRule type="cellIs" dxfId="7701" priority="3005" operator="lessThan">
      <formula>0</formula>
    </cfRule>
    <cfRule type="cellIs" dxfId="7700" priority="3006" operator="lessThan">
      <formula>-105575</formula>
    </cfRule>
  </conditionalFormatting>
  <conditionalFormatting sqref="BB260:BB262">
    <cfRule type="cellIs" dxfId="7699" priority="3003" operator="lessThan">
      <formula>0</formula>
    </cfRule>
    <cfRule type="cellIs" dxfId="7698" priority="3004" operator="lessThan">
      <formula>-105575</formula>
    </cfRule>
  </conditionalFormatting>
  <conditionalFormatting sqref="BB264:BB267">
    <cfRule type="cellIs" dxfId="7697" priority="3001" operator="lessThan">
      <formula>0</formula>
    </cfRule>
    <cfRule type="cellIs" dxfId="7696" priority="3002" operator="lessThan">
      <formula>-105575</formula>
    </cfRule>
  </conditionalFormatting>
  <conditionalFormatting sqref="BB264:BB267">
    <cfRule type="cellIs" dxfId="7695" priority="2999" operator="lessThan">
      <formula>0</formula>
    </cfRule>
    <cfRule type="cellIs" dxfId="7694" priority="3000" operator="lessThan">
      <formula>-105575</formula>
    </cfRule>
  </conditionalFormatting>
  <conditionalFormatting sqref="BB264:BB267">
    <cfRule type="cellIs" dxfId="7693" priority="2997" operator="lessThan">
      <formula>0</formula>
    </cfRule>
    <cfRule type="cellIs" dxfId="7692" priority="2998" operator="lessThan">
      <formula>-105575</formula>
    </cfRule>
  </conditionalFormatting>
  <conditionalFormatting sqref="BB264:BB267">
    <cfRule type="cellIs" dxfId="7691" priority="2995" operator="lessThan">
      <formula>0</formula>
    </cfRule>
    <cfRule type="cellIs" dxfId="7690" priority="2996" operator="lessThan">
      <formula>-105575</formula>
    </cfRule>
  </conditionalFormatting>
  <conditionalFormatting sqref="BB264:BB267">
    <cfRule type="cellIs" dxfId="7689" priority="2993" operator="lessThan">
      <formula>0</formula>
    </cfRule>
    <cfRule type="cellIs" dxfId="7688" priority="2994" operator="lessThan">
      <formula>-105575</formula>
    </cfRule>
  </conditionalFormatting>
  <conditionalFormatting sqref="BB264:BB267">
    <cfRule type="cellIs" dxfId="7687" priority="2991" operator="lessThan">
      <formula>0</formula>
    </cfRule>
    <cfRule type="cellIs" dxfId="7686" priority="2992" operator="lessThan">
      <formula>-105575</formula>
    </cfRule>
  </conditionalFormatting>
  <conditionalFormatting sqref="BB264:BB267">
    <cfRule type="cellIs" dxfId="7685" priority="2989" operator="lessThan">
      <formula>0</formula>
    </cfRule>
    <cfRule type="cellIs" dxfId="7684" priority="2990" operator="lessThan">
      <formula>-105575</formula>
    </cfRule>
  </conditionalFormatting>
  <conditionalFormatting sqref="BB264:BB267">
    <cfRule type="cellIs" dxfId="7683" priority="2987" operator="lessThan">
      <formula>0</formula>
    </cfRule>
    <cfRule type="cellIs" dxfId="7682" priority="2988" operator="lessThan">
      <formula>-105575</formula>
    </cfRule>
  </conditionalFormatting>
  <conditionalFormatting sqref="BB264:BB267">
    <cfRule type="cellIs" dxfId="7681" priority="2985" operator="lessThan">
      <formula>0</formula>
    </cfRule>
    <cfRule type="cellIs" dxfId="7680" priority="2986" operator="lessThan">
      <formula>-105575</formula>
    </cfRule>
  </conditionalFormatting>
  <conditionalFormatting sqref="BB270:BB272">
    <cfRule type="cellIs" dxfId="7679" priority="2983" operator="lessThan">
      <formula>0</formula>
    </cfRule>
    <cfRule type="cellIs" dxfId="7678" priority="2984" operator="lessThan">
      <formula>-105575</formula>
    </cfRule>
  </conditionalFormatting>
  <conditionalFormatting sqref="BB270:BB272">
    <cfRule type="cellIs" dxfId="7677" priority="2981" operator="lessThan">
      <formula>0</formula>
    </cfRule>
    <cfRule type="cellIs" dxfId="7676" priority="2982" operator="lessThan">
      <formula>-105575</formula>
    </cfRule>
  </conditionalFormatting>
  <conditionalFormatting sqref="BB270:BB272">
    <cfRule type="cellIs" dxfId="7675" priority="2979" operator="lessThan">
      <formula>0</formula>
    </cfRule>
    <cfRule type="cellIs" dxfId="7674" priority="2980" operator="lessThan">
      <formula>-105575</formula>
    </cfRule>
  </conditionalFormatting>
  <conditionalFormatting sqref="BB270:BB272">
    <cfRule type="cellIs" dxfId="7673" priority="2977" operator="lessThan">
      <formula>0</formula>
    </cfRule>
    <cfRule type="cellIs" dxfId="7672" priority="2978" operator="lessThan">
      <formula>-105575</formula>
    </cfRule>
  </conditionalFormatting>
  <conditionalFormatting sqref="BB270:BB272">
    <cfRule type="cellIs" dxfId="7671" priority="2975" operator="lessThan">
      <formula>0</formula>
    </cfRule>
    <cfRule type="cellIs" dxfId="7670" priority="2976" operator="lessThan">
      <formula>-105575</formula>
    </cfRule>
  </conditionalFormatting>
  <conditionalFormatting sqref="BB270:BB272">
    <cfRule type="cellIs" dxfId="7669" priority="2973" operator="lessThan">
      <formula>0</formula>
    </cfRule>
    <cfRule type="cellIs" dxfId="7668" priority="2974" operator="lessThan">
      <formula>-105575</formula>
    </cfRule>
  </conditionalFormatting>
  <conditionalFormatting sqref="BB270:BB272">
    <cfRule type="cellIs" dxfId="7667" priority="2971" operator="lessThan">
      <formula>0</formula>
    </cfRule>
    <cfRule type="cellIs" dxfId="7666" priority="2972" operator="lessThan">
      <formula>-105575</formula>
    </cfRule>
  </conditionalFormatting>
  <conditionalFormatting sqref="BB270:BB272">
    <cfRule type="cellIs" dxfId="7665" priority="2969" operator="lessThan">
      <formula>0</formula>
    </cfRule>
    <cfRule type="cellIs" dxfId="7664" priority="2970" operator="lessThan">
      <formula>-105575</formula>
    </cfRule>
  </conditionalFormatting>
  <conditionalFormatting sqref="BB270:BB272">
    <cfRule type="cellIs" dxfId="7663" priority="2967" operator="lessThan">
      <formula>0</formula>
    </cfRule>
    <cfRule type="cellIs" dxfId="7662" priority="2968" operator="lessThan">
      <formula>-105575</formula>
    </cfRule>
  </conditionalFormatting>
  <conditionalFormatting sqref="BB274:BB275">
    <cfRule type="cellIs" dxfId="7661" priority="2965" operator="lessThan">
      <formula>0</formula>
    </cfRule>
    <cfRule type="cellIs" dxfId="7660" priority="2966" operator="lessThan">
      <formula>-105575</formula>
    </cfRule>
  </conditionalFormatting>
  <conditionalFormatting sqref="BB274:BB275">
    <cfRule type="cellIs" dxfId="7659" priority="2963" operator="lessThan">
      <formula>0</formula>
    </cfRule>
    <cfRule type="cellIs" dxfId="7658" priority="2964" operator="lessThan">
      <formula>-105575</formula>
    </cfRule>
  </conditionalFormatting>
  <conditionalFormatting sqref="BB274:BB275">
    <cfRule type="cellIs" dxfId="7657" priority="2961" operator="lessThan">
      <formula>0</formula>
    </cfRule>
    <cfRule type="cellIs" dxfId="7656" priority="2962" operator="lessThan">
      <formula>-105575</formula>
    </cfRule>
  </conditionalFormatting>
  <conditionalFormatting sqref="BB274:BB275">
    <cfRule type="cellIs" dxfId="7655" priority="2959" operator="lessThan">
      <formula>0</formula>
    </cfRule>
    <cfRule type="cellIs" dxfId="7654" priority="2960" operator="lessThan">
      <formula>-105575</formula>
    </cfRule>
  </conditionalFormatting>
  <conditionalFormatting sqref="BB274:BB275">
    <cfRule type="cellIs" dxfId="7653" priority="2957" operator="lessThan">
      <formula>0</formula>
    </cfRule>
    <cfRule type="cellIs" dxfId="7652" priority="2958" operator="lessThan">
      <formula>-105575</formula>
    </cfRule>
  </conditionalFormatting>
  <conditionalFormatting sqref="BB274:BB275">
    <cfRule type="cellIs" dxfId="7651" priority="2955" operator="lessThan">
      <formula>0</formula>
    </cfRule>
    <cfRule type="cellIs" dxfId="7650" priority="2956" operator="lessThan">
      <formula>-105575</formula>
    </cfRule>
  </conditionalFormatting>
  <conditionalFormatting sqref="BB274:BB275">
    <cfRule type="cellIs" dxfId="7649" priority="2953" operator="lessThan">
      <formula>0</formula>
    </cfRule>
    <cfRule type="cellIs" dxfId="7648" priority="2954" operator="lessThan">
      <formula>-105575</formula>
    </cfRule>
  </conditionalFormatting>
  <conditionalFormatting sqref="BB274:BB275">
    <cfRule type="cellIs" dxfId="7647" priority="2951" operator="lessThan">
      <formula>0</formula>
    </cfRule>
    <cfRule type="cellIs" dxfId="7646" priority="2952" operator="lessThan">
      <formula>-105575</formula>
    </cfRule>
  </conditionalFormatting>
  <conditionalFormatting sqref="BB274:BB275">
    <cfRule type="cellIs" dxfId="7645" priority="2949" operator="lessThan">
      <formula>0</formula>
    </cfRule>
    <cfRule type="cellIs" dxfId="7644" priority="2950" operator="lessThan">
      <formula>-105575</formula>
    </cfRule>
  </conditionalFormatting>
  <conditionalFormatting sqref="BB278:BB282">
    <cfRule type="cellIs" dxfId="7643" priority="2947" operator="lessThan">
      <formula>0</formula>
    </cfRule>
    <cfRule type="cellIs" dxfId="7642" priority="2948" operator="lessThan">
      <formula>-105575</formula>
    </cfRule>
  </conditionalFormatting>
  <conditionalFormatting sqref="BB278:BB282">
    <cfRule type="cellIs" dxfId="7641" priority="2945" operator="lessThan">
      <formula>0</formula>
    </cfRule>
    <cfRule type="cellIs" dxfId="7640" priority="2946" operator="lessThan">
      <formula>-105575</formula>
    </cfRule>
  </conditionalFormatting>
  <conditionalFormatting sqref="BB278:BB282">
    <cfRule type="cellIs" dxfId="7639" priority="2943" operator="lessThan">
      <formula>0</formula>
    </cfRule>
    <cfRule type="cellIs" dxfId="7638" priority="2944" operator="lessThan">
      <formula>-105575</formula>
    </cfRule>
  </conditionalFormatting>
  <conditionalFormatting sqref="BB278:BB282">
    <cfRule type="cellIs" dxfId="7637" priority="2941" operator="lessThan">
      <formula>0</formula>
    </cfRule>
    <cfRule type="cellIs" dxfId="7636" priority="2942" operator="lessThan">
      <formula>-105575</formula>
    </cfRule>
  </conditionalFormatting>
  <conditionalFormatting sqref="BB278:BB282">
    <cfRule type="cellIs" dxfId="7635" priority="2939" operator="lessThan">
      <formula>0</formula>
    </cfRule>
    <cfRule type="cellIs" dxfId="7634" priority="2940" operator="lessThan">
      <formula>-105575</formula>
    </cfRule>
  </conditionalFormatting>
  <conditionalFormatting sqref="BB278:BB282">
    <cfRule type="cellIs" dxfId="7633" priority="2937" operator="lessThan">
      <formula>0</formula>
    </cfRule>
    <cfRule type="cellIs" dxfId="7632" priority="2938" operator="lessThan">
      <formula>-105575</formula>
    </cfRule>
  </conditionalFormatting>
  <conditionalFormatting sqref="BB278:BB282">
    <cfRule type="cellIs" dxfId="7631" priority="2935" operator="lessThan">
      <formula>0</formula>
    </cfRule>
    <cfRule type="cellIs" dxfId="7630" priority="2936" operator="lessThan">
      <formula>-105575</formula>
    </cfRule>
  </conditionalFormatting>
  <conditionalFormatting sqref="BB278:BB282">
    <cfRule type="cellIs" dxfId="7629" priority="2933" operator="lessThan">
      <formula>0</formula>
    </cfRule>
    <cfRule type="cellIs" dxfId="7628" priority="2934" operator="lessThan">
      <formula>-105575</formula>
    </cfRule>
  </conditionalFormatting>
  <conditionalFormatting sqref="BB278:BB282">
    <cfRule type="cellIs" dxfId="7627" priority="2931" operator="lessThan">
      <formula>0</formula>
    </cfRule>
    <cfRule type="cellIs" dxfId="7626" priority="2932" operator="lessThan">
      <formula>-105575</formula>
    </cfRule>
  </conditionalFormatting>
  <conditionalFormatting sqref="BB285:BB288">
    <cfRule type="cellIs" dxfId="7625" priority="2929" operator="lessThan">
      <formula>0</formula>
    </cfRule>
    <cfRule type="cellIs" dxfId="7624" priority="2930" operator="lessThan">
      <formula>-105575</formula>
    </cfRule>
  </conditionalFormatting>
  <conditionalFormatting sqref="BB285:BB288">
    <cfRule type="cellIs" dxfId="7623" priority="2927" operator="lessThan">
      <formula>0</formula>
    </cfRule>
    <cfRule type="cellIs" dxfId="7622" priority="2928" operator="lessThan">
      <formula>-105575</formula>
    </cfRule>
  </conditionalFormatting>
  <conditionalFormatting sqref="BB285:BB288">
    <cfRule type="cellIs" dxfId="7621" priority="2925" operator="lessThan">
      <formula>0</formula>
    </cfRule>
    <cfRule type="cellIs" dxfId="7620" priority="2926" operator="lessThan">
      <formula>-105575</formula>
    </cfRule>
  </conditionalFormatting>
  <conditionalFormatting sqref="BB285:BB288">
    <cfRule type="cellIs" dxfId="7619" priority="2923" operator="lessThan">
      <formula>0</formula>
    </cfRule>
    <cfRule type="cellIs" dxfId="7618" priority="2924" operator="lessThan">
      <formula>-105575</formula>
    </cfRule>
  </conditionalFormatting>
  <conditionalFormatting sqref="BB285:BB288">
    <cfRule type="cellIs" dxfId="7617" priority="2921" operator="lessThan">
      <formula>0</formula>
    </cfRule>
    <cfRule type="cellIs" dxfId="7616" priority="2922" operator="lessThan">
      <formula>-105575</formula>
    </cfRule>
  </conditionalFormatting>
  <conditionalFormatting sqref="BB285:BB288">
    <cfRule type="cellIs" dxfId="7615" priority="2919" operator="lessThan">
      <formula>0</formula>
    </cfRule>
    <cfRule type="cellIs" dxfId="7614" priority="2920" operator="lessThan">
      <formula>-105575</formula>
    </cfRule>
  </conditionalFormatting>
  <conditionalFormatting sqref="BB285:BB288">
    <cfRule type="cellIs" dxfId="7613" priority="2917" operator="lessThan">
      <formula>0</formula>
    </cfRule>
    <cfRule type="cellIs" dxfId="7612" priority="2918" operator="lessThan">
      <formula>-105575</formula>
    </cfRule>
  </conditionalFormatting>
  <conditionalFormatting sqref="BB285:BB288">
    <cfRule type="cellIs" dxfId="7611" priority="2915" operator="lessThan">
      <formula>0</formula>
    </cfRule>
    <cfRule type="cellIs" dxfId="7610" priority="2916" operator="lessThan">
      <formula>-105575</formula>
    </cfRule>
  </conditionalFormatting>
  <conditionalFormatting sqref="BB285:BB288">
    <cfRule type="cellIs" dxfId="7609" priority="2913" operator="lessThan">
      <formula>0</formula>
    </cfRule>
    <cfRule type="cellIs" dxfId="7608" priority="2914" operator="lessThan">
      <formula>-105575</formula>
    </cfRule>
  </conditionalFormatting>
  <conditionalFormatting sqref="BB203 BB220:BB221 BB235:BB243 BB231:BB233 BB212:BB213 BB225:BB226">
    <cfRule type="cellIs" dxfId="7607" priority="2911" operator="lessThan">
      <formula>0</formula>
    </cfRule>
    <cfRule type="cellIs" dxfId="7606" priority="2912" operator="lessThan">
      <formula>-105575</formula>
    </cfRule>
  </conditionalFormatting>
  <conditionalFormatting sqref="BB220 BB212:BB213 BB235:BB238 BB240:BB243 BB225:BB226 BB231:BB233">
    <cfRule type="cellIs" dxfId="7605" priority="2909" operator="lessThan">
      <formula>0</formula>
    </cfRule>
    <cfRule type="cellIs" dxfId="7604" priority="2910" operator="lessThan">
      <formula>-105575</formula>
    </cfRule>
  </conditionalFormatting>
  <conditionalFormatting sqref="BB220:BB221 BB243 BB226 BB231:BB236 BB238:BB241 BB203 BB213">
    <cfRule type="cellIs" dxfId="7603" priority="2907" operator="lessThan">
      <formula>0</formula>
    </cfRule>
    <cfRule type="cellIs" dxfId="7602" priority="2908" operator="lessThan">
      <formula>-105575</formula>
    </cfRule>
  </conditionalFormatting>
  <conditionalFormatting sqref="BB235:BB243 BB231:BB233 BB220 BB212:BB213 BB225:BB226">
    <cfRule type="cellIs" dxfId="7601" priority="2905" operator="lessThan">
      <formula>0</formula>
    </cfRule>
    <cfRule type="cellIs" dxfId="7600" priority="2906" operator="lessThan">
      <formula>-105575</formula>
    </cfRule>
  </conditionalFormatting>
  <conditionalFormatting sqref="BB220:BB221 BB237:BB243 BB203 BB231:BB235 BB212:BB213 BB225:BB226">
    <cfRule type="cellIs" dxfId="7599" priority="2903" operator="lessThan">
      <formula>0</formula>
    </cfRule>
    <cfRule type="cellIs" dxfId="7598" priority="2904" operator="lessThan">
      <formula>-105575</formula>
    </cfRule>
  </conditionalFormatting>
  <conditionalFormatting sqref="BB220:BB221 BB237:BB240 BB242:BB243 BB225:BB226 BB231:BB235">
    <cfRule type="cellIs" dxfId="7597" priority="2901" operator="lessThan">
      <formula>0</formula>
    </cfRule>
    <cfRule type="cellIs" dxfId="7596" priority="2902" operator="lessThan">
      <formula>-105575</formula>
    </cfRule>
  </conditionalFormatting>
  <conditionalFormatting sqref="BB212 BB231 BB233:BB238 BB240:BB243 BB225">
    <cfRule type="cellIs" dxfId="7595" priority="2899" operator="lessThan">
      <formula>0</formula>
    </cfRule>
    <cfRule type="cellIs" dxfId="7594" priority="2900" operator="lessThan">
      <formula>-105575</formula>
    </cfRule>
  </conditionalFormatting>
  <conditionalFormatting sqref="BB237:BB243 BB231:BB235 BB220:BB221 BB225:BB226">
    <cfRule type="cellIs" dxfId="7593" priority="2897" operator="lessThan">
      <formula>0</formula>
    </cfRule>
    <cfRule type="cellIs" dxfId="7592" priority="2898" operator="lessThan">
      <formula>-105575</formula>
    </cfRule>
  </conditionalFormatting>
  <conditionalFormatting sqref="BB233:BB237 BB231 BB239:BB243">
    <cfRule type="cellIs" dxfId="7591" priority="2895" operator="lessThan">
      <formula>0</formula>
    </cfRule>
    <cfRule type="cellIs" dxfId="7590" priority="2896" operator="lessThan">
      <formula>-105575</formula>
    </cfRule>
  </conditionalFormatting>
  <conditionalFormatting sqref="BB233:BB237 BB231 BB239:BB243">
    <cfRule type="cellIs" dxfId="7589" priority="2893" operator="lessThan">
      <formula>0</formula>
    </cfRule>
    <cfRule type="cellIs" dxfId="7588" priority="2894" operator="lessThan">
      <formula>-105575</formula>
    </cfRule>
  </conditionalFormatting>
  <conditionalFormatting sqref="BB119:BB128 BB106:BB117 BB101:BB104 BB80:BB98">
    <cfRule type="cellIs" dxfId="7587" priority="2891" operator="lessThan">
      <formula>0</formula>
    </cfRule>
    <cfRule type="cellIs" dxfId="7586" priority="2892" operator="lessThan">
      <formula>-105575</formula>
    </cfRule>
  </conditionalFormatting>
  <conditionalFormatting sqref="BB130 BB132 BB134">
    <cfRule type="cellIs" dxfId="7585" priority="2889" operator="lessThan">
      <formula>0</formula>
    </cfRule>
    <cfRule type="cellIs" dxfId="7584" priority="2890" operator="lessThan">
      <formula>-105575</formula>
    </cfRule>
  </conditionalFormatting>
  <conditionalFormatting sqref="BB130 BB132 BB134">
    <cfRule type="cellIs" dxfId="7583" priority="2887" operator="lessThan">
      <formula>0</formula>
    </cfRule>
    <cfRule type="cellIs" dxfId="7582" priority="2888" operator="lessThan">
      <formula>-105575</formula>
    </cfRule>
  </conditionalFormatting>
  <conditionalFormatting sqref="BB129 BB131 BB133 BB135">
    <cfRule type="cellIs" dxfId="7581" priority="2885" operator="lessThan">
      <formula>0</formula>
    </cfRule>
    <cfRule type="cellIs" dxfId="7580" priority="2886" operator="lessThan">
      <formula>-105575</formula>
    </cfRule>
  </conditionalFormatting>
  <conditionalFormatting sqref="BB140 BB145 BB142:BB143 BB137:BB138">
    <cfRule type="cellIs" dxfId="7579" priority="2883" operator="lessThan">
      <formula>0</formula>
    </cfRule>
    <cfRule type="cellIs" dxfId="7578" priority="2884" operator="lessThan">
      <formula>-105575</formula>
    </cfRule>
  </conditionalFormatting>
  <conditionalFormatting sqref="BB149">
    <cfRule type="cellIs" dxfId="7577" priority="2881" operator="lessThan">
      <formula>0</formula>
    </cfRule>
    <cfRule type="cellIs" dxfId="7576" priority="2882" operator="lessThan">
      <formula>-105575</formula>
    </cfRule>
  </conditionalFormatting>
  <conditionalFormatting sqref="BB129:BB138 BB140:BB149">
    <cfRule type="cellIs" dxfId="7575" priority="2879" operator="lessThan">
      <formula>0</formula>
    </cfRule>
    <cfRule type="cellIs" dxfId="7574" priority="2880" operator="lessThan">
      <formula>-105575</formula>
    </cfRule>
  </conditionalFormatting>
  <conditionalFormatting sqref="BB94:BB98 BB86:BB87 BB89:BB91 BB141:BB149 BB124:BB133 BB107:BB110 BB112:BB117 BB119:BB122 BB135:BB138 BB101:BB104 BB80:BB84">
    <cfRule type="cellIs" dxfId="7573" priority="2877" operator="lessThan">
      <formula>0</formula>
    </cfRule>
    <cfRule type="cellIs" dxfId="7572" priority="2878" operator="lessThan">
      <formula>-105575</formula>
    </cfRule>
  </conditionalFormatting>
  <conditionalFormatting sqref="BB129 BB131 BB133 BB135">
    <cfRule type="cellIs" dxfId="7571" priority="2875" operator="lessThan">
      <formula>0</formula>
    </cfRule>
    <cfRule type="cellIs" dxfId="7570" priority="2876" operator="lessThan">
      <formula>-105575</formula>
    </cfRule>
  </conditionalFormatting>
  <conditionalFormatting sqref="BB146 BB144 BB141">
    <cfRule type="cellIs" dxfId="7569" priority="2873" operator="lessThan">
      <formula>0</formula>
    </cfRule>
    <cfRule type="cellIs" dxfId="7568" priority="2874" operator="lessThan">
      <formula>-105575</formula>
    </cfRule>
  </conditionalFormatting>
  <conditionalFormatting sqref="BB146 BB144 BB141">
    <cfRule type="cellIs" dxfId="7567" priority="2871" operator="lessThan">
      <formula>0</formula>
    </cfRule>
    <cfRule type="cellIs" dxfId="7566" priority="2872" operator="lessThan">
      <formula>-105575</formula>
    </cfRule>
  </conditionalFormatting>
  <conditionalFormatting sqref="BB140 BB145 BB142:BB143 BB137:BB138">
    <cfRule type="cellIs" dxfId="7565" priority="2869" operator="lessThan">
      <formula>0</formula>
    </cfRule>
    <cfRule type="cellIs" dxfId="7564" priority="2870" operator="lessThan">
      <formula>-105575</formula>
    </cfRule>
  </conditionalFormatting>
  <conditionalFormatting sqref="BB149">
    <cfRule type="cellIs" dxfId="7563" priority="2867" operator="lessThan">
      <formula>0</formula>
    </cfRule>
    <cfRule type="cellIs" dxfId="7562" priority="2868" operator="lessThan">
      <formula>-105575</formula>
    </cfRule>
  </conditionalFormatting>
  <conditionalFormatting sqref="BB94:BB98 BB86:BB87 BB89:BB91 BB141:BB149 BB124:BB133 BB107:BB110 BB112:BB117 BB119:BB122 BB135:BB138 BB101:BB104 BB80:BB84">
    <cfRule type="cellIs" dxfId="7561" priority="2865" operator="lessThan">
      <formula>0</formula>
    </cfRule>
    <cfRule type="cellIs" dxfId="7560"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7559" priority="2863" operator="lessThan">
      <formula>0</formula>
    </cfRule>
    <cfRule type="cellIs" dxfId="7558" priority="2864" operator="lessThan">
      <formula>-105575</formula>
    </cfRule>
  </conditionalFormatting>
  <conditionalFormatting sqref="BB41">
    <cfRule type="cellIs" dxfId="7557" priority="2861" operator="lessThan">
      <formula>0</formula>
    </cfRule>
    <cfRule type="cellIs" dxfId="7556" priority="2862" operator="lessThan">
      <formula>-105575</formula>
    </cfRule>
  </conditionalFormatting>
  <conditionalFormatting sqref="BB152:BB155">
    <cfRule type="cellIs" dxfId="7555" priority="2859" operator="lessThan">
      <formula>0</formula>
    </cfRule>
    <cfRule type="cellIs" dxfId="7554" priority="2860" operator="lessThan">
      <formula>-105575</formula>
    </cfRule>
  </conditionalFormatting>
  <conditionalFormatting sqref="BB152:BB155">
    <cfRule type="cellIs" dxfId="7553" priority="2857" operator="lessThan">
      <formula>0</formula>
    </cfRule>
    <cfRule type="cellIs" dxfId="7552" priority="2858" operator="lessThan">
      <formula>-105575</formula>
    </cfRule>
  </conditionalFormatting>
  <conditionalFormatting sqref="BB152:BB155">
    <cfRule type="cellIs" dxfId="7551" priority="2855" operator="lessThan">
      <formula>0</formula>
    </cfRule>
    <cfRule type="cellIs" dxfId="7550" priority="2856" operator="lessThan">
      <formula>-105575</formula>
    </cfRule>
  </conditionalFormatting>
  <conditionalFormatting sqref="BB157:BB158">
    <cfRule type="cellIs" dxfId="7549" priority="2853" operator="lessThan">
      <formula>0</formula>
    </cfRule>
    <cfRule type="cellIs" dxfId="7548" priority="2854" operator="lessThan">
      <formula>-105575</formula>
    </cfRule>
  </conditionalFormatting>
  <conditionalFormatting sqref="BB157:BB158">
    <cfRule type="cellIs" dxfId="7547" priority="2851" operator="lessThan">
      <formula>0</formula>
    </cfRule>
    <cfRule type="cellIs" dxfId="7546" priority="2852" operator="lessThan">
      <formula>-105575</formula>
    </cfRule>
  </conditionalFormatting>
  <conditionalFormatting sqref="BB157:BB158">
    <cfRule type="cellIs" dxfId="7545" priority="2849" operator="lessThan">
      <formula>0</formula>
    </cfRule>
    <cfRule type="cellIs" dxfId="7544" priority="2850" operator="lessThan">
      <formula>-105575</formula>
    </cfRule>
  </conditionalFormatting>
  <conditionalFormatting sqref="BB160:BB161">
    <cfRule type="cellIs" dxfId="7543" priority="2847" operator="lessThan">
      <formula>0</formula>
    </cfRule>
    <cfRule type="cellIs" dxfId="7542" priority="2848" operator="lessThan">
      <formula>-105575</formula>
    </cfRule>
  </conditionalFormatting>
  <conditionalFormatting sqref="BB160:BB161">
    <cfRule type="cellIs" dxfId="7541" priority="2845" operator="lessThan">
      <formula>0</formula>
    </cfRule>
    <cfRule type="cellIs" dxfId="7540" priority="2846" operator="lessThan">
      <formula>-105575</formula>
    </cfRule>
  </conditionalFormatting>
  <conditionalFormatting sqref="BB160:BB161">
    <cfRule type="cellIs" dxfId="7539" priority="2843" operator="lessThan">
      <formula>0</formula>
    </cfRule>
    <cfRule type="cellIs" dxfId="7538" priority="2844" operator="lessThan">
      <formula>-105575</formula>
    </cfRule>
  </conditionalFormatting>
  <conditionalFormatting sqref="BB164:BB167">
    <cfRule type="cellIs" dxfId="7537" priority="2841" operator="lessThan">
      <formula>0</formula>
    </cfRule>
    <cfRule type="cellIs" dxfId="7536" priority="2842" operator="lessThan">
      <formula>-105575</formula>
    </cfRule>
  </conditionalFormatting>
  <conditionalFormatting sqref="BB164:BB167">
    <cfRule type="cellIs" dxfId="7535" priority="2839" operator="lessThan">
      <formula>0</formula>
    </cfRule>
    <cfRule type="cellIs" dxfId="7534" priority="2840" operator="lessThan">
      <formula>-105575</formula>
    </cfRule>
  </conditionalFormatting>
  <conditionalFormatting sqref="BB164:BB167">
    <cfRule type="cellIs" dxfId="7533" priority="2837" operator="lessThan">
      <formula>0</formula>
    </cfRule>
    <cfRule type="cellIs" dxfId="7532" priority="2838" operator="lessThan">
      <formula>-105575</formula>
    </cfRule>
  </conditionalFormatting>
  <conditionalFormatting sqref="BB169:BB177">
    <cfRule type="cellIs" dxfId="7531" priority="2835" operator="lessThan">
      <formula>0</formula>
    </cfRule>
    <cfRule type="cellIs" dxfId="7530" priority="2836" operator="lessThan">
      <formula>-105575</formula>
    </cfRule>
  </conditionalFormatting>
  <conditionalFormatting sqref="BB169:BB177">
    <cfRule type="cellIs" dxfId="7529" priority="2833" operator="lessThan">
      <formula>0</formula>
    </cfRule>
    <cfRule type="cellIs" dxfId="7528" priority="2834" operator="lessThan">
      <formula>-105575</formula>
    </cfRule>
  </conditionalFormatting>
  <conditionalFormatting sqref="BB169:BB177">
    <cfRule type="cellIs" dxfId="7527" priority="2831" operator="lessThan">
      <formula>0</formula>
    </cfRule>
    <cfRule type="cellIs" dxfId="7526" priority="2832" operator="lessThan">
      <formula>-105575</formula>
    </cfRule>
  </conditionalFormatting>
  <conditionalFormatting sqref="BB179:BB180">
    <cfRule type="cellIs" dxfId="7525" priority="2829" operator="lessThan">
      <formula>0</formula>
    </cfRule>
    <cfRule type="cellIs" dxfId="7524" priority="2830" operator="lessThan">
      <formula>-105575</formula>
    </cfRule>
  </conditionalFormatting>
  <conditionalFormatting sqref="BB179:BB180">
    <cfRule type="cellIs" dxfId="7523" priority="2827" operator="lessThan">
      <formula>0</formula>
    </cfRule>
    <cfRule type="cellIs" dxfId="7522" priority="2828" operator="lessThan">
      <formula>-105575</formula>
    </cfRule>
  </conditionalFormatting>
  <conditionalFormatting sqref="BB179:BB180">
    <cfRule type="cellIs" dxfId="7521" priority="2825" operator="lessThan">
      <formula>0</formula>
    </cfRule>
    <cfRule type="cellIs" dxfId="7520" priority="2826" operator="lessThan">
      <formula>-105575</formula>
    </cfRule>
  </conditionalFormatting>
  <conditionalFormatting sqref="BB183:BB189">
    <cfRule type="cellIs" dxfId="7519" priority="2823" operator="lessThan">
      <formula>0</formula>
    </cfRule>
    <cfRule type="cellIs" dxfId="7518" priority="2824" operator="lessThan">
      <formula>-105575</formula>
    </cfRule>
  </conditionalFormatting>
  <conditionalFormatting sqref="BB183:BB189">
    <cfRule type="cellIs" dxfId="7517" priority="2821" operator="lessThan">
      <formula>0</formula>
    </cfRule>
    <cfRule type="cellIs" dxfId="7516" priority="2822" operator="lessThan">
      <formula>-105575</formula>
    </cfRule>
  </conditionalFormatting>
  <conditionalFormatting sqref="BB183:BB189">
    <cfRule type="cellIs" dxfId="7515" priority="2819" operator="lessThan">
      <formula>0</formula>
    </cfRule>
    <cfRule type="cellIs" dxfId="7514" priority="2820" operator="lessThan">
      <formula>-105575</formula>
    </cfRule>
  </conditionalFormatting>
  <conditionalFormatting sqref="BB191:BB192">
    <cfRule type="cellIs" dxfId="7513" priority="2817" operator="lessThan">
      <formula>0</formula>
    </cfRule>
    <cfRule type="cellIs" dxfId="7512" priority="2818" operator="lessThan">
      <formula>-105575</formula>
    </cfRule>
  </conditionalFormatting>
  <conditionalFormatting sqref="BB191:BB192">
    <cfRule type="cellIs" dxfId="7511" priority="2815" operator="lessThan">
      <formula>0</formula>
    </cfRule>
    <cfRule type="cellIs" dxfId="7510" priority="2816" operator="lessThan">
      <formula>-105575</formula>
    </cfRule>
  </conditionalFormatting>
  <conditionalFormatting sqref="BB191:BB192">
    <cfRule type="cellIs" dxfId="7509" priority="2813" operator="lessThan">
      <formula>0</formula>
    </cfRule>
    <cfRule type="cellIs" dxfId="7508" priority="2814" operator="lessThan">
      <formula>-105575</formula>
    </cfRule>
  </conditionalFormatting>
  <conditionalFormatting sqref="BB194:BB195">
    <cfRule type="cellIs" dxfId="7507" priority="2811" operator="lessThan">
      <formula>0</formula>
    </cfRule>
    <cfRule type="cellIs" dxfId="7506" priority="2812" operator="lessThan">
      <formula>-105575</formula>
    </cfRule>
  </conditionalFormatting>
  <conditionalFormatting sqref="BB194:BB195">
    <cfRule type="cellIs" dxfId="7505" priority="2809" operator="lessThan">
      <formula>0</formula>
    </cfRule>
    <cfRule type="cellIs" dxfId="7504" priority="2810" operator="lessThan">
      <formula>-105575</formula>
    </cfRule>
  </conditionalFormatting>
  <conditionalFormatting sqref="BB194:BB195">
    <cfRule type="cellIs" dxfId="7503" priority="2807" operator="lessThan">
      <formula>0</formula>
    </cfRule>
    <cfRule type="cellIs" dxfId="7502" priority="2808" operator="lessThan">
      <formula>-105575</formula>
    </cfRule>
  </conditionalFormatting>
  <conditionalFormatting sqref="BB199:BB202">
    <cfRule type="cellIs" dxfId="7501" priority="2805" operator="lessThan">
      <formula>0</formula>
    </cfRule>
    <cfRule type="cellIs" dxfId="7500" priority="2806" operator="lessThan">
      <formula>-105575</formula>
    </cfRule>
  </conditionalFormatting>
  <conditionalFormatting sqref="BB199:BB202">
    <cfRule type="cellIs" dxfId="7499" priority="2803" operator="lessThan">
      <formula>0</formula>
    </cfRule>
    <cfRule type="cellIs" dxfId="7498" priority="2804" operator="lessThan">
      <formula>-105575</formula>
    </cfRule>
  </conditionalFormatting>
  <conditionalFormatting sqref="BB199:BB202">
    <cfRule type="cellIs" dxfId="7497" priority="2801" operator="lessThan">
      <formula>0</formula>
    </cfRule>
    <cfRule type="cellIs" dxfId="7496" priority="2802" operator="lessThan">
      <formula>-105575</formula>
    </cfRule>
  </conditionalFormatting>
  <conditionalFormatting sqref="BB204:BB208">
    <cfRule type="cellIs" dxfId="7495" priority="2799" operator="lessThan">
      <formula>0</formula>
    </cfRule>
    <cfRule type="cellIs" dxfId="7494" priority="2800" operator="lessThan">
      <formula>-105575</formula>
    </cfRule>
  </conditionalFormatting>
  <conditionalFormatting sqref="BB204:BB208">
    <cfRule type="cellIs" dxfId="7493" priority="2797" operator="lessThan">
      <formula>0</formula>
    </cfRule>
    <cfRule type="cellIs" dxfId="7492" priority="2798" operator="lessThan">
      <formula>-105575</formula>
    </cfRule>
  </conditionalFormatting>
  <conditionalFormatting sqref="BB204:BB208">
    <cfRule type="cellIs" dxfId="7491" priority="2795" operator="lessThan">
      <formula>0</formula>
    </cfRule>
    <cfRule type="cellIs" dxfId="7490" priority="2796" operator="lessThan">
      <formula>-105575</formula>
    </cfRule>
  </conditionalFormatting>
  <conditionalFormatting sqref="BB210:BB211">
    <cfRule type="cellIs" dxfId="7489" priority="2793" operator="lessThan">
      <formula>0</formula>
    </cfRule>
    <cfRule type="cellIs" dxfId="7488" priority="2794" operator="lessThan">
      <formula>-105575</formula>
    </cfRule>
  </conditionalFormatting>
  <conditionalFormatting sqref="BB210:BB211">
    <cfRule type="cellIs" dxfId="7487" priority="2791" operator="lessThan">
      <formula>0</formula>
    </cfRule>
    <cfRule type="cellIs" dxfId="7486" priority="2792" operator="lessThan">
      <formula>-105575</formula>
    </cfRule>
  </conditionalFormatting>
  <conditionalFormatting sqref="BB210:BB211">
    <cfRule type="cellIs" dxfId="7485" priority="2789" operator="lessThan">
      <formula>0</formula>
    </cfRule>
    <cfRule type="cellIs" dxfId="7484" priority="2790" operator="lessThan">
      <formula>-105575</formula>
    </cfRule>
  </conditionalFormatting>
  <conditionalFormatting sqref="BB214:BB219">
    <cfRule type="cellIs" dxfId="7483" priority="2787" operator="lessThan">
      <formula>0</formula>
    </cfRule>
    <cfRule type="cellIs" dxfId="7482" priority="2788" operator="lessThan">
      <formula>-105575</formula>
    </cfRule>
  </conditionalFormatting>
  <conditionalFormatting sqref="BB214:BB219">
    <cfRule type="cellIs" dxfId="7481" priority="2785" operator="lessThan">
      <formula>0</formula>
    </cfRule>
    <cfRule type="cellIs" dxfId="7480" priority="2786" operator="lessThan">
      <formula>-105575</formula>
    </cfRule>
  </conditionalFormatting>
  <conditionalFormatting sqref="BB214:BB219">
    <cfRule type="cellIs" dxfId="7479" priority="2783" operator="lessThan">
      <formula>0</formula>
    </cfRule>
    <cfRule type="cellIs" dxfId="7478" priority="2784" operator="lessThan">
      <formula>-105575</formula>
    </cfRule>
  </conditionalFormatting>
  <conditionalFormatting sqref="BB222:BB224">
    <cfRule type="cellIs" dxfId="7477" priority="2781" operator="lessThan">
      <formula>0</formula>
    </cfRule>
    <cfRule type="cellIs" dxfId="7476" priority="2782" operator="lessThan">
      <formula>-105575</formula>
    </cfRule>
  </conditionalFormatting>
  <conditionalFormatting sqref="BB222:BB224">
    <cfRule type="cellIs" dxfId="7475" priority="2779" operator="lessThan">
      <formula>0</formula>
    </cfRule>
    <cfRule type="cellIs" dxfId="7474" priority="2780" operator="lessThan">
      <formula>-105575</formula>
    </cfRule>
  </conditionalFormatting>
  <conditionalFormatting sqref="BB222:BB224">
    <cfRule type="cellIs" dxfId="7473" priority="2777" operator="lessThan">
      <formula>0</formula>
    </cfRule>
    <cfRule type="cellIs" dxfId="7472" priority="2778" operator="lessThan">
      <formula>-105575</formula>
    </cfRule>
  </conditionalFormatting>
  <conditionalFormatting sqref="BB227:BB230">
    <cfRule type="cellIs" dxfId="7471" priority="2775" operator="lessThan">
      <formula>0</formula>
    </cfRule>
    <cfRule type="cellIs" dxfId="7470" priority="2776" operator="lessThan">
      <formula>-105575</formula>
    </cfRule>
  </conditionalFormatting>
  <conditionalFormatting sqref="BB227:BB230">
    <cfRule type="cellIs" dxfId="7469" priority="2773" operator="lessThan">
      <formula>0</formula>
    </cfRule>
    <cfRule type="cellIs" dxfId="7468" priority="2774" operator="lessThan">
      <formula>-105575</formula>
    </cfRule>
  </conditionalFormatting>
  <conditionalFormatting sqref="BB227:BB230">
    <cfRule type="cellIs" dxfId="7467" priority="2771" operator="lessThan">
      <formula>0</formula>
    </cfRule>
    <cfRule type="cellIs" dxfId="7466" priority="2772" operator="lessThan">
      <formula>-105575</formula>
    </cfRule>
  </conditionalFormatting>
  <conditionalFormatting sqref="BB203 BB220:BB221 BB235:BB243 BB231:BB233 BB212:BB213 BB225:BB226">
    <cfRule type="cellIs" dxfId="7465" priority="2769" operator="lessThan">
      <formula>0</formula>
    </cfRule>
    <cfRule type="cellIs" dxfId="7464" priority="2770" operator="lessThan">
      <formula>-105575</formula>
    </cfRule>
  </conditionalFormatting>
  <conditionalFormatting sqref="BB220 BB212:BB213 BB235:BB238 BB240:BB243 BB225:BB226 BB231:BB233">
    <cfRule type="cellIs" dxfId="7463" priority="2767" operator="lessThan">
      <formula>0</formula>
    </cfRule>
    <cfRule type="cellIs" dxfId="7462" priority="2768" operator="lessThan">
      <formula>-105575</formula>
    </cfRule>
  </conditionalFormatting>
  <conditionalFormatting sqref="BB220:BB221 BB243 BB226 BB231:BB236 BB238:BB241 BB203 BB213">
    <cfRule type="cellIs" dxfId="7461" priority="2765" operator="lessThan">
      <formula>0</formula>
    </cfRule>
    <cfRule type="cellIs" dxfId="7460" priority="2766" operator="lessThan">
      <formula>-105575</formula>
    </cfRule>
  </conditionalFormatting>
  <conditionalFormatting sqref="BB235:BB243 BB231:BB233 BB220 BB212:BB213 BB225:BB226">
    <cfRule type="cellIs" dxfId="7459" priority="2763" operator="lessThan">
      <formula>0</formula>
    </cfRule>
    <cfRule type="cellIs" dxfId="7458" priority="2764" operator="lessThan">
      <formula>-105575</formula>
    </cfRule>
  </conditionalFormatting>
  <conditionalFormatting sqref="BB220:BB221 BB237:BB243 BB203 BB231:BB235 BB212:BB213 BB225:BB226">
    <cfRule type="cellIs" dxfId="7457" priority="2761" operator="lessThan">
      <formula>0</formula>
    </cfRule>
    <cfRule type="cellIs" dxfId="7456" priority="2762" operator="lessThan">
      <formula>-105575</formula>
    </cfRule>
  </conditionalFormatting>
  <conditionalFormatting sqref="BB220:BB221 BB237:BB240 BB242:BB243 BB225:BB226 BB231:BB235">
    <cfRule type="cellIs" dxfId="7455" priority="2759" operator="lessThan">
      <formula>0</formula>
    </cfRule>
    <cfRule type="cellIs" dxfId="7454" priority="2760" operator="lessThan">
      <formula>-105575</formula>
    </cfRule>
  </conditionalFormatting>
  <conditionalFormatting sqref="BB212 BB231 BB233:BB238 BB240:BB243 BB225">
    <cfRule type="cellIs" dxfId="7453" priority="2757" operator="lessThan">
      <formula>0</formula>
    </cfRule>
    <cfRule type="cellIs" dxfId="7452" priority="2758" operator="lessThan">
      <formula>-105575</formula>
    </cfRule>
  </conditionalFormatting>
  <conditionalFormatting sqref="BB237:BB243 BB231:BB235 BB220:BB221 BB225:BB226">
    <cfRule type="cellIs" dxfId="7451" priority="2755" operator="lessThan">
      <formula>0</formula>
    </cfRule>
    <cfRule type="cellIs" dxfId="7450" priority="2756" operator="lessThan">
      <formula>-105575</formula>
    </cfRule>
  </conditionalFormatting>
  <conditionalFormatting sqref="BB233:BB237 BB231 BB239:BB243">
    <cfRule type="cellIs" dxfId="7449" priority="2753" operator="lessThan">
      <formula>0</formula>
    </cfRule>
    <cfRule type="cellIs" dxfId="7448" priority="2754" operator="lessThan">
      <formula>-105575</formula>
    </cfRule>
  </conditionalFormatting>
  <conditionalFormatting sqref="BB233:BB237 BB231 BB239:BB243">
    <cfRule type="cellIs" dxfId="7447" priority="2751" operator="lessThan">
      <formula>0</formula>
    </cfRule>
    <cfRule type="cellIs" dxfId="7446" priority="2752" operator="lessThan">
      <formula>-105575</formula>
    </cfRule>
  </conditionalFormatting>
  <conditionalFormatting sqref="BB119:BB128 BB106:BB117 BB101:BB104 BB80:BB98">
    <cfRule type="cellIs" dxfId="7445" priority="2749" operator="lessThan">
      <formula>0</formula>
    </cfRule>
    <cfRule type="cellIs" dxfId="7444" priority="2750" operator="lessThan">
      <formula>-105575</formula>
    </cfRule>
  </conditionalFormatting>
  <conditionalFormatting sqref="BB130 BB132 BB134">
    <cfRule type="cellIs" dxfId="7443" priority="2747" operator="lessThan">
      <formula>0</formula>
    </cfRule>
    <cfRule type="cellIs" dxfId="7442" priority="2748" operator="lessThan">
      <formula>-105575</formula>
    </cfRule>
  </conditionalFormatting>
  <conditionalFormatting sqref="BB130 BB132 BB134">
    <cfRule type="cellIs" dxfId="7441" priority="2745" operator="lessThan">
      <formula>0</formula>
    </cfRule>
    <cfRule type="cellIs" dxfId="7440" priority="2746" operator="lessThan">
      <formula>-105575</formula>
    </cfRule>
  </conditionalFormatting>
  <conditionalFormatting sqref="BB129 BB131 BB133 BB135">
    <cfRule type="cellIs" dxfId="7439" priority="2743" operator="lessThan">
      <formula>0</formula>
    </cfRule>
    <cfRule type="cellIs" dxfId="7438" priority="2744" operator="lessThan">
      <formula>-105575</formula>
    </cfRule>
  </conditionalFormatting>
  <conditionalFormatting sqref="BB140 BB145 BB142:BB143 BB137:BB138">
    <cfRule type="cellIs" dxfId="7437" priority="2741" operator="lessThan">
      <formula>0</formula>
    </cfRule>
    <cfRule type="cellIs" dxfId="7436" priority="2742" operator="lessThan">
      <formula>-105575</formula>
    </cfRule>
  </conditionalFormatting>
  <conditionalFormatting sqref="BB149">
    <cfRule type="cellIs" dxfId="7435" priority="2739" operator="lessThan">
      <formula>0</formula>
    </cfRule>
    <cfRule type="cellIs" dxfId="7434" priority="2740" operator="lessThan">
      <formula>-105575</formula>
    </cfRule>
  </conditionalFormatting>
  <conditionalFormatting sqref="BB129:BB138 BB140:BB149">
    <cfRule type="cellIs" dxfId="7433" priority="2737" operator="lessThan">
      <formula>0</formula>
    </cfRule>
    <cfRule type="cellIs" dxfId="7432" priority="2738" operator="lessThan">
      <formula>-105575</formula>
    </cfRule>
  </conditionalFormatting>
  <conditionalFormatting sqref="BB94:BB98 BB86:BB87 BB89:BB91 BB141:BB149 BB124:BB133 BB107:BB110 BB112:BB117 BB119:BB122 BB135:BB138 BB101:BB104 BB80:BB84">
    <cfRule type="cellIs" dxfId="7431" priority="2735" operator="lessThan">
      <formula>0</formula>
    </cfRule>
    <cfRule type="cellIs" dxfId="7430" priority="2736" operator="lessThan">
      <formula>-105575</formula>
    </cfRule>
  </conditionalFormatting>
  <conditionalFormatting sqref="BB129 BB131 BB133 BB135">
    <cfRule type="cellIs" dxfId="7429" priority="2733" operator="lessThan">
      <formula>0</formula>
    </cfRule>
    <cfRule type="cellIs" dxfId="7428" priority="2734" operator="lessThan">
      <formula>-105575</formula>
    </cfRule>
  </conditionalFormatting>
  <conditionalFormatting sqref="BB146 BB144 BB141">
    <cfRule type="cellIs" dxfId="7427" priority="2731" operator="lessThan">
      <formula>0</formula>
    </cfRule>
    <cfRule type="cellIs" dxfId="7426" priority="2732" operator="lessThan">
      <formula>-105575</formula>
    </cfRule>
  </conditionalFormatting>
  <conditionalFormatting sqref="BB146 BB144 BB141">
    <cfRule type="cellIs" dxfId="7425" priority="2729" operator="lessThan">
      <formula>0</formula>
    </cfRule>
    <cfRule type="cellIs" dxfId="7424" priority="2730" operator="lessThan">
      <formula>-105575</formula>
    </cfRule>
  </conditionalFormatting>
  <conditionalFormatting sqref="BB140 BB145 BB142:BB143 BB137:BB138">
    <cfRule type="cellIs" dxfId="7423" priority="2727" operator="lessThan">
      <formula>0</formula>
    </cfRule>
    <cfRule type="cellIs" dxfId="7422" priority="2728" operator="lessThan">
      <formula>-105575</formula>
    </cfRule>
  </conditionalFormatting>
  <conditionalFormatting sqref="BB149">
    <cfRule type="cellIs" dxfId="7421" priority="2725" operator="lessThan">
      <formula>0</formula>
    </cfRule>
    <cfRule type="cellIs" dxfId="7420" priority="2726" operator="lessThan">
      <formula>-105575</formula>
    </cfRule>
  </conditionalFormatting>
  <conditionalFormatting sqref="BB94:BB98 BB86:BB87 BB89:BB91 BB141:BB149 BB124:BB133 BB107:BB110 BB112:BB117 BB119:BB122 BB135:BB138 BB101:BB104 BB80:BB84">
    <cfRule type="cellIs" dxfId="7419" priority="2723" operator="lessThan">
      <formula>0</formula>
    </cfRule>
    <cfRule type="cellIs" dxfId="7418"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7417" priority="2721" operator="lessThan">
      <formula>0</formula>
    </cfRule>
    <cfRule type="cellIs" dxfId="7416" priority="2722" operator="lessThan">
      <formula>-105575</formula>
    </cfRule>
  </conditionalFormatting>
  <conditionalFormatting sqref="BB41">
    <cfRule type="cellIs" dxfId="7415" priority="2719" operator="lessThan">
      <formula>0</formula>
    </cfRule>
    <cfRule type="cellIs" dxfId="7414" priority="2720" operator="lessThan">
      <formula>-105575</formula>
    </cfRule>
  </conditionalFormatting>
  <conditionalFormatting sqref="BB152:BB155">
    <cfRule type="cellIs" dxfId="7413" priority="2717" operator="lessThan">
      <formula>0</formula>
    </cfRule>
    <cfRule type="cellIs" dxfId="7412" priority="2718" operator="lessThan">
      <formula>-105575</formula>
    </cfRule>
  </conditionalFormatting>
  <conditionalFormatting sqref="BB152:BB155">
    <cfRule type="cellIs" dxfId="7411" priority="2715" operator="lessThan">
      <formula>0</formula>
    </cfRule>
    <cfRule type="cellIs" dxfId="7410" priority="2716" operator="lessThan">
      <formula>-105575</formula>
    </cfRule>
  </conditionalFormatting>
  <conditionalFormatting sqref="BB152:BB155">
    <cfRule type="cellIs" dxfId="7409" priority="2713" operator="lessThan">
      <formula>0</formula>
    </cfRule>
    <cfRule type="cellIs" dxfId="7408" priority="2714" operator="lessThan">
      <formula>-105575</formula>
    </cfRule>
  </conditionalFormatting>
  <conditionalFormatting sqref="BB157:BB158">
    <cfRule type="cellIs" dxfId="7407" priority="2711" operator="lessThan">
      <formula>0</formula>
    </cfRule>
    <cfRule type="cellIs" dxfId="7406" priority="2712" operator="lessThan">
      <formula>-105575</formula>
    </cfRule>
  </conditionalFormatting>
  <conditionalFormatting sqref="BB157:BB158">
    <cfRule type="cellIs" dxfId="7405" priority="2709" operator="lessThan">
      <formula>0</formula>
    </cfRule>
    <cfRule type="cellIs" dxfId="7404" priority="2710" operator="lessThan">
      <formula>-105575</formula>
    </cfRule>
  </conditionalFormatting>
  <conditionalFormatting sqref="BB157:BB158">
    <cfRule type="cellIs" dxfId="7403" priority="2707" operator="lessThan">
      <formula>0</formula>
    </cfRule>
    <cfRule type="cellIs" dxfId="7402" priority="2708" operator="lessThan">
      <formula>-105575</formula>
    </cfRule>
  </conditionalFormatting>
  <conditionalFormatting sqref="BB160:BB161">
    <cfRule type="cellIs" dxfId="7401" priority="2705" operator="lessThan">
      <formula>0</formula>
    </cfRule>
    <cfRule type="cellIs" dxfId="7400" priority="2706" operator="lessThan">
      <formula>-105575</formula>
    </cfRule>
  </conditionalFormatting>
  <conditionalFormatting sqref="BB160:BB161">
    <cfRule type="cellIs" dxfId="7399" priority="2703" operator="lessThan">
      <formula>0</formula>
    </cfRule>
    <cfRule type="cellIs" dxfId="7398" priority="2704" operator="lessThan">
      <formula>-105575</formula>
    </cfRule>
  </conditionalFormatting>
  <conditionalFormatting sqref="BB160:BB161">
    <cfRule type="cellIs" dxfId="7397" priority="2701" operator="lessThan">
      <formula>0</formula>
    </cfRule>
    <cfRule type="cellIs" dxfId="7396" priority="2702" operator="lessThan">
      <formula>-105575</formula>
    </cfRule>
  </conditionalFormatting>
  <conditionalFormatting sqref="BB164:BB167">
    <cfRule type="cellIs" dxfId="7395" priority="2699" operator="lessThan">
      <formula>0</formula>
    </cfRule>
    <cfRule type="cellIs" dxfId="7394" priority="2700" operator="lessThan">
      <formula>-105575</formula>
    </cfRule>
  </conditionalFormatting>
  <conditionalFormatting sqref="BB164:BB167">
    <cfRule type="cellIs" dxfId="7393" priority="2697" operator="lessThan">
      <formula>0</formula>
    </cfRule>
    <cfRule type="cellIs" dxfId="7392" priority="2698" operator="lessThan">
      <formula>-105575</formula>
    </cfRule>
  </conditionalFormatting>
  <conditionalFormatting sqref="BB164:BB167">
    <cfRule type="cellIs" dxfId="7391" priority="2695" operator="lessThan">
      <formula>0</formula>
    </cfRule>
    <cfRule type="cellIs" dxfId="7390" priority="2696" operator="lessThan">
      <formula>-105575</formula>
    </cfRule>
  </conditionalFormatting>
  <conditionalFormatting sqref="BB169:BB177">
    <cfRule type="cellIs" dxfId="7389" priority="2693" operator="lessThan">
      <formula>0</formula>
    </cfRule>
    <cfRule type="cellIs" dxfId="7388" priority="2694" operator="lessThan">
      <formula>-105575</formula>
    </cfRule>
  </conditionalFormatting>
  <conditionalFormatting sqref="BB169:BB177">
    <cfRule type="cellIs" dxfId="7387" priority="2691" operator="lessThan">
      <formula>0</formula>
    </cfRule>
    <cfRule type="cellIs" dxfId="7386" priority="2692" operator="lessThan">
      <formula>-105575</formula>
    </cfRule>
  </conditionalFormatting>
  <conditionalFormatting sqref="BB169:BB177">
    <cfRule type="cellIs" dxfId="7385" priority="2689" operator="lessThan">
      <formula>0</formula>
    </cfRule>
    <cfRule type="cellIs" dxfId="7384" priority="2690" operator="lessThan">
      <formula>-105575</formula>
    </cfRule>
  </conditionalFormatting>
  <conditionalFormatting sqref="BB179:BB180">
    <cfRule type="cellIs" dxfId="7383" priority="2687" operator="lessThan">
      <formula>0</formula>
    </cfRule>
    <cfRule type="cellIs" dxfId="7382" priority="2688" operator="lessThan">
      <formula>-105575</formula>
    </cfRule>
  </conditionalFormatting>
  <conditionalFormatting sqref="BB179:BB180">
    <cfRule type="cellIs" dxfId="7381" priority="2685" operator="lessThan">
      <formula>0</formula>
    </cfRule>
    <cfRule type="cellIs" dxfId="7380" priority="2686" operator="lessThan">
      <formula>-105575</formula>
    </cfRule>
  </conditionalFormatting>
  <conditionalFormatting sqref="BB179:BB180">
    <cfRule type="cellIs" dxfId="7379" priority="2683" operator="lessThan">
      <formula>0</formula>
    </cfRule>
    <cfRule type="cellIs" dxfId="7378" priority="2684" operator="lessThan">
      <formula>-105575</formula>
    </cfRule>
  </conditionalFormatting>
  <conditionalFormatting sqref="BB183:BB189">
    <cfRule type="cellIs" dxfId="7377" priority="2681" operator="lessThan">
      <formula>0</formula>
    </cfRule>
    <cfRule type="cellIs" dxfId="7376" priority="2682" operator="lessThan">
      <formula>-105575</formula>
    </cfRule>
  </conditionalFormatting>
  <conditionalFormatting sqref="BB183:BB189">
    <cfRule type="cellIs" dxfId="7375" priority="2679" operator="lessThan">
      <formula>0</formula>
    </cfRule>
    <cfRule type="cellIs" dxfId="7374" priority="2680" operator="lessThan">
      <formula>-105575</formula>
    </cfRule>
  </conditionalFormatting>
  <conditionalFormatting sqref="BB183:BB189">
    <cfRule type="cellIs" dxfId="7373" priority="2677" operator="lessThan">
      <formula>0</formula>
    </cfRule>
    <cfRule type="cellIs" dxfId="7372" priority="2678" operator="lessThan">
      <formula>-105575</formula>
    </cfRule>
  </conditionalFormatting>
  <conditionalFormatting sqref="BB191:BB192">
    <cfRule type="cellIs" dxfId="7371" priority="2675" operator="lessThan">
      <formula>0</formula>
    </cfRule>
    <cfRule type="cellIs" dxfId="7370" priority="2676" operator="lessThan">
      <formula>-105575</formula>
    </cfRule>
  </conditionalFormatting>
  <conditionalFormatting sqref="BB191:BB192">
    <cfRule type="cellIs" dxfId="7369" priority="2673" operator="lessThan">
      <formula>0</formula>
    </cfRule>
    <cfRule type="cellIs" dxfId="7368" priority="2674" operator="lessThan">
      <formula>-105575</formula>
    </cfRule>
  </conditionalFormatting>
  <conditionalFormatting sqref="BB191:BB192">
    <cfRule type="cellIs" dxfId="7367" priority="2671" operator="lessThan">
      <formula>0</formula>
    </cfRule>
    <cfRule type="cellIs" dxfId="7366" priority="2672" operator="lessThan">
      <formula>-105575</formula>
    </cfRule>
  </conditionalFormatting>
  <conditionalFormatting sqref="BB194:BB195">
    <cfRule type="cellIs" dxfId="7365" priority="2669" operator="lessThan">
      <formula>0</formula>
    </cfRule>
    <cfRule type="cellIs" dxfId="7364" priority="2670" operator="lessThan">
      <formula>-105575</formula>
    </cfRule>
  </conditionalFormatting>
  <conditionalFormatting sqref="BB194:BB195">
    <cfRule type="cellIs" dxfId="7363" priority="2667" operator="lessThan">
      <formula>0</formula>
    </cfRule>
    <cfRule type="cellIs" dxfId="7362" priority="2668" operator="lessThan">
      <formula>-105575</formula>
    </cfRule>
  </conditionalFormatting>
  <conditionalFormatting sqref="BB194:BB195">
    <cfRule type="cellIs" dxfId="7361" priority="2665" operator="lessThan">
      <formula>0</formula>
    </cfRule>
    <cfRule type="cellIs" dxfId="7360" priority="2666" operator="lessThan">
      <formula>-105575</formula>
    </cfRule>
  </conditionalFormatting>
  <conditionalFormatting sqref="BB199:BB202">
    <cfRule type="cellIs" dxfId="7359" priority="2663" operator="lessThan">
      <formula>0</formula>
    </cfRule>
    <cfRule type="cellIs" dxfId="7358" priority="2664" operator="lessThan">
      <formula>-105575</formula>
    </cfRule>
  </conditionalFormatting>
  <conditionalFormatting sqref="BB199:BB202">
    <cfRule type="cellIs" dxfId="7357" priority="2661" operator="lessThan">
      <formula>0</formula>
    </cfRule>
    <cfRule type="cellIs" dxfId="7356" priority="2662" operator="lessThan">
      <formula>-105575</formula>
    </cfRule>
  </conditionalFormatting>
  <conditionalFormatting sqref="BB199:BB202">
    <cfRule type="cellIs" dxfId="7355" priority="2659" operator="lessThan">
      <formula>0</formula>
    </cfRule>
    <cfRule type="cellIs" dxfId="7354" priority="2660" operator="lessThan">
      <formula>-105575</formula>
    </cfRule>
  </conditionalFormatting>
  <conditionalFormatting sqref="BB204:BB208">
    <cfRule type="cellIs" dxfId="7353" priority="2657" operator="lessThan">
      <formula>0</formula>
    </cfRule>
    <cfRule type="cellIs" dxfId="7352" priority="2658" operator="lessThan">
      <formula>-105575</formula>
    </cfRule>
  </conditionalFormatting>
  <conditionalFormatting sqref="BB204:BB208">
    <cfRule type="cellIs" dxfId="7351" priority="2655" operator="lessThan">
      <formula>0</formula>
    </cfRule>
    <cfRule type="cellIs" dxfId="7350" priority="2656" operator="lessThan">
      <formula>-105575</formula>
    </cfRule>
  </conditionalFormatting>
  <conditionalFormatting sqref="BB204:BB208">
    <cfRule type="cellIs" dxfId="7349" priority="2653" operator="lessThan">
      <formula>0</formula>
    </cfRule>
    <cfRule type="cellIs" dxfId="7348" priority="2654" operator="lessThan">
      <formula>-105575</formula>
    </cfRule>
  </conditionalFormatting>
  <conditionalFormatting sqref="BB210:BB211">
    <cfRule type="cellIs" dxfId="7347" priority="2651" operator="lessThan">
      <formula>0</formula>
    </cfRule>
    <cfRule type="cellIs" dxfId="7346" priority="2652" operator="lessThan">
      <formula>-105575</formula>
    </cfRule>
  </conditionalFormatting>
  <conditionalFormatting sqref="BB210:BB211">
    <cfRule type="cellIs" dxfId="7345" priority="2649" operator="lessThan">
      <formula>0</formula>
    </cfRule>
    <cfRule type="cellIs" dxfId="7344" priority="2650" operator="lessThan">
      <formula>-105575</formula>
    </cfRule>
  </conditionalFormatting>
  <conditionalFormatting sqref="BB210:BB211">
    <cfRule type="cellIs" dxfId="7343" priority="2647" operator="lessThan">
      <formula>0</formula>
    </cfRule>
    <cfRule type="cellIs" dxfId="7342" priority="2648" operator="lessThan">
      <formula>-105575</formula>
    </cfRule>
  </conditionalFormatting>
  <conditionalFormatting sqref="BB214:BB219">
    <cfRule type="cellIs" dxfId="7341" priority="2645" operator="lessThan">
      <formula>0</formula>
    </cfRule>
    <cfRule type="cellIs" dxfId="7340" priority="2646" operator="lessThan">
      <formula>-105575</formula>
    </cfRule>
  </conditionalFormatting>
  <conditionalFormatting sqref="BB214:BB219">
    <cfRule type="cellIs" dxfId="7339" priority="2643" operator="lessThan">
      <formula>0</formula>
    </cfRule>
    <cfRule type="cellIs" dxfId="7338" priority="2644" operator="lessThan">
      <formula>-105575</formula>
    </cfRule>
  </conditionalFormatting>
  <conditionalFormatting sqref="BB214:BB219">
    <cfRule type="cellIs" dxfId="7337" priority="2641" operator="lessThan">
      <formula>0</formula>
    </cfRule>
    <cfRule type="cellIs" dxfId="7336" priority="2642" operator="lessThan">
      <formula>-105575</formula>
    </cfRule>
  </conditionalFormatting>
  <conditionalFormatting sqref="BB222:BB224">
    <cfRule type="cellIs" dxfId="7335" priority="2639" operator="lessThan">
      <formula>0</formula>
    </cfRule>
    <cfRule type="cellIs" dxfId="7334" priority="2640" operator="lessThan">
      <formula>-105575</formula>
    </cfRule>
  </conditionalFormatting>
  <conditionalFormatting sqref="BB222:BB224">
    <cfRule type="cellIs" dxfId="7333" priority="2637" operator="lessThan">
      <formula>0</formula>
    </cfRule>
    <cfRule type="cellIs" dxfId="7332" priority="2638" operator="lessThan">
      <formula>-105575</formula>
    </cfRule>
  </conditionalFormatting>
  <conditionalFormatting sqref="BB222:BB224">
    <cfRule type="cellIs" dxfId="7331" priority="2635" operator="lessThan">
      <formula>0</formula>
    </cfRule>
    <cfRule type="cellIs" dxfId="7330" priority="2636" operator="lessThan">
      <formula>-105575</formula>
    </cfRule>
  </conditionalFormatting>
  <conditionalFormatting sqref="BB227:BB230">
    <cfRule type="cellIs" dxfId="7329" priority="2633" operator="lessThan">
      <formula>0</formula>
    </cfRule>
    <cfRule type="cellIs" dxfId="7328" priority="2634" operator="lessThan">
      <formula>-105575</formula>
    </cfRule>
  </conditionalFormatting>
  <conditionalFormatting sqref="BB227:BB230">
    <cfRule type="cellIs" dxfId="7327" priority="2631" operator="lessThan">
      <formula>0</formula>
    </cfRule>
    <cfRule type="cellIs" dxfId="7326" priority="2632" operator="lessThan">
      <formula>-105575</formula>
    </cfRule>
  </conditionalFormatting>
  <conditionalFormatting sqref="BB227:BB230">
    <cfRule type="cellIs" dxfId="7325" priority="2629" operator="lessThan">
      <formula>0</formula>
    </cfRule>
    <cfRule type="cellIs" dxfId="7324" priority="2630" operator="lessThan">
      <formula>-105575</formula>
    </cfRule>
  </conditionalFormatting>
  <conditionalFormatting sqref="BB246:BB249">
    <cfRule type="cellIs" dxfId="7323" priority="2627" operator="lessThan">
      <formula>0</formula>
    </cfRule>
    <cfRule type="cellIs" dxfId="7322" priority="2628" operator="lessThan">
      <formula>-105575</formula>
    </cfRule>
  </conditionalFormatting>
  <conditionalFormatting sqref="BB246:BB249">
    <cfRule type="cellIs" dxfId="7321" priority="2625" operator="lessThan">
      <formula>0</formula>
    </cfRule>
    <cfRule type="cellIs" dxfId="7320" priority="2626" operator="lessThan">
      <formula>-105575</formula>
    </cfRule>
  </conditionalFormatting>
  <conditionalFormatting sqref="BB246:BB249">
    <cfRule type="cellIs" dxfId="7319" priority="2623" operator="lessThan">
      <formula>0</formula>
    </cfRule>
    <cfRule type="cellIs" dxfId="7318" priority="2624" operator="lessThan">
      <formula>-105575</formula>
    </cfRule>
  </conditionalFormatting>
  <conditionalFormatting sqref="BB246:BB249">
    <cfRule type="cellIs" dxfId="7317" priority="2621" operator="lessThan">
      <formula>0</formula>
    </cfRule>
    <cfRule type="cellIs" dxfId="7316" priority="2622" operator="lessThan">
      <formula>-105575</formula>
    </cfRule>
  </conditionalFormatting>
  <conditionalFormatting sqref="BB246:BB249">
    <cfRule type="cellIs" dxfId="7315" priority="2619" operator="lessThan">
      <formula>0</formula>
    </cfRule>
    <cfRule type="cellIs" dxfId="7314" priority="2620" operator="lessThan">
      <formula>-105575</formula>
    </cfRule>
  </conditionalFormatting>
  <conditionalFormatting sqref="BB246:BB249">
    <cfRule type="cellIs" dxfId="7313" priority="2617" operator="lessThan">
      <formula>0</formula>
    </cfRule>
    <cfRule type="cellIs" dxfId="7312" priority="2618" operator="lessThan">
      <formula>-105575</formula>
    </cfRule>
  </conditionalFormatting>
  <conditionalFormatting sqref="BB246:BB249">
    <cfRule type="cellIs" dxfId="7311" priority="2615" operator="lessThan">
      <formula>0</formula>
    </cfRule>
    <cfRule type="cellIs" dxfId="7310" priority="2616" operator="lessThan">
      <formula>-105575</formula>
    </cfRule>
  </conditionalFormatting>
  <conditionalFormatting sqref="BB246:BB249">
    <cfRule type="cellIs" dxfId="7309" priority="2613" operator="lessThan">
      <formula>0</formula>
    </cfRule>
    <cfRule type="cellIs" dxfId="7308" priority="2614" operator="lessThan">
      <formula>-105575</formula>
    </cfRule>
  </conditionalFormatting>
  <conditionalFormatting sqref="BB246:BB249">
    <cfRule type="cellIs" dxfId="7307" priority="2611" operator="lessThan">
      <formula>0</formula>
    </cfRule>
    <cfRule type="cellIs" dxfId="7306" priority="2612" operator="lessThan">
      <formula>-105575</formula>
    </cfRule>
  </conditionalFormatting>
  <conditionalFormatting sqref="BB251:BB253">
    <cfRule type="cellIs" dxfId="7305" priority="2609" operator="lessThan">
      <formula>0</formula>
    </cfRule>
    <cfRule type="cellIs" dxfId="7304" priority="2610" operator="lessThan">
      <formula>-105575</formula>
    </cfRule>
  </conditionalFormatting>
  <conditionalFormatting sqref="BB251:BB253">
    <cfRule type="cellIs" dxfId="7303" priority="2607" operator="lessThan">
      <formula>0</formula>
    </cfRule>
    <cfRule type="cellIs" dxfId="7302" priority="2608" operator="lessThan">
      <formula>-105575</formula>
    </cfRule>
  </conditionalFormatting>
  <conditionalFormatting sqref="BB251:BB253">
    <cfRule type="cellIs" dxfId="7301" priority="2605" operator="lessThan">
      <formula>0</formula>
    </cfRule>
    <cfRule type="cellIs" dxfId="7300" priority="2606" operator="lessThan">
      <formula>-105575</formula>
    </cfRule>
  </conditionalFormatting>
  <conditionalFormatting sqref="BB251:BB253">
    <cfRule type="cellIs" dxfId="7299" priority="2603" operator="lessThan">
      <formula>0</formula>
    </cfRule>
    <cfRule type="cellIs" dxfId="7298" priority="2604" operator="lessThan">
      <formula>-105575</formula>
    </cfRule>
  </conditionalFormatting>
  <conditionalFormatting sqref="BB251:BB253">
    <cfRule type="cellIs" dxfId="7297" priority="2601" operator="lessThan">
      <formula>0</formula>
    </cfRule>
    <cfRule type="cellIs" dxfId="7296" priority="2602" operator="lessThan">
      <formula>-105575</formula>
    </cfRule>
  </conditionalFormatting>
  <conditionalFormatting sqref="BB251:BB253">
    <cfRule type="cellIs" dxfId="7295" priority="2599" operator="lessThan">
      <formula>0</formula>
    </cfRule>
    <cfRule type="cellIs" dxfId="7294" priority="2600" operator="lessThan">
      <formula>-105575</formula>
    </cfRule>
  </conditionalFormatting>
  <conditionalFormatting sqref="BB251:BB253">
    <cfRule type="cellIs" dxfId="7293" priority="2597" operator="lessThan">
      <formula>0</formula>
    </cfRule>
    <cfRule type="cellIs" dxfId="7292" priority="2598" operator="lessThan">
      <formula>-105575</formula>
    </cfRule>
  </conditionalFormatting>
  <conditionalFormatting sqref="BB251:BB253">
    <cfRule type="cellIs" dxfId="7291" priority="2595" operator="lessThan">
      <formula>0</formula>
    </cfRule>
    <cfRule type="cellIs" dxfId="7290" priority="2596" operator="lessThan">
      <formula>-105575</formula>
    </cfRule>
  </conditionalFormatting>
  <conditionalFormatting sqref="BB251:BB253">
    <cfRule type="cellIs" dxfId="7289" priority="2593" operator="lessThan">
      <formula>0</formula>
    </cfRule>
    <cfRule type="cellIs" dxfId="7288" priority="2594" operator="lessThan">
      <formula>-105575</formula>
    </cfRule>
  </conditionalFormatting>
  <conditionalFormatting sqref="BB255:BB257">
    <cfRule type="cellIs" dxfId="7287" priority="2591" operator="lessThan">
      <formula>0</formula>
    </cfRule>
    <cfRule type="cellIs" dxfId="7286" priority="2592" operator="lessThan">
      <formula>-105575</formula>
    </cfRule>
  </conditionalFormatting>
  <conditionalFormatting sqref="BB255:BB257">
    <cfRule type="cellIs" dxfId="7285" priority="2589" operator="lessThan">
      <formula>0</formula>
    </cfRule>
    <cfRule type="cellIs" dxfId="7284" priority="2590" operator="lessThan">
      <formula>-105575</formula>
    </cfRule>
  </conditionalFormatting>
  <conditionalFormatting sqref="BB255:BB257">
    <cfRule type="cellIs" dxfId="7283" priority="2587" operator="lessThan">
      <formula>0</formula>
    </cfRule>
    <cfRule type="cellIs" dxfId="7282" priority="2588" operator="lessThan">
      <formula>-105575</formula>
    </cfRule>
  </conditionalFormatting>
  <conditionalFormatting sqref="BB255:BB257">
    <cfRule type="cellIs" dxfId="7281" priority="2585" operator="lessThan">
      <formula>0</formula>
    </cfRule>
    <cfRule type="cellIs" dxfId="7280" priority="2586" operator="lessThan">
      <formula>-105575</formula>
    </cfRule>
  </conditionalFormatting>
  <conditionalFormatting sqref="BB255:BB257">
    <cfRule type="cellIs" dxfId="7279" priority="2583" operator="lessThan">
      <formula>0</formula>
    </cfRule>
    <cfRule type="cellIs" dxfId="7278" priority="2584" operator="lessThan">
      <formula>-105575</formula>
    </cfRule>
  </conditionalFormatting>
  <conditionalFormatting sqref="BB255:BB257">
    <cfRule type="cellIs" dxfId="7277" priority="2581" operator="lessThan">
      <formula>0</formula>
    </cfRule>
    <cfRule type="cellIs" dxfId="7276" priority="2582" operator="lessThan">
      <formula>-105575</formula>
    </cfRule>
  </conditionalFormatting>
  <conditionalFormatting sqref="BB255:BB257">
    <cfRule type="cellIs" dxfId="7275" priority="2579" operator="lessThan">
      <formula>0</formula>
    </cfRule>
    <cfRule type="cellIs" dxfId="7274" priority="2580" operator="lessThan">
      <formula>-105575</formula>
    </cfRule>
  </conditionalFormatting>
  <conditionalFormatting sqref="BB255:BB257">
    <cfRule type="cellIs" dxfId="7273" priority="2577" operator="lessThan">
      <formula>0</formula>
    </cfRule>
    <cfRule type="cellIs" dxfId="7272" priority="2578" operator="lessThan">
      <formula>-105575</formula>
    </cfRule>
  </conditionalFormatting>
  <conditionalFormatting sqref="BB255:BB257">
    <cfRule type="cellIs" dxfId="7271" priority="2575" operator="lessThan">
      <formula>0</formula>
    </cfRule>
    <cfRule type="cellIs" dxfId="7270" priority="2576" operator="lessThan">
      <formula>-105575</formula>
    </cfRule>
  </conditionalFormatting>
  <conditionalFormatting sqref="BB260:BB262">
    <cfRule type="cellIs" dxfId="7269" priority="2573" operator="lessThan">
      <formula>0</formula>
    </cfRule>
    <cfRule type="cellIs" dxfId="7268" priority="2574" operator="lessThan">
      <formula>-105575</formula>
    </cfRule>
  </conditionalFormatting>
  <conditionalFormatting sqref="BB260:BB262">
    <cfRule type="cellIs" dxfId="7267" priority="2571" operator="lessThan">
      <formula>0</formula>
    </cfRule>
    <cfRule type="cellIs" dxfId="7266" priority="2572" operator="lessThan">
      <formula>-105575</formula>
    </cfRule>
  </conditionalFormatting>
  <conditionalFormatting sqref="BB260:BB262">
    <cfRule type="cellIs" dxfId="7265" priority="2569" operator="lessThan">
      <formula>0</formula>
    </cfRule>
    <cfRule type="cellIs" dxfId="7264" priority="2570" operator="lessThan">
      <formula>-105575</formula>
    </cfRule>
  </conditionalFormatting>
  <conditionalFormatting sqref="BB260:BB262">
    <cfRule type="cellIs" dxfId="7263" priority="2567" operator="lessThan">
      <formula>0</formula>
    </cfRule>
    <cfRule type="cellIs" dxfId="7262" priority="2568" operator="lessThan">
      <formula>-105575</formula>
    </cfRule>
  </conditionalFormatting>
  <conditionalFormatting sqref="BB260:BB262">
    <cfRule type="cellIs" dxfId="7261" priority="2565" operator="lessThan">
      <formula>0</formula>
    </cfRule>
    <cfRule type="cellIs" dxfId="7260" priority="2566" operator="lessThan">
      <formula>-105575</formula>
    </cfRule>
  </conditionalFormatting>
  <conditionalFormatting sqref="BB260:BB262">
    <cfRule type="cellIs" dxfId="7259" priority="2563" operator="lessThan">
      <formula>0</formula>
    </cfRule>
    <cfRule type="cellIs" dxfId="7258" priority="2564" operator="lessThan">
      <formula>-105575</formula>
    </cfRule>
  </conditionalFormatting>
  <conditionalFormatting sqref="BB260:BB262">
    <cfRule type="cellIs" dxfId="7257" priority="2561" operator="lessThan">
      <formula>0</formula>
    </cfRule>
    <cfRule type="cellIs" dxfId="7256" priority="2562" operator="lessThan">
      <formula>-105575</formula>
    </cfRule>
  </conditionalFormatting>
  <conditionalFormatting sqref="BB260:BB262">
    <cfRule type="cellIs" dxfId="7255" priority="2559" operator="lessThan">
      <formula>0</formula>
    </cfRule>
    <cfRule type="cellIs" dxfId="7254" priority="2560" operator="lessThan">
      <formula>-105575</formula>
    </cfRule>
  </conditionalFormatting>
  <conditionalFormatting sqref="BB260:BB262">
    <cfRule type="cellIs" dxfId="7253" priority="2557" operator="lessThan">
      <formula>0</formula>
    </cfRule>
    <cfRule type="cellIs" dxfId="7252" priority="2558" operator="lessThan">
      <formula>-105575</formula>
    </cfRule>
  </conditionalFormatting>
  <conditionalFormatting sqref="BB264:BB267">
    <cfRule type="cellIs" dxfId="7251" priority="2555" operator="lessThan">
      <formula>0</formula>
    </cfRule>
    <cfRule type="cellIs" dxfId="7250" priority="2556" operator="lessThan">
      <formula>-105575</formula>
    </cfRule>
  </conditionalFormatting>
  <conditionalFormatting sqref="BB264:BB267">
    <cfRule type="cellIs" dxfId="7249" priority="2553" operator="lessThan">
      <formula>0</formula>
    </cfRule>
    <cfRule type="cellIs" dxfId="7248" priority="2554" operator="lessThan">
      <formula>-105575</formula>
    </cfRule>
  </conditionalFormatting>
  <conditionalFormatting sqref="BB264:BB267">
    <cfRule type="cellIs" dxfId="7247" priority="2551" operator="lessThan">
      <formula>0</formula>
    </cfRule>
    <cfRule type="cellIs" dxfId="7246" priority="2552" operator="lessThan">
      <formula>-105575</formula>
    </cfRule>
  </conditionalFormatting>
  <conditionalFormatting sqref="BB264:BB267">
    <cfRule type="cellIs" dxfId="7245" priority="2549" operator="lessThan">
      <formula>0</formula>
    </cfRule>
    <cfRule type="cellIs" dxfId="7244" priority="2550" operator="lessThan">
      <formula>-105575</formula>
    </cfRule>
  </conditionalFormatting>
  <conditionalFormatting sqref="BB264:BB267">
    <cfRule type="cellIs" dxfId="7243" priority="2547" operator="lessThan">
      <formula>0</formula>
    </cfRule>
    <cfRule type="cellIs" dxfId="7242" priority="2548" operator="lessThan">
      <formula>-105575</formula>
    </cfRule>
  </conditionalFormatting>
  <conditionalFormatting sqref="BB264:BB267">
    <cfRule type="cellIs" dxfId="7241" priority="2545" operator="lessThan">
      <formula>0</formula>
    </cfRule>
    <cfRule type="cellIs" dxfId="7240" priority="2546" operator="lessThan">
      <formula>-105575</formula>
    </cfRule>
  </conditionalFormatting>
  <conditionalFormatting sqref="BB264:BB267">
    <cfRule type="cellIs" dxfId="7239" priority="2543" operator="lessThan">
      <formula>0</formula>
    </cfRule>
    <cfRule type="cellIs" dxfId="7238" priority="2544" operator="lessThan">
      <formula>-105575</formula>
    </cfRule>
  </conditionalFormatting>
  <conditionalFormatting sqref="BB264:BB267">
    <cfRule type="cellIs" dxfId="7237" priority="2541" operator="lessThan">
      <formula>0</formula>
    </cfRule>
    <cfRule type="cellIs" dxfId="7236" priority="2542" operator="lessThan">
      <formula>-105575</formula>
    </cfRule>
  </conditionalFormatting>
  <conditionalFormatting sqref="BB264:BB267">
    <cfRule type="cellIs" dxfId="7235" priority="2539" operator="lessThan">
      <formula>0</formula>
    </cfRule>
    <cfRule type="cellIs" dxfId="7234" priority="2540" operator="lessThan">
      <formula>-105575</formula>
    </cfRule>
  </conditionalFormatting>
  <conditionalFormatting sqref="BB270:BB272">
    <cfRule type="cellIs" dxfId="7233" priority="2537" operator="lessThan">
      <formula>0</formula>
    </cfRule>
    <cfRule type="cellIs" dxfId="7232" priority="2538" operator="lessThan">
      <formula>-105575</formula>
    </cfRule>
  </conditionalFormatting>
  <conditionalFormatting sqref="BB270:BB272">
    <cfRule type="cellIs" dxfId="7231" priority="2535" operator="lessThan">
      <formula>0</formula>
    </cfRule>
    <cfRule type="cellIs" dxfId="7230" priority="2536" operator="lessThan">
      <formula>-105575</formula>
    </cfRule>
  </conditionalFormatting>
  <conditionalFormatting sqref="BB270:BB272">
    <cfRule type="cellIs" dxfId="7229" priority="2533" operator="lessThan">
      <formula>0</formula>
    </cfRule>
    <cfRule type="cellIs" dxfId="7228" priority="2534" operator="lessThan">
      <formula>-105575</formula>
    </cfRule>
  </conditionalFormatting>
  <conditionalFormatting sqref="BB270:BB272">
    <cfRule type="cellIs" dxfId="7227" priority="2531" operator="lessThan">
      <formula>0</formula>
    </cfRule>
    <cfRule type="cellIs" dxfId="7226" priority="2532" operator="lessThan">
      <formula>-105575</formula>
    </cfRule>
  </conditionalFormatting>
  <conditionalFormatting sqref="BB270:BB272">
    <cfRule type="cellIs" dxfId="7225" priority="2529" operator="lessThan">
      <formula>0</formula>
    </cfRule>
    <cfRule type="cellIs" dxfId="7224" priority="2530" operator="lessThan">
      <formula>-105575</formula>
    </cfRule>
  </conditionalFormatting>
  <conditionalFormatting sqref="BB270:BB272">
    <cfRule type="cellIs" dxfId="7223" priority="2527" operator="lessThan">
      <formula>0</formula>
    </cfRule>
    <cfRule type="cellIs" dxfId="7222" priority="2528" operator="lessThan">
      <formula>-105575</formula>
    </cfRule>
  </conditionalFormatting>
  <conditionalFormatting sqref="BB270:BB272">
    <cfRule type="cellIs" dxfId="7221" priority="2525" operator="lessThan">
      <formula>0</formula>
    </cfRule>
    <cfRule type="cellIs" dxfId="7220" priority="2526" operator="lessThan">
      <formula>-105575</formula>
    </cfRule>
  </conditionalFormatting>
  <conditionalFormatting sqref="BB270:BB272">
    <cfRule type="cellIs" dxfId="7219" priority="2523" operator="lessThan">
      <formula>0</formula>
    </cfRule>
    <cfRule type="cellIs" dxfId="7218" priority="2524" operator="lessThan">
      <formula>-105575</formula>
    </cfRule>
  </conditionalFormatting>
  <conditionalFormatting sqref="BB270:BB272">
    <cfRule type="cellIs" dxfId="7217" priority="2521" operator="lessThan">
      <formula>0</formula>
    </cfRule>
    <cfRule type="cellIs" dxfId="7216" priority="2522" operator="lessThan">
      <formula>-105575</formula>
    </cfRule>
  </conditionalFormatting>
  <conditionalFormatting sqref="BB274:BB275">
    <cfRule type="cellIs" dxfId="7215" priority="2519" operator="lessThan">
      <formula>0</formula>
    </cfRule>
    <cfRule type="cellIs" dxfId="7214" priority="2520" operator="lessThan">
      <formula>-105575</formula>
    </cfRule>
  </conditionalFormatting>
  <conditionalFormatting sqref="BB274:BB275">
    <cfRule type="cellIs" dxfId="7213" priority="2517" operator="lessThan">
      <formula>0</formula>
    </cfRule>
    <cfRule type="cellIs" dxfId="7212" priority="2518" operator="lessThan">
      <formula>-105575</formula>
    </cfRule>
  </conditionalFormatting>
  <conditionalFormatting sqref="BB274:BB275">
    <cfRule type="cellIs" dxfId="7211" priority="2515" operator="lessThan">
      <formula>0</formula>
    </cfRule>
    <cfRule type="cellIs" dxfId="7210" priority="2516" operator="lessThan">
      <formula>-105575</formula>
    </cfRule>
  </conditionalFormatting>
  <conditionalFormatting sqref="BB274:BB275">
    <cfRule type="cellIs" dxfId="7209" priority="2513" operator="lessThan">
      <formula>0</formula>
    </cfRule>
    <cfRule type="cellIs" dxfId="7208" priority="2514" operator="lessThan">
      <formula>-105575</formula>
    </cfRule>
  </conditionalFormatting>
  <conditionalFormatting sqref="BB274:BB275">
    <cfRule type="cellIs" dxfId="7207" priority="2511" operator="lessThan">
      <formula>0</formula>
    </cfRule>
    <cfRule type="cellIs" dxfId="7206" priority="2512" operator="lessThan">
      <formula>-105575</formula>
    </cfRule>
  </conditionalFormatting>
  <conditionalFormatting sqref="BB274:BB275">
    <cfRule type="cellIs" dxfId="7205" priority="2509" operator="lessThan">
      <formula>0</formula>
    </cfRule>
    <cfRule type="cellIs" dxfId="7204" priority="2510" operator="lessThan">
      <formula>-105575</formula>
    </cfRule>
  </conditionalFormatting>
  <conditionalFormatting sqref="BB274:BB275">
    <cfRule type="cellIs" dxfId="7203" priority="2507" operator="lessThan">
      <formula>0</formula>
    </cfRule>
    <cfRule type="cellIs" dxfId="7202" priority="2508" operator="lessThan">
      <formula>-105575</formula>
    </cfRule>
  </conditionalFormatting>
  <conditionalFormatting sqref="BB274:BB275">
    <cfRule type="cellIs" dxfId="7201" priority="2505" operator="lessThan">
      <formula>0</formula>
    </cfRule>
    <cfRule type="cellIs" dxfId="7200" priority="2506" operator="lessThan">
      <formula>-105575</formula>
    </cfRule>
  </conditionalFormatting>
  <conditionalFormatting sqref="BB274:BB275">
    <cfRule type="cellIs" dxfId="7199" priority="2503" operator="lessThan">
      <formula>0</formula>
    </cfRule>
    <cfRule type="cellIs" dxfId="7198" priority="2504" operator="lessThan">
      <formula>-105575</formula>
    </cfRule>
  </conditionalFormatting>
  <conditionalFormatting sqref="BB278:BB282">
    <cfRule type="cellIs" dxfId="7197" priority="2501" operator="lessThan">
      <formula>0</formula>
    </cfRule>
    <cfRule type="cellIs" dxfId="7196" priority="2502" operator="lessThan">
      <formula>-105575</formula>
    </cfRule>
  </conditionalFormatting>
  <conditionalFormatting sqref="BB278:BB282">
    <cfRule type="cellIs" dxfId="7195" priority="2499" operator="lessThan">
      <formula>0</formula>
    </cfRule>
    <cfRule type="cellIs" dxfId="7194" priority="2500" operator="lessThan">
      <formula>-105575</formula>
    </cfRule>
  </conditionalFormatting>
  <conditionalFormatting sqref="BB278:BB282">
    <cfRule type="cellIs" dxfId="7193" priority="2497" operator="lessThan">
      <formula>0</formula>
    </cfRule>
    <cfRule type="cellIs" dxfId="7192" priority="2498" operator="lessThan">
      <formula>-105575</formula>
    </cfRule>
  </conditionalFormatting>
  <conditionalFormatting sqref="BB278:BB282">
    <cfRule type="cellIs" dxfId="7191" priority="2495" operator="lessThan">
      <formula>0</formula>
    </cfRule>
    <cfRule type="cellIs" dxfId="7190" priority="2496" operator="lessThan">
      <formula>-105575</formula>
    </cfRule>
  </conditionalFormatting>
  <conditionalFormatting sqref="BB278:BB282">
    <cfRule type="cellIs" dxfId="7189" priority="2493" operator="lessThan">
      <formula>0</formula>
    </cfRule>
    <cfRule type="cellIs" dxfId="7188" priority="2494" operator="lessThan">
      <formula>-105575</formula>
    </cfRule>
  </conditionalFormatting>
  <conditionalFormatting sqref="BB278:BB282">
    <cfRule type="cellIs" dxfId="7187" priority="2491" operator="lessThan">
      <formula>0</formula>
    </cfRule>
    <cfRule type="cellIs" dxfId="7186" priority="2492" operator="lessThan">
      <formula>-105575</formula>
    </cfRule>
  </conditionalFormatting>
  <conditionalFormatting sqref="BB278:BB282">
    <cfRule type="cellIs" dxfId="7185" priority="2489" operator="lessThan">
      <formula>0</formula>
    </cfRule>
    <cfRule type="cellIs" dxfId="7184" priority="2490" operator="lessThan">
      <formula>-105575</formula>
    </cfRule>
  </conditionalFormatting>
  <conditionalFormatting sqref="BB278:BB282">
    <cfRule type="cellIs" dxfId="7183" priority="2487" operator="lessThan">
      <formula>0</formula>
    </cfRule>
    <cfRule type="cellIs" dxfId="7182" priority="2488" operator="lessThan">
      <formula>-105575</formula>
    </cfRule>
  </conditionalFormatting>
  <conditionalFormatting sqref="BB278:BB282">
    <cfRule type="cellIs" dxfId="7181" priority="2485" operator="lessThan">
      <formula>0</formula>
    </cfRule>
    <cfRule type="cellIs" dxfId="7180" priority="2486" operator="lessThan">
      <formula>-105575</formula>
    </cfRule>
  </conditionalFormatting>
  <conditionalFormatting sqref="BB285:BB288">
    <cfRule type="cellIs" dxfId="7179" priority="2483" operator="lessThan">
      <formula>0</formula>
    </cfRule>
    <cfRule type="cellIs" dxfId="7178" priority="2484" operator="lessThan">
      <formula>-105575</formula>
    </cfRule>
  </conditionalFormatting>
  <conditionalFormatting sqref="BB285:BB288">
    <cfRule type="cellIs" dxfId="7177" priority="2481" operator="lessThan">
      <formula>0</formula>
    </cfRule>
    <cfRule type="cellIs" dxfId="7176" priority="2482" operator="lessThan">
      <formula>-105575</formula>
    </cfRule>
  </conditionalFormatting>
  <conditionalFormatting sqref="BB285:BB288">
    <cfRule type="cellIs" dxfId="7175" priority="2479" operator="lessThan">
      <formula>0</formula>
    </cfRule>
    <cfRule type="cellIs" dxfId="7174" priority="2480" operator="lessThan">
      <formula>-105575</formula>
    </cfRule>
  </conditionalFormatting>
  <conditionalFormatting sqref="BB285:BB288">
    <cfRule type="cellIs" dxfId="7173" priority="2477" operator="lessThan">
      <formula>0</formula>
    </cfRule>
    <cfRule type="cellIs" dxfId="7172" priority="2478" operator="lessThan">
      <formula>-105575</formula>
    </cfRule>
  </conditionalFormatting>
  <conditionalFormatting sqref="BB285:BB288">
    <cfRule type="cellIs" dxfId="7171" priority="2475" operator="lessThan">
      <formula>0</formula>
    </cfRule>
    <cfRule type="cellIs" dxfId="7170" priority="2476" operator="lessThan">
      <formula>-105575</formula>
    </cfRule>
  </conditionalFormatting>
  <conditionalFormatting sqref="BB285:BB288">
    <cfRule type="cellIs" dxfId="7169" priority="2473" operator="lessThan">
      <formula>0</formula>
    </cfRule>
    <cfRule type="cellIs" dxfId="7168" priority="2474" operator="lessThan">
      <formula>-105575</formula>
    </cfRule>
  </conditionalFormatting>
  <conditionalFormatting sqref="BB285:BB288">
    <cfRule type="cellIs" dxfId="7167" priority="2471" operator="lessThan">
      <formula>0</formula>
    </cfRule>
    <cfRule type="cellIs" dxfId="7166" priority="2472" operator="lessThan">
      <formula>-105575</formula>
    </cfRule>
  </conditionalFormatting>
  <conditionalFormatting sqref="BB285:BB288">
    <cfRule type="cellIs" dxfId="7165" priority="2469" operator="lessThan">
      <formula>0</formula>
    </cfRule>
    <cfRule type="cellIs" dxfId="7164" priority="2470" operator="lessThan">
      <formula>-105575</formula>
    </cfRule>
  </conditionalFormatting>
  <conditionalFormatting sqref="BB285:BB288">
    <cfRule type="cellIs" dxfId="7163" priority="2467" operator="lessThan">
      <formula>0</formula>
    </cfRule>
    <cfRule type="cellIs" dxfId="7162" priority="2468" operator="lessThan">
      <formula>-105575</formula>
    </cfRule>
  </conditionalFormatting>
  <conditionalFormatting sqref="BB203 BB220:BB221 BB235:BB243 BB231:BB233 BB212:BB213 BB225:BB226">
    <cfRule type="cellIs" dxfId="7161" priority="2465" operator="lessThan">
      <formula>0</formula>
    </cfRule>
    <cfRule type="cellIs" dxfId="7160" priority="2466" operator="lessThan">
      <formula>-105575</formula>
    </cfRule>
  </conditionalFormatting>
  <conditionalFormatting sqref="BB220 BB212:BB213 BB235:BB238 BB240:BB243 BB225:BB226 BB231:BB233">
    <cfRule type="cellIs" dxfId="7159" priority="2463" operator="lessThan">
      <formula>0</formula>
    </cfRule>
    <cfRule type="cellIs" dxfId="7158" priority="2464" operator="lessThan">
      <formula>-105575</formula>
    </cfRule>
  </conditionalFormatting>
  <conditionalFormatting sqref="BB220:BB221 BB243 BB226 BB231:BB236 BB238:BB241 BB203 BB213">
    <cfRule type="cellIs" dxfId="7157" priority="2461" operator="lessThan">
      <formula>0</formula>
    </cfRule>
    <cfRule type="cellIs" dxfId="7156" priority="2462" operator="lessThan">
      <formula>-105575</formula>
    </cfRule>
  </conditionalFormatting>
  <conditionalFormatting sqref="BB235:BB243 BB231:BB233 BB220 BB212:BB213 BB225:BB226">
    <cfRule type="cellIs" dxfId="7155" priority="2459" operator="lessThan">
      <formula>0</formula>
    </cfRule>
    <cfRule type="cellIs" dxfId="7154" priority="2460" operator="lessThan">
      <formula>-105575</formula>
    </cfRule>
  </conditionalFormatting>
  <conditionalFormatting sqref="BB220:BB221 BB237:BB243 BB203 BB231:BB235 BB212:BB213 BB225:BB226">
    <cfRule type="cellIs" dxfId="7153" priority="2457" operator="lessThan">
      <formula>0</formula>
    </cfRule>
    <cfRule type="cellIs" dxfId="7152" priority="2458" operator="lessThan">
      <formula>-105575</formula>
    </cfRule>
  </conditionalFormatting>
  <conditionalFormatting sqref="BB220:BB221 BB237:BB240 BB242:BB243 BB225:BB226 BB231:BB235">
    <cfRule type="cellIs" dxfId="7151" priority="2455" operator="lessThan">
      <formula>0</formula>
    </cfRule>
    <cfRule type="cellIs" dxfId="7150" priority="2456" operator="lessThan">
      <formula>-105575</formula>
    </cfRule>
  </conditionalFormatting>
  <conditionalFormatting sqref="BB212 BB231 BB233:BB238 BB240:BB243 BB225">
    <cfRule type="cellIs" dxfId="7149" priority="2453" operator="lessThan">
      <formula>0</formula>
    </cfRule>
    <cfRule type="cellIs" dxfId="7148" priority="2454" operator="lessThan">
      <formula>-105575</formula>
    </cfRule>
  </conditionalFormatting>
  <conditionalFormatting sqref="BB237:BB243 BB231:BB235 BB220:BB221 BB225:BB226">
    <cfRule type="cellIs" dxfId="7147" priority="2451" operator="lessThan">
      <formula>0</formula>
    </cfRule>
    <cfRule type="cellIs" dxfId="7146" priority="2452" operator="lessThan">
      <formula>-105575</formula>
    </cfRule>
  </conditionalFormatting>
  <conditionalFormatting sqref="BB233:BB237 BB231 BB239:BB243">
    <cfRule type="cellIs" dxfId="7145" priority="2449" operator="lessThan">
      <formula>0</formula>
    </cfRule>
    <cfRule type="cellIs" dxfId="7144" priority="2450" operator="lessThan">
      <formula>-105575</formula>
    </cfRule>
  </conditionalFormatting>
  <conditionalFormatting sqref="BB233:BB237 BB231 BB239:BB243">
    <cfRule type="cellIs" dxfId="7143" priority="2447" operator="lessThan">
      <formula>0</formula>
    </cfRule>
    <cfRule type="cellIs" dxfId="7142" priority="2448" operator="lessThan">
      <formula>-105575</formula>
    </cfRule>
  </conditionalFormatting>
  <conditionalFormatting sqref="BB119:BB128 BB106:BB117 BB101:BB104 BB80:BB98">
    <cfRule type="cellIs" dxfId="7141" priority="2445" operator="lessThan">
      <formula>0</formula>
    </cfRule>
    <cfRule type="cellIs" dxfId="7140" priority="2446" operator="lessThan">
      <formula>-105575</formula>
    </cfRule>
  </conditionalFormatting>
  <conditionalFormatting sqref="BB130 BB132 BB134">
    <cfRule type="cellIs" dxfId="7139" priority="2443" operator="lessThan">
      <formula>0</formula>
    </cfRule>
    <cfRule type="cellIs" dxfId="7138" priority="2444" operator="lessThan">
      <formula>-105575</formula>
    </cfRule>
  </conditionalFormatting>
  <conditionalFormatting sqref="BB130 BB132 BB134">
    <cfRule type="cellIs" dxfId="7137" priority="2441" operator="lessThan">
      <formula>0</formula>
    </cfRule>
    <cfRule type="cellIs" dxfId="7136" priority="2442" operator="lessThan">
      <formula>-105575</formula>
    </cfRule>
  </conditionalFormatting>
  <conditionalFormatting sqref="BB129 BB131 BB133 BB135">
    <cfRule type="cellIs" dxfId="7135" priority="2439" operator="lessThan">
      <formula>0</formula>
    </cfRule>
    <cfRule type="cellIs" dxfId="7134" priority="2440" operator="lessThan">
      <formula>-105575</formula>
    </cfRule>
  </conditionalFormatting>
  <conditionalFormatting sqref="BB140 BB145 BB142:BB143 BB137:BB138">
    <cfRule type="cellIs" dxfId="7133" priority="2437" operator="lessThan">
      <formula>0</formula>
    </cfRule>
    <cfRule type="cellIs" dxfId="7132" priority="2438" operator="lessThan">
      <formula>-105575</formula>
    </cfRule>
  </conditionalFormatting>
  <conditionalFormatting sqref="BB149">
    <cfRule type="cellIs" dxfId="7131" priority="2435" operator="lessThan">
      <formula>0</formula>
    </cfRule>
    <cfRule type="cellIs" dxfId="7130" priority="2436" operator="lessThan">
      <formula>-105575</formula>
    </cfRule>
  </conditionalFormatting>
  <conditionalFormatting sqref="BB129:BB138 BB140:BB149">
    <cfRule type="cellIs" dxfId="7129" priority="2433" operator="lessThan">
      <formula>0</formula>
    </cfRule>
    <cfRule type="cellIs" dxfId="7128" priority="2434" operator="lessThan">
      <formula>-105575</formula>
    </cfRule>
  </conditionalFormatting>
  <conditionalFormatting sqref="BB94:BB98 BB86:BB87 BB89:BB91 BB141:BB149 BB124:BB133 BB107:BB110 BB112:BB117 BB119:BB122 BB135:BB138 BB101:BB104 BB80:BB84">
    <cfRule type="cellIs" dxfId="7127" priority="2431" operator="lessThan">
      <formula>0</formula>
    </cfRule>
    <cfRule type="cellIs" dxfId="7126" priority="2432" operator="lessThan">
      <formula>-105575</formula>
    </cfRule>
  </conditionalFormatting>
  <conditionalFormatting sqref="BB129 BB131 BB133 BB135">
    <cfRule type="cellIs" dxfId="7125" priority="2429" operator="lessThan">
      <formula>0</formula>
    </cfRule>
    <cfRule type="cellIs" dxfId="7124" priority="2430" operator="lessThan">
      <formula>-105575</formula>
    </cfRule>
  </conditionalFormatting>
  <conditionalFormatting sqref="BB146 BB144 BB141">
    <cfRule type="cellIs" dxfId="7123" priority="2427" operator="lessThan">
      <formula>0</formula>
    </cfRule>
    <cfRule type="cellIs" dxfId="7122" priority="2428" operator="lessThan">
      <formula>-105575</formula>
    </cfRule>
  </conditionalFormatting>
  <conditionalFormatting sqref="BB146 BB144 BB141">
    <cfRule type="cellIs" dxfId="7121" priority="2425" operator="lessThan">
      <formula>0</formula>
    </cfRule>
    <cfRule type="cellIs" dxfId="7120" priority="2426" operator="lessThan">
      <formula>-105575</formula>
    </cfRule>
  </conditionalFormatting>
  <conditionalFormatting sqref="BB140 BB145 BB142:BB143 BB137:BB138">
    <cfRule type="cellIs" dxfId="7119" priority="2423" operator="lessThan">
      <formula>0</formula>
    </cfRule>
    <cfRule type="cellIs" dxfId="7118" priority="2424" operator="lessThan">
      <formula>-105575</formula>
    </cfRule>
  </conditionalFormatting>
  <conditionalFormatting sqref="BB149">
    <cfRule type="cellIs" dxfId="7117" priority="2421" operator="lessThan">
      <formula>0</formula>
    </cfRule>
    <cfRule type="cellIs" dxfId="7116" priority="2422" operator="lessThan">
      <formula>-105575</formula>
    </cfRule>
  </conditionalFormatting>
  <conditionalFormatting sqref="BB94:BB98 BB86:BB87 BB89:BB91 BB141:BB149 BB124:BB133 BB107:BB110 BB112:BB117 BB119:BB122 BB135:BB138 BB101:BB104 BB80:BB84">
    <cfRule type="cellIs" dxfId="7115" priority="2419" operator="lessThan">
      <formula>0</formula>
    </cfRule>
    <cfRule type="cellIs" dxfId="7114"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7113" priority="2417" operator="lessThan">
      <formula>0</formula>
    </cfRule>
    <cfRule type="cellIs" dxfId="7112" priority="2418" operator="lessThan">
      <formula>-105575</formula>
    </cfRule>
  </conditionalFormatting>
  <conditionalFormatting sqref="BB41">
    <cfRule type="cellIs" dxfId="7111" priority="2415" operator="lessThan">
      <formula>0</formula>
    </cfRule>
    <cfRule type="cellIs" dxfId="7110" priority="2416" operator="lessThan">
      <formula>-105575</formula>
    </cfRule>
  </conditionalFormatting>
  <conditionalFormatting sqref="BB152:BB155">
    <cfRule type="cellIs" dxfId="7109" priority="2413" operator="lessThan">
      <formula>0</formula>
    </cfRule>
    <cfRule type="cellIs" dxfId="7108" priority="2414" operator="lessThan">
      <formula>-105575</formula>
    </cfRule>
  </conditionalFormatting>
  <conditionalFormatting sqref="BB152:BB155">
    <cfRule type="cellIs" dxfId="7107" priority="2411" operator="lessThan">
      <formula>0</formula>
    </cfRule>
    <cfRule type="cellIs" dxfId="7106" priority="2412" operator="lessThan">
      <formula>-105575</formula>
    </cfRule>
  </conditionalFormatting>
  <conditionalFormatting sqref="BB152:BB155">
    <cfRule type="cellIs" dxfId="7105" priority="2409" operator="lessThan">
      <formula>0</formula>
    </cfRule>
    <cfRule type="cellIs" dxfId="7104" priority="2410" operator="lessThan">
      <formula>-105575</formula>
    </cfRule>
  </conditionalFormatting>
  <conditionalFormatting sqref="BB157:BB158">
    <cfRule type="cellIs" dxfId="7103" priority="2407" operator="lessThan">
      <formula>0</formula>
    </cfRule>
    <cfRule type="cellIs" dxfId="7102" priority="2408" operator="lessThan">
      <formula>-105575</formula>
    </cfRule>
  </conditionalFormatting>
  <conditionalFormatting sqref="BB157:BB158">
    <cfRule type="cellIs" dxfId="7101" priority="2405" operator="lessThan">
      <formula>0</formula>
    </cfRule>
    <cfRule type="cellIs" dxfId="7100" priority="2406" operator="lessThan">
      <formula>-105575</formula>
    </cfRule>
  </conditionalFormatting>
  <conditionalFormatting sqref="BB157:BB158">
    <cfRule type="cellIs" dxfId="7099" priority="2403" operator="lessThan">
      <formula>0</formula>
    </cfRule>
    <cfRule type="cellIs" dxfId="7098" priority="2404" operator="lessThan">
      <formula>-105575</formula>
    </cfRule>
  </conditionalFormatting>
  <conditionalFormatting sqref="BB160:BB161">
    <cfRule type="cellIs" dxfId="7097" priority="2401" operator="lessThan">
      <formula>0</formula>
    </cfRule>
    <cfRule type="cellIs" dxfId="7096" priority="2402" operator="lessThan">
      <formula>-105575</formula>
    </cfRule>
  </conditionalFormatting>
  <conditionalFormatting sqref="BB160:BB161">
    <cfRule type="cellIs" dxfId="7095" priority="2399" operator="lessThan">
      <formula>0</formula>
    </cfRule>
    <cfRule type="cellIs" dxfId="7094" priority="2400" operator="lessThan">
      <formula>-105575</formula>
    </cfRule>
  </conditionalFormatting>
  <conditionalFormatting sqref="BB160:BB161">
    <cfRule type="cellIs" dxfId="7093" priority="2397" operator="lessThan">
      <formula>0</formula>
    </cfRule>
    <cfRule type="cellIs" dxfId="7092" priority="2398" operator="lessThan">
      <formula>-105575</formula>
    </cfRule>
  </conditionalFormatting>
  <conditionalFormatting sqref="BB164:BB167">
    <cfRule type="cellIs" dxfId="7091" priority="2395" operator="lessThan">
      <formula>0</formula>
    </cfRule>
    <cfRule type="cellIs" dxfId="7090" priority="2396" operator="lessThan">
      <formula>-105575</formula>
    </cfRule>
  </conditionalFormatting>
  <conditionalFormatting sqref="BB164:BB167">
    <cfRule type="cellIs" dxfId="7089" priority="2393" operator="lessThan">
      <formula>0</formula>
    </cfRule>
    <cfRule type="cellIs" dxfId="7088" priority="2394" operator="lessThan">
      <formula>-105575</formula>
    </cfRule>
  </conditionalFormatting>
  <conditionalFormatting sqref="BB164:BB167">
    <cfRule type="cellIs" dxfId="7087" priority="2391" operator="lessThan">
      <formula>0</formula>
    </cfRule>
    <cfRule type="cellIs" dxfId="7086" priority="2392" operator="lessThan">
      <formula>-105575</formula>
    </cfRule>
  </conditionalFormatting>
  <conditionalFormatting sqref="BB169:BB177">
    <cfRule type="cellIs" dxfId="7085" priority="2389" operator="lessThan">
      <formula>0</formula>
    </cfRule>
    <cfRule type="cellIs" dxfId="7084" priority="2390" operator="lessThan">
      <formula>-105575</formula>
    </cfRule>
  </conditionalFormatting>
  <conditionalFormatting sqref="BB169:BB177">
    <cfRule type="cellIs" dxfId="7083" priority="2387" operator="lessThan">
      <formula>0</formula>
    </cfRule>
    <cfRule type="cellIs" dxfId="7082" priority="2388" operator="lessThan">
      <formula>-105575</formula>
    </cfRule>
  </conditionalFormatting>
  <conditionalFormatting sqref="BB169:BB177">
    <cfRule type="cellIs" dxfId="7081" priority="2385" operator="lessThan">
      <formula>0</formula>
    </cfRule>
    <cfRule type="cellIs" dxfId="7080" priority="2386" operator="lessThan">
      <formula>-105575</formula>
    </cfRule>
  </conditionalFormatting>
  <conditionalFormatting sqref="BB179:BB180">
    <cfRule type="cellIs" dxfId="7079" priority="2383" operator="lessThan">
      <formula>0</formula>
    </cfRule>
    <cfRule type="cellIs" dxfId="7078" priority="2384" operator="lessThan">
      <formula>-105575</formula>
    </cfRule>
  </conditionalFormatting>
  <conditionalFormatting sqref="BB179:BB180">
    <cfRule type="cellIs" dxfId="7077" priority="2381" operator="lessThan">
      <formula>0</formula>
    </cfRule>
    <cfRule type="cellIs" dxfId="7076" priority="2382" operator="lessThan">
      <formula>-105575</formula>
    </cfRule>
  </conditionalFormatting>
  <conditionalFormatting sqref="BB179:BB180">
    <cfRule type="cellIs" dxfId="7075" priority="2379" operator="lessThan">
      <formula>0</formula>
    </cfRule>
    <cfRule type="cellIs" dxfId="7074" priority="2380" operator="lessThan">
      <formula>-105575</formula>
    </cfRule>
  </conditionalFormatting>
  <conditionalFormatting sqref="BB183:BB189">
    <cfRule type="cellIs" dxfId="7073" priority="2377" operator="lessThan">
      <formula>0</formula>
    </cfRule>
    <cfRule type="cellIs" dxfId="7072" priority="2378" operator="lessThan">
      <formula>-105575</formula>
    </cfRule>
  </conditionalFormatting>
  <conditionalFormatting sqref="BB183:BB189">
    <cfRule type="cellIs" dxfId="7071" priority="2375" operator="lessThan">
      <formula>0</formula>
    </cfRule>
    <cfRule type="cellIs" dxfId="7070" priority="2376" operator="lessThan">
      <formula>-105575</formula>
    </cfRule>
  </conditionalFormatting>
  <conditionalFormatting sqref="BB183:BB189">
    <cfRule type="cellIs" dxfId="7069" priority="2373" operator="lessThan">
      <formula>0</formula>
    </cfRule>
    <cfRule type="cellIs" dxfId="7068" priority="2374" operator="lessThan">
      <formula>-105575</formula>
    </cfRule>
  </conditionalFormatting>
  <conditionalFormatting sqref="BB191:BB192">
    <cfRule type="cellIs" dxfId="7067" priority="2371" operator="lessThan">
      <formula>0</formula>
    </cfRule>
    <cfRule type="cellIs" dxfId="7066" priority="2372" operator="lessThan">
      <formula>-105575</formula>
    </cfRule>
  </conditionalFormatting>
  <conditionalFormatting sqref="BB191:BB192">
    <cfRule type="cellIs" dxfId="7065" priority="2369" operator="lessThan">
      <formula>0</formula>
    </cfRule>
    <cfRule type="cellIs" dxfId="7064" priority="2370" operator="lessThan">
      <formula>-105575</formula>
    </cfRule>
  </conditionalFormatting>
  <conditionalFormatting sqref="BB191:BB192">
    <cfRule type="cellIs" dxfId="7063" priority="2367" operator="lessThan">
      <formula>0</formula>
    </cfRule>
    <cfRule type="cellIs" dxfId="7062" priority="2368" operator="lessThan">
      <formula>-105575</formula>
    </cfRule>
  </conditionalFormatting>
  <conditionalFormatting sqref="BB194:BB195">
    <cfRule type="cellIs" dxfId="7061" priority="2365" operator="lessThan">
      <formula>0</formula>
    </cfRule>
    <cfRule type="cellIs" dxfId="7060" priority="2366" operator="lessThan">
      <formula>-105575</formula>
    </cfRule>
  </conditionalFormatting>
  <conditionalFormatting sqref="BB194:BB195">
    <cfRule type="cellIs" dxfId="7059" priority="2363" operator="lessThan">
      <formula>0</formula>
    </cfRule>
    <cfRule type="cellIs" dxfId="7058" priority="2364" operator="lessThan">
      <formula>-105575</formula>
    </cfRule>
  </conditionalFormatting>
  <conditionalFormatting sqref="BB194:BB195">
    <cfRule type="cellIs" dxfId="7057" priority="2361" operator="lessThan">
      <formula>0</formula>
    </cfRule>
    <cfRule type="cellIs" dxfId="7056" priority="2362" operator="lessThan">
      <formula>-105575</formula>
    </cfRule>
  </conditionalFormatting>
  <conditionalFormatting sqref="BB199:BB202">
    <cfRule type="cellIs" dxfId="7055" priority="2359" operator="lessThan">
      <formula>0</formula>
    </cfRule>
    <cfRule type="cellIs" dxfId="7054" priority="2360" operator="lessThan">
      <formula>-105575</formula>
    </cfRule>
  </conditionalFormatting>
  <conditionalFormatting sqref="BB199:BB202">
    <cfRule type="cellIs" dxfId="7053" priority="2357" operator="lessThan">
      <formula>0</formula>
    </cfRule>
    <cfRule type="cellIs" dxfId="7052" priority="2358" operator="lessThan">
      <formula>-105575</formula>
    </cfRule>
  </conditionalFormatting>
  <conditionalFormatting sqref="BB199:BB202">
    <cfRule type="cellIs" dxfId="7051" priority="2355" operator="lessThan">
      <formula>0</formula>
    </cfRule>
    <cfRule type="cellIs" dxfId="7050" priority="2356" operator="lessThan">
      <formula>-105575</formula>
    </cfRule>
  </conditionalFormatting>
  <conditionalFormatting sqref="BB204:BB208">
    <cfRule type="cellIs" dxfId="7049" priority="2353" operator="lessThan">
      <formula>0</formula>
    </cfRule>
    <cfRule type="cellIs" dxfId="7048" priority="2354" operator="lessThan">
      <formula>-105575</formula>
    </cfRule>
  </conditionalFormatting>
  <conditionalFormatting sqref="BB204:BB208">
    <cfRule type="cellIs" dxfId="7047" priority="2351" operator="lessThan">
      <formula>0</formula>
    </cfRule>
    <cfRule type="cellIs" dxfId="7046" priority="2352" operator="lessThan">
      <formula>-105575</formula>
    </cfRule>
  </conditionalFormatting>
  <conditionalFormatting sqref="BB204:BB208">
    <cfRule type="cellIs" dxfId="7045" priority="2349" operator="lessThan">
      <formula>0</formula>
    </cfRule>
    <cfRule type="cellIs" dxfId="7044" priority="2350" operator="lessThan">
      <formula>-105575</formula>
    </cfRule>
  </conditionalFormatting>
  <conditionalFormatting sqref="BB210:BB211">
    <cfRule type="cellIs" dxfId="7043" priority="2347" operator="lessThan">
      <formula>0</formula>
    </cfRule>
    <cfRule type="cellIs" dxfId="7042" priority="2348" operator="lessThan">
      <formula>-105575</formula>
    </cfRule>
  </conditionalFormatting>
  <conditionalFormatting sqref="BB210:BB211">
    <cfRule type="cellIs" dxfId="7041" priority="2345" operator="lessThan">
      <formula>0</formula>
    </cfRule>
    <cfRule type="cellIs" dxfId="7040" priority="2346" operator="lessThan">
      <formula>-105575</formula>
    </cfRule>
  </conditionalFormatting>
  <conditionalFormatting sqref="BB210:BB211">
    <cfRule type="cellIs" dxfId="7039" priority="2343" operator="lessThan">
      <formula>0</formula>
    </cfRule>
    <cfRule type="cellIs" dxfId="7038" priority="2344" operator="lessThan">
      <formula>-105575</formula>
    </cfRule>
  </conditionalFormatting>
  <conditionalFormatting sqref="BB214:BB219">
    <cfRule type="cellIs" dxfId="7037" priority="2341" operator="lessThan">
      <formula>0</formula>
    </cfRule>
    <cfRule type="cellIs" dxfId="7036" priority="2342" operator="lessThan">
      <formula>-105575</formula>
    </cfRule>
  </conditionalFormatting>
  <conditionalFormatting sqref="BB214:BB219">
    <cfRule type="cellIs" dxfId="7035" priority="2339" operator="lessThan">
      <formula>0</formula>
    </cfRule>
    <cfRule type="cellIs" dxfId="7034" priority="2340" operator="lessThan">
      <formula>-105575</formula>
    </cfRule>
  </conditionalFormatting>
  <conditionalFormatting sqref="BB214:BB219">
    <cfRule type="cellIs" dxfId="7033" priority="2337" operator="lessThan">
      <formula>0</formula>
    </cfRule>
    <cfRule type="cellIs" dxfId="7032" priority="2338" operator="lessThan">
      <formula>-105575</formula>
    </cfRule>
  </conditionalFormatting>
  <conditionalFormatting sqref="BB222:BB224">
    <cfRule type="cellIs" dxfId="7031" priority="2335" operator="lessThan">
      <formula>0</formula>
    </cfRule>
    <cfRule type="cellIs" dxfId="7030" priority="2336" operator="lessThan">
      <formula>-105575</formula>
    </cfRule>
  </conditionalFormatting>
  <conditionalFormatting sqref="BB222:BB224">
    <cfRule type="cellIs" dxfId="7029" priority="2333" operator="lessThan">
      <formula>0</formula>
    </cfRule>
    <cfRule type="cellIs" dxfId="7028" priority="2334" operator="lessThan">
      <formula>-105575</formula>
    </cfRule>
  </conditionalFormatting>
  <conditionalFormatting sqref="BB222:BB224">
    <cfRule type="cellIs" dxfId="7027" priority="2331" operator="lessThan">
      <formula>0</formula>
    </cfRule>
    <cfRule type="cellIs" dxfId="7026" priority="2332" operator="lessThan">
      <formula>-105575</formula>
    </cfRule>
  </conditionalFormatting>
  <conditionalFormatting sqref="BB227:BB230">
    <cfRule type="cellIs" dxfId="7025" priority="2329" operator="lessThan">
      <formula>0</formula>
    </cfRule>
    <cfRule type="cellIs" dxfId="7024" priority="2330" operator="lessThan">
      <formula>-105575</formula>
    </cfRule>
  </conditionalFormatting>
  <conditionalFormatting sqref="BB227:BB230">
    <cfRule type="cellIs" dxfId="7023" priority="2327" operator="lessThan">
      <formula>0</formula>
    </cfRule>
    <cfRule type="cellIs" dxfId="7022" priority="2328" operator="lessThan">
      <formula>-105575</formula>
    </cfRule>
  </conditionalFormatting>
  <conditionalFormatting sqref="BB227:BB230">
    <cfRule type="cellIs" dxfId="7021" priority="2325" operator="lessThan">
      <formula>0</formula>
    </cfRule>
    <cfRule type="cellIs" dxfId="7020" priority="2326" operator="lessThan">
      <formula>-105575</formula>
    </cfRule>
  </conditionalFormatting>
  <conditionalFormatting sqref="BB203 BB220:BB221 BB235:BB243 BB231:BB233 BB212:BB213 BB225:BB226">
    <cfRule type="cellIs" dxfId="7019" priority="2323" operator="lessThan">
      <formula>0</formula>
    </cfRule>
    <cfRule type="cellIs" dxfId="7018" priority="2324" operator="lessThan">
      <formula>-105575</formula>
    </cfRule>
  </conditionalFormatting>
  <conditionalFormatting sqref="BB220 BB212:BB213 BB235:BB238 BB240:BB243 BB225:BB226 BB231:BB233">
    <cfRule type="cellIs" dxfId="7017" priority="2321" operator="lessThan">
      <formula>0</formula>
    </cfRule>
    <cfRule type="cellIs" dxfId="7016" priority="2322" operator="lessThan">
      <formula>-105575</formula>
    </cfRule>
  </conditionalFormatting>
  <conditionalFormatting sqref="BB220:BB221 BB243 BB226 BB231:BB236 BB238:BB241 BB203 BB213">
    <cfRule type="cellIs" dxfId="7015" priority="2319" operator="lessThan">
      <formula>0</formula>
    </cfRule>
    <cfRule type="cellIs" dxfId="7014" priority="2320" operator="lessThan">
      <formula>-105575</formula>
    </cfRule>
  </conditionalFormatting>
  <conditionalFormatting sqref="BB235:BB243 BB231:BB233 BB220 BB212:BB213 BB225:BB226">
    <cfRule type="cellIs" dxfId="7013" priority="2317" operator="lessThan">
      <formula>0</formula>
    </cfRule>
    <cfRule type="cellIs" dxfId="7012" priority="2318" operator="lessThan">
      <formula>-105575</formula>
    </cfRule>
  </conditionalFormatting>
  <conditionalFormatting sqref="BB220:BB221 BB237:BB243 BB203 BB231:BB235 BB212:BB213 BB225:BB226">
    <cfRule type="cellIs" dxfId="7011" priority="2315" operator="lessThan">
      <formula>0</formula>
    </cfRule>
    <cfRule type="cellIs" dxfId="7010" priority="2316" operator="lessThan">
      <formula>-105575</formula>
    </cfRule>
  </conditionalFormatting>
  <conditionalFormatting sqref="BB220:BB221 BB237:BB240 BB242:BB243 BB225:BB226 BB231:BB235">
    <cfRule type="cellIs" dxfId="7009" priority="2313" operator="lessThan">
      <formula>0</formula>
    </cfRule>
    <cfRule type="cellIs" dxfId="7008" priority="2314" operator="lessThan">
      <formula>-105575</formula>
    </cfRule>
  </conditionalFormatting>
  <conditionalFormatting sqref="BB212 BB231 BB233:BB238 BB240:BB243 BB225">
    <cfRule type="cellIs" dxfId="7007" priority="2311" operator="lessThan">
      <formula>0</formula>
    </cfRule>
    <cfRule type="cellIs" dxfId="7006" priority="2312" operator="lessThan">
      <formula>-105575</formula>
    </cfRule>
  </conditionalFormatting>
  <conditionalFormatting sqref="BB237:BB243 BB231:BB235 BB220:BB221 BB225:BB226">
    <cfRule type="cellIs" dxfId="7005" priority="2309" operator="lessThan">
      <formula>0</formula>
    </cfRule>
    <cfRule type="cellIs" dxfId="7004" priority="2310" operator="lessThan">
      <formula>-105575</formula>
    </cfRule>
  </conditionalFormatting>
  <conditionalFormatting sqref="BB233:BB237 BB231 BB239:BB243">
    <cfRule type="cellIs" dxfId="7003" priority="2307" operator="lessThan">
      <formula>0</formula>
    </cfRule>
    <cfRule type="cellIs" dxfId="7002" priority="2308" operator="lessThan">
      <formula>-105575</formula>
    </cfRule>
  </conditionalFormatting>
  <conditionalFormatting sqref="BB233:BB237 BB231 BB239:BB243">
    <cfRule type="cellIs" dxfId="7001" priority="2305" operator="lessThan">
      <formula>0</formula>
    </cfRule>
    <cfRule type="cellIs" dxfId="7000" priority="2306" operator="lessThan">
      <formula>-105575</formula>
    </cfRule>
  </conditionalFormatting>
  <conditionalFormatting sqref="BB119:BB128 BB106:BB117 BB101:BB104 BB80:BB98">
    <cfRule type="cellIs" dxfId="6999" priority="2303" operator="lessThan">
      <formula>0</formula>
    </cfRule>
    <cfRule type="cellIs" dxfId="6998" priority="2304" operator="lessThan">
      <formula>-105575</formula>
    </cfRule>
  </conditionalFormatting>
  <conditionalFormatting sqref="BB130 BB132 BB134">
    <cfRule type="cellIs" dxfId="6997" priority="2301" operator="lessThan">
      <formula>0</formula>
    </cfRule>
    <cfRule type="cellIs" dxfId="6996" priority="2302" operator="lessThan">
      <formula>-105575</formula>
    </cfRule>
  </conditionalFormatting>
  <conditionalFormatting sqref="BB130 BB132 BB134">
    <cfRule type="cellIs" dxfId="6995" priority="2299" operator="lessThan">
      <formula>0</formula>
    </cfRule>
    <cfRule type="cellIs" dxfId="6994" priority="2300" operator="lessThan">
      <formula>-105575</formula>
    </cfRule>
  </conditionalFormatting>
  <conditionalFormatting sqref="BB129 BB131 BB133 BB135">
    <cfRule type="cellIs" dxfId="6993" priority="2297" operator="lessThan">
      <formula>0</formula>
    </cfRule>
    <cfRule type="cellIs" dxfId="6992" priority="2298" operator="lessThan">
      <formula>-105575</formula>
    </cfRule>
  </conditionalFormatting>
  <conditionalFormatting sqref="BB140 BB145 BB142:BB143 BB137:BB138">
    <cfRule type="cellIs" dxfId="6991" priority="2295" operator="lessThan">
      <formula>0</formula>
    </cfRule>
    <cfRule type="cellIs" dxfId="6990" priority="2296" operator="lessThan">
      <formula>-105575</formula>
    </cfRule>
  </conditionalFormatting>
  <conditionalFormatting sqref="BB149">
    <cfRule type="cellIs" dxfId="6989" priority="2293" operator="lessThan">
      <formula>0</formula>
    </cfRule>
    <cfRule type="cellIs" dxfId="6988" priority="2294" operator="lessThan">
      <formula>-105575</formula>
    </cfRule>
  </conditionalFormatting>
  <conditionalFormatting sqref="BB129:BB138 BB140:BB149">
    <cfRule type="cellIs" dxfId="6987" priority="2291" operator="lessThan">
      <formula>0</formula>
    </cfRule>
    <cfRule type="cellIs" dxfId="6986" priority="2292" operator="lessThan">
      <formula>-105575</formula>
    </cfRule>
  </conditionalFormatting>
  <conditionalFormatting sqref="BB94:BB98 BB86:BB87 BB89:BB91 BB141:BB149 BB124:BB133 BB107:BB110 BB112:BB117 BB119:BB122 BB135:BB138 BB101:BB104 BB80:BB84">
    <cfRule type="cellIs" dxfId="6985" priority="2289" operator="lessThan">
      <formula>0</formula>
    </cfRule>
    <cfRule type="cellIs" dxfId="6984" priority="2290" operator="lessThan">
      <formula>-105575</formula>
    </cfRule>
  </conditionalFormatting>
  <conditionalFormatting sqref="BB129 BB131 BB133 BB135">
    <cfRule type="cellIs" dxfId="6983" priority="2287" operator="lessThan">
      <formula>0</formula>
    </cfRule>
    <cfRule type="cellIs" dxfId="6982" priority="2288" operator="lessThan">
      <formula>-105575</formula>
    </cfRule>
  </conditionalFormatting>
  <conditionalFormatting sqref="BB146 BB144 BB141">
    <cfRule type="cellIs" dxfId="6981" priority="2285" operator="lessThan">
      <formula>0</formula>
    </cfRule>
    <cfRule type="cellIs" dxfId="6980" priority="2286" operator="lessThan">
      <formula>-105575</formula>
    </cfRule>
  </conditionalFormatting>
  <conditionalFormatting sqref="BB146 BB144 BB141">
    <cfRule type="cellIs" dxfId="6979" priority="2283" operator="lessThan">
      <formula>0</formula>
    </cfRule>
    <cfRule type="cellIs" dxfId="6978" priority="2284" operator="lessThan">
      <formula>-105575</formula>
    </cfRule>
  </conditionalFormatting>
  <conditionalFormatting sqref="BB140 BB145 BB142:BB143 BB137:BB138">
    <cfRule type="cellIs" dxfId="6977" priority="2281" operator="lessThan">
      <formula>0</formula>
    </cfRule>
    <cfRule type="cellIs" dxfId="6976" priority="2282" operator="lessThan">
      <formula>-105575</formula>
    </cfRule>
  </conditionalFormatting>
  <conditionalFormatting sqref="BB149">
    <cfRule type="cellIs" dxfId="6975" priority="2279" operator="lessThan">
      <formula>0</formula>
    </cfRule>
    <cfRule type="cellIs" dxfId="6974" priority="2280" operator="lessThan">
      <formula>-105575</formula>
    </cfRule>
  </conditionalFormatting>
  <conditionalFormatting sqref="BB94:BB98 BB86:BB87 BB89:BB91 BB141:BB149 BB124:BB133 BB107:BB110 BB112:BB117 BB119:BB122 BB135:BB138 BB101:BB104 BB80:BB84">
    <cfRule type="cellIs" dxfId="6973" priority="2277" operator="lessThan">
      <formula>0</formula>
    </cfRule>
    <cfRule type="cellIs" dxfId="6972"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971" priority="2275" operator="lessThan">
      <formula>0</formula>
    </cfRule>
    <cfRule type="cellIs" dxfId="6970" priority="2276" operator="lessThan">
      <formula>-105575</formula>
    </cfRule>
  </conditionalFormatting>
  <conditionalFormatting sqref="BB41">
    <cfRule type="cellIs" dxfId="6969" priority="2273" operator="lessThan">
      <formula>0</formula>
    </cfRule>
    <cfRule type="cellIs" dxfId="6968" priority="2274" operator="lessThan">
      <formula>-105575</formula>
    </cfRule>
  </conditionalFormatting>
  <conditionalFormatting sqref="BB152:BB155">
    <cfRule type="cellIs" dxfId="6967" priority="2271" operator="lessThan">
      <formula>0</formula>
    </cfRule>
    <cfRule type="cellIs" dxfId="6966" priority="2272" operator="lessThan">
      <formula>-105575</formula>
    </cfRule>
  </conditionalFormatting>
  <conditionalFormatting sqref="BB152:BB155">
    <cfRule type="cellIs" dxfId="6965" priority="2269" operator="lessThan">
      <formula>0</formula>
    </cfRule>
    <cfRule type="cellIs" dxfId="6964" priority="2270" operator="lessThan">
      <formula>-105575</formula>
    </cfRule>
  </conditionalFormatting>
  <conditionalFormatting sqref="BB152:BB155">
    <cfRule type="cellIs" dxfId="6963" priority="2267" operator="lessThan">
      <formula>0</formula>
    </cfRule>
    <cfRule type="cellIs" dxfId="6962" priority="2268" operator="lessThan">
      <formula>-105575</formula>
    </cfRule>
  </conditionalFormatting>
  <conditionalFormatting sqref="BB157:BB158">
    <cfRule type="cellIs" dxfId="6961" priority="2265" operator="lessThan">
      <formula>0</formula>
    </cfRule>
    <cfRule type="cellIs" dxfId="6960" priority="2266" operator="lessThan">
      <formula>-105575</formula>
    </cfRule>
  </conditionalFormatting>
  <conditionalFormatting sqref="BB157:BB158">
    <cfRule type="cellIs" dxfId="6959" priority="2263" operator="lessThan">
      <formula>0</formula>
    </cfRule>
    <cfRule type="cellIs" dxfId="6958" priority="2264" operator="lessThan">
      <formula>-105575</formula>
    </cfRule>
  </conditionalFormatting>
  <conditionalFormatting sqref="BB157:BB158">
    <cfRule type="cellIs" dxfId="6957" priority="2261" operator="lessThan">
      <formula>0</formula>
    </cfRule>
    <cfRule type="cellIs" dxfId="6956" priority="2262" operator="lessThan">
      <formula>-105575</formula>
    </cfRule>
  </conditionalFormatting>
  <conditionalFormatting sqref="BB160:BB161">
    <cfRule type="cellIs" dxfId="6955" priority="2259" operator="lessThan">
      <formula>0</formula>
    </cfRule>
    <cfRule type="cellIs" dxfId="6954" priority="2260" operator="lessThan">
      <formula>-105575</formula>
    </cfRule>
  </conditionalFormatting>
  <conditionalFormatting sqref="BB160:BB161">
    <cfRule type="cellIs" dxfId="6953" priority="2257" operator="lessThan">
      <formula>0</formula>
    </cfRule>
    <cfRule type="cellIs" dxfId="6952" priority="2258" operator="lessThan">
      <formula>-105575</formula>
    </cfRule>
  </conditionalFormatting>
  <conditionalFormatting sqref="BB160:BB161">
    <cfRule type="cellIs" dxfId="6951" priority="2255" operator="lessThan">
      <formula>0</formula>
    </cfRule>
    <cfRule type="cellIs" dxfId="6950" priority="2256" operator="lessThan">
      <formula>-105575</formula>
    </cfRule>
  </conditionalFormatting>
  <conditionalFormatting sqref="BB164:BB167">
    <cfRule type="cellIs" dxfId="6949" priority="2253" operator="lessThan">
      <formula>0</formula>
    </cfRule>
    <cfRule type="cellIs" dxfId="6948" priority="2254" operator="lessThan">
      <formula>-105575</formula>
    </cfRule>
  </conditionalFormatting>
  <conditionalFormatting sqref="BB164:BB167">
    <cfRule type="cellIs" dxfId="6947" priority="2251" operator="lessThan">
      <formula>0</formula>
    </cfRule>
    <cfRule type="cellIs" dxfId="6946" priority="2252" operator="lessThan">
      <formula>-105575</formula>
    </cfRule>
  </conditionalFormatting>
  <conditionalFormatting sqref="BB164:BB167">
    <cfRule type="cellIs" dxfId="6945" priority="2249" operator="lessThan">
      <formula>0</formula>
    </cfRule>
    <cfRule type="cellIs" dxfId="6944" priority="2250" operator="lessThan">
      <formula>-105575</formula>
    </cfRule>
  </conditionalFormatting>
  <conditionalFormatting sqref="BB169:BB177">
    <cfRule type="cellIs" dxfId="6943" priority="2247" operator="lessThan">
      <formula>0</formula>
    </cfRule>
    <cfRule type="cellIs" dxfId="6942" priority="2248" operator="lessThan">
      <formula>-105575</formula>
    </cfRule>
  </conditionalFormatting>
  <conditionalFormatting sqref="BB169:BB177">
    <cfRule type="cellIs" dxfId="6941" priority="2245" operator="lessThan">
      <formula>0</formula>
    </cfRule>
    <cfRule type="cellIs" dxfId="6940" priority="2246" operator="lessThan">
      <formula>-105575</formula>
    </cfRule>
  </conditionalFormatting>
  <conditionalFormatting sqref="BB169:BB177">
    <cfRule type="cellIs" dxfId="6939" priority="2243" operator="lessThan">
      <formula>0</formula>
    </cfRule>
    <cfRule type="cellIs" dxfId="6938" priority="2244" operator="lessThan">
      <formula>-105575</formula>
    </cfRule>
  </conditionalFormatting>
  <conditionalFormatting sqref="BB179:BB180">
    <cfRule type="cellIs" dxfId="6937" priority="2241" operator="lessThan">
      <formula>0</formula>
    </cfRule>
    <cfRule type="cellIs" dxfId="6936" priority="2242" operator="lessThan">
      <formula>-105575</formula>
    </cfRule>
  </conditionalFormatting>
  <conditionalFormatting sqref="BB179:BB180">
    <cfRule type="cellIs" dxfId="6935" priority="2239" operator="lessThan">
      <formula>0</formula>
    </cfRule>
    <cfRule type="cellIs" dxfId="6934" priority="2240" operator="lessThan">
      <formula>-105575</formula>
    </cfRule>
  </conditionalFormatting>
  <conditionalFormatting sqref="BB179:BB180">
    <cfRule type="cellIs" dxfId="6933" priority="2237" operator="lessThan">
      <formula>0</formula>
    </cfRule>
    <cfRule type="cellIs" dxfId="6932" priority="2238" operator="lessThan">
      <formula>-105575</formula>
    </cfRule>
  </conditionalFormatting>
  <conditionalFormatting sqref="BB183:BB189">
    <cfRule type="cellIs" dxfId="6931" priority="2235" operator="lessThan">
      <formula>0</formula>
    </cfRule>
    <cfRule type="cellIs" dxfId="6930" priority="2236" operator="lessThan">
      <formula>-105575</formula>
    </cfRule>
  </conditionalFormatting>
  <conditionalFormatting sqref="BB183:BB189">
    <cfRule type="cellIs" dxfId="6929" priority="2233" operator="lessThan">
      <formula>0</formula>
    </cfRule>
    <cfRule type="cellIs" dxfId="6928" priority="2234" operator="lessThan">
      <formula>-105575</formula>
    </cfRule>
  </conditionalFormatting>
  <conditionalFormatting sqref="BB183:BB189">
    <cfRule type="cellIs" dxfId="6927" priority="2231" operator="lessThan">
      <formula>0</formula>
    </cfRule>
    <cfRule type="cellIs" dxfId="6926" priority="2232" operator="lessThan">
      <formula>-105575</formula>
    </cfRule>
  </conditionalFormatting>
  <conditionalFormatting sqref="BB191:BB192">
    <cfRule type="cellIs" dxfId="6925" priority="2229" operator="lessThan">
      <formula>0</formula>
    </cfRule>
    <cfRule type="cellIs" dxfId="6924" priority="2230" operator="lessThan">
      <formula>-105575</formula>
    </cfRule>
  </conditionalFormatting>
  <conditionalFormatting sqref="BB191:BB192">
    <cfRule type="cellIs" dxfId="6923" priority="2227" operator="lessThan">
      <formula>0</formula>
    </cfRule>
    <cfRule type="cellIs" dxfId="6922" priority="2228" operator="lessThan">
      <formula>-105575</formula>
    </cfRule>
  </conditionalFormatting>
  <conditionalFormatting sqref="BB191:BB192">
    <cfRule type="cellIs" dxfId="6921" priority="2225" operator="lessThan">
      <formula>0</formula>
    </cfRule>
    <cfRule type="cellIs" dxfId="6920" priority="2226" operator="lessThan">
      <formula>-105575</formula>
    </cfRule>
  </conditionalFormatting>
  <conditionalFormatting sqref="BB194:BB195">
    <cfRule type="cellIs" dxfId="6919" priority="2223" operator="lessThan">
      <formula>0</formula>
    </cfRule>
    <cfRule type="cellIs" dxfId="6918" priority="2224" operator="lessThan">
      <formula>-105575</formula>
    </cfRule>
  </conditionalFormatting>
  <conditionalFormatting sqref="BB194:BB195">
    <cfRule type="cellIs" dxfId="6917" priority="2221" operator="lessThan">
      <formula>0</formula>
    </cfRule>
    <cfRule type="cellIs" dxfId="6916" priority="2222" operator="lessThan">
      <formula>-105575</formula>
    </cfRule>
  </conditionalFormatting>
  <conditionalFormatting sqref="BB194:BB195">
    <cfRule type="cellIs" dxfId="6915" priority="2219" operator="lessThan">
      <formula>0</formula>
    </cfRule>
    <cfRule type="cellIs" dxfId="6914" priority="2220" operator="lessThan">
      <formula>-105575</formula>
    </cfRule>
  </conditionalFormatting>
  <conditionalFormatting sqref="BB199:BB202">
    <cfRule type="cellIs" dxfId="6913" priority="2217" operator="lessThan">
      <formula>0</formula>
    </cfRule>
    <cfRule type="cellIs" dxfId="6912" priority="2218" operator="lessThan">
      <formula>-105575</formula>
    </cfRule>
  </conditionalFormatting>
  <conditionalFormatting sqref="BB199:BB202">
    <cfRule type="cellIs" dxfId="6911" priority="2215" operator="lessThan">
      <formula>0</formula>
    </cfRule>
    <cfRule type="cellIs" dxfId="6910" priority="2216" operator="lessThan">
      <formula>-105575</formula>
    </cfRule>
  </conditionalFormatting>
  <conditionalFormatting sqref="BB199:BB202">
    <cfRule type="cellIs" dxfId="6909" priority="2213" operator="lessThan">
      <formula>0</formula>
    </cfRule>
    <cfRule type="cellIs" dxfId="6908" priority="2214" operator="lessThan">
      <formula>-105575</formula>
    </cfRule>
  </conditionalFormatting>
  <conditionalFormatting sqref="BB204:BB208">
    <cfRule type="cellIs" dxfId="6907" priority="2211" operator="lessThan">
      <formula>0</formula>
    </cfRule>
    <cfRule type="cellIs" dxfId="6906" priority="2212" operator="lessThan">
      <formula>-105575</formula>
    </cfRule>
  </conditionalFormatting>
  <conditionalFormatting sqref="BB204:BB208">
    <cfRule type="cellIs" dxfId="6905" priority="2209" operator="lessThan">
      <formula>0</formula>
    </cfRule>
    <cfRule type="cellIs" dxfId="6904" priority="2210" operator="lessThan">
      <formula>-105575</formula>
    </cfRule>
  </conditionalFormatting>
  <conditionalFormatting sqref="BB204:BB208">
    <cfRule type="cellIs" dxfId="6903" priority="2207" operator="lessThan">
      <formula>0</formula>
    </cfRule>
    <cfRule type="cellIs" dxfId="6902" priority="2208" operator="lessThan">
      <formula>-105575</formula>
    </cfRule>
  </conditionalFormatting>
  <conditionalFormatting sqref="BB210:BB211">
    <cfRule type="cellIs" dxfId="6901" priority="2205" operator="lessThan">
      <formula>0</formula>
    </cfRule>
    <cfRule type="cellIs" dxfId="6900" priority="2206" operator="lessThan">
      <formula>-105575</formula>
    </cfRule>
  </conditionalFormatting>
  <conditionalFormatting sqref="BB210:BB211">
    <cfRule type="cellIs" dxfId="6899" priority="2203" operator="lessThan">
      <formula>0</formula>
    </cfRule>
    <cfRule type="cellIs" dxfId="6898" priority="2204" operator="lessThan">
      <formula>-105575</formula>
    </cfRule>
  </conditionalFormatting>
  <conditionalFormatting sqref="BB210:BB211">
    <cfRule type="cellIs" dxfId="6897" priority="2201" operator="lessThan">
      <formula>0</formula>
    </cfRule>
    <cfRule type="cellIs" dxfId="6896" priority="2202" operator="lessThan">
      <formula>-105575</formula>
    </cfRule>
  </conditionalFormatting>
  <conditionalFormatting sqref="BB214:BB219">
    <cfRule type="cellIs" dxfId="6895" priority="2199" operator="lessThan">
      <formula>0</formula>
    </cfRule>
    <cfRule type="cellIs" dxfId="6894" priority="2200" operator="lessThan">
      <formula>-105575</formula>
    </cfRule>
  </conditionalFormatting>
  <conditionalFormatting sqref="BB214:BB219">
    <cfRule type="cellIs" dxfId="6893" priority="2197" operator="lessThan">
      <formula>0</formula>
    </cfRule>
    <cfRule type="cellIs" dxfId="6892" priority="2198" operator="lessThan">
      <formula>-105575</formula>
    </cfRule>
  </conditionalFormatting>
  <conditionalFormatting sqref="BB214:BB219">
    <cfRule type="cellIs" dxfId="6891" priority="2195" operator="lessThan">
      <formula>0</formula>
    </cfRule>
    <cfRule type="cellIs" dxfId="6890" priority="2196" operator="lessThan">
      <formula>-105575</formula>
    </cfRule>
  </conditionalFormatting>
  <conditionalFormatting sqref="BB222:BB224">
    <cfRule type="cellIs" dxfId="6889" priority="2193" operator="lessThan">
      <formula>0</formula>
    </cfRule>
    <cfRule type="cellIs" dxfId="6888" priority="2194" operator="lessThan">
      <formula>-105575</formula>
    </cfRule>
  </conditionalFormatting>
  <conditionalFormatting sqref="BB222:BB224">
    <cfRule type="cellIs" dxfId="6887" priority="2191" operator="lessThan">
      <formula>0</formula>
    </cfRule>
    <cfRule type="cellIs" dxfId="6886" priority="2192" operator="lessThan">
      <formula>-105575</formula>
    </cfRule>
  </conditionalFormatting>
  <conditionalFormatting sqref="BB222:BB224">
    <cfRule type="cellIs" dxfId="6885" priority="2189" operator="lessThan">
      <formula>0</formula>
    </cfRule>
    <cfRule type="cellIs" dxfId="6884" priority="2190" operator="lessThan">
      <formula>-105575</formula>
    </cfRule>
  </conditionalFormatting>
  <conditionalFormatting sqref="BB227:BB230">
    <cfRule type="cellIs" dxfId="6883" priority="2187" operator="lessThan">
      <formula>0</formula>
    </cfRule>
    <cfRule type="cellIs" dxfId="6882" priority="2188" operator="lessThan">
      <formula>-105575</formula>
    </cfRule>
  </conditionalFormatting>
  <conditionalFormatting sqref="BB227:BB230">
    <cfRule type="cellIs" dxfId="6881" priority="2185" operator="lessThan">
      <formula>0</formula>
    </cfRule>
    <cfRule type="cellIs" dxfId="6880" priority="2186" operator="lessThan">
      <formula>-105575</formula>
    </cfRule>
  </conditionalFormatting>
  <conditionalFormatting sqref="BB227:BB230">
    <cfRule type="cellIs" dxfId="6879" priority="2183" operator="lessThan">
      <formula>0</formula>
    </cfRule>
    <cfRule type="cellIs" dxfId="6878" priority="2184" operator="lessThan">
      <formula>-105575</formula>
    </cfRule>
  </conditionalFormatting>
  <conditionalFormatting sqref="BB246:BB249">
    <cfRule type="cellIs" dxfId="6877" priority="2181" operator="lessThan">
      <formula>0</formula>
    </cfRule>
    <cfRule type="cellIs" dxfId="6876" priority="2182" operator="lessThan">
      <formula>-105575</formula>
    </cfRule>
  </conditionalFormatting>
  <conditionalFormatting sqref="BB246:BB249">
    <cfRule type="cellIs" dxfId="6875" priority="2179" operator="lessThan">
      <formula>0</formula>
    </cfRule>
    <cfRule type="cellIs" dxfId="6874" priority="2180" operator="lessThan">
      <formula>-105575</formula>
    </cfRule>
  </conditionalFormatting>
  <conditionalFormatting sqref="BB246:BB249">
    <cfRule type="cellIs" dxfId="6873" priority="2177" operator="lessThan">
      <formula>0</formula>
    </cfRule>
    <cfRule type="cellIs" dxfId="6872" priority="2178" operator="lessThan">
      <formula>-105575</formula>
    </cfRule>
  </conditionalFormatting>
  <conditionalFormatting sqref="BB246:BB249">
    <cfRule type="cellIs" dxfId="6871" priority="2175" operator="lessThan">
      <formula>0</formula>
    </cfRule>
    <cfRule type="cellIs" dxfId="6870" priority="2176" operator="lessThan">
      <formula>-105575</formula>
    </cfRule>
  </conditionalFormatting>
  <conditionalFormatting sqref="BB246:BB249">
    <cfRule type="cellIs" dxfId="6869" priority="2173" operator="lessThan">
      <formula>0</formula>
    </cfRule>
    <cfRule type="cellIs" dxfId="6868" priority="2174" operator="lessThan">
      <formula>-105575</formula>
    </cfRule>
  </conditionalFormatting>
  <conditionalFormatting sqref="BB246:BB249">
    <cfRule type="cellIs" dxfId="6867" priority="2171" operator="lessThan">
      <formula>0</formula>
    </cfRule>
    <cfRule type="cellIs" dxfId="6866" priority="2172" operator="lessThan">
      <formula>-105575</formula>
    </cfRule>
  </conditionalFormatting>
  <conditionalFormatting sqref="BB246:BB249">
    <cfRule type="cellIs" dxfId="6865" priority="2169" operator="lessThan">
      <formula>0</formula>
    </cfRule>
    <cfRule type="cellIs" dxfId="6864" priority="2170" operator="lessThan">
      <formula>-105575</formula>
    </cfRule>
  </conditionalFormatting>
  <conditionalFormatting sqref="BB246:BB249">
    <cfRule type="cellIs" dxfId="6863" priority="2167" operator="lessThan">
      <formula>0</formula>
    </cfRule>
    <cfRule type="cellIs" dxfId="6862" priority="2168" operator="lessThan">
      <formula>-105575</formula>
    </cfRule>
  </conditionalFormatting>
  <conditionalFormatting sqref="BB246:BB249">
    <cfRule type="cellIs" dxfId="6861" priority="2165" operator="lessThan">
      <formula>0</formula>
    </cfRule>
    <cfRule type="cellIs" dxfId="6860" priority="2166" operator="lessThan">
      <formula>-105575</formula>
    </cfRule>
  </conditionalFormatting>
  <conditionalFormatting sqref="BB251:BB253">
    <cfRule type="cellIs" dxfId="6859" priority="2163" operator="lessThan">
      <formula>0</formula>
    </cfRule>
    <cfRule type="cellIs" dxfId="6858" priority="2164" operator="lessThan">
      <formula>-105575</formula>
    </cfRule>
  </conditionalFormatting>
  <conditionalFormatting sqref="BB251:BB253">
    <cfRule type="cellIs" dxfId="6857" priority="2161" operator="lessThan">
      <formula>0</formula>
    </cfRule>
    <cfRule type="cellIs" dxfId="6856" priority="2162" operator="lessThan">
      <formula>-105575</formula>
    </cfRule>
  </conditionalFormatting>
  <conditionalFormatting sqref="BB251:BB253">
    <cfRule type="cellIs" dxfId="6855" priority="2159" operator="lessThan">
      <formula>0</formula>
    </cfRule>
    <cfRule type="cellIs" dxfId="6854" priority="2160" operator="lessThan">
      <formula>-105575</formula>
    </cfRule>
  </conditionalFormatting>
  <conditionalFormatting sqref="BB251:BB253">
    <cfRule type="cellIs" dxfId="6853" priority="2157" operator="lessThan">
      <formula>0</formula>
    </cfRule>
    <cfRule type="cellIs" dxfId="6852" priority="2158" operator="lessThan">
      <formula>-105575</formula>
    </cfRule>
  </conditionalFormatting>
  <conditionalFormatting sqref="BB251:BB253">
    <cfRule type="cellIs" dxfId="6851" priority="2155" operator="lessThan">
      <formula>0</formula>
    </cfRule>
    <cfRule type="cellIs" dxfId="6850" priority="2156" operator="lessThan">
      <formula>-105575</formula>
    </cfRule>
  </conditionalFormatting>
  <conditionalFormatting sqref="BB251:BB253">
    <cfRule type="cellIs" dxfId="6849" priority="2153" operator="lessThan">
      <formula>0</formula>
    </cfRule>
    <cfRule type="cellIs" dxfId="6848" priority="2154" operator="lessThan">
      <formula>-105575</formula>
    </cfRule>
  </conditionalFormatting>
  <conditionalFormatting sqref="BB251:BB253">
    <cfRule type="cellIs" dxfId="6847" priority="2151" operator="lessThan">
      <formula>0</formula>
    </cfRule>
    <cfRule type="cellIs" dxfId="6846" priority="2152" operator="lessThan">
      <formula>-105575</formula>
    </cfRule>
  </conditionalFormatting>
  <conditionalFormatting sqref="BB251:BB253">
    <cfRule type="cellIs" dxfId="6845" priority="2149" operator="lessThan">
      <formula>0</formula>
    </cfRule>
    <cfRule type="cellIs" dxfId="6844" priority="2150" operator="lessThan">
      <formula>-105575</formula>
    </cfRule>
  </conditionalFormatting>
  <conditionalFormatting sqref="BB251:BB253">
    <cfRule type="cellIs" dxfId="6843" priority="2147" operator="lessThan">
      <formula>0</formula>
    </cfRule>
    <cfRule type="cellIs" dxfId="6842" priority="2148" operator="lessThan">
      <formula>-105575</formula>
    </cfRule>
  </conditionalFormatting>
  <conditionalFormatting sqref="BB255:BB257">
    <cfRule type="cellIs" dxfId="6841" priority="2145" operator="lessThan">
      <formula>0</formula>
    </cfRule>
    <cfRule type="cellIs" dxfId="6840" priority="2146" operator="lessThan">
      <formula>-105575</formula>
    </cfRule>
  </conditionalFormatting>
  <conditionalFormatting sqref="BB255:BB257">
    <cfRule type="cellIs" dxfId="6839" priority="2143" operator="lessThan">
      <formula>0</formula>
    </cfRule>
    <cfRule type="cellIs" dxfId="6838" priority="2144" operator="lessThan">
      <formula>-105575</formula>
    </cfRule>
  </conditionalFormatting>
  <conditionalFormatting sqref="BB255:BB257">
    <cfRule type="cellIs" dxfId="6837" priority="2141" operator="lessThan">
      <formula>0</formula>
    </cfRule>
    <cfRule type="cellIs" dxfId="6836" priority="2142" operator="lessThan">
      <formula>-105575</formula>
    </cfRule>
  </conditionalFormatting>
  <conditionalFormatting sqref="BB255:BB257">
    <cfRule type="cellIs" dxfId="6835" priority="2139" operator="lessThan">
      <formula>0</formula>
    </cfRule>
    <cfRule type="cellIs" dxfId="6834" priority="2140" operator="lessThan">
      <formula>-105575</formula>
    </cfRule>
  </conditionalFormatting>
  <conditionalFormatting sqref="BB255:BB257">
    <cfRule type="cellIs" dxfId="6833" priority="2137" operator="lessThan">
      <formula>0</formula>
    </cfRule>
    <cfRule type="cellIs" dxfId="6832" priority="2138" operator="lessThan">
      <formula>-105575</formula>
    </cfRule>
  </conditionalFormatting>
  <conditionalFormatting sqref="BB255:BB257">
    <cfRule type="cellIs" dxfId="6831" priority="2135" operator="lessThan">
      <formula>0</formula>
    </cfRule>
    <cfRule type="cellIs" dxfId="6830" priority="2136" operator="lessThan">
      <formula>-105575</formula>
    </cfRule>
  </conditionalFormatting>
  <conditionalFormatting sqref="BB255:BB257">
    <cfRule type="cellIs" dxfId="6829" priority="2133" operator="lessThan">
      <formula>0</formula>
    </cfRule>
    <cfRule type="cellIs" dxfId="6828" priority="2134" operator="lessThan">
      <formula>-105575</formula>
    </cfRule>
  </conditionalFormatting>
  <conditionalFormatting sqref="BB255:BB257">
    <cfRule type="cellIs" dxfId="6827" priority="2131" operator="lessThan">
      <formula>0</formula>
    </cfRule>
    <cfRule type="cellIs" dxfId="6826" priority="2132" operator="lessThan">
      <formula>-105575</formula>
    </cfRule>
  </conditionalFormatting>
  <conditionalFormatting sqref="BB255:BB257">
    <cfRule type="cellIs" dxfId="6825" priority="2129" operator="lessThan">
      <formula>0</formula>
    </cfRule>
    <cfRule type="cellIs" dxfId="6824" priority="2130" operator="lessThan">
      <formula>-105575</formula>
    </cfRule>
  </conditionalFormatting>
  <conditionalFormatting sqref="BB260:BB262">
    <cfRule type="cellIs" dxfId="6823" priority="2127" operator="lessThan">
      <formula>0</formula>
    </cfRule>
    <cfRule type="cellIs" dxfId="6822" priority="2128" operator="lessThan">
      <formula>-105575</formula>
    </cfRule>
  </conditionalFormatting>
  <conditionalFormatting sqref="BB260:BB262">
    <cfRule type="cellIs" dxfId="6821" priority="2125" operator="lessThan">
      <formula>0</formula>
    </cfRule>
    <cfRule type="cellIs" dxfId="6820" priority="2126" operator="lessThan">
      <formula>-105575</formula>
    </cfRule>
  </conditionalFormatting>
  <conditionalFormatting sqref="BB260:BB262">
    <cfRule type="cellIs" dxfId="6819" priority="2123" operator="lessThan">
      <formula>0</formula>
    </cfRule>
    <cfRule type="cellIs" dxfId="6818" priority="2124" operator="lessThan">
      <formula>-105575</formula>
    </cfRule>
  </conditionalFormatting>
  <conditionalFormatting sqref="BB260:BB262">
    <cfRule type="cellIs" dxfId="6817" priority="2121" operator="lessThan">
      <formula>0</formula>
    </cfRule>
    <cfRule type="cellIs" dxfId="6816" priority="2122" operator="lessThan">
      <formula>-105575</formula>
    </cfRule>
  </conditionalFormatting>
  <conditionalFormatting sqref="BB260:BB262">
    <cfRule type="cellIs" dxfId="6815" priority="2119" operator="lessThan">
      <formula>0</formula>
    </cfRule>
    <cfRule type="cellIs" dxfId="6814" priority="2120" operator="lessThan">
      <formula>-105575</formula>
    </cfRule>
  </conditionalFormatting>
  <conditionalFormatting sqref="BB260:BB262">
    <cfRule type="cellIs" dxfId="6813" priority="2117" operator="lessThan">
      <formula>0</formula>
    </cfRule>
    <cfRule type="cellIs" dxfId="6812" priority="2118" operator="lessThan">
      <formula>-105575</formula>
    </cfRule>
  </conditionalFormatting>
  <conditionalFormatting sqref="BB260:BB262">
    <cfRule type="cellIs" dxfId="6811" priority="2115" operator="lessThan">
      <formula>0</formula>
    </cfRule>
    <cfRule type="cellIs" dxfId="6810" priority="2116" operator="lessThan">
      <formula>-105575</formula>
    </cfRule>
  </conditionalFormatting>
  <conditionalFormatting sqref="BB260:BB262">
    <cfRule type="cellIs" dxfId="6809" priority="2113" operator="lessThan">
      <formula>0</formula>
    </cfRule>
    <cfRule type="cellIs" dxfId="6808" priority="2114" operator="lessThan">
      <formula>-105575</formula>
    </cfRule>
  </conditionalFormatting>
  <conditionalFormatting sqref="BB260:BB262">
    <cfRule type="cellIs" dxfId="6807" priority="2111" operator="lessThan">
      <formula>0</formula>
    </cfRule>
    <cfRule type="cellIs" dxfId="6806" priority="2112" operator="lessThan">
      <formula>-105575</formula>
    </cfRule>
  </conditionalFormatting>
  <conditionalFormatting sqref="BB264:BB267">
    <cfRule type="cellIs" dxfId="6805" priority="2109" operator="lessThan">
      <formula>0</formula>
    </cfRule>
    <cfRule type="cellIs" dxfId="6804" priority="2110" operator="lessThan">
      <formula>-105575</formula>
    </cfRule>
  </conditionalFormatting>
  <conditionalFormatting sqref="BB264:BB267">
    <cfRule type="cellIs" dxfId="6803" priority="2107" operator="lessThan">
      <formula>0</formula>
    </cfRule>
    <cfRule type="cellIs" dxfId="6802" priority="2108" operator="lessThan">
      <formula>-105575</formula>
    </cfRule>
  </conditionalFormatting>
  <conditionalFormatting sqref="BB264:BB267">
    <cfRule type="cellIs" dxfId="6801" priority="2105" operator="lessThan">
      <formula>0</formula>
    </cfRule>
    <cfRule type="cellIs" dxfId="6800" priority="2106" operator="lessThan">
      <formula>-105575</formula>
    </cfRule>
  </conditionalFormatting>
  <conditionalFormatting sqref="BB264:BB267">
    <cfRule type="cellIs" dxfId="6799" priority="2103" operator="lessThan">
      <formula>0</formula>
    </cfRule>
    <cfRule type="cellIs" dxfId="6798" priority="2104" operator="lessThan">
      <formula>-105575</formula>
    </cfRule>
  </conditionalFormatting>
  <conditionalFormatting sqref="BB264:BB267">
    <cfRule type="cellIs" dxfId="6797" priority="2101" operator="lessThan">
      <formula>0</formula>
    </cfRule>
    <cfRule type="cellIs" dxfId="6796" priority="2102" operator="lessThan">
      <formula>-105575</formula>
    </cfRule>
  </conditionalFormatting>
  <conditionalFormatting sqref="BB264:BB267">
    <cfRule type="cellIs" dxfId="6795" priority="2099" operator="lessThan">
      <formula>0</formula>
    </cfRule>
    <cfRule type="cellIs" dxfId="6794" priority="2100" operator="lessThan">
      <formula>-105575</formula>
    </cfRule>
  </conditionalFormatting>
  <conditionalFormatting sqref="BB264:BB267">
    <cfRule type="cellIs" dxfId="6793" priority="2097" operator="lessThan">
      <formula>0</formula>
    </cfRule>
    <cfRule type="cellIs" dxfId="6792" priority="2098" operator="lessThan">
      <formula>-105575</formula>
    </cfRule>
  </conditionalFormatting>
  <conditionalFormatting sqref="BB264:BB267">
    <cfRule type="cellIs" dxfId="6791" priority="2095" operator="lessThan">
      <formula>0</formula>
    </cfRule>
    <cfRule type="cellIs" dxfId="6790" priority="2096" operator="lessThan">
      <formula>-105575</formula>
    </cfRule>
  </conditionalFormatting>
  <conditionalFormatting sqref="BB264:BB267">
    <cfRule type="cellIs" dxfId="6789" priority="2093" operator="lessThan">
      <formula>0</formula>
    </cfRule>
    <cfRule type="cellIs" dxfId="6788" priority="2094" operator="lessThan">
      <formula>-105575</formula>
    </cfRule>
  </conditionalFormatting>
  <conditionalFormatting sqref="BB270:BB272">
    <cfRule type="cellIs" dxfId="6787" priority="2091" operator="lessThan">
      <formula>0</formula>
    </cfRule>
    <cfRule type="cellIs" dxfId="6786" priority="2092" operator="lessThan">
      <formula>-105575</formula>
    </cfRule>
  </conditionalFormatting>
  <conditionalFormatting sqref="BB270:BB272">
    <cfRule type="cellIs" dxfId="6785" priority="2089" operator="lessThan">
      <formula>0</formula>
    </cfRule>
    <cfRule type="cellIs" dxfId="6784" priority="2090" operator="lessThan">
      <formula>-105575</formula>
    </cfRule>
  </conditionalFormatting>
  <conditionalFormatting sqref="BB270:BB272">
    <cfRule type="cellIs" dxfId="6783" priority="2087" operator="lessThan">
      <formula>0</formula>
    </cfRule>
    <cfRule type="cellIs" dxfId="6782" priority="2088" operator="lessThan">
      <formula>-105575</formula>
    </cfRule>
  </conditionalFormatting>
  <conditionalFormatting sqref="BB270:BB272">
    <cfRule type="cellIs" dxfId="6781" priority="2085" operator="lessThan">
      <formula>0</formula>
    </cfRule>
    <cfRule type="cellIs" dxfId="6780" priority="2086" operator="lessThan">
      <formula>-105575</formula>
    </cfRule>
  </conditionalFormatting>
  <conditionalFormatting sqref="BB270:BB272">
    <cfRule type="cellIs" dxfId="6779" priority="2083" operator="lessThan">
      <formula>0</formula>
    </cfRule>
    <cfRule type="cellIs" dxfId="6778" priority="2084" operator="lessThan">
      <formula>-105575</formula>
    </cfRule>
  </conditionalFormatting>
  <conditionalFormatting sqref="BB270:BB272">
    <cfRule type="cellIs" dxfId="6777" priority="2081" operator="lessThan">
      <formula>0</formula>
    </cfRule>
    <cfRule type="cellIs" dxfId="6776" priority="2082" operator="lessThan">
      <formula>-105575</formula>
    </cfRule>
  </conditionalFormatting>
  <conditionalFormatting sqref="BB270:BB272">
    <cfRule type="cellIs" dxfId="6775" priority="2079" operator="lessThan">
      <formula>0</formula>
    </cfRule>
    <cfRule type="cellIs" dxfId="6774" priority="2080" operator="lessThan">
      <formula>-105575</formula>
    </cfRule>
  </conditionalFormatting>
  <conditionalFormatting sqref="BB270:BB272">
    <cfRule type="cellIs" dxfId="6773" priority="2077" operator="lessThan">
      <formula>0</formula>
    </cfRule>
    <cfRule type="cellIs" dxfId="6772" priority="2078" operator="lessThan">
      <formula>-105575</formula>
    </cfRule>
  </conditionalFormatting>
  <conditionalFormatting sqref="BB270:BB272">
    <cfRule type="cellIs" dxfId="6771" priority="2075" operator="lessThan">
      <formula>0</formula>
    </cfRule>
    <cfRule type="cellIs" dxfId="6770" priority="2076" operator="lessThan">
      <formula>-105575</formula>
    </cfRule>
  </conditionalFormatting>
  <conditionalFormatting sqref="BB274:BB275">
    <cfRule type="cellIs" dxfId="6769" priority="2073" operator="lessThan">
      <formula>0</formula>
    </cfRule>
    <cfRule type="cellIs" dxfId="6768" priority="2074" operator="lessThan">
      <formula>-105575</formula>
    </cfRule>
  </conditionalFormatting>
  <conditionalFormatting sqref="BB274:BB275">
    <cfRule type="cellIs" dxfId="6767" priority="2071" operator="lessThan">
      <formula>0</formula>
    </cfRule>
    <cfRule type="cellIs" dxfId="6766" priority="2072" operator="lessThan">
      <formula>-105575</formula>
    </cfRule>
  </conditionalFormatting>
  <conditionalFormatting sqref="BB274:BB275">
    <cfRule type="cellIs" dxfId="6765" priority="2069" operator="lessThan">
      <formula>0</formula>
    </cfRule>
    <cfRule type="cellIs" dxfId="6764" priority="2070" operator="lessThan">
      <formula>-105575</formula>
    </cfRule>
  </conditionalFormatting>
  <conditionalFormatting sqref="BB274:BB275">
    <cfRule type="cellIs" dxfId="6763" priority="2067" operator="lessThan">
      <formula>0</formula>
    </cfRule>
    <cfRule type="cellIs" dxfId="6762" priority="2068" operator="lessThan">
      <formula>-105575</formula>
    </cfRule>
  </conditionalFormatting>
  <conditionalFormatting sqref="BB274:BB275">
    <cfRule type="cellIs" dxfId="6761" priority="2065" operator="lessThan">
      <formula>0</formula>
    </cfRule>
    <cfRule type="cellIs" dxfId="6760" priority="2066" operator="lessThan">
      <formula>-105575</formula>
    </cfRule>
  </conditionalFormatting>
  <conditionalFormatting sqref="BB274:BB275">
    <cfRule type="cellIs" dxfId="6759" priority="2063" operator="lessThan">
      <formula>0</formula>
    </cfRule>
    <cfRule type="cellIs" dxfId="6758" priority="2064" operator="lessThan">
      <formula>-105575</formula>
    </cfRule>
  </conditionalFormatting>
  <conditionalFormatting sqref="BB274:BB275">
    <cfRule type="cellIs" dxfId="6757" priority="2061" operator="lessThan">
      <formula>0</formula>
    </cfRule>
    <cfRule type="cellIs" dxfId="6756" priority="2062" operator="lessThan">
      <formula>-105575</formula>
    </cfRule>
  </conditionalFormatting>
  <conditionalFormatting sqref="BB274:BB275">
    <cfRule type="cellIs" dxfId="6755" priority="2059" operator="lessThan">
      <formula>0</formula>
    </cfRule>
    <cfRule type="cellIs" dxfId="6754" priority="2060" operator="lessThan">
      <formula>-105575</formula>
    </cfRule>
  </conditionalFormatting>
  <conditionalFormatting sqref="BB274:BB275">
    <cfRule type="cellIs" dxfId="6753" priority="2057" operator="lessThan">
      <formula>0</formula>
    </cfRule>
    <cfRule type="cellIs" dxfId="6752" priority="2058" operator="lessThan">
      <formula>-105575</formula>
    </cfRule>
  </conditionalFormatting>
  <conditionalFormatting sqref="BB278:BB282">
    <cfRule type="cellIs" dxfId="6751" priority="2055" operator="lessThan">
      <formula>0</formula>
    </cfRule>
    <cfRule type="cellIs" dxfId="6750" priority="2056" operator="lessThan">
      <formula>-105575</formula>
    </cfRule>
  </conditionalFormatting>
  <conditionalFormatting sqref="BB278:BB282">
    <cfRule type="cellIs" dxfId="6749" priority="2053" operator="lessThan">
      <formula>0</formula>
    </cfRule>
    <cfRule type="cellIs" dxfId="6748" priority="2054" operator="lessThan">
      <formula>-105575</formula>
    </cfRule>
  </conditionalFormatting>
  <conditionalFormatting sqref="BB278:BB282">
    <cfRule type="cellIs" dxfId="6747" priority="2051" operator="lessThan">
      <formula>0</formula>
    </cfRule>
    <cfRule type="cellIs" dxfId="6746" priority="2052" operator="lessThan">
      <formula>-105575</formula>
    </cfRule>
  </conditionalFormatting>
  <conditionalFormatting sqref="BB278:BB282">
    <cfRule type="cellIs" dxfId="6745" priority="2049" operator="lessThan">
      <formula>0</formula>
    </cfRule>
    <cfRule type="cellIs" dxfId="6744" priority="2050" operator="lessThan">
      <formula>-105575</formula>
    </cfRule>
  </conditionalFormatting>
  <conditionalFormatting sqref="BB278:BB282">
    <cfRule type="cellIs" dxfId="6743" priority="2047" operator="lessThan">
      <formula>0</formula>
    </cfRule>
    <cfRule type="cellIs" dxfId="6742" priority="2048" operator="lessThan">
      <formula>-105575</formula>
    </cfRule>
  </conditionalFormatting>
  <conditionalFormatting sqref="BB278:BB282">
    <cfRule type="cellIs" dxfId="6741" priority="2045" operator="lessThan">
      <formula>0</formula>
    </cfRule>
    <cfRule type="cellIs" dxfId="6740" priority="2046" operator="lessThan">
      <formula>-105575</formula>
    </cfRule>
  </conditionalFormatting>
  <conditionalFormatting sqref="BB278:BB282">
    <cfRule type="cellIs" dxfId="6739" priority="2043" operator="lessThan">
      <formula>0</formula>
    </cfRule>
    <cfRule type="cellIs" dxfId="6738" priority="2044" operator="lessThan">
      <formula>-105575</formula>
    </cfRule>
  </conditionalFormatting>
  <conditionalFormatting sqref="BB278:BB282">
    <cfRule type="cellIs" dxfId="6737" priority="2041" operator="lessThan">
      <formula>0</formula>
    </cfRule>
    <cfRule type="cellIs" dxfId="6736" priority="2042" operator="lessThan">
      <formula>-105575</formula>
    </cfRule>
  </conditionalFormatting>
  <conditionalFormatting sqref="BB278:BB282">
    <cfRule type="cellIs" dxfId="6735" priority="2039" operator="lessThan">
      <formula>0</formula>
    </cfRule>
    <cfRule type="cellIs" dxfId="6734" priority="2040" operator="lessThan">
      <formula>-105575</formula>
    </cfRule>
  </conditionalFormatting>
  <conditionalFormatting sqref="BB285:BB288">
    <cfRule type="cellIs" dxfId="6733" priority="2037" operator="lessThan">
      <formula>0</formula>
    </cfRule>
    <cfRule type="cellIs" dxfId="6732" priority="2038" operator="lessThan">
      <formula>-105575</formula>
    </cfRule>
  </conditionalFormatting>
  <conditionalFormatting sqref="BB285:BB288">
    <cfRule type="cellIs" dxfId="6731" priority="2035" operator="lessThan">
      <formula>0</formula>
    </cfRule>
    <cfRule type="cellIs" dxfId="6730" priority="2036" operator="lessThan">
      <formula>-105575</formula>
    </cfRule>
  </conditionalFormatting>
  <conditionalFormatting sqref="BB285:BB288">
    <cfRule type="cellIs" dxfId="6729" priority="2033" operator="lessThan">
      <formula>0</formula>
    </cfRule>
    <cfRule type="cellIs" dxfId="6728" priority="2034" operator="lessThan">
      <formula>-105575</formula>
    </cfRule>
  </conditionalFormatting>
  <conditionalFormatting sqref="BB285:BB288">
    <cfRule type="cellIs" dxfId="6727" priority="2031" operator="lessThan">
      <formula>0</formula>
    </cfRule>
    <cfRule type="cellIs" dxfId="6726" priority="2032" operator="lessThan">
      <formula>-105575</formula>
    </cfRule>
  </conditionalFormatting>
  <conditionalFormatting sqref="BB285:BB288">
    <cfRule type="cellIs" dxfId="6725" priority="2029" operator="lessThan">
      <formula>0</formula>
    </cfRule>
    <cfRule type="cellIs" dxfId="6724" priority="2030" operator="lessThan">
      <formula>-105575</formula>
    </cfRule>
  </conditionalFormatting>
  <conditionalFormatting sqref="BB285:BB288">
    <cfRule type="cellIs" dxfId="6723" priority="2027" operator="lessThan">
      <formula>0</formula>
    </cfRule>
    <cfRule type="cellIs" dxfId="6722" priority="2028" operator="lessThan">
      <formula>-105575</formula>
    </cfRule>
  </conditionalFormatting>
  <conditionalFormatting sqref="BB285:BB288">
    <cfRule type="cellIs" dxfId="6721" priority="2025" operator="lessThan">
      <formula>0</formula>
    </cfRule>
    <cfRule type="cellIs" dxfId="6720" priority="2026" operator="lessThan">
      <formula>-105575</formula>
    </cfRule>
  </conditionalFormatting>
  <conditionalFormatting sqref="BB285:BB288">
    <cfRule type="cellIs" dxfId="6719" priority="2023" operator="lessThan">
      <formula>0</formula>
    </cfRule>
    <cfRule type="cellIs" dxfId="6718" priority="2024" operator="lessThan">
      <formula>-105575</formula>
    </cfRule>
  </conditionalFormatting>
  <conditionalFormatting sqref="BB285:BB288">
    <cfRule type="cellIs" dxfId="6717" priority="2021" operator="lessThan">
      <formula>0</formula>
    </cfRule>
    <cfRule type="cellIs" dxfId="6716" priority="2022" operator="lessThan">
      <formula>-105575</formula>
    </cfRule>
  </conditionalFormatting>
  <conditionalFormatting sqref="BB203 BB220:BB221 BB235:BB243 BB231:BB233 BB212:BB213 BB225:BB226">
    <cfRule type="cellIs" dxfId="6715" priority="2019" operator="lessThan">
      <formula>0</formula>
    </cfRule>
    <cfRule type="cellIs" dxfId="6714" priority="2020" operator="lessThan">
      <formula>-105575</formula>
    </cfRule>
  </conditionalFormatting>
  <conditionalFormatting sqref="BB220 BB212:BB213 BB235:BB238 BB240:BB243 BB225:BB226 BB231:BB233">
    <cfRule type="cellIs" dxfId="6713" priority="2017" operator="lessThan">
      <formula>0</formula>
    </cfRule>
    <cfRule type="cellIs" dxfId="6712" priority="2018" operator="lessThan">
      <formula>-105575</formula>
    </cfRule>
  </conditionalFormatting>
  <conditionalFormatting sqref="BB220:BB221 BB243 BB226 BB231:BB236 BB238:BB241 BB203 BB213">
    <cfRule type="cellIs" dxfId="6711" priority="2015" operator="lessThan">
      <formula>0</formula>
    </cfRule>
    <cfRule type="cellIs" dxfId="6710" priority="2016" operator="lessThan">
      <formula>-105575</formula>
    </cfRule>
  </conditionalFormatting>
  <conditionalFormatting sqref="BB235:BB243 BB231:BB233 BB220 BB212:BB213 BB225:BB226">
    <cfRule type="cellIs" dxfId="6709" priority="2013" operator="lessThan">
      <formula>0</formula>
    </cfRule>
    <cfRule type="cellIs" dxfId="6708" priority="2014" operator="lessThan">
      <formula>-105575</formula>
    </cfRule>
  </conditionalFormatting>
  <conditionalFormatting sqref="BB220:BB221 BB237:BB243 BB203 BB231:BB235 BB212:BB213 BB225:BB226">
    <cfRule type="cellIs" dxfId="6707" priority="2011" operator="lessThan">
      <formula>0</formula>
    </cfRule>
    <cfRule type="cellIs" dxfId="6706" priority="2012" operator="lessThan">
      <formula>-105575</formula>
    </cfRule>
  </conditionalFormatting>
  <conditionalFormatting sqref="BB220:BB221 BB237:BB240 BB242:BB243 BB225:BB226 BB231:BB235">
    <cfRule type="cellIs" dxfId="6705" priority="2009" operator="lessThan">
      <formula>0</formula>
    </cfRule>
    <cfRule type="cellIs" dxfId="6704" priority="2010" operator="lessThan">
      <formula>-105575</formula>
    </cfRule>
  </conditionalFormatting>
  <conditionalFormatting sqref="BB212 BB231 BB233:BB238 BB240:BB243 BB225">
    <cfRule type="cellIs" dxfId="6703" priority="2007" operator="lessThan">
      <formula>0</formula>
    </cfRule>
    <cfRule type="cellIs" dxfId="6702" priority="2008" operator="lessThan">
      <formula>-105575</formula>
    </cfRule>
  </conditionalFormatting>
  <conditionalFormatting sqref="BB237:BB243 BB231:BB235 BB220:BB221 BB225:BB226">
    <cfRule type="cellIs" dxfId="6701" priority="2005" operator="lessThan">
      <formula>0</formula>
    </cfRule>
    <cfRule type="cellIs" dxfId="6700" priority="2006" operator="lessThan">
      <formula>-105575</formula>
    </cfRule>
  </conditionalFormatting>
  <conditionalFormatting sqref="BB233:BB237 BB231 BB239:BB243">
    <cfRule type="cellIs" dxfId="6699" priority="2003" operator="lessThan">
      <formula>0</formula>
    </cfRule>
    <cfRule type="cellIs" dxfId="6698" priority="2004" operator="lessThan">
      <formula>-105575</formula>
    </cfRule>
  </conditionalFormatting>
  <conditionalFormatting sqref="BB233:BB237 BB231 BB239:BB243">
    <cfRule type="cellIs" dxfId="6697" priority="2001" operator="lessThan">
      <formula>0</formula>
    </cfRule>
    <cfRule type="cellIs" dxfId="6696" priority="2002" operator="lessThan">
      <formula>-105575</formula>
    </cfRule>
  </conditionalFormatting>
  <conditionalFormatting sqref="BB119:BB128 BB106:BB117 BB101:BB104 BB80:BB98">
    <cfRule type="cellIs" dxfId="6695" priority="1999" operator="lessThan">
      <formula>0</formula>
    </cfRule>
    <cfRule type="cellIs" dxfId="6694" priority="2000" operator="lessThan">
      <formula>-105575</formula>
    </cfRule>
  </conditionalFormatting>
  <conditionalFormatting sqref="BB130 BB132 BB134">
    <cfRule type="cellIs" dxfId="6693" priority="1997" operator="lessThan">
      <formula>0</formula>
    </cfRule>
    <cfRule type="cellIs" dxfId="6692" priority="1998" operator="lessThan">
      <formula>-105575</formula>
    </cfRule>
  </conditionalFormatting>
  <conditionalFormatting sqref="BB130 BB132 BB134">
    <cfRule type="cellIs" dxfId="6691" priority="1995" operator="lessThan">
      <formula>0</formula>
    </cfRule>
    <cfRule type="cellIs" dxfId="6690" priority="1996" operator="lessThan">
      <formula>-105575</formula>
    </cfRule>
  </conditionalFormatting>
  <conditionalFormatting sqref="BB129 BB131 BB133 BB135">
    <cfRule type="cellIs" dxfId="6689" priority="1993" operator="lessThan">
      <formula>0</formula>
    </cfRule>
    <cfRule type="cellIs" dxfId="6688" priority="1994" operator="lessThan">
      <formula>-105575</formula>
    </cfRule>
  </conditionalFormatting>
  <conditionalFormatting sqref="BB140 BB145 BB142:BB143 BB137:BB138">
    <cfRule type="cellIs" dxfId="6687" priority="1991" operator="lessThan">
      <formula>0</formula>
    </cfRule>
    <cfRule type="cellIs" dxfId="6686" priority="1992" operator="lessThan">
      <formula>-105575</formula>
    </cfRule>
  </conditionalFormatting>
  <conditionalFormatting sqref="BB149">
    <cfRule type="cellIs" dxfId="6685" priority="1989" operator="lessThan">
      <formula>0</formula>
    </cfRule>
    <cfRule type="cellIs" dxfId="6684" priority="1990" operator="lessThan">
      <formula>-105575</formula>
    </cfRule>
  </conditionalFormatting>
  <conditionalFormatting sqref="BB129:BB138 BB140:BB149">
    <cfRule type="cellIs" dxfId="6683" priority="1987" operator="lessThan">
      <formula>0</formula>
    </cfRule>
    <cfRule type="cellIs" dxfId="6682" priority="1988" operator="lessThan">
      <formula>-105575</formula>
    </cfRule>
  </conditionalFormatting>
  <conditionalFormatting sqref="BB94:BB98 BB86:BB87 BB89:BB91 BB141:BB149 BB124:BB133 BB107:BB110 BB112:BB117 BB119:BB122 BB135:BB138 BB101:BB104 BB80:BB84">
    <cfRule type="cellIs" dxfId="6681" priority="1985" operator="lessThan">
      <formula>0</formula>
    </cfRule>
    <cfRule type="cellIs" dxfId="6680" priority="1986" operator="lessThan">
      <formula>-105575</formula>
    </cfRule>
  </conditionalFormatting>
  <conditionalFormatting sqref="BB129 BB131 BB133 BB135">
    <cfRule type="cellIs" dxfId="6679" priority="1983" operator="lessThan">
      <formula>0</formula>
    </cfRule>
    <cfRule type="cellIs" dxfId="6678" priority="1984" operator="lessThan">
      <formula>-105575</formula>
    </cfRule>
  </conditionalFormatting>
  <conditionalFormatting sqref="BB146 BB144 BB141">
    <cfRule type="cellIs" dxfId="6677" priority="1981" operator="lessThan">
      <formula>0</formula>
    </cfRule>
    <cfRule type="cellIs" dxfId="6676" priority="1982" operator="lessThan">
      <formula>-105575</formula>
    </cfRule>
  </conditionalFormatting>
  <conditionalFormatting sqref="BB146 BB144 BB141">
    <cfRule type="cellIs" dxfId="6675" priority="1979" operator="lessThan">
      <formula>0</formula>
    </cfRule>
    <cfRule type="cellIs" dxfId="6674" priority="1980" operator="lessThan">
      <formula>-105575</formula>
    </cfRule>
  </conditionalFormatting>
  <conditionalFormatting sqref="BB140 BB145 BB142:BB143 BB137:BB138">
    <cfRule type="cellIs" dxfId="6673" priority="1977" operator="lessThan">
      <formula>0</formula>
    </cfRule>
    <cfRule type="cellIs" dxfId="6672" priority="1978" operator="lessThan">
      <formula>-105575</formula>
    </cfRule>
  </conditionalFormatting>
  <conditionalFormatting sqref="BB149">
    <cfRule type="cellIs" dxfId="6671" priority="1975" operator="lessThan">
      <formula>0</formula>
    </cfRule>
    <cfRule type="cellIs" dxfId="6670" priority="1976" operator="lessThan">
      <formula>-105575</formula>
    </cfRule>
  </conditionalFormatting>
  <conditionalFormatting sqref="BB94:BB98 BB86:BB87 BB89:BB91 BB141:BB149 BB124:BB133 BB107:BB110 BB112:BB117 BB119:BB122 BB135:BB138 BB101:BB104 BB80:BB84">
    <cfRule type="cellIs" dxfId="6669" priority="1973" operator="lessThan">
      <formula>0</formula>
    </cfRule>
    <cfRule type="cellIs" dxfId="6668"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6667" priority="1971" operator="lessThan">
      <formula>0</formula>
    </cfRule>
    <cfRule type="cellIs" dxfId="6666" priority="1972" operator="lessThan">
      <formula>-105575</formula>
    </cfRule>
  </conditionalFormatting>
  <conditionalFormatting sqref="BB41">
    <cfRule type="cellIs" dxfId="6665" priority="1969" operator="lessThan">
      <formula>0</formula>
    </cfRule>
    <cfRule type="cellIs" dxfId="6664" priority="1970" operator="lessThan">
      <formula>-105575</formula>
    </cfRule>
  </conditionalFormatting>
  <conditionalFormatting sqref="BB152:BB155">
    <cfRule type="cellIs" dxfId="6663" priority="1967" operator="lessThan">
      <formula>0</formula>
    </cfRule>
    <cfRule type="cellIs" dxfId="6662" priority="1968" operator="lessThan">
      <formula>-105575</formula>
    </cfRule>
  </conditionalFormatting>
  <conditionalFormatting sqref="BB152:BB155">
    <cfRule type="cellIs" dxfId="6661" priority="1965" operator="lessThan">
      <formula>0</formula>
    </cfRule>
    <cfRule type="cellIs" dxfId="6660" priority="1966" operator="lessThan">
      <formula>-105575</formula>
    </cfRule>
  </conditionalFormatting>
  <conditionalFormatting sqref="BB152:BB155">
    <cfRule type="cellIs" dxfId="6659" priority="1963" operator="lessThan">
      <formula>0</formula>
    </cfRule>
    <cfRule type="cellIs" dxfId="6658" priority="1964" operator="lessThan">
      <formula>-105575</formula>
    </cfRule>
  </conditionalFormatting>
  <conditionalFormatting sqref="BB157:BB158">
    <cfRule type="cellIs" dxfId="6657" priority="1961" operator="lessThan">
      <formula>0</formula>
    </cfRule>
    <cfRule type="cellIs" dxfId="6656" priority="1962" operator="lessThan">
      <formula>-105575</formula>
    </cfRule>
  </conditionalFormatting>
  <conditionalFormatting sqref="BB157:BB158">
    <cfRule type="cellIs" dxfId="6655" priority="1959" operator="lessThan">
      <formula>0</formula>
    </cfRule>
    <cfRule type="cellIs" dxfId="6654" priority="1960" operator="lessThan">
      <formula>-105575</formula>
    </cfRule>
  </conditionalFormatting>
  <conditionalFormatting sqref="BB157:BB158">
    <cfRule type="cellIs" dxfId="6653" priority="1957" operator="lessThan">
      <formula>0</formula>
    </cfRule>
    <cfRule type="cellIs" dxfId="6652" priority="1958" operator="lessThan">
      <formula>-105575</formula>
    </cfRule>
  </conditionalFormatting>
  <conditionalFormatting sqref="BB160:BB161">
    <cfRule type="cellIs" dxfId="6651" priority="1955" operator="lessThan">
      <formula>0</formula>
    </cfRule>
    <cfRule type="cellIs" dxfId="6650" priority="1956" operator="lessThan">
      <formula>-105575</formula>
    </cfRule>
  </conditionalFormatting>
  <conditionalFormatting sqref="BB160:BB161">
    <cfRule type="cellIs" dxfId="6649" priority="1953" operator="lessThan">
      <formula>0</formula>
    </cfRule>
    <cfRule type="cellIs" dxfId="6648" priority="1954" operator="lessThan">
      <formula>-105575</formula>
    </cfRule>
  </conditionalFormatting>
  <conditionalFormatting sqref="BB160:BB161">
    <cfRule type="cellIs" dxfId="6647" priority="1951" operator="lessThan">
      <formula>0</formula>
    </cfRule>
    <cfRule type="cellIs" dxfId="6646" priority="1952" operator="lessThan">
      <formula>-105575</formula>
    </cfRule>
  </conditionalFormatting>
  <conditionalFormatting sqref="BB164:BB167">
    <cfRule type="cellIs" dxfId="6645" priority="1949" operator="lessThan">
      <formula>0</formula>
    </cfRule>
    <cfRule type="cellIs" dxfId="6644" priority="1950" operator="lessThan">
      <formula>-105575</formula>
    </cfRule>
  </conditionalFormatting>
  <conditionalFormatting sqref="BB164:BB167">
    <cfRule type="cellIs" dxfId="6643" priority="1947" operator="lessThan">
      <formula>0</formula>
    </cfRule>
    <cfRule type="cellIs" dxfId="6642" priority="1948" operator="lessThan">
      <formula>-105575</formula>
    </cfRule>
  </conditionalFormatting>
  <conditionalFormatting sqref="BB164:BB167">
    <cfRule type="cellIs" dxfId="6641" priority="1945" operator="lessThan">
      <formula>0</formula>
    </cfRule>
    <cfRule type="cellIs" dxfId="6640" priority="1946" operator="lessThan">
      <formula>-105575</formula>
    </cfRule>
  </conditionalFormatting>
  <conditionalFormatting sqref="BB169:BB177">
    <cfRule type="cellIs" dxfId="6639" priority="1943" operator="lessThan">
      <formula>0</formula>
    </cfRule>
    <cfRule type="cellIs" dxfId="6638" priority="1944" operator="lessThan">
      <formula>-105575</formula>
    </cfRule>
  </conditionalFormatting>
  <conditionalFormatting sqref="BB169:BB177">
    <cfRule type="cellIs" dxfId="6637" priority="1941" operator="lessThan">
      <formula>0</formula>
    </cfRule>
    <cfRule type="cellIs" dxfId="6636" priority="1942" operator="lessThan">
      <formula>-105575</formula>
    </cfRule>
  </conditionalFormatting>
  <conditionalFormatting sqref="BB169:BB177">
    <cfRule type="cellIs" dxfId="6635" priority="1939" operator="lessThan">
      <formula>0</formula>
    </cfRule>
    <cfRule type="cellIs" dxfId="6634" priority="1940" operator="lessThan">
      <formula>-105575</formula>
    </cfRule>
  </conditionalFormatting>
  <conditionalFormatting sqref="BB179:BB180">
    <cfRule type="cellIs" dxfId="6633" priority="1937" operator="lessThan">
      <formula>0</formula>
    </cfRule>
    <cfRule type="cellIs" dxfId="6632" priority="1938" operator="lessThan">
      <formula>-105575</formula>
    </cfRule>
  </conditionalFormatting>
  <conditionalFormatting sqref="BB179:BB180">
    <cfRule type="cellIs" dxfId="6631" priority="1935" operator="lessThan">
      <formula>0</formula>
    </cfRule>
    <cfRule type="cellIs" dxfId="6630" priority="1936" operator="lessThan">
      <formula>-105575</formula>
    </cfRule>
  </conditionalFormatting>
  <conditionalFormatting sqref="BB179:BB180">
    <cfRule type="cellIs" dxfId="6629" priority="1933" operator="lessThan">
      <formula>0</formula>
    </cfRule>
    <cfRule type="cellIs" dxfId="6628" priority="1934" operator="lessThan">
      <formula>-105575</formula>
    </cfRule>
  </conditionalFormatting>
  <conditionalFormatting sqref="BB183:BB189">
    <cfRule type="cellIs" dxfId="6627" priority="1931" operator="lessThan">
      <formula>0</formula>
    </cfRule>
    <cfRule type="cellIs" dxfId="6626" priority="1932" operator="lessThan">
      <formula>-105575</formula>
    </cfRule>
  </conditionalFormatting>
  <conditionalFormatting sqref="BB183:BB189">
    <cfRule type="cellIs" dxfId="6625" priority="1929" operator="lessThan">
      <formula>0</formula>
    </cfRule>
    <cfRule type="cellIs" dxfId="6624" priority="1930" operator="lessThan">
      <formula>-105575</formula>
    </cfRule>
  </conditionalFormatting>
  <conditionalFormatting sqref="BB183:BB189">
    <cfRule type="cellIs" dxfId="6623" priority="1927" operator="lessThan">
      <formula>0</formula>
    </cfRule>
    <cfRule type="cellIs" dxfId="6622" priority="1928" operator="lessThan">
      <formula>-105575</formula>
    </cfRule>
  </conditionalFormatting>
  <conditionalFormatting sqref="BB191:BB192">
    <cfRule type="cellIs" dxfId="6621" priority="1925" operator="lessThan">
      <formula>0</formula>
    </cfRule>
    <cfRule type="cellIs" dxfId="6620" priority="1926" operator="lessThan">
      <formula>-105575</formula>
    </cfRule>
  </conditionalFormatting>
  <conditionalFormatting sqref="BB191:BB192">
    <cfRule type="cellIs" dxfId="6619" priority="1923" operator="lessThan">
      <formula>0</formula>
    </cfRule>
    <cfRule type="cellIs" dxfId="6618" priority="1924" operator="lessThan">
      <formula>-105575</formula>
    </cfRule>
  </conditionalFormatting>
  <conditionalFormatting sqref="BB191:BB192">
    <cfRule type="cellIs" dxfId="6617" priority="1921" operator="lessThan">
      <formula>0</formula>
    </cfRule>
    <cfRule type="cellIs" dxfId="6616" priority="1922" operator="lessThan">
      <formula>-105575</formula>
    </cfRule>
  </conditionalFormatting>
  <conditionalFormatting sqref="BB194:BB195">
    <cfRule type="cellIs" dxfId="6615" priority="1919" operator="lessThan">
      <formula>0</formula>
    </cfRule>
    <cfRule type="cellIs" dxfId="6614" priority="1920" operator="lessThan">
      <formula>-105575</formula>
    </cfRule>
  </conditionalFormatting>
  <conditionalFormatting sqref="BB194:BB195">
    <cfRule type="cellIs" dxfId="6613" priority="1917" operator="lessThan">
      <formula>0</formula>
    </cfRule>
    <cfRule type="cellIs" dxfId="6612" priority="1918" operator="lessThan">
      <formula>-105575</formula>
    </cfRule>
  </conditionalFormatting>
  <conditionalFormatting sqref="BB194:BB195">
    <cfRule type="cellIs" dxfId="6611" priority="1915" operator="lessThan">
      <formula>0</formula>
    </cfRule>
    <cfRule type="cellIs" dxfId="6610" priority="1916" operator="lessThan">
      <formula>-105575</formula>
    </cfRule>
  </conditionalFormatting>
  <conditionalFormatting sqref="BB199:BB202">
    <cfRule type="cellIs" dxfId="6609" priority="1913" operator="lessThan">
      <formula>0</formula>
    </cfRule>
    <cfRule type="cellIs" dxfId="6608" priority="1914" operator="lessThan">
      <formula>-105575</formula>
    </cfRule>
  </conditionalFormatting>
  <conditionalFormatting sqref="BB199:BB202">
    <cfRule type="cellIs" dxfId="6607" priority="1911" operator="lessThan">
      <formula>0</formula>
    </cfRule>
    <cfRule type="cellIs" dxfId="6606" priority="1912" operator="lessThan">
      <formula>-105575</formula>
    </cfRule>
  </conditionalFormatting>
  <conditionalFormatting sqref="BB199:BB202">
    <cfRule type="cellIs" dxfId="6605" priority="1909" operator="lessThan">
      <formula>0</formula>
    </cfRule>
    <cfRule type="cellIs" dxfId="6604" priority="1910" operator="lessThan">
      <formula>-105575</formula>
    </cfRule>
  </conditionalFormatting>
  <conditionalFormatting sqref="BB204:BB208">
    <cfRule type="cellIs" dxfId="6603" priority="1907" operator="lessThan">
      <formula>0</formula>
    </cfRule>
    <cfRule type="cellIs" dxfId="6602" priority="1908" operator="lessThan">
      <formula>-105575</formula>
    </cfRule>
  </conditionalFormatting>
  <conditionalFormatting sqref="BB204:BB208">
    <cfRule type="cellIs" dxfId="6601" priority="1905" operator="lessThan">
      <formula>0</formula>
    </cfRule>
    <cfRule type="cellIs" dxfId="6600" priority="1906" operator="lessThan">
      <formula>-105575</formula>
    </cfRule>
  </conditionalFormatting>
  <conditionalFormatting sqref="BB204:BB208">
    <cfRule type="cellIs" dxfId="6599" priority="1903" operator="lessThan">
      <formula>0</formula>
    </cfRule>
    <cfRule type="cellIs" dxfId="6598" priority="1904" operator="lessThan">
      <formula>-105575</formula>
    </cfRule>
  </conditionalFormatting>
  <conditionalFormatting sqref="BB210:BB211">
    <cfRule type="cellIs" dxfId="6597" priority="1901" operator="lessThan">
      <formula>0</formula>
    </cfRule>
    <cfRule type="cellIs" dxfId="6596" priority="1902" operator="lessThan">
      <formula>-105575</formula>
    </cfRule>
  </conditionalFormatting>
  <conditionalFormatting sqref="BB210:BB211">
    <cfRule type="cellIs" dxfId="6595" priority="1899" operator="lessThan">
      <formula>0</formula>
    </cfRule>
    <cfRule type="cellIs" dxfId="6594" priority="1900" operator="lessThan">
      <formula>-105575</formula>
    </cfRule>
  </conditionalFormatting>
  <conditionalFormatting sqref="BB210:BB211">
    <cfRule type="cellIs" dxfId="6593" priority="1897" operator="lessThan">
      <formula>0</formula>
    </cfRule>
    <cfRule type="cellIs" dxfId="6592" priority="1898" operator="lessThan">
      <formula>-105575</formula>
    </cfRule>
  </conditionalFormatting>
  <conditionalFormatting sqref="BB214:BB219">
    <cfRule type="cellIs" dxfId="6591" priority="1895" operator="lessThan">
      <formula>0</formula>
    </cfRule>
    <cfRule type="cellIs" dxfId="6590" priority="1896" operator="lessThan">
      <formula>-105575</formula>
    </cfRule>
  </conditionalFormatting>
  <conditionalFormatting sqref="BB214:BB219">
    <cfRule type="cellIs" dxfId="6589" priority="1893" operator="lessThan">
      <formula>0</formula>
    </cfRule>
    <cfRule type="cellIs" dxfId="6588" priority="1894" operator="lessThan">
      <formula>-105575</formula>
    </cfRule>
  </conditionalFormatting>
  <conditionalFormatting sqref="BB214:BB219">
    <cfRule type="cellIs" dxfId="6587" priority="1891" operator="lessThan">
      <formula>0</formula>
    </cfRule>
    <cfRule type="cellIs" dxfId="6586" priority="1892" operator="lessThan">
      <formula>-105575</formula>
    </cfRule>
  </conditionalFormatting>
  <conditionalFormatting sqref="BB222:BB224">
    <cfRule type="cellIs" dxfId="6585" priority="1889" operator="lessThan">
      <formula>0</formula>
    </cfRule>
    <cfRule type="cellIs" dxfId="6584" priority="1890" operator="lessThan">
      <formula>-105575</formula>
    </cfRule>
  </conditionalFormatting>
  <conditionalFormatting sqref="BB222:BB224">
    <cfRule type="cellIs" dxfId="6583" priority="1887" operator="lessThan">
      <formula>0</formula>
    </cfRule>
    <cfRule type="cellIs" dxfId="6582" priority="1888" operator="lessThan">
      <formula>-105575</formula>
    </cfRule>
  </conditionalFormatting>
  <conditionalFormatting sqref="BB222:BB224">
    <cfRule type="cellIs" dxfId="6581" priority="1885" operator="lessThan">
      <formula>0</formula>
    </cfRule>
    <cfRule type="cellIs" dxfId="6580" priority="1886" operator="lessThan">
      <formula>-105575</formula>
    </cfRule>
  </conditionalFormatting>
  <conditionalFormatting sqref="BB227:BB230">
    <cfRule type="cellIs" dxfId="6579" priority="1883" operator="lessThan">
      <formula>0</formula>
    </cfRule>
    <cfRule type="cellIs" dxfId="6578" priority="1884" operator="lessThan">
      <formula>-105575</formula>
    </cfRule>
  </conditionalFormatting>
  <conditionalFormatting sqref="BB227:BB230">
    <cfRule type="cellIs" dxfId="6577" priority="1881" operator="lessThan">
      <formula>0</formula>
    </cfRule>
    <cfRule type="cellIs" dxfId="6576" priority="1882" operator="lessThan">
      <formula>-105575</formula>
    </cfRule>
  </conditionalFormatting>
  <conditionalFormatting sqref="BB227:BB230">
    <cfRule type="cellIs" dxfId="6575" priority="1879" operator="lessThan">
      <formula>0</formula>
    </cfRule>
    <cfRule type="cellIs" dxfId="6574" priority="1880" operator="lessThan">
      <formula>-105575</formula>
    </cfRule>
  </conditionalFormatting>
  <conditionalFormatting sqref="BB203 BB220:BB221 BB235:BB243 BB231:BB233 BB212:BB213 BB225:BB226">
    <cfRule type="cellIs" dxfId="6573" priority="1877" operator="lessThan">
      <formula>0</formula>
    </cfRule>
    <cfRule type="cellIs" dxfId="6572" priority="1878" operator="lessThan">
      <formula>-105575</formula>
    </cfRule>
  </conditionalFormatting>
  <conditionalFormatting sqref="BB220 BB212:BB213 BB235:BB238 BB240:BB243 BB225:BB226 BB231:BB233">
    <cfRule type="cellIs" dxfId="6571" priority="1875" operator="lessThan">
      <formula>0</formula>
    </cfRule>
    <cfRule type="cellIs" dxfId="6570" priority="1876" operator="lessThan">
      <formula>-105575</formula>
    </cfRule>
  </conditionalFormatting>
  <conditionalFormatting sqref="BB220:BB221 BB243 BB226 BB231:BB236 BB238:BB241 BB203 BB213">
    <cfRule type="cellIs" dxfId="6569" priority="1873" operator="lessThan">
      <formula>0</formula>
    </cfRule>
    <cfRule type="cellIs" dxfId="6568" priority="1874" operator="lessThan">
      <formula>-105575</formula>
    </cfRule>
  </conditionalFormatting>
  <conditionalFormatting sqref="BB235:BB243 BB231:BB233 BB220 BB212:BB213 BB225:BB226">
    <cfRule type="cellIs" dxfId="6567" priority="1871" operator="lessThan">
      <formula>0</formula>
    </cfRule>
    <cfRule type="cellIs" dxfId="6566" priority="1872" operator="lessThan">
      <formula>-105575</formula>
    </cfRule>
  </conditionalFormatting>
  <conditionalFormatting sqref="BB220:BB221 BB237:BB243 BB203 BB231:BB235 BB212:BB213 BB225:BB226">
    <cfRule type="cellIs" dxfId="6565" priority="1869" operator="lessThan">
      <formula>0</formula>
    </cfRule>
    <cfRule type="cellIs" dxfId="6564" priority="1870" operator="lessThan">
      <formula>-105575</formula>
    </cfRule>
  </conditionalFormatting>
  <conditionalFormatting sqref="BB220:BB221 BB237:BB240 BB242:BB243 BB225:BB226 BB231:BB235">
    <cfRule type="cellIs" dxfId="6563" priority="1867" operator="lessThan">
      <formula>0</formula>
    </cfRule>
    <cfRule type="cellIs" dxfId="6562" priority="1868" operator="lessThan">
      <formula>-105575</formula>
    </cfRule>
  </conditionalFormatting>
  <conditionalFormatting sqref="BB212 BB231 BB233:BB238 BB240:BB243 BB225">
    <cfRule type="cellIs" dxfId="6561" priority="1865" operator="lessThan">
      <formula>0</formula>
    </cfRule>
    <cfRule type="cellIs" dxfId="6560" priority="1866" operator="lessThan">
      <formula>-105575</formula>
    </cfRule>
  </conditionalFormatting>
  <conditionalFormatting sqref="BB237:BB243 BB231:BB235 BB220:BB221 BB225:BB226">
    <cfRule type="cellIs" dxfId="6559" priority="1863" operator="lessThan">
      <formula>0</formula>
    </cfRule>
    <cfRule type="cellIs" dxfId="6558" priority="1864" operator="lessThan">
      <formula>-105575</formula>
    </cfRule>
  </conditionalFormatting>
  <conditionalFormatting sqref="BB233:BB237 BB231 BB239:BB243">
    <cfRule type="cellIs" dxfId="6557" priority="1861" operator="lessThan">
      <formula>0</formula>
    </cfRule>
    <cfRule type="cellIs" dxfId="6556" priority="1862" operator="lessThan">
      <formula>-105575</formula>
    </cfRule>
  </conditionalFormatting>
  <conditionalFormatting sqref="BB233:BB237 BB231 BB239:BB243">
    <cfRule type="cellIs" dxfId="6555" priority="1859" operator="lessThan">
      <formula>0</formula>
    </cfRule>
    <cfRule type="cellIs" dxfId="6554" priority="1860" operator="lessThan">
      <formula>-105575</formula>
    </cfRule>
  </conditionalFormatting>
  <conditionalFormatting sqref="BB119:BB128 BB106:BB117 BB101:BB104 BB80:BB98">
    <cfRule type="cellIs" dxfId="6553" priority="1857" operator="lessThan">
      <formula>0</formula>
    </cfRule>
    <cfRule type="cellIs" dxfId="6552" priority="1858" operator="lessThan">
      <formula>-105575</formula>
    </cfRule>
  </conditionalFormatting>
  <conditionalFormatting sqref="BB130 BB132 BB134">
    <cfRule type="cellIs" dxfId="6551" priority="1855" operator="lessThan">
      <formula>0</formula>
    </cfRule>
    <cfRule type="cellIs" dxfId="6550" priority="1856" operator="lessThan">
      <formula>-105575</formula>
    </cfRule>
  </conditionalFormatting>
  <conditionalFormatting sqref="BB130 BB132 BB134">
    <cfRule type="cellIs" dxfId="6549" priority="1853" operator="lessThan">
      <formula>0</formula>
    </cfRule>
    <cfRule type="cellIs" dxfId="6548" priority="1854" operator="lessThan">
      <formula>-105575</formula>
    </cfRule>
  </conditionalFormatting>
  <conditionalFormatting sqref="BB129 BB131 BB133 BB135">
    <cfRule type="cellIs" dxfId="6547" priority="1851" operator="lessThan">
      <formula>0</formula>
    </cfRule>
    <cfRule type="cellIs" dxfId="6546" priority="1852" operator="lessThan">
      <formula>-105575</formula>
    </cfRule>
  </conditionalFormatting>
  <conditionalFormatting sqref="BB140 BB145 BB142:BB143 BB137:BB138">
    <cfRule type="cellIs" dxfId="6545" priority="1849" operator="lessThan">
      <formula>0</formula>
    </cfRule>
    <cfRule type="cellIs" dxfId="6544" priority="1850" operator="lessThan">
      <formula>-105575</formula>
    </cfRule>
  </conditionalFormatting>
  <conditionalFormatting sqref="BB149">
    <cfRule type="cellIs" dxfId="6543" priority="1847" operator="lessThan">
      <formula>0</formula>
    </cfRule>
    <cfRule type="cellIs" dxfId="6542" priority="1848" operator="lessThan">
      <formula>-105575</formula>
    </cfRule>
  </conditionalFormatting>
  <conditionalFormatting sqref="BB129:BB138 BB140:BB149">
    <cfRule type="cellIs" dxfId="6541" priority="1845" operator="lessThan">
      <formula>0</formula>
    </cfRule>
    <cfRule type="cellIs" dxfId="6540" priority="1846" operator="lessThan">
      <formula>-105575</formula>
    </cfRule>
  </conditionalFormatting>
  <conditionalFormatting sqref="BB94:BB98 BB86:BB87 BB89:BB91 BB141:BB149 BB124:BB133 BB107:BB110 BB112:BB117 BB119:BB122 BB135:BB138 BB101:BB104 BB80:BB84">
    <cfRule type="cellIs" dxfId="6539" priority="1843" operator="lessThan">
      <formula>0</formula>
    </cfRule>
    <cfRule type="cellIs" dxfId="6538" priority="1844" operator="lessThan">
      <formula>-105575</formula>
    </cfRule>
  </conditionalFormatting>
  <conditionalFormatting sqref="BB129 BB131 BB133 BB135">
    <cfRule type="cellIs" dxfId="6537" priority="1841" operator="lessThan">
      <formula>0</formula>
    </cfRule>
    <cfRule type="cellIs" dxfId="6536" priority="1842" operator="lessThan">
      <formula>-105575</formula>
    </cfRule>
  </conditionalFormatting>
  <conditionalFormatting sqref="BB146 BB144 BB141">
    <cfRule type="cellIs" dxfId="6535" priority="1839" operator="lessThan">
      <formula>0</formula>
    </cfRule>
    <cfRule type="cellIs" dxfId="6534" priority="1840" operator="lessThan">
      <formula>-105575</formula>
    </cfRule>
  </conditionalFormatting>
  <conditionalFormatting sqref="BB146 BB144 BB141">
    <cfRule type="cellIs" dxfId="6533" priority="1837" operator="lessThan">
      <formula>0</formula>
    </cfRule>
    <cfRule type="cellIs" dxfId="6532" priority="1838" operator="lessThan">
      <formula>-105575</formula>
    </cfRule>
  </conditionalFormatting>
  <conditionalFormatting sqref="BB140 BB145 BB142:BB143 BB137:BB138">
    <cfRule type="cellIs" dxfId="6531" priority="1835" operator="lessThan">
      <formula>0</formula>
    </cfRule>
    <cfRule type="cellIs" dxfId="6530" priority="1836" operator="lessThan">
      <formula>-105575</formula>
    </cfRule>
  </conditionalFormatting>
  <conditionalFormatting sqref="BB149">
    <cfRule type="cellIs" dxfId="6529" priority="1833" operator="lessThan">
      <formula>0</formula>
    </cfRule>
    <cfRule type="cellIs" dxfId="6528" priority="1834" operator="lessThan">
      <formula>-105575</formula>
    </cfRule>
  </conditionalFormatting>
  <conditionalFormatting sqref="BB94:BB98 BB86:BB87 BB89:BB91 BB141:BB149 BB124:BB133 BB107:BB110 BB112:BB117 BB119:BB122 BB135:BB138 BB101:BB104 BB80:BB84">
    <cfRule type="cellIs" dxfId="6527" priority="1831" operator="lessThan">
      <formula>0</formula>
    </cfRule>
    <cfRule type="cellIs" dxfId="652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525" priority="1829" operator="lessThan">
      <formula>0</formula>
    </cfRule>
    <cfRule type="cellIs" dxfId="6524" priority="1830" operator="lessThan">
      <formula>-105575</formula>
    </cfRule>
  </conditionalFormatting>
  <conditionalFormatting sqref="BB41">
    <cfRule type="cellIs" dxfId="6523" priority="1827" operator="lessThan">
      <formula>0</formula>
    </cfRule>
    <cfRule type="cellIs" dxfId="6522" priority="1828" operator="lessThan">
      <formula>-105575</formula>
    </cfRule>
  </conditionalFormatting>
  <conditionalFormatting sqref="BB152:BB155">
    <cfRule type="cellIs" dxfId="6521" priority="1825" operator="lessThan">
      <formula>0</formula>
    </cfRule>
    <cfRule type="cellIs" dxfId="6520" priority="1826" operator="lessThan">
      <formula>-105575</formula>
    </cfRule>
  </conditionalFormatting>
  <conditionalFormatting sqref="BB152:BB155">
    <cfRule type="cellIs" dxfId="6519" priority="1823" operator="lessThan">
      <formula>0</formula>
    </cfRule>
    <cfRule type="cellIs" dxfId="6518" priority="1824" operator="lessThan">
      <formula>-105575</formula>
    </cfRule>
  </conditionalFormatting>
  <conditionalFormatting sqref="BB152:BB155">
    <cfRule type="cellIs" dxfId="6517" priority="1821" operator="lessThan">
      <formula>0</formula>
    </cfRule>
    <cfRule type="cellIs" dxfId="6516" priority="1822" operator="lessThan">
      <formula>-105575</formula>
    </cfRule>
  </conditionalFormatting>
  <conditionalFormatting sqref="BB157:BB158">
    <cfRule type="cellIs" dxfId="6515" priority="1819" operator="lessThan">
      <formula>0</formula>
    </cfRule>
    <cfRule type="cellIs" dxfId="6514" priority="1820" operator="lessThan">
      <formula>-105575</formula>
    </cfRule>
  </conditionalFormatting>
  <conditionalFormatting sqref="BB157:BB158">
    <cfRule type="cellIs" dxfId="6513" priority="1817" operator="lessThan">
      <formula>0</formula>
    </cfRule>
    <cfRule type="cellIs" dxfId="6512" priority="1818" operator="lessThan">
      <formula>-105575</formula>
    </cfRule>
  </conditionalFormatting>
  <conditionalFormatting sqref="BB157:BB158">
    <cfRule type="cellIs" dxfId="6511" priority="1815" operator="lessThan">
      <formula>0</formula>
    </cfRule>
    <cfRule type="cellIs" dxfId="6510" priority="1816" operator="lessThan">
      <formula>-105575</formula>
    </cfRule>
  </conditionalFormatting>
  <conditionalFormatting sqref="BB160:BB161">
    <cfRule type="cellIs" dxfId="6509" priority="1813" operator="lessThan">
      <formula>0</formula>
    </cfRule>
    <cfRule type="cellIs" dxfId="6508" priority="1814" operator="lessThan">
      <formula>-105575</formula>
    </cfRule>
  </conditionalFormatting>
  <conditionalFormatting sqref="BB160:BB161">
    <cfRule type="cellIs" dxfId="6507" priority="1811" operator="lessThan">
      <formula>0</formula>
    </cfRule>
    <cfRule type="cellIs" dxfId="6506" priority="1812" operator="lessThan">
      <formula>-105575</formula>
    </cfRule>
  </conditionalFormatting>
  <conditionalFormatting sqref="BB160:BB161">
    <cfRule type="cellIs" dxfId="6505" priority="1809" operator="lessThan">
      <formula>0</formula>
    </cfRule>
    <cfRule type="cellIs" dxfId="6504" priority="1810" operator="lessThan">
      <formula>-105575</formula>
    </cfRule>
  </conditionalFormatting>
  <conditionalFormatting sqref="BB164:BB167">
    <cfRule type="cellIs" dxfId="6503" priority="1807" operator="lessThan">
      <formula>0</formula>
    </cfRule>
    <cfRule type="cellIs" dxfId="6502" priority="1808" operator="lessThan">
      <formula>-105575</formula>
    </cfRule>
  </conditionalFormatting>
  <conditionalFormatting sqref="BB164:BB167">
    <cfRule type="cellIs" dxfId="6501" priority="1805" operator="lessThan">
      <formula>0</formula>
    </cfRule>
    <cfRule type="cellIs" dxfId="6500" priority="1806" operator="lessThan">
      <formula>-105575</formula>
    </cfRule>
  </conditionalFormatting>
  <conditionalFormatting sqref="BB164:BB167">
    <cfRule type="cellIs" dxfId="6499" priority="1803" operator="lessThan">
      <formula>0</formula>
    </cfRule>
    <cfRule type="cellIs" dxfId="6498" priority="1804" operator="lessThan">
      <formula>-105575</formula>
    </cfRule>
  </conditionalFormatting>
  <conditionalFormatting sqref="BB169:BB177">
    <cfRule type="cellIs" dxfId="6497" priority="1801" operator="lessThan">
      <formula>0</formula>
    </cfRule>
    <cfRule type="cellIs" dxfId="6496" priority="1802" operator="lessThan">
      <formula>-105575</formula>
    </cfRule>
  </conditionalFormatting>
  <conditionalFormatting sqref="BB169:BB177">
    <cfRule type="cellIs" dxfId="6495" priority="1799" operator="lessThan">
      <formula>0</formula>
    </cfRule>
    <cfRule type="cellIs" dxfId="6494" priority="1800" operator="lessThan">
      <formula>-105575</formula>
    </cfRule>
  </conditionalFormatting>
  <conditionalFormatting sqref="BB169:BB177">
    <cfRule type="cellIs" dxfId="6493" priority="1797" operator="lessThan">
      <formula>0</formula>
    </cfRule>
    <cfRule type="cellIs" dxfId="6492" priority="1798" operator="lessThan">
      <formula>-105575</formula>
    </cfRule>
  </conditionalFormatting>
  <conditionalFormatting sqref="BB179:BB180">
    <cfRule type="cellIs" dxfId="6491" priority="1795" operator="lessThan">
      <formula>0</formula>
    </cfRule>
    <cfRule type="cellIs" dxfId="6490" priority="1796" operator="lessThan">
      <formula>-105575</formula>
    </cfRule>
  </conditionalFormatting>
  <conditionalFormatting sqref="BB179:BB180">
    <cfRule type="cellIs" dxfId="6489" priority="1793" operator="lessThan">
      <formula>0</formula>
    </cfRule>
    <cfRule type="cellIs" dxfId="6488" priority="1794" operator="lessThan">
      <formula>-105575</formula>
    </cfRule>
  </conditionalFormatting>
  <conditionalFormatting sqref="BB179:BB180">
    <cfRule type="cellIs" dxfId="6487" priority="1791" operator="lessThan">
      <formula>0</formula>
    </cfRule>
    <cfRule type="cellIs" dxfId="6486" priority="1792" operator="lessThan">
      <formula>-105575</formula>
    </cfRule>
  </conditionalFormatting>
  <conditionalFormatting sqref="BB183:BB189">
    <cfRule type="cellIs" dxfId="6485" priority="1789" operator="lessThan">
      <formula>0</formula>
    </cfRule>
    <cfRule type="cellIs" dxfId="6484" priority="1790" operator="lessThan">
      <formula>-105575</formula>
    </cfRule>
  </conditionalFormatting>
  <conditionalFormatting sqref="BB183:BB189">
    <cfRule type="cellIs" dxfId="6483" priority="1787" operator="lessThan">
      <formula>0</formula>
    </cfRule>
    <cfRule type="cellIs" dxfId="6482" priority="1788" operator="lessThan">
      <formula>-105575</formula>
    </cfRule>
  </conditionalFormatting>
  <conditionalFormatting sqref="BB183:BB189">
    <cfRule type="cellIs" dxfId="6481" priority="1785" operator="lessThan">
      <formula>0</formula>
    </cfRule>
    <cfRule type="cellIs" dxfId="6480" priority="1786" operator="lessThan">
      <formula>-105575</formula>
    </cfRule>
  </conditionalFormatting>
  <conditionalFormatting sqref="BB191:BB192">
    <cfRule type="cellIs" dxfId="6479" priority="1783" operator="lessThan">
      <formula>0</formula>
    </cfRule>
    <cfRule type="cellIs" dxfId="6478" priority="1784" operator="lessThan">
      <formula>-105575</formula>
    </cfRule>
  </conditionalFormatting>
  <conditionalFormatting sqref="BB191:BB192">
    <cfRule type="cellIs" dxfId="6477" priority="1781" operator="lessThan">
      <formula>0</formula>
    </cfRule>
    <cfRule type="cellIs" dxfId="6476" priority="1782" operator="lessThan">
      <formula>-105575</formula>
    </cfRule>
  </conditionalFormatting>
  <conditionalFormatting sqref="BB191:BB192">
    <cfRule type="cellIs" dxfId="6475" priority="1779" operator="lessThan">
      <formula>0</formula>
    </cfRule>
    <cfRule type="cellIs" dxfId="6474" priority="1780" operator="lessThan">
      <formula>-105575</formula>
    </cfRule>
  </conditionalFormatting>
  <conditionalFormatting sqref="BB194:BB195">
    <cfRule type="cellIs" dxfId="6473" priority="1777" operator="lessThan">
      <formula>0</formula>
    </cfRule>
    <cfRule type="cellIs" dxfId="6472" priority="1778" operator="lessThan">
      <formula>-105575</formula>
    </cfRule>
  </conditionalFormatting>
  <conditionalFormatting sqref="BB194:BB195">
    <cfRule type="cellIs" dxfId="6471" priority="1775" operator="lessThan">
      <formula>0</formula>
    </cfRule>
    <cfRule type="cellIs" dxfId="6470" priority="1776" operator="lessThan">
      <formula>-105575</formula>
    </cfRule>
  </conditionalFormatting>
  <conditionalFormatting sqref="BB194:BB195">
    <cfRule type="cellIs" dxfId="6469" priority="1773" operator="lessThan">
      <formula>0</formula>
    </cfRule>
    <cfRule type="cellIs" dxfId="6468" priority="1774" operator="lessThan">
      <formula>-105575</formula>
    </cfRule>
  </conditionalFormatting>
  <conditionalFormatting sqref="BB199:BB202">
    <cfRule type="cellIs" dxfId="6467" priority="1771" operator="lessThan">
      <formula>0</formula>
    </cfRule>
    <cfRule type="cellIs" dxfId="6466" priority="1772" operator="lessThan">
      <formula>-105575</formula>
    </cfRule>
  </conditionalFormatting>
  <conditionalFormatting sqref="BB199:BB202">
    <cfRule type="cellIs" dxfId="6465" priority="1769" operator="lessThan">
      <formula>0</formula>
    </cfRule>
    <cfRule type="cellIs" dxfId="6464" priority="1770" operator="lessThan">
      <formula>-105575</formula>
    </cfRule>
  </conditionalFormatting>
  <conditionalFormatting sqref="BB199:BB202">
    <cfRule type="cellIs" dxfId="6463" priority="1767" operator="lessThan">
      <formula>0</formula>
    </cfRule>
    <cfRule type="cellIs" dxfId="6462" priority="1768" operator="lessThan">
      <formula>-105575</formula>
    </cfRule>
  </conditionalFormatting>
  <conditionalFormatting sqref="BB204:BB208">
    <cfRule type="cellIs" dxfId="6461" priority="1765" operator="lessThan">
      <formula>0</formula>
    </cfRule>
    <cfRule type="cellIs" dxfId="6460" priority="1766" operator="lessThan">
      <formula>-105575</formula>
    </cfRule>
  </conditionalFormatting>
  <conditionalFormatting sqref="BB204:BB208">
    <cfRule type="cellIs" dxfId="6459" priority="1763" operator="lessThan">
      <formula>0</formula>
    </cfRule>
    <cfRule type="cellIs" dxfId="6458" priority="1764" operator="lessThan">
      <formula>-105575</formula>
    </cfRule>
  </conditionalFormatting>
  <conditionalFormatting sqref="BB204:BB208">
    <cfRule type="cellIs" dxfId="6457" priority="1761" operator="lessThan">
      <formula>0</formula>
    </cfRule>
    <cfRule type="cellIs" dxfId="6456" priority="1762" operator="lessThan">
      <formula>-105575</formula>
    </cfRule>
  </conditionalFormatting>
  <conditionalFormatting sqref="BB210:BB211">
    <cfRule type="cellIs" dxfId="6455" priority="1759" operator="lessThan">
      <formula>0</formula>
    </cfRule>
    <cfRule type="cellIs" dxfId="6454" priority="1760" operator="lessThan">
      <formula>-105575</formula>
    </cfRule>
  </conditionalFormatting>
  <conditionalFormatting sqref="BB210:BB211">
    <cfRule type="cellIs" dxfId="6453" priority="1757" operator="lessThan">
      <formula>0</formula>
    </cfRule>
    <cfRule type="cellIs" dxfId="6452" priority="1758" operator="lessThan">
      <formula>-105575</formula>
    </cfRule>
  </conditionalFormatting>
  <conditionalFormatting sqref="BB210:BB211">
    <cfRule type="cellIs" dxfId="6451" priority="1755" operator="lessThan">
      <formula>0</formula>
    </cfRule>
    <cfRule type="cellIs" dxfId="6450" priority="1756" operator="lessThan">
      <formula>-105575</formula>
    </cfRule>
  </conditionalFormatting>
  <conditionalFormatting sqref="BB214:BB219">
    <cfRule type="cellIs" dxfId="6449" priority="1753" operator="lessThan">
      <formula>0</formula>
    </cfRule>
    <cfRule type="cellIs" dxfId="6448" priority="1754" operator="lessThan">
      <formula>-105575</formula>
    </cfRule>
  </conditionalFormatting>
  <conditionalFormatting sqref="BB214:BB219">
    <cfRule type="cellIs" dxfId="6447" priority="1751" operator="lessThan">
      <formula>0</formula>
    </cfRule>
    <cfRule type="cellIs" dxfId="6446" priority="1752" operator="lessThan">
      <formula>-105575</formula>
    </cfRule>
  </conditionalFormatting>
  <conditionalFormatting sqref="BB214:BB219">
    <cfRule type="cellIs" dxfId="6445" priority="1749" operator="lessThan">
      <formula>0</formula>
    </cfRule>
    <cfRule type="cellIs" dxfId="6444" priority="1750" operator="lessThan">
      <formula>-105575</formula>
    </cfRule>
  </conditionalFormatting>
  <conditionalFormatting sqref="BB222:BB224">
    <cfRule type="cellIs" dxfId="6443" priority="1747" operator="lessThan">
      <formula>0</formula>
    </cfRule>
    <cfRule type="cellIs" dxfId="6442" priority="1748" operator="lessThan">
      <formula>-105575</formula>
    </cfRule>
  </conditionalFormatting>
  <conditionalFormatting sqref="BB222:BB224">
    <cfRule type="cellIs" dxfId="6441" priority="1745" operator="lessThan">
      <formula>0</formula>
    </cfRule>
    <cfRule type="cellIs" dxfId="6440" priority="1746" operator="lessThan">
      <formula>-105575</formula>
    </cfRule>
  </conditionalFormatting>
  <conditionalFormatting sqref="BB222:BB224">
    <cfRule type="cellIs" dxfId="6439" priority="1743" operator="lessThan">
      <formula>0</formula>
    </cfRule>
    <cfRule type="cellIs" dxfId="6438" priority="1744" operator="lessThan">
      <formula>-105575</formula>
    </cfRule>
  </conditionalFormatting>
  <conditionalFormatting sqref="BB227:BB230">
    <cfRule type="cellIs" dxfId="6437" priority="1741" operator="lessThan">
      <formula>0</formula>
    </cfRule>
    <cfRule type="cellIs" dxfId="6436" priority="1742" operator="lessThan">
      <formula>-105575</formula>
    </cfRule>
  </conditionalFormatting>
  <conditionalFormatting sqref="BB227:BB230">
    <cfRule type="cellIs" dxfId="6435" priority="1739" operator="lessThan">
      <formula>0</formula>
    </cfRule>
    <cfRule type="cellIs" dxfId="6434" priority="1740" operator="lessThan">
      <formula>-105575</formula>
    </cfRule>
  </conditionalFormatting>
  <conditionalFormatting sqref="BB227:BB230">
    <cfRule type="cellIs" dxfId="6433" priority="1737" operator="lessThan">
      <formula>0</formula>
    </cfRule>
    <cfRule type="cellIs" dxfId="6432" priority="1738" operator="lessThan">
      <formula>-105575</formula>
    </cfRule>
  </conditionalFormatting>
  <conditionalFormatting sqref="BB246:BB249">
    <cfRule type="cellIs" dxfId="6431" priority="1735" operator="lessThan">
      <formula>0</formula>
    </cfRule>
    <cfRule type="cellIs" dxfId="6430" priority="1736" operator="lessThan">
      <formula>-105575</formula>
    </cfRule>
  </conditionalFormatting>
  <conditionalFormatting sqref="BB246:BB249">
    <cfRule type="cellIs" dxfId="6429" priority="1733" operator="lessThan">
      <formula>0</formula>
    </cfRule>
    <cfRule type="cellIs" dxfId="6428" priority="1734" operator="lessThan">
      <formula>-105575</formula>
    </cfRule>
  </conditionalFormatting>
  <conditionalFormatting sqref="BB246:BB249">
    <cfRule type="cellIs" dxfId="6427" priority="1731" operator="lessThan">
      <formula>0</formula>
    </cfRule>
    <cfRule type="cellIs" dxfId="6426" priority="1732" operator="lessThan">
      <formula>-105575</formula>
    </cfRule>
  </conditionalFormatting>
  <conditionalFormatting sqref="BB246:BB249">
    <cfRule type="cellIs" dxfId="6425" priority="1729" operator="lessThan">
      <formula>0</formula>
    </cfRule>
    <cfRule type="cellIs" dxfId="6424" priority="1730" operator="lessThan">
      <formula>-105575</formula>
    </cfRule>
  </conditionalFormatting>
  <conditionalFormatting sqref="BB246:BB249">
    <cfRule type="cellIs" dxfId="6423" priority="1727" operator="lessThan">
      <formula>0</formula>
    </cfRule>
    <cfRule type="cellIs" dxfId="6422" priority="1728" operator="lessThan">
      <formula>-105575</formula>
    </cfRule>
  </conditionalFormatting>
  <conditionalFormatting sqref="BB246:BB249">
    <cfRule type="cellIs" dxfId="6421" priority="1725" operator="lessThan">
      <formula>0</formula>
    </cfRule>
    <cfRule type="cellIs" dxfId="6420" priority="1726" operator="lessThan">
      <formula>-105575</formula>
    </cfRule>
  </conditionalFormatting>
  <conditionalFormatting sqref="BB246:BB249">
    <cfRule type="cellIs" dxfId="6419" priority="1723" operator="lessThan">
      <formula>0</formula>
    </cfRule>
    <cfRule type="cellIs" dxfId="6418" priority="1724" operator="lessThan">
      <formula>-105575</formula>
    </cfRule>
  </conditionalFormatting>
  <conditionalFormatting sqref="BB246:BB249">
    <cfRule type="cellIs" dxfId="6417" priority="1721" operator="lessThan">
      <formula>0</formula>
    </cfRule>
    <cfRule type="cellIs" dxfId="6416" priority="1722" operator="lessThan">
      <formula>-105575</formula>
    </cfRule>
  </conditionalFormatting>
  <conditionalFormatting sqref="BB246:BB249">
    <cfRule type="cellIs" dxfId="6415" priority="1719" operator="lessThan">
      <formula>0</formula>
    </cfRule>
    <cfRule type="cellIs" dxfId="6414" priority="1720" operator="lessThan">
      <formula>-105575</formula>
    </cfRule>
  </conditionalFormatting>
  <conditionalFormatting sqref="BB251:BB253">
    <cfRule type="cellIs" dxfId="6413" priority="1717" operator="lessThan">
      <formula>0</formula>
    </cfRule>
    <cfRule type="cellIs" dxfId="6412" priority="1718" operator="lessThan">
      <formula>-105575</formula>
    </cfRule>
  </conditionalFormatting>
  <conditionalFormatting sqref="BB251:BB253">
    <cfRule type="cellIs" dxfId="6411" priority="1715" operator="lessThan">
      <formula>0</formula>
    </cfRule>
    <cfRule type="cellIs" dxfId="6410" priority="1716" operator="lessThan">
      <formula>-105575</formula>
    </cfRule>
  </conditionalFormatting>
  <conditionalFormatting sqref="BB251:BB253">
    <cfRule type="cellIs" dxfId="6409" priority="1713" operator="lessThan">
      <formula>0</formula>
    </cfRule>
    <cfRule type="cellIs" dxfId="6408" priority="1714" operator="lessThan">
      <formula>-105575</formula>
    </cfRule>
  </conditionalFormatting>
  <conditionalFormatting sqref="BB251:BB253">
    <cfRule type="cellIs" dxfId="6407" priority="1711" operator="lessThan">
      <formula>0</formula>
    </cfRule>
    <cfRule type="cellIs" dxfId="6406" priority="1712" operator="lessThan">
      <formula>-105575</formula>
    </cfRule>
  </conditionalFormatting>
  <conditionalFormatting sqref="BB251:BB253">
    <cfRule type="cellIs" dxfId="6405" priority="1709" operator="lessThan">
      <formula>0</formula>
    </cfRule>
    <cfRule type="cellIs" dxfId="6404" priority="1710" operator="lessThan">
      <formula>-105575</formula>
    </cfRule>
  </conditionalFormatting>
  <conditionalFormatting sqref="BB251:BB253">
    <cfRule type="cellIs" dxfId="6403" priority="1707" operator="lessThan">
      <formula>0</formula>
    </cfRule>
    <cfRule type="cellIs" dxfId="6402" priority="1708" operator="lessThan">
      <formula>-105575</formula>
    </cfRule>
  </conditionalFormatting>
  <conditionalFormatting sqref="BB251:BB253">
    <cfRule type="cellIs" dxfId="6401" priority="1705" operator="lessThan">
      <formula>0</formula>
    </cfRule>
    <cfRule type="cellIs" dxfId="6400" priority="1706" operator="lessThan">
      <formula>-105575</formula>
    </cfRule>
  </conditionalFormatting>
  <conditionalFormatting sqref="BB251:BB253">
    <cfRule type="cellIs" dxfId="6399" priority="1703" operator="lessThan">
      <formula>0</formula>
    </cfRule>
    <cfRule type="cellIs" dxfId="6398" priority="1704" operator="lessThan">
      <formula>-105575</formula>
    </cfRule>
  </conditionalFormatting>
  <conditionalFormatting sqref="BB251:BB253">
    <cfRule type="cellIs" dxfId="6397" priority="1701" operator="lessThan">
      <formula>0</formula>
    </cfRule>
    <cfRule type="cellIs" dxfId="6396" priority="1702" operator="lessThan">
      <formula>-105575</formula>
    </cfRule>
  </conditionalFormatting>
  <conditionalFormatting sqref="BB255:BB257">
    <cfRule type="cellIs" dxfId="6395" priority="1699" operator="lessThan">
      <formula>0</formula>
    </cfRule>
    <cfRule type="cellIs" dxfId="6394" priority="1700" operator="lessThan">
      <formula>-105575</formula>
    </cfRule>
  </conditionalFormatting>
  <conditionalFormatting sqref="BB255:BB257">
    <cfRule type="cellIs" dxfId="6393" priority="1697" operator="lessThan">
      <formula>0</formula>
    </cfRule>
    <cfRule type="cellIs" dxfId="6392" priority="1698" operator="lessThan">
      <formula>-105575</formula>
    </cfRule>
  </conditionalFormatting>
  <conditionalFormatting sqref="BB255:BB257">
    <cfRule type="cellIs" dxfId="6391" priority="1695" operator="lessThan">
      <formula>0</formula>
    </cfRule>
    <cfRule type="cellIs" dxfId="6390" priority="1696" operator="lessThan">
      <formula>-105575</formula>
    </cfRule>
  </conditionalFormatting>
  <conditionalFormatting sqref="BB255:BB257">
    <cfRule type="cellIs" dxfId="6389" priority="1693" operator="lessThan">
      <formula>0</formula>
    </cfRule>
    <cfRule type="cellIs" dxfId="6388" priority="1694" operator="lessThan">
      <formula>-105575</formula>
    </cfRule>
  </conditionalFormatting>
  <conditionalFormatting sqref="BB255:BB257">
    <cfRule type="cellIs" dxfId="6387" priority="1691" operator="lessThan">
      <formula>0</formula>
    </cfRule>
    <cfRule type="cellIs" dxfId="6386" priority="1692" operator="lessThan">
      <formula>-105575</formula>
    </cfRule>
  </conditionalFormatting>
  <conditionalFormatting sqref="BB255:BB257">
    <cfRule type="cellIs" dxfId="6385" priority="1689" operator="lessThan">
      <formula>0</formula>
    </cfRule>
    <cfRule type="cellIs" dxfId="6384" priority="1690" operator="lessThan">
      <formula>-105575</formula>
    </cfRule>
  </conditionalFormatting>
  <conditionalFormatting sqref="BB255:BB257">
    <cfRule type="cellIs" dxfId="6383" priority="1687" operator="lessThan">
      <formula>0</formula>
    </cfRule>
    <cfRule type="cellIs" dxfId="6382" priority="1688" operator="lessThan">
      <formula>-105575</formula>
    </cfRule>
  </conditionalFormatting>
  <conditionalFormatting sqref="BB255:BB257">
    <cfRule type="cellIs" dxfId="6381" priority="1685" operator="lessThan">
      <formula>0</formula>
    </cfRule>
    <cfRule type="cellIs" dxfId="6380" priority="1686" operator="lessThan">
      <formula>-105575</formula>
    </cfRule>
  </conditionalFormatting>
  <conditionalFormatting sqref="BB255:BB257">
    <cfRule type="cellIs" dxfId="6379" priority="1683" operator="lessThan">
      <formula>0</formula>
    </cfRule>
    <cfRule type="cellIs" dxfId="6378" priority="1684" operator="lessThan">
      <formula>-105575</formula>
    </cfRule>
  </conditionalFormatting>
  <conditionalFormatting sqref="BB260:BB262">
    <cfRule type="cellIs" dxfId="6377" priority="1681" operator="lessThan">
      <formula>0</formula>
    </cfRule>
    <cfRule type="cellIs" dxfId="6376" priority="1682" operator="lessThan">
      <formula>-105575</formula>
    </cfRule>
  </conditionalFormatting>
  <conditionalFormatting sqref="BB260:BB262">
    <cfRule type="cellIs" dxfId="6375" priority="1679" operator="lessThan">
      <formula>0</formula>
    </cfRule>
    <cfRule type="cellIs" dxfId="6374" priority="1680" operator="lessThan">
      <formula>-105575</formula>
    </cfRule>
  </conditionalFormatting>
  <conditionalFormatting sqref="BB260:BB262">
    <cfRule type="cellIs" dxfId="6373" priority="1677" operator="lessThan">
      <formula>0</formula>
    </cfRule>
    <cfRule type="cellIs" dxfId="6372" priority="1678" operator="lessThan">
      <formula>-105575</formula>
    </cfRule>
  </conditionalFormatting>
  <conditionalFormatting sqref="BB260:BB262">
    <cfRule type="cellIs" dxfId="6371" priority="1675" operator="lessThan">
      <formula>0</formula>
    </cfRule>
    <cfRule type="cellIs" dxfId="6370" priority="1676" operator="lessThan">
      <formula>-105575</formula>
    </cfRule>
  </conditionalFormatting>
  <conditionalFormatting sqref="BB260:BB262">
    <cfRule type="cellIs" dxfId="6369" priority="1673" operator="lessThan">
      <formula>0</formula>
    </cfRule>
    <cfRule type="cellIs" dxfId="6368" priority="1674" operator="lessThan">
      <formula>-105575</formula>
    </cfRule>
  </conditionalFormatting>
  <conditionalFormatting sqref="BB260:BB262">
    <cfRule type="cellIs" dxfId="6367" priority="1671" operator="lessThan">
      <formula>0</formula>
    </cfRule>
    <cfRule type="cellIs" dxfId="6366" priority="1672" operator="lessThan">
      <formula>-105575</formula>
    </cfRule>
  </conditionalFormatting>
  <conditionalFormatting sqref="BB260:BB262">
    <cfRule type="cellIs" dxfId="6365" priority="1669" operator="lessThan">
      <formula>0</formula>
    </cfRule>
    <cfRule type="cellIs" dxfId="6364" priority="1670" operator="lessThan">
      <formula>-105575</formula>
    </cfRule>
  </conditionalFormatting>
  <conditionalFormatting sqref="BB260:BB262">
    <cfRule type="cellIs" dxfId="6363" priority="1667" operator="lessThan">
      <formula>0</formula>
    </cfRule>
    <cfRule type="cellIs" dxfId="6362" priority="1668" operator="lessThan">
      <formula>-105575</formula>
    </cfRule>
  </conditionalFormatting>
  <conditionalFormatting sqref="BB260:BB262">
    <cfRule type="cellIs" dxfId="6361" priority="1665" operator="lessThan">
      <formula>0</formula>
    </cfRule>
    <cfRule type="cellIs" dxfId="6360" priority="1666" operator="lessThan">
      <formula>-105575</formula>
    </cfRule>
  </conditionalFormatting>
  <conditionalFormatting sqref="BB264:BB267">
    <cfRule type="cellIs" dxfId="6359" priority="1663" operator="lessThan">
      <formula>0</formula>
    </cfRule>
    <cfRule type="cellIs" dxfId="6358" priority="1664" operator="lessThan">
      <formula>-105575</formula>
    </cfRule>
  </conditionalFormatting>
  <conditionalFormatting sqref="BB264:BB267">
    <cfRule type="cellIs" dxfId="6357" priority="1661" operator="lessThan">
      <formula>0</formula>
    </cfRule>
    <cfRule type="cellIs" dxfId="6356" priority="1662" operator="lessThan">
      <formula>-105575</formula>
    </cfRule>
  </conditionalFormatting>
  <conditionalFormatting sqref="BB264:BB267">
    <cfRule type="cellIs" dxfId="6355" priority="1659" operator="lessThan">
      <formula>0</formula>
    </cfRule>
    <cfRule type="cellIs" dxfId="6354" priority="1660" operator="lessThan">
      <formula>-105575</formula>
    </cfRule>
  </conditionalFormatting>
  <conditionalFormatting sqref="BB264:BB267">
    <cfRule type="cellIs" dxfId="6353" priority="1657" operator="lessThan">
      <formula>0</formula>
    </cfRule>
    <cfRule type="cellIs" dxfId="6352" priority="1658" operator="lessThan">
      <formula>-105575</formula>
    </cfRule>
  </conditionalFormatting>
  <conditionalFormatting sqref="BB264:BB267">
    <cfRule type="cellIs" dxfId="6351" priority="1655" operator="lessThan">
      <formula>0</formula>
    </cfRule>
    <cfRule type="cellIs" dxfId="6350" priority="1656" operator="lessThan">
      <formula>-105575</formula>
    </cfRule>
  </conditionalFormatting>
  <conditionalFormatting sqref="BB264:BB267">
    <cfRule type="cellIs" dxfId="6349" priority="1653" operator="lessThan">
      <formula>0</formula>
    </cfRule>
    <cfRule type="cellIs" dxfId="6348" priority="1654" operator="lessThan">
      <formula>-105575</formula>
    </cfRule>
  </conditionalFormatting>
  <conditionalFormatting sqref="BB264:BB267">
    <cfRule type="cellIs" dxfId="6347" priority="1651" operator="lessThan">
      <formula>0</formula>
    </cfRule>
    <cfRule type="cellIs" dxfId="6346" priority="1652" operator="lessThan">
      <formula>-105575</formula>
    </cfRule>
  </conditionalFormatting>
  <conditionalFormatting sqref="BB264:BB267">
    <cfRule type="cellIs" dxfId="6345" priority="1649" operator="lessThan">
      <formula>0</formula>
    </cfRule>
    <cfRule type="cellIs" dxfId="6344" priority="1650" operator="lessThan">
      <formula>-105575</formula>
    </cfRule>
  </conditionalFormatting>
  <conditionalFormatting sqref="BB264:BB267">
    <cfRule type="cellIs" dxfId="6343" priority="1647" operator="lessThan">
      <formula>0</formula>
    </cfRule>
    <cfRule type="cellIs" dxfId="6342" priority="1648" operator="lessThan">
      <formula>-105575</formula>
    </cfRule>
  </conditionalFormatting>
  <conditionalFormatting sqref="BB270:BB272">
    <cfRule type="cellIs" dxfId="6341" priority="1645" operator="lessThan">
      <formula>0</formula>
    </cfRule>
    <cfRule type="cellIs" dxfId="6340" priority="1646" operator="lessThan">
      <formula>-105575</formula>
    </cfRule>
  </conditionalFormatting>
  <conditionalFormatting sqref="BB270:BB272">
    <cfRule type="cellIs" dxfId="6339" priority="1643" operator="lessThan">
      <formula>0</formula>
    </cfRule>
    <cfRule type="cellIs" dxfId="6338" priority="1644" operator="lessThan">
      <formula>-105575</formula>
    </cfRule>
  </conditionalFormatting>
  <conditionalFormatting sqref="BB270:BB272">
    <cfRule type="cellIs" dxfId="6337" priority="1641" operator="lessThan">
      <formula>0</formula>
    </cfRule>
    <cfRule type="cellIs" dxfId="6336" priority="1642" operator="lessThan">
      <formula>-105575</formula>
    </cfRule>
  </conditionalFormatting>
  <conditionalFormatting sqref="BB270:BB272">
    <cfRule type="cellIs" dxfId="6335" priority="1639" operator="lessThan">
      <formula>0</formula>
    </cfRule>
    <cfRule type="cellIs" dxfId="6334" priority="1640" operator="lessThan">
      <formula>-105575</formula>
    </cfRule>
  </conditionalFormatting>
  <conditionalFormatting sqref="BB270:BB272">
    <cfRule type="cellIs" dxfId="6333" priority="1637" operator="lessThan">
      <formula>0</formula>
    </cfRule>
    <cfRule type="cellIs" dxfId="6332" priority="1638" operator="lessThan">
      <formula>-105575</formula>
    </cfRule>
  </conditionalFormatting>
  <conditionalFormatting sqref="BB270:BB272">
    <cfRule type="cellIs" dxfId="6331" priority="1635" operator="lessThan">
      <formula>0</formula>
    </cfRule>
    <cfRule type="cellIs" dxfId="6330" priority="1636" operator="lessThan">
      <formula>-105575</formula>
    </cfRule>
  </conditionalFormatting>
  <conditionalFormatting sqref="BB270:BB272">
    <cfRule type="cellIs" dxfId="6329" priority="1633" operator="lessThan">
      <formula>0</formula>
    </cfRule>
    <cfRule type="cellIs" dxfId="6328" priority="1634" operator="lessThan">
      <formula>-105575</formula>
    </cfRule>
  </conditionalFormatting>
  <conditionalFormatting sqref="BB270:BB272">
    <cfRule type="cellIs" dxfId="6327" priority="1631" operator="lessThan">
      <formula>0</formula>
    </cfRule>
    <cfRule type="cellIs" dxfId="6326" priority="1632" operator="lessThan">
      <formula>-105575</formula>
    </cfRule>
  </conditionalFormatting>
  <conditionalFormatting sqref="BB270:BB272">
    <cfRule type="cellIs" dxfId="6325" priority="1629" operator="lessThan">
      <formula>0</formula>
    </cfRule>
    <cfRule type="cellIs" dxfId="6324" priority="1630" operator="lessThan">
      <formula>-105575</formula>
    </cfRule>
  </conditionalFormatting>
  <conditionalFormatting sqref="BB274:BB275">
    <cfRule type="cellIs" dxfId="6323" priority="1627" operator="lessThan">
      <formula>0</formula>
    </cfRule>
    <cfRule type="cellIs" dxfId="6322" priority="1628" operator="lessThan">
      <formula>-105575</formula>
    </cfRule>
  </conditionalFormatting>
  <conditionalFormatting sqref="BB274:BB275">
    <cfRule type="cellIs" dxfId="6321" priority="1625" operator="lessThan">
      <formula>0</formula>
    </cfRule>
    <cfRule type="cellIs" dxfId="6320" priority="1626" operator="lessThan">
      <formula>-105575</formula>
    </cfRule>
  </conditionalFormatting>
  <conditionalFormatting sqref="BB274:BB275">
    <cfRule type="cellIs" dxfId="6319" priority="1623" operator="lessThan">
      <formula>0</formula>
    </cfRule>
    <cfRule type="cellIs" dxfId="6318" priority="1624" operator="lessThan">
      <formula>-105575</formula>
    </cfRule>
  </conditionalFormatting>
  <conditionalFormatting sqref="BB274:BB275">
    <cfRule type="cellIs" dxfId="6317" priority="1621" operator="lessThan">
      <formula>0</formula>
    </cfRule>
    <cfRule type="cellIs" dxfId="6316" priority="1622" operator="lessThan">
      <formula>-105575</formula>
    </cfRule>
  </conditionalFormatting>
  <conditionalFormatting sqref="BB274:BB275">
    <cfRule type="cellIs" dxfId="6315" priority="1619" operator="lessThan">
      <formula>0</formula>
    </cfRule>
    <cfRule type="cellIs" dxfId="6314" priority="1620" operator="lessThan">
      <formula>-105575</formula>
    </cfRule>
  </conditionalFormatting>
  <conditionalFormatting sqref="BB274:BB275">
    <cfRule type="cellIs" dxfId="6313" priority="1617" operator="lessThan">
      <formula>0</formula>
    </cfRule>
    <cfRule type="cellIs" dxfId="6312" priority="1618" operator="lessThan">
      <formula>-105575</formula>
    </cfRule>
  </conditionalFormatting>
  <conditionalFormatting sqref="BB274:BB275">
    <cfRule type="cellIs" dxfId="6311" priority="1615" operator="lessThan">
      <formula>0</formula>
    </cfRule>
    <cfRule type="cellIs" dxfId="6310" priority="1616" operator="lessThan">
      <formula>-105575</formula>
    </cfRule>
  </conditionalFormatting>
  <conditionalFormatting sqref="BB274:BB275">
    <cfRule type="cellIs" dxfId="6309" priority="1613" operator="lessThan">
      <formula>0</formula>
    </cfRule>
    <cfRule type="cellIs" dxfId="6308" priority="1614" operator="lessThan">
      <formula>-105575</formula>
    </cfRule>
  </conditionalFormatting>
  <conditionalFormatting sqref="BB274:BB275">
    <cfRule type="cellIs" dxfId="6307" priority="1611" operator="lessThan">
      <formula>0</formula>
    </cfRule>
    <cfRule type="cellIs" dxfId="6306" priority="1612" operator="lessThan">
      <formula>-105575</formula>
    </cfRule>
  </conditionalFormatting>
  <conditionalFormatting sqref="BB278:BB282">
    <cfRule type="cellIs" dxfId="6305" priority="1609" operator="lessThan">
      <formula>0</formula>
    </cfRule>
    <cfRule type="cellIs" dxfId="6304" priority="1610" operator="lessThan">
      <formula>-105575</formula>
    </cfRule>
  </conditionalFormatting>
  <conditionalFormatting sqref="BB278:BB282">
    <cfRule type="cellIs" dxfId="6303" priority="1607" operator="lessThan">
      <formula>0</formula>
    </cfRule>
    <cfRule type="cellIs" dxfId="6302" priority="1608" operator="lessThan">
      <formula>-105575</formula>
    </cfRule>
  </conditionalFormatting>
  <conditionalFormatting sqref="BB278:BB282">
    <cfRule type="cellIs" dxfId="6301" priority="1605" operator="lessThan">
      <formula>0</formula>
    </cfRule>
    <cfRule type="cellIs" dxfId="6300" priority="1606" operator="lessThan">
      <formula>-105575</formula>
    </cfRule>
  </conditionalFormatting>
  <conditionalFormatting sqref="BB278:BB282">
    <cfRule type="cellIs" dxfId="6299" priority="1603" operator="lessThan">
      <formula>0</formula>
    </cfRule>
    <cfRule type="cellIs" dxfId="6298" priority="1604" operator="lessThan">
      <formula>-105575</formula>
    </cfRule>
  </conditionalFormatting>
  <conditionalFormatting sqref="BB278:BB282">
    <cfRule type="cellIs" dxfId="6297" priority="1601" operator="lessThan">
      <formula>0</formula>
    </cfRule>
    <cfRule type="cellIs" dxfId="6296" priority="1602" operator="lessThan">
      <formula>-105575</formula>
    </cfRule>
  </conditionalFormatting>
  <conditionalFormatting sqref="BB278:BB282">
    <cfRule type="cellIs" dxfId="6295" priority="1599" operator="lessThan">
      <formula>0</formula>
    </cfRule>
    <cfRule type="cellIs" dxfId="6294" priority="1600" operator="lessThan">
      <formula>-105575</formula>
    </cfRule>
  </conditionalFormatting>
  <conditionalFormatting sqref="BB278:BB282">
    <cfRule type="cellIs" dxfId="6293" priority="1597" operator="lessThan">
      <formula>0</formula>
    </cfRule>
    <cfRule type="cellIs" dxfId="6292" priority="1598" operator="lessThan">
      <formula>-105575</formula>
    </cfRule>
  </conditionalFormatting>
  <conditionalFormatting sqref="BB278:BB282">
    <cfRule type="cellIs" dxfId="6291" priority="1595" operator="lessThan">
      <formula>0</formula>
    </cfRule>
    <cfRule type="cellIs" dxfId="6290" priority="1596" operator="lessThan">
      <formula>-105575</formula>
    </cfRule>
  </conditionalFormatting>
  <conditionalFormatting sqref="BB278:BB282">
    <cfRule type="cellIs" dxfId="6289" priority="1593" operator="lessThan">
      <formula>0</formula>
    </cfRule>
    <cfRule type="cellIs" dxfId="6288" priority="1594" operator="lessThan">
      <formula>-105575</formula>
    </cfRule>
  </conditionalFormatting>
  <conditionalFormatting sqref="BB285:BB288">
    <cfRule type="cellIs" dxfId="6287" priority="1591" operator="lessThan">
      <formula>0</formula>
    </cfRule>
    <cfRule type="cellIs" dxfId="6286" priority="1592" operator="lessThan">
      <formula>-105575</formula>
    </cfRule>
  </conditionalFormatting>
  <conditionalFormatting sqref="BB285:BB288">
    <cfRule type="cellIs" dxfId="6285" priority="1589" operator="lessThan">
      <formula>0</formula>
    </cfRule>
    <cfRule type="cellIs" dxfId="6284" priority="1590" operator="lessThan">
      <formula>-105575</formula>
    </cfRule>
  </conditionalFormatting>
  <conditionalFormatting sqref="BB285:BB288">
    <cfRule type="cellIs" dxfId="6283" priority="1587" operator="lessThan">
      <formula>0</formula>
    </cfRule>
    <cfRule type="cellIs" dxfId="6282" priority="1588" operator="lessThan">
      <formula>-105575</formula>
    </cfRule>
  </conditionalFormatting>
  <conditionalFormatting sqref="BB285:BB288">
    <cfRule type="cellIs" dxfId="6281" priority="1585" operator="lessThan">
      <formula>0</formula>
    </cfRule>
    <cfRule type="cellIs" dxfId="6280" priority="1586" operator="lessThan">
      <formula>-105575</formula>
    </cfRule>
  </conditionalFormatting>
  <conditionalFormatting sqref="BB285:BB288">
    <cfRule type="cellIs" dxfId="6279" priority="1583" operator="lessThan">
      <formula>0</formula>
    </cfRule>
    <cfRule type="cellIs" dxfId="6278" priority="1584" operator="lessThan">
      <formula>-105575</formula>
    </cfRule>
  </conditionalFormatting>
  <conditionalFormatting sqref="BB285:BB288">
    <cfRule type="cellIs" dxfId="6277" priority="1581" operator="lessThan">
      <formula>0</formula>
    </cfRule>
    <cfRule type="cellIs" dxfId="6276" priority="1582" operator="lessThan">
      <formula>-105575</formula>
    </cfRule>
  </conditionalFormatting>
  <conditionalFormatting sqref="BB285:BB288">
    <cfRule type="cellIs" dxfId="6275" priority="1579" operator="lessThan">
      <formula>0</formula>
    </cfRule>
    <cfRule type="cellIs" dxfId="6274" priority="1580" operator="lessThan">
      <formula>-105575</formula>
    </cfRule>
  </conditionalFormatting>
  <conditionalFormatting sqref="BB285:BB288">
    <cfRule type="cellIs" dxfId="6273" priority="1577" operator="lessThan">
      <formula>0</formula>
    </cfRule>
    <cfRule type="cellIs" dxfId="6272" priority="1578" operator="lessThan">
      <formula>-105575</formula>
    </cfRule>
  </conditionalFormatting>
  <conditionalFormatting sqref="BB285:BB288">
    <cfRule type="cellIs" dxfId="6271" priority="1575" operator="lessThan">
      <formula>0</formula>
    </cfRule>
    <cfRule type="cellIs" dxfId="6270" priority="1576" operator="lessThan">
      <formula>-105575</formula>
    </cfRule>
  </conditionalFormatting>
  <conditionalFormatting sqref="BB203 BB220:BB221 BB235:BB243 BB231:BB233 BB212:BB213 BB225:BB226">
    <cfRule type="cellIs" dxfId="6269" priority="1573" operator="lessThan">
      <formula>0</formula>
    </cfRule>
    <cfRule type="cellIs" dxfId="6268" priority="1574" operator="lessThan">
      <formula>-105575</formula>
    </cfRule>
  </conditionalFormatting>
  <conditionalFormatting sqref="BB220 BB212:BB213 BB235:BB238 BB240:BB243 BB225:BB226 BB231:BB233">
    <cfRule type="cellIs" dxfId="6267" priority="1571" operator="lessThan">
      <formula>0</formula>
    </cfRule>
    <cfRule type="cellIs" dxfId="6266" priority="1572" operator="lessThan">
      <formula>-105575</formula>
    </cfRule>
  </conditionalFormatting>
  <conditionalFormatting sqref="BB220:BB221 BB243 BB226 BB231:BB236 BB238:BB241 BB203 BB213">
    <cfRule type="cellIs" dxfId="6265" priority="1569" operator="lessThan">
      <formula>0</formula>
    </cfRule>
    <cfRule type="cellIs" dxfId="6264" priority="1570" operator="lessThan">
      <formula>-105575</formula>
    </cfRule>
  </conditionalFormatting>
  <conditionalFormatting sqref="BB235:BB243 BB231:BB233 BB220 BB212:BB213 BB225:BB226">
    <cfRule type="cellIs" dxfId="6263" priority="1567" operator="lessThan">
      <formula>0</formula>
    </cfRule>
    <cfRule type="cellIs" dxfId="6262" priority="1568" operator="lessThan">
      <formula>-105575</formula>
    </cfRule>
  </conditionalFormatting>
  <conditionalFormatting sqref="BB220:BB221 BB237:BB243 BB203 BB231:BB235 BB212:BB213 BB225:BB226">
    <cfRule type="cellIs" dxfId="6261" priority="1565" operator="lessThan">
      <formula>0</formula>
    </cfRule>
    <cfRule type="cellIs" dxfId="6260" priority="1566" operator="lessThan">
      <formula>-105575</formula>
    </cfRule>
  </conditionalFormatting>
  <conditionalFormatting sqref="BB220:BB221 BB237:BB240 BB242:BB243 BB225:BB226 BB231:BB235">
    <cfRule type="cellIs" dxfId="6259" priority="1563" operator="lessThan">
      <formula>0</formula>
    </cfRule>
    <cfRule type="cellIs" dxfId="6258" priority="1564" operator="lessThan">
      <formula>-105575</formula>
    </cfRule>
  </conditionalFormatting>
  <conditionalFormatting sqref="BB212 BB231 BB233:BB238 BB240:BB243 BB225">
    <cfRule type="cellIs" dxfId="6257" priority="1561" operator="lessThan">
      <formula>0</formula>
    </cfRule>
    <cfRule type="cellIs" dxfId="6256" priority="1562" operator="lessThan">
      <formula>-105575</formula>
    </cfRule>
  </conditionalFormatting>
  <conditionalFormatting sqref="BB237:BB243 BB231:BB235 BB220:BB221 BB225:BB226">
    <cfRule type="cellIs" dxfId="6255" priority="1559" operator="lessThan">
      <formula>0</formula>
    </cfRule>
    <cfRule type="cellIs" dxfId="6254" priority="1560" operator="lessThan">
      <formula>-105575</formula>
    </cfRule>
  </conditionalFormatting>
  <conditionalFormatting sqref="BB233:BB237 BB231 BB239:BB243">
    <cfRule type="cellIs" dxfId="6253" priority="1557" operator="lessThan">
      <formula>0</formula>
    </cfRule>
    <cfRule type="cellIs" dxfId="6252" priority="1558" operator="lessThan">
      <formula>-105575</formula>
    </cfRule>
  </conditionalFormatting>
  <conditionalFormatting sqref="BB233:BB237 BB231 BB239:BB243">
    <cfRule type="cellIs" dxfId="6251" priority="1555" operator="lessThan">
      <formula>0</formula>
    </cfRule>
    <cfRule type="cellIs" dxfId="6250" priority="1556" operator="lessThan">
      <formula>-105575</formula>
    </cfRule>
  </conditionalFormatting>
  <conditionalFormatting sqref="BB119:BB128 BB106:BB117 BB101:BB104 BB80:BB98">
    <cfRule type="cellIs" dxfId="6249" priority="1553" operator="lessThan">
      <formula>0</formula>
    </cfRule>
    <cfRule type="cellIs" dxfId="6248" priority="1554" operator="lessThan">
      <formula>-105575</formula>
    </cfRule>
  </conditionalFormatting>
  <conditionalFormatting sqref="BB130 BB132 BB134">
    <cfRule type="cellIs" dxfId="6247" priority="1551" operator="lessThan">
      <formula>0</formula>
    </cfRule>
    <cfRule type="cellIs" dxfId="6246" priority="1552" operator="lessThan">
      <formula>-105575</formula>
    </cfRule>
  </conditionalFormatting>
  <conditionalFormatting sqref="BB130 BB132 BB134">
    <cfRule type="cellIs" dxfId="6245" priority="1549" operator="lessThan">
      <formula>0</formula>
    </cfRule>
    <cfRule type="cellIs" dxfId="6244" priority="1550" operator="lessThan">
      <formula>-105575</formula>
    </cfRule>
  </conditionalFormatting>
  <conditionalFormatting sqref="BB129 BB131 BB133 BB135">
    <cfRule type="cellIs" dxfId="6243" priority="1547" operator="lessThan">
      <formula>0</formula>
    </cfRule>
    <cfRule type="cellIs" dxfId="6242" priority="1548" operator="lessThan">
      <formula>-105575</formula>
    </cfRule>
  </conditionalFormatting>
  <conditionalFormatting sqref="BB140 BB145 BB142:BB143 BB137:BB138">
    <cfRule type="cellIs" dxfId="6241" priority="1545" operator="lessThan">
      <formula>0</formula>
    </cfRule>
    <cfRule type="cellIs" dxfId="6240" priority="1546" operator="lessThan">
      <formula>-105575</formula>
    </cfRule>
  </conditionalFormatting>
  <conditionalFormatting sqref="BB149">
    <cfRule type="cellIs" dxfId="6239" priority="1543" operator="lessThan">
      <formula>0</formula>
    </cfRule>
    <cfRule type="cellIs" dxfId="6238" priority="1544" operator="lessThan">
      <formula>-105575</formula>
    </cfRule>
  </conditionalFormatting>
  <conditionalFormatting sqref="BB129:BB138 BB140:BB149">
    <cfRule type="cellIs" dxfId="6237" priority="1541" operator="lessThan">
      <formula>0</formula>
    </cfRule>
    <cfRule type="cellIs" dxfId="6236" priority="1542" operator="lessThan">
      <formula>-105575</formula>
    </cfRule>
  </conditionalFormatting>
  <conditionalFormatting sqref="BB94:BB98 BB86:BB87 BB89:BB91 BB141:BB149 BB124:BB133 BB107:BB110 BB112:BB117 BB119:BB122 BB135:BB138 BB101:BB104 BB80:BB84">
    <cfRule type="cellIs" dxfId="6235" priority="1539" operator="lessThan">
      <formula>0</formula>
    </cfRule>
    <cfRule type="cellIs" dxfId="6234" priority="1540" operator="lessThan">
      <formula>-105575</formula>
    </cfRule>
  </conditionalFormatting>
  <conditionalFormatting sqref="BB129 BB131 BB133 BB135">
    <cfRule type="cellIs" dxfId="6233" priority="1537" operator="lessThan">
      <formula>0</formula>
    </cfRule>
    <cfRule type="cellIs" dxfId="6232" priority="1538" operator="lessThan">
      <formula>-105575</formula>
    </cfRule>
  </conditionalFormatting>
  <conditionalFormatting sqref="BB146 BB144 BB141">
    <cfRule type="cellIs" dxfId="6231" priority="1535" operator="lessThan">
      <formula>0</formula>
    </cfRule>
    <cfRule type="cellIs" dxfId="6230" priority="1536" operator="lessThan">
      <formula>-105575</formula>
    </cfRule>
  </conditionalFormatting>
  <conditionalFormatting sqref="BB146 BB144 BB141">
    <cfRule type="cellIs" dxfId="6229" priority="1533" operator="lessThan">
      <formula>0</formula>
    </cfRule>
    <cfRule type="cellIs" dxfId="6228" priority="1534" operator="lessThan">
      <formula>-105575</formula>
    </cfRule>
  </conditionalFormatting>
  <conditionalFormatting sqref="BB140 BB145 BB142:BB143 BB137:BB138">
    <cfRule type="cellIs" dxfId="6227" priority="1531" operator="lessThan">
      <formula>0</formula>
    </cfRule>
    <cfRule type="cellIs" dxfId="6226" priority="1532" operator="lessThan">
      <formula>-105575</formula>
    </cfRule>
  </conditionalFormatting>
  <conditionalFormatting sqref="BB149">
    <cfRule type="cellIs" dxfId="6225" priority="1529" operator="lessThan">
      <formula>0</formula>
    </cfRule>
    <cfRule type="cellIs" dxfId="6224" priority="1530" operator="lessThan">
      <formula>-105575</formula>
    </cfRule>
  </conditionalFormatting>
  <conditionalFormatting sqref="BB94:BB98 BB86:BB87 BB89:BB91 BB141:BB149 BB124:BB133 BB107:BB110 BB112:BB117 BB119:BB122 BB135:BB138 BB101:BB104 BB80:BB84">
    <cfRule type="cellIs" dxfId="6223" priority="1527" operator="lessThan">
      <formula>0</formula>
    </cfRule>
    <cfRule type="cellIs" dxfId="622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6221" priority="1525" operator="lessThan">
      <formula>0</formula>
    </cfRule>
    <cfRule type="cellIs" dxfId="6220" priority="1526" operator="lessThan">
      <formula>-105575</formula>
    </cfRule>
  </conditionalFormatting>
  <conditionalFormatting sqref="BB41">
    <cfRule type="cellIs" dxfId="6219" priority="1523" operator="lessThan">
      <formula>0</formula>
    </cfRule>
    <cfRule type="cellIs" dxfId="6218" priority="1524" operator="lessThan">
      <formula>-105575</formula>
    </cfRule>
  </conditionalFormatting>
  <conditionalFormatting sqref="BB152:BB155">
    <cfRule type="cellIs" dxfId="6217" priority="1521" operator="lessThan">
      <formula>0</formula>
    </cfRule>
    <cfRule type="cellIs" dxfId="6216" priority="1522" operator="lessThan">
      <formula>-105575</formula>
    </cfRule>
  </conditionalFormatting>
  <conditionalFormatting sqref="BB152:BB155">
    <cfRule type="cellIs" dxfId="6215" priority="1519" operator="lessThan">
      <formula>0</formula>
    </cfRule>
    <cfRule type="cellIs" dxfId="6214" priority="1520" operator="lessThan">
      <formula>-105575</formula>
    </cfRule>
  </conditionalFormatting>
  <conditionalFormatting sqref="BB152:BB155">
    <cfRule type="cellIs" dxfId="6213" priority="1517" operator="lessThan">
      <formula>0</formula>
    </cfRule>
    <cfRule type="cellIs" dxfId="6212" priority="1518" operator="lessThan">
      <formula>-105575</formula>
    </cfRule>
  </conditionalFormatting>
  <conditionalFormatting sqref="BB157:BB158">
    <cfRule type="cellIs" dxfId="6211" priority="1515" operator="lessThan">
      <formula>0</formula>
    </cfRule>
    <cfRule type="cellIs" dxfId="6210" priority="1516" operator="lessThan">
      <formula>-105575</formula>
    </cfRule>
  </conditionalFormatting>
  <conditionalFormatting sqref="BB157:BB158">
    <cfRule type="cellIs" dxfId="6209" priority="1513" operator="lessThan">
      <formula>0</formula>
    </cfRule>
    <cfRule type="cellIs" dxfId="6208" priority="1514" operator="lessThan">
      <formula>-105575</formula>
    </cfRule>
  </conditionalFormatting>
  <conditionalFormatting sqref="BB157:BB158">
    <cfRule type="cellIs" dxfId="6207" priority="1511" operator="lessThan">
      <formula>0</formula>
    </cfRule>
    <cfRule type="cellIs" dxfId="6206" priority="1512" operator="lessThan">
      <formula>-105575</formula>
    </cfRule>
  </conditionalFormatting>
  <conditionalFormatting sqref="BB160:BB161">
    <cfRule type="cellIs" dxfId="6205" priority="1509" operator="lessThan">
      <formula>0</formula>
    </cfRule>
    <cfRule type="cellIs" dxfId="6204" priority="1510" operator="lessThan">
      <formula>-105575</formula>
    </cfRule>
  </conditionalFormatting>
  <conditionalFormatting sqref="BB160:BB161">
    <cfRule type="cellIs" dxfId="6203" priority="1507" operator="lessThan">
      <formula>0</formula>
    </cfRule>
    <cfRule type="cellIs" dxfId="6202" priority="1508" operator="lessThan">
      <formula>-105575</formula>
    </cfRule>
  </conditionalFormatting>
  <conditionalFormatting sqref="BB160:BB161">
    <cfRule type="cellIs" dxfId="6201" priority="1505" operator="lessThan">
      <formula>0</formula>
    </cfRule>
    <cfRule type="cellIs" dxfId="6200" priority="1506" operator="lessThan">
      <formula>-105575</formula>
    </cfRule>
  </conditionalFormatting>
  <conditionalFormatting sqref="BB164:BB167">
    <cfRule type="cellIs" dxfId="6199" priority="1503" operator="lessThan">
      <formula>0</formula>
    </cfRule>
    <cfRule type="cellIs" dxfId="6198" priority="1504" operator="lessThan">
      <formula>-105575</formula>
    </cfRule>
  </conditionalFormatting>
  <conditionalFormatting sqref="BB164:BB167">
    <cfRule type="cellIs" dxfId="6197" priority="1501" operator="lessThan">
      <formula>0</formula>
    </cfRule>
    <cfRule type="cellIs" dxfId="6196" priority="1502" operator="lessThan">
      <formula>-105575</formula>
    </cfRule>
  </conditionalFormatting>
  <conditionalFormatting sqref="BB164:BB167">
    <cfRule type="cellIs" dxfId="6195" priority="1499" operator="lessThan">
      <formula>0</formula>
    </cfRule>
    <cfRule type="cellIs" dxfId="6194" priority="1500" operator="lessThan">
      <formula>-105575</formula>
    </cfRule>
  </conditionalFormatting>
  <conditionalFormatting sqref="BB169:BB177">
    <cfRule type="cellIs" dxfId="6193" priority="1497" operator="lessThan">
      <formula>0</formula>
    </cfRule>
    <cfRule type="cellIs" dxfId="6192" priority="1498" operator="lessThan">
      <formula>-105575</formula>
    </cfRule>
  </conditionalFormatting>
  <conditionalFormatting sqref="BB169:BB177">
    <cfRule type="cellIs" dxfId="6191" priority="1495" operator="lessThan">
      <formula>0</formula>
    </cfRule>
    <cfRule type="cellIs" dxfId="6190" priority="1496" operator="lessThan">
      <formula>-105575</formula>
    </cfRule>
  </conditionalFormatting>
  <conditionalFormatting sqref="BB169:BB177">
    <cfRule type="cellIs" dxfId="6189" priority="1493" operator="lessThan">
      <formula>0</formula>
    </cfRule>
    <cfRule type="cellIs" dxfId="6188" priority="1494" operator="lessThan">
      <formula>-105575</formula>
    </cfRule>
  </conditionalFormatting>
  <conditionalFormatting sqref="BB179:BB180">
    <cfRule type="cellIs" dxfId="6187" priority="1491" operator="lessThan">
      <formula>0</formula>
    </cfRule>
    <cfRule type="cellIs" dxfId="6186" priority="1492" operator="lessThan">
      <formula>-105575</formula>
    </cfRule>
  </conditionalFormatting>
  <conditionalFormatting sqref="BB179:BB180">
    <cfRule type="cellIs" dxfId="6185" priority="1489" operator="lessThan">
      <formula>0</formula>
    </cfRule>
    <cfRule type="cellIs" dxfId="6184" priority="1490" operator="lessThan">
      <formula>-105575</formula>
    </cfRule>
  </conditionalFormatting>
  <conditionalFormatting sqref="BB179:BB180">
    <cfRule type="cellIs" dxfId="6183" priority="1487" operator="lessThan">
      <formula>0</formula>
    </cfRule>
    <cfRule type="cellIs" dxfId="6182" priority="1488" operator="lessThan">
      <formula>-105575</formula>
    </cfRule>
  </conditionalFormatting>
  <conditionalFormatting sqref="BB183:BB189">
    <cfRule type="cellIs" dxfId="6181" priority="1485" operator="lessThan">
      <formula>0</formula>
    </cfRule>
    <cfRule type="cellIs" dxfId="6180" priority="1486" operator="lessThan">
      <formula>-105575</formula>
    </cfRule>
  </conditionalFormatting>
  <conditionalFormatting sqref="BB183:BB189">
    <cfRule type="cellIs" dxfId="6179" priority="1483" operator="lessThan">
      <formula>0</formula>
    </cfRule>
    <cfRule type="cellIs" dxfId="6178" priority="1484" operator="lessThan">
      <formula>-105575</formula>
    </cfRule>
  </conditionalFormatting>
  <conditionalFormatting sqref="BB183:BB189">
    <cfRule type="cellIs" dxfId="6177" priority="1481" operator="lessThan">
      <formula>0</formula>
    </cfRule>
    <cfRule type="cellIs" dxfId="6176" priority="1482" operator="lessThan">
      <formula>-105575</formula>
    </cfRule>
  </conditionalFormatting>
  <conditionalFormatting sqref="BB191:BB192">
    <cfRule type="cellIs" dxfId="6175" priority="1479" operator="lessThan">
      <formula>0</formula>
    </cfRule>
    <cfRule type="cellIs" dxfId="6174" priority="1480" operator="lessThan">
      <formula>-105575</formula>
    </cfRule>
  </conditionalFormatting>
  <conditionalFormatting sqref="BB191:BB192">
    <cfRule type="cellIs" dxfId="6173" priority="1477" operator="lessThan">
      <formula>0</formula>
    </cfRule>
    <cfRule type="cellIs" dxfId="6172" priority="1478" operator="lessThan">
      <formula>-105575</formula>
    </cfRule>
  </conditionalFormatting>
  <conditionalFormatting sqref="BB191:BB192">
    <cfRule type="cellIs" dxfId="6171" priority="1475" operator="lessThan">
      <formula>0</formula>
    </cfRule>
    <cfRule type="cellIs" dxfId="6170" priority="1476" operator="lessThan">
      <formula>-105575</formula>
    </cfRule>
  </conditionalFormatting>
  <conditionalFormatting sqref="BB194:BB195">
    <cfRule type="cellIs" dxfId="6169" priority="1473" operator="lessThan">
      <formula>0</formula>
    </cfRule>
    <cfRule type="cellIs" dxfId="6168" priority="1474" operator="lessThan">
      <formula>-105575</formula>
    </cfRule>
  </conditionalFormatting>
  <conditionalFormatting sqref="BB194:BB195">
    <cfRule type="cellIs" dxfId="6167" priority="1471" operator="lessThan">
      <formula>0</formula>
    </cfRule>
    <cfRule type="cellIs" dxfId="6166" priority="1472" operator="lessThan">
      <formula>-105575</formula>
    </cfRule>
  </conditionalFormatting>
  <conditionalFormatting sqref="BB194:BB195">
    <cfRule type="cellIs" dxfId="6165" priority="1469" operator="lessThan">
      <formula>0</formula>
    </cfRule>
    <cfRule type="cellIs" dxfId="6164" priority="1470" operator="lessThan">
      <formula>-105575</formula>
    </cfRule>
  </conditionalFormatting>
  <conditionalFormatting sqref="BB199:BB202">
    <cfRule type="cellIs" dxfId="6163" priority="1467" operator="lessThan">
      <formula>0</formula>
    </cfRule>
    <cfRule type="cellIs" dxfId="6162" priority="1468" operator="lessThan">
      <formula>-105575</formula>
    </cfRule>
  </conditionalFormatting>
  <conditionalFormatting sqref="BB199:BB202">
    <cfRule type="cellIs" dxfId="6161" priority="1465" operator="lessThan">
      <formula>0</formula>
    </cfRule>
    <cfRule type="cellIs" dxfId="6160" priority="1466" operator="lessThan">
      <formula>-105575</formula>
    </cfRule>
  </conditionalFormatting>
  <conditionalFormatting sqref="BB199:BB202">
    <cfRule type="cellIs" dxfId="6159" priority="1463" operator="lessThan">
      <formula>0</formula>
    </cfRule>
    <cfRule type="cellIs" dxfId="6158" priority="1464" operator="lessThan">
      <formula>-105575</formula>
    </cfRule>
  </conditionalFormatting>
  <conditionalFormatting sqref="BB204:BB208">
    <cfRule type="cellIs" dxfId="6157" priority="1461" operator="lessThan">
      <formula>0</formula>
    </cfRule>
    <cfRule type="cellIs" dxfId="6156" priority="1462" operator="lessThan">
      <formula>-105575</formula>
    </cfRule>
  </conditionalFormatting>
  <conditionalFormatting sqref="BB204:BB208">
    <cfRule type="cellIs" dxfId="6155" priority="1459" operator="lessThan">
      <formula>0</formula>
    </cfRule>
    <cfRule type="cellIs" dxfId="6154" priority="1460" operator="lessThan">
      <formula>-105575</formula>
    </cfRule>
  </conditionalFormatting>
  <conditionalFormatting sqref="BB204:BB208">
    <cfRule type="cellIs" dxfId="6153" priority="1457" operator="lessThan">
      <formula>0</formula>
    </cfRule>
    <cfRule type="cellIs" dxfId="6152" priority="1458" operator="lessThan">
      <formula>-105575</formula>
    </cfRule>
  </conditionalFormatting>
  <conditionalFormatting sqref="BB210:BB211">
    <cfRule type="cellIs" dxfId="6151" priority="1455" operator="lessThan">
      <formula>0</formula>
    </cfRule>
    <cfRule type="cellIs" dxfId="6150" priority="1456" operator="lessThan">
      <formula>-105575</formula>
    </cfRule>
  </conditionalFormatting>
  <conditionalFormatting sqref="BB210:BB211">
    <cfRule type="cellIs" dxfId="6149" priority="1453" operator="lessThan">
      <formula>0</formula>
    </cfRule>
    <cfRule type="cellIs" dxfId="6148" priority="1454" operator="lessThan">
      <formula>-105575</formula>
    </cfRule>
  </conditionalFormatting>
  <conditionalFormatting sqref="BB210:BB211">
    <cfRule type="cellIs" dxfId="6147" priority="1451" operator="lessThan">
      <formula>0</formula>
    </cfRule>
    <cfRule type="cellIs" dxfId="6146" priority="1452" operator="lessThan">
      <formula>-105575</formula>
    </cfRule>
  </conditionalFormatting>
  <conditionalFormatting sqref="BB214:BB219">
    <cfRule type="cellIs" dxfId="6145" priority="1449" operator="lessThan">
      <formula>0</formula>
    </cfRule>
    <cfRule type="cellIs" dxfId="6144" priority="1450" operator="lessThan">
      <formula>-105575</formula>
    </cfRule>
  </conditionalFormatting>
  <conditionalFormatting sqref="BB214:BB219">
    <cfRule type="cellIs" dxfId="6143" priority="1447" operator="lessThan">
      <formula>0</formula>
    </cfRule>
    <cfRule type="cellIs" dxfId="6142" priority="1448" operator="lessThan">
      <formula>-105575</formula>
    </cfRule>
  </conditionalFormatting>
  <conditionalFormatting sqref="BB214:BB219">
    <cfRule type="cellIs" dxfId="6141" priority="1445" operator="lessThan">
      <formula>0</formula>
    </cfRule>
    <cfRule type="cellIs" dxfId="6140" priority="1446" operator="lessThan">
      <formula>-105575</formula>
    </cfRule>
  </conditionalFormatting>
  <conditionalFormatting sqref="BB222:BB224">
    <cfRule type="cellIs" dxfId="6139" priority="1443" operator="lessThan">
      <formula>0</formula>
    </cfRule>
    <cfRule type="cellIs" dxfId="6138" priority="1444" operator="lessThan">
      <formula>-105575</formula>
    </cfRule>
  </conditionalFormatting>
  <conditionalFormatting sqref="BB222:BB224">
    <cfRule type="cellIs" dxfId="6137" priority="1441" operator="lessThan">
      <formula>0</formula>
    </cfRule>
    <cfRule type="cellIs" dxfId="6136" priority="1442" operator="lessThan">
      <formula>-105575</formula>
    </cfRule>
  </conditionalFormatting>
  <conditionalFormatting sqref="BB222:BB224">
    <cfRule type="cellIs" dxfId="6135" priority="1439" operator="lessThan">
      <formula>0</formula>
    </cfRule>
    <cfRule type="cellIs" dxfId="6134" priority="1440" operator="lessThan">
      <formula>-105575</formula>
    </cfRule>
  </conditionalFormatting>
  <conditionalFormatting sqref="BB227:BB230">
    <cfRule type="cellIs" dxfId="6133" priority="1437" operator="lessThan">
      <formula>0</formula>
    </cfRule>
    <cfRule type="cellIs" dxfId="6132" priority="1438" operator="lessThan">
      <formula>-105575</formula>
    </cfRule>
  </conditionalFormatting>
  <conditionalFormatting sqref="BB227:BB230">
    <cfRule type="cellIs" dxfId="6131" priority="1435" operator="lessThan">
      <formula>0</formula>
    </cfRule>
    <cfRule type="cellIs" dxfId="6130" priority="1436" operator="lessThan">
      <formula>-105575</formula>
    </cfRule>
  </conditionalFormatting>
  <conditionalFormatting sqref="BB227:BB230">
    <cfRule type="cellIs" dxfId="6129" priority="1433" operator="lessThan">
      <formula>0</formula>
    </cfRule>
    <cfRule type="cellIs" dxfId="6128" priority="1434" operator="lessThan">
      <formula>-105575</formula>
    </cfRule>
  </conditionalFormatting>
  <conditionalFormatting sqref="BB203 BB220:BB221 BB235:BB243 BB231:BB233 BB212:BB213 BB225:BB226">
    <cfRule type="cellIs" dxfId="6127" priority="1431" operator="lessThan">
      <formula>0</formula>
    </cfRule>
    <cfRule type="cellIs" dxfId="6126" priority="1432" operator="lessThan">
      <formula>-105575</formula>
    </cfRule>
  </conditionalFormatting>
  <conditionalFormatting sqref="BB220 BB212:BB213 BB235:BB238 BB240:BB243 BB225:BB226 BB231:BB233">
    <cfRule type="cellIs" dxfId="6125" priority="1429" operator="lessThan">
      <formula>0</formula>
    </cfRule>
    <cfRule type="cellIs" dxfId="6124" priority="1430" operator="lessThan">
      <formula>-105575</formula>
    </cfRule>
  </conditionalFormatting>
  <conditionalFormatting sqref="BB220:BB221 BB243 BB226 BB231:BB236 BB238:BB241 BB203 BB213">
    <cfRule type="cellIs" dxfId="6123" priority="1427" operator="lessThan">
      <formula>0</formula>
    </cfRule>
    <cfRule type="cellIs" dxfId="6122" priority="1428" operator="lessThan">
      <formula>-105575</formula>
    </cfRule>
  </conditionalFormatting>
  <conditionalFormatting sqref="BB235:BB243 BB231:BB233 BB220 BB212:BB213 BB225:BB226">
    <cfRule type="cellIs" dxfId="6121" priority="1425" operator="lessThan">
      <formula>0</formula>
    </cfRule>
    <cfRule type="cellIs" dxfId="6120" priority="1426" operator="lessThan">
      <formula>-105575</formula>
    </cfRule>
  </conditionalFormatting>
  <conditionalFormatting sqref="BB220:BB221 BB237:BB243 BB203 BB231:BB235 BB212:BB213 BB225:BB226">
    <cfRule type="cellIs" dxfId="6119" priority="1423" operator="lessThan">
      <formula>0</formula>
    </cfRule>
    <cfRule type="cellIs" dxfId="6118" priority="1424" operator="lessThan">
      <formula>-105575</formula>
    </cfRule>
  </conditionalFormatting>
  <conditionalFormatting sqref="BB220:BB221 BB237:BB240 BB242:BB243 BB225:BB226 BB231:BB235">
    <cfRule type="cellIs" dxfId="6117" priority="1421" operator="lessThan">
      <formula>0</formula>
    </cfRule>
    <cfRule type="cellIs" dxfId="6116" priority="1422" operator="lessThan">
      <formula>-105575</formula>
    </cfRule>
  </conditionalFormatting>
  <conditionalFormatting sqref="BB212 BB231 BB233:BB238 BB240:BB243 BB225">
    <cfRule type="cellIs" dxfId="6115" priority="1419" operator="lessThan">
      <formula>0</formula>
    </cfRule>
    <cfRule type="cellIs" dxfId="6114" priority="1420" operator="lessThan">
      <formula>-105575</formula>
    </cfRule>
  </conditionalFormatting>
  <conditionalFormatting sqref="BB237:BB243 BB231:BB235 BB220:BB221 BB225:BB226">
    <cfRule type="cellIs" dxfId="6113" priority="1417" operator="lessThan">
      <formula>0</formula>
    </cfRule>
    <cfRule type="cellIs" dxfId="6112" priority="1418" operator="lessThan">
      <formula>-105575</formula>
    </cfRule>
  </conditionalFormatting>
  <conditionalFormatting sqref="BB233:BB237 BB231 BB239:BB243">
    <cfRule type="cellIs" dxfId="6111" priority="1415" operator="lessThan">
      <formula>0</formula>
    </cfRule>
    <cfRule type="cellIs" dxfId="6110" priority="1416" operator="lessThan">
      <formula>-105575</formula>
    </cfRule>
  </conditionalFormatting>
  <conditionalFormatting sqref="BB233:BB237 BB231 BB239:BB243">
    <cfRule type="cellIs" dxfId="6109" priority="1413" operator="lessThan">
      <formula>0</formula>
    </cfRule>
    <cfRule type="cellIs" dxfId="6108" priority="1414" operator="lessThan">
      <formula>-105575</formula>
    </cfRule>
  </conditionalFormatting>
  <conditionalFormatting sqref="BB119:BB128 BB106:BB117 BB101:BB104 BB80:BB98">
    <cfRule type="cellIs" dxfId="6107" priority="1411" operator="lessThan">
      <formula>0</formula>
    </cfRule>
    <cfRule type="cellIs" dxfId="6106" priority="1412" operator="lessThan">
      <formula>-105575</formula>
    </cfRule>
  </conditionalFormatting>
  <conditionalFormatting sqref="BB130 BB132 BB134">
    <cfRule type="cellIs" dxfId="6105" priority="1409" operator="lessThan">
      <formula>0</formula>
    </cfRule>
    <cfRule type="cellIs" dxfId="6104" priority="1410" operator="lessThan">
      <formula>-105575</formula>
    </cfRule>
  </conditionalFormatting>
  <conditionalFormatting sqref="BB130 BB132 BB134">
    <cfRule type="cellIs" dxfId="6103" priority="1407" operator="lessThan">
      <formula>0</formula>
    </cfRule>
    <cfRule type="cellIs" dxfId="6102" priority="1408" operator="lessThan">
      <formula>-105575</formula>
    </cfRule>
  </conditionalFormatting>
  <conditionalFormatting sqref="BB129 BB131 BB133 BB135">
    <cfRule type="cellIs" dxfId="6101" priority="1405" operator="lessThan">
      <formula>0</formula>
    </cfRule>
    <cfRule type="cellIs" dxfId="6100" priority="1406" operator="lessThan">
      <formula>-105575</formula>
    </cfRule>
  </conditionalFormatting>
  <conditionalFormatting sqref="BB140 BB145 BB142:BB143 BB137:BB138">
    <cfRule type="cellIs" dxfId="6099" priority="1403" operator="lessThan">
      <formula>0</formula>
    </cfRule>
    <cfRule type="cellIs" dxfId="6098" priority="1404" operator="lessThan">
      <formula>-105575</formula>
    </cfRule>
  </conditionalFormatting>
  <conditionalFormatting sqref="BB149">
    <cfRule type="cellIs" dxfId="6097" priority="1401" operator="lessThan">
      <formula>0</formula>
    </cfRule>
    <cfRule type="cellIs" dxfId="6096" priority="1402" operator="lessThan">
      <formula>-105575</formula>
    </cfRule>
  </conditionalFormatting>
  <conditionalFormatting sqref="BB129:BB138 BB140:BB149">
    <cfRule type="cellIs" dxfId="6095" priority="1399" operator="lessThan">
      <formula>0</formula>
    </cfRule>
    <cfRule type="cellIs" dxfId="6094" priority="1400" operator="lessThan">
      <formula>-105575</formula>
    </cfRule>
  </conditionalFormatting>
  <conditionalFormatting sqref="BB94:BB98 BB86:BB87 BB89:BB91 BB141:BB149 BB124:BB133 BB107:BB110 BB112:BB117 BB119:BB122 BB135:BB138 BB101:BB104 BB80:BB84">
    <cfRule type="cellIs" dxfId="6093" priority="1397" operator="lessThan">
      <formula>0</formula>
    </cfRule>
    <cfRule type="cellIs" dxfId="6092" priority="1398" operator="lessThan">
      <formula>-105575</formula>
    </cfRule>
  </conditionalFormatting>
  <conditionalFormatting sqref="BB129 BB131 BB133 BB135">
    <cfRule type="cellIs" dxfId="6091" priority="1395" operator="lessThan">
      <formula>0</formula>
    </cfRule>
    <cfRule type="cellIs" dxfId="6090" priority="1396" operator="lessThan">
      <formula>-105575</formula>
    </cfRule>
  </conditionalFormatting>
  <conditionalFormatting sqref="BB146 BB144 BB141">
    <cfRule type="cellIs" dxfId="6089" priority="1393" operator="lessThan">
      <formula>0</formula>
    </cfRule>
    <cfRule type="cellIs" dxfId="6088" priority="1394" operator="lessThan">
      <formula>-105575</formula>
    </cfRule>
  </conditionalFormatting>
  <conditionalFormatting sqref="BB146 BB144 BB141">
    <cfRule type="cellIs" dxfId="6087" priority="1391" operator="lessThan">
      <formula>0</formula>
    </cfRule>
    <cfRule type="cellIs" dxfId="6086" priority="1392" operator="lessThan">
      <formula>-105575</formula>
    </cfRule>
  </conditionalFormatting>
  <conditionalFormatting sqref="BB140 BB145 BB142:BB143 BB137:BB138">
    <cfRule type="cellIs" dxfId="6085" priority="1389" operator="lessThan">
      <formula>0</formula>
    </cfRule>
    <cfRule type="cellIs" dxfId="6084" priority="1390" operator="lessThan">
      <formula>-105575</formula>
    </cfRule>
  </conditionalFormatting>
  <conditionalFormatting sqref="BB149">
    <cfRule type="cellIs" dxfId="6083" priority="1387" operator="lessThan">
      <formula>0</formula>
    </cfRule>
    <cfRule type="cellIs" dxfId="6082" priority="1388" operator="lessThan">
      <formula>-105575</formula>
    </cfRule>
  </conditionalFormatting>
  <conditionalFormatting sqref="BB94:BB98 BB86:BB87 BB89:BB91 BB141:BB149 BB124:BB133 BB107:BB110 BB112:BB117 BB119:BB122 BB135:BB138 BB101:BB104 BB80:BB84">
    <cfRule type="cellIs" dxfId="6081" priority="1385" operator="lessThan">
      <formula>0</formula>
    </cfRule>
    <cfRule type="cellIs" dxfId="608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079" priority="1383" operator="lessThan">
      <formula>0</formula>
    </cfRule>
    <cfRule type="cellIs" dxfId="6078" priority="1384" operator="lessThan">
      <formula>-105575</formula>
    </cfRule>
  </conditionalFormatting>
  <conditionalFormatting sqref="BB41">
    <cfRule type="cellIs" dxfId="6077" priority="1381" operator="lessThan">
      <formula>0</formula>
    </cfRule>
    <cfRule type="cellIs" dxfId="6076" priority="1382" operator="lessThan">
      <formula>-105575</formula>
    </cfRule>
  </conditionalFormatting>
  <conditionalFormatting sqref="BB152:BB155">
    <cfRule type="cellIs" dxfId="6075" priority="1379" operator="lessThan">
      <formula>0</formula>
    </cfRule>
    <cfRule type="cellIs" dxfId="6074" priority="1380" operator="lessThan">
      <formula>-105575</formula>
    </cfRule>
  </conditionalFormatting>
  <conditionalFormatting sqref="BB152:BB155">
    <cfRule type="cellIs" dxfId="6073" priority="1377" operator="lessThan">
      <formula>0</formula>
    </cfRule>
    <cfRule type="cellIs" dxfId="6072" priority="1378" operator="lessThan">
      <formula>-105575</formula>
    </cfRule>
  </conditionalFormatting>
  <conditionalFormatting sqref="BB152:BB155">
    <cfRule type="cellIs" dxfId="6071" priority="1375" operator="lessThan">
      <formula>0</formula>
    </cfRule>
    <cfRule type="cellIs" dxfId="6070" priority="1376" operator="lessThan">
      <formula>-105575</formula>
    </cfRule>
  </conditionalFormatting>
  <conditionalFormatting sqref="BB157:BB158">
    <cfRule type="cellIs" dxfId="6069" priority="1373" operator="lessThan">
      <formula>0</formula>
    </cfRule>
    <cfRule type="cellIs" dxfId="6068" priority="1374" operator="lessThan">
      <formula>-105575</formula>
    </cfRule>
  </conditionalFormatting>
  <conditionalFormatting sqref="BB157:BB158">
    <cfRule type="cellIs" dxfId="6067" priority="1371" operator="lessThan">
      <formula>0</formula>
    </cfRule>
    <cfRule type="cellIs" dxfId="6066" priority="1372" operator="lessThan">
      <formula>-105575</formula>
    </cfRule>
  </conditionalFormatting>
  <conditionalFormatting sqref="BB157:BB158">
    <cfRule type="cellIs" dxfId="6065" priority="1369" operator="lessThan">
      <formula>0</formula>
    </cfRule>
    <cfRule type="cellIs" dxfId="6064" priority="1370" operator="lessThan">
      <formula>-105575</formula>
    </cfRule>
  </conditionalFormatting>
  <conditionalFormatting sqref="BB160:BB161">
    <cfRule type="cellIs" dxfId="6063" priority="1367" operator="lessThan">
      <formula>0</formula>
    </cfRule>
    <cfRule type="cellIs" dxfId="6062" priority="1368" operator="lessThan">
      <formula>-105575</formula>
    </cfRule>
  </conditionalFormatting>
  <conditionalFormatting sqref="BB160:BB161">
    <cfRule type="cellIs" dxfId="6061" priority="1365" operator="lessThan">
      <formula>0</formula>
    </cfRule>
    <cfRule type="cellIs" dxfId="6060" priority="1366" operator="lessThan">
      <formula>-105575</formula>
    </cfRule>
  </conditionalFormatting>
  <conditionalFormatting sqref="BB160:BB161">
    <cfRule type="cellIs" dxfId="6059" priority="1363" operator="lessThan">
      <formula>0</formula>
    </cfRule>
    <cfRule type="cellIs" dxfId="6058" priority="1364" operator="lessThan">
      <formula>-105575</formula>
    </cfRule>
  </conditionalFormatting>
  <conditionalFormatting sqref="BB164:BB167">
    <cfRule type="cellIs" dxfId="6057" priority="1361" operator="lessThan">
      <formula>0</formula>
    </cfRule>
    <cfRule type="cellIs" dxfId="6056" priority="1362" operator="lessThan">
      <formula>-105575</formula>
    </cfRule>
  </conditionalFormatting>
  <conditionalFormatting sqref="BB164:BB167">
    <cfRule type="cellIs" dxfId="6055" priority="1359" operator="lessThan">
      <formula>0</formula>
    </cfRule>
    <cfRule type="cellIs" dxfId="6054" priority="1360" operator="lessThan">
      <formula>-105575</formula>
    </cfRule>
  </conditionalFormatting>
  <conditionalFormatting sqref="BB164:BB167">
    <cfRule type="cellIs" dxfId="6053" priority="1357" operator="lessThan">
      <formula>0</formula>
    </cfRule>
    <cfRule type="cellIs" dxfId="6052" priority="1358" operator="lessThan">
      <formula>-105575</formula>
    </cfRule>
  </conditionalFormatting>
  <conditionalFormatting sqref="BB169:BB177">
    <cfRule type="cellIs" dxfId="6051" priority="1355" operator="lessThan">
      <formula>0</formula>
    </cfRule>
    <cfRule type="cellIs" dxfId="6050" priority="1356" operator="lessThan">
      <formula>-105575</formula>
    </cfRule>
  </conditionalFormatting>
  <conditionalFormatting sqref="BB169:BB177">
    <cfRule type="cellIs" dxfId="6049" priority="1353" operator="lessThan">
      <formula>0</formula>
    </cfRule>
    <cfRule type="cellIs" dxfId="6048" priority="1354" operator="lessThan">
      <formula>-105575</formula>
    </cfRule>
  </conditionalFormatting>
  <conditionalFormatting sqref="BB169:BB177">
    <cfRule type="cellIs" dxfId="6047" priority="1351" operator="lessThan">
      <formula>0</formula>
    </cfRule>
    <cfRule type="cellIs" dxfId="6046" priority="1352" operator="lessThan">
      <formula>-105575</formula>
    </cfRule>
  </conditionalFormatting>
  <conditionalFormatting sqref="BB179:BB180">
    <cfRule type="cellIs" dxfId="6045" priority="1349" operator="lessThan">
      <formula>0</formula>
    </cfRule>
    <cfRule type="cellIs" dxfId="6044" priority="1350" operator="lessThan">
      <formula>-105575</formula>
    </cfRule>
  </conditionalFormatting>
  <conditionalFormatting sqref="BB179:BB180">
    <cfRule type="cellIs" dxfId="6043" priority="1347" operator="lessThan">
      <formula>0</formula>
    </cfRule>
    <cfRule type="cellIs" dxfId="6042" priority="1348" operator="lessThan">
      <formula>-105575</formula>
    </cfRule>
  </conditionalFormatting>
  <conditionalFormatting sqref="BB179:BB180">
    <cfRule type="cellIs" dxfId="6041" priority="1345" operator="lessThan">
      <formula>0</formula>
    </cfRule>
    <cfRule type="cellIs" dxfId="6040" priority="1346" operator="lessThan">
      <formula>-105575</formula>
    </cfRule>
  </conditionalFormatting>
  <conditionalFormatting sqref="BB183:BB189">
    <cfRule type="cellIs" dxfId="6039" priority="1343" operator="lessThan">
      <formula>0</formula>
    </cfRule>
    <cfRule type="cellIs" dxfId="6038" priority="1344" operator="lessThan">
      <formula>-105575</formula>
    </cfRule>
  </conditionalFormatting>
  <conditionalFormatting sqref="BB183:BB189">
    <cfRule type="cellIs" dxfId="6037" priority="1341" operator="lessThan">
      <formula>0</formula>
    </cfRule>
    <cfRule type="cellIs" dxfId="6036" priority="1342" operator="lessThan">
      <formula>-105575</formula>
    </cfRule>
  </conditionalFormatting>
  <conditionalFormatting sqref="BB183:BB189">
    <cfRule type="cellIs" dxfId="6035" priority="1339" operator="lessThan">
      <formula>0</formula>
    </cfRule>
    <cfRule type="cellIs" dxfId="6034" priority="1340" operator="lessThan">
      <formula>-105575</formula>
    </cfRule>
  </conditionalFormatting>
  <conditionalFormatting sqref="BB191:BB192">
    <cfRule type="cellIs" dxfId="6033" priority="1337" operator="lessThan">
      <formula>0</formula>
    </cfRule>
    <cfRule type="cellIs" dxfId="6032" priority="1338" operator="lessThan">
      <formula>-105575</formula>
    </cfRule>
  </conditionalFormatting>
  <conditionalFormatting sqref="BB191:BB192">
    <cfRule type="cellIs" dxfId="6031" priority="1335" operator="lessThan">
      <formula>0</formula>
    </cfRule>
    <cfRule type="cellIs" dxfId="6030" priority="1336" operator="lessThan">
      <formula>-105575</formula>
    </cfRule>
  </conditionalFormatting>
  <conditionalFormatting sqref="BB191:BB192">
    <cfRule type="cellIs" dxfId="6029" priority="1333" operator="lessThan">
      <formula>0</formula>
    </cfRule>
    <cfRule type="cellIs" dxfId="6028" priority="1334" operator="lessThan">
      <formula>-105575</formula>
    </cfRule>
  </conditionalFormatting>
  <conditionalFormatting sqref="BB194:BB195">
    <cfRule type="cellIs" dxfId="6027" priority="1331" operator="lessThan">
      <formula>0</formula>
    </cfRule>
    <cfRule type="cellIs" dxfId="6026" priority="1332" operator="lessThan">
      <formula>-105575</formula>
    </cfRule>
  </conditionalFormatting>
  <conditionalFormatting sqref="BB194:BB195">
    <cfRule type="cellIs" dxfId="6025" priority="1329" operator="lessThan">
      <formula>0</formula>
    </cfRule>
    <cfRule type="cellIs" dxfId="6024" priority="1330" operator="lessThan">
      <formula>-105575</formula>
    </cfRule>
  </conditionalFormatting>
  <conditionalFormatting sqref="BB194:BB195">
    <cfRule type="cellIs" dxfId="6023" priority="1327" operator="lessThan">
      <formula>0</formula>
    </cfRule>
    <cfRule type="cellIs" dxfId="6022" priority="1328" operator="lessThan">
      <formula>-105575</formula>
    </cfRule>
  </conditionalFormatting>
  <conditionalFormatting sqref="BB199:BB202">
    <cfRule type="cellIs" dxfId="6021" priority="1325" operator="lessThan">
      <formula>0</formula>
    </cfRule>
    <cfRule type="cellIs" dxfId="6020" priority="1326" operator="lessThan">
      <formula>-105575</formula>
    </cfRule>
  </conditionalFormatting>
  <conditionalFormatting sqref="BB199:BB202">
    <cfRule type="cellIs" dxfId="6019" priority="1323" operator="lessThan">
      <formula>0</formula>
    </cfRule>
    <cfRule type="cellIs" dxfId="6018" priority="1324" operator="lessThan">
      <formula>-105575</formula>
    </cfRule>
  </conditionalFormatting>
  <conditionalFormatting sqref="BB199:BB202">
    <cfRule type="cellIs" dxfId="6017" priority="1321" operator="lessThan">
      <formula>0</formula>
    </cfRule>
    <cfRule type="cellIs" dxfId="6016" priority="1322" operator="lessThan">
      <formula>-105575</formula>
    </cfRule>
  </conditionalFormatting>
  <conditionalFormatting sqref="BB204:BB208">
    <cfRule type="cellIs" dxfId="6015" priority="1319" operator="lessThan">
      <formula>0</formula>
    </cfRule>
    <cfRule type="cellIs" dxfId="6014" priority="1320" operator="lessThan">
      <formula>-105575</formula>
    </cfRule>
  </conditionalFormatting>
  <conditionalFormatting sqref="BB204:BB208">
    <cfRule type="cellIs" dxfId="6013" priority="1317" operator="lessThan">
      <formula>0</formula>
    </cfRule>
    <cfRule type="cellIs" dxfId="6012" priority="1318" operator="lessThan">
      <formula>-105575</formula>
    </cfRule>
  </conditionalFormatting>
  <conditionalFormatting sqref="BB204:BB208">
    <cfRule type="cellIs" dxfId="6011" priority="1315" operator="lessThan">
      <formula>0</formula>
    </cfRule>
    <cfRule type="cellIs" dxfId="6010" priority="1316" operator="lessThan">
      <formula>-105575</formula>
    </cfRule>
  </conditionalFormatting>
  <conditionalFormatting sqref="BB210:BB211">
    <cfRule type="cellIs" dxfId="6009" priority="1313" operator="lessThan">
      <formula>0</formula>
    </cfRule>
    <cfRule type="cellIs" dxfId="6008" priority="1314" operator="lessThan">
      <formula>-105575</formula>
    </cfRule>
  </conditionalFormatting>
  <conditionalFormatting sqref="BB210:BB211">
    <cfRule type="cellIs" dxfId="6007" priority="1311" operator="lessThan">
      <formula>0</formula>
    </cfRule>
    <cfRule type="cellIs" dxfId="6006" priority="1312" operator="lessThan">
      <formula>-105575</formula>
    </cfRule>
  </conditionalFormatting>
  <conditionalFormatting sqref="BB210:BB211">
    <cfRule type="cellIs" dxfId="6005" priority="1309" operator="lessThan">
      <formula>0</formula>
    </cfRule>
    <cfRule type="cellIs" dxfId="6004" priority="1310" operator="lessThan">
      <formula>-105575</formula>
    </cfRule>
  </conditionalFormatting>
  <conditionalFormatting sqref="BB214:BB219">
    <cfRule type="cellIs" dxfId="6003" priority="1307" operator="lessThan">
      <formula>0</formula>
    </cfRule>
    <cfRule type="cellIs" dxfId="6002" priority="1308" operator="lessThan">
      <formula>-105575</formula>
    </cfRule>
  </conditionalFormatting>
  <conditionalFormatting sqref="BB214:BB219">
    <cfRule type="cellIs" dxfId="6001" priority="1305" operator="lessThan">
      <formula>0</formula>
    </cfRule>
    <cfRule type="cellIs" dxfId="6000" priority="1306" operator="lessThan">
      <formula>-105575</formula>
    </cfRule>
  </conditionalFormatting>
  <conditionalFormatting sqref="BB214:BB219">
    <cfRule type="cellIs" dxfId="5999" priority="1303" operator="lessThan">
      <formula>0</formula>
    </cfRule>
    <cfRule type="cellIs" dxfId="5998" priority="1304" operator="lessThan">
      <formula>-105575</formula>
    </cfRule>
  </conditionalFormatting>
  <conditionalFormatting sqref="BB222:BB224">
    <cfRule type="cellIs" dxfId="5997" priority="1301" operator="lessThan">
      <formula>0</formula>
    </cfRule>
    <cfRule type="cellIs" dxfId="5996" priority="1302" operator="lessThan">
      <formula>-105575</formula>
    </cfRule>
  </conditionalFormatting>
  <conditionalFormatting sqref="BB222:BB224">
    <cfRule type="cellIs" dxfId="5995" priority="1299" operator="lessThan">
      <formula>0</formula>
    </cfRule>
    <cfRule type="cellIs" dxfId="5994" priority="1300" operator="lessThan">
      <formula>-105575</formula>
    </cfRule>
  </conditionalFormatting>
  <conditionalFormatting sqref="BB222:BB224">
    <cfRule type="cellIs" dxfId="5993" priority="1297" operator="lessThan">
      <formula>0</formula>
    </cfRule>
    <cfRule type="cellIs" dxfId="5992" priority="1298" operator="lessThan">
      <formula>-105575</formula>
    </cfRule>
  </conditionalFormatting>
  <conditionalFormatting sqref="BB227:BB230">
    <cfRule type="cellIs" dxfId="5991" priority="1295" operator="lessThan">
      <formula>0</formula>
    </cfRule>
    <cfRule type="cellIs" dxfId="5990" priority="1296" operator="lessThan">
      <formula>-105575</formula>
    </cfRule>
  </conditionalFormatting>
  <conditionalFormatting sqref="BB227:BB230">
    <cfRule type="cellIs" dxfId="5989" priority="1293" operator="lessThan">
      <formula>0</formula>
    </cfRule>
    <cfRule type="cellIs" dxfId="5988" priority="1294" operator="lessThan">
      <formula>-105575</formula>
    </cfRule>
  </conditionalFormatting>
  <conditionalFormatting sqref="BB227:BB230">
    <cfRule type="cellIs" dxfId="5987" priority="1291" operator="lessThan">
      <formula>0</formula>
    </cfRule>
    <cfRule type="cellIs" dxfId="5986" priority="1292" operator="lessThan">
      <formula>-105575</formula>
    </cfRule>
  </conditionalFormatting>
  <conditionalFormatting sqref="BB246:BB249">
    <cfRule type="cellIs" dxfId="5985" priority="1289" operator="lessThan">
      <formula>0</formula>
    </cfRule>
    <cfRule type="cellIs" dxfId="5984" priority="1290" operator="lessThan">
      <formula>-105575</formula>
    </cfRule>
  </conditionalFormatting>
  <conditionalFormatting sqref="BB246:BB249">
    <cfRule type="cellIs" dxfId="5983" priority="1287" operator="lessThan">
      <formula>0</formula>
    </cfRule>
    <cfRule type="cellIs" dxfId="5982" priority="1288" operator="lessThan">
      <formula>-105575</formula>
    </cfRule>
  </conditionalFormatting>
  <conditionalFormatting sqref="BB246:BB249">
    <cfRule type="cellIs" dxfId="5981" priority="1285" operator="lessThan">
      <formula>0</formula>
    </cfRule>
    <cfRule type="cellIs" dxfId="5980" priority="1286" operator="lessThan">
      <formula>-105575</formula>
    </cfRule>
  </conditionalFormatting>
  <conditionalFormatting sqref="BB246:BB249">
    <cfRule type="cellIs" dxfId="5979" priority="1283" operator="lessThan">
      <formula>0</formula>
    </cfRule>
    <cfRule type="cellIs" dxfId="5978" priority="1284" operator="lessThan">
      <formula>-105575</formula>
    </cfRule>
  </conditionalFormatting>
  <conditionalFormatting sqref="BB246:BB249">
    <cfRule type="cellIs" dxfId="5977" priority="1281" operator="lessThan">
      <formula>0</formula>
    </cfRule>
    <cfRule type="cellIs" dxfId="5976" priority="1282" operator="lessThan">
      <formula>-105575</formula>
    </cfRule>
  </conditionalFormatting>
  <conditionalFormatting sqref="BB246:BB249">
    <cfRule type="cellIs" dxfId="5975" priority="1279" operator="lessThan">
      <formula>0</formula>
    </cfRule>
    <cfRule type="cellIs" dxfId="5974" priority="1280" operator="lessThan">
      <formula>-105575</formula>
    </cfRule>
  </conditionalFormatting>
  <conditionalFormatting sqref="BB246:BB249">
    <cfRule type="cellIs" dxfId="5973" priority="1277" operator="lessThan">
      <formula>0</formula>
    </cfRule>
    <cfRule type="cellIs" dxfId="5972" priority="1278" operator="lessThan">
      <formula>-105575</formula>
    </cfRule>
  </conditionalFormatting>
  <conditionalFormatting sqref="BB246:BB249">
    <cfRule type="cellIs" dxfId="5971" priority="1275" operator="lessThan">
      <formula>0</formula>
    </cfRule>
    <cfRule type="cellIs" dxfId="5970" priority="1276" operator="lessThan">
      <formula>-105575</formula>
    </cfRule>
  </conditionalFormatting>
  <conditionalFormatting sqref="BB246:BB249">
    <cfRule type="cellIs" dxfId="5969" priority="1273" operator="lessThan">
      <formula>0</formula>
    </cfRule>
    <cfRule type="cellIs" dxfId="5968" priority="1274" operator="lessThan">
      <formula>-105575</formula>
    </cfRule>
  </conditionalFormatting>
  <conditionalFormatting sqref="BB251:BB253">
    <cfRule type="cellIs" dxfId="5967" priority="1271" operator="lessThan">
      <formula>0</formula>
    </cfRule>
    <cfRule type="cellIs" dxfId="5966" priority="1272" operator="lessThan">
      <formula>-105575</formula>
    </cfRule>
  </conditionalFormatting>
  <conditionalFormatting sqref="BB251:BB253">
    <cfRule type="cellIs" dxfId="5965" priority="1269" operator="lessThan">
      <formula>0</formula>
    </cfRule>
    <cfRule type="cellIs" dxfId="5964" priority="1270" operator="lessThan">
      <formula>-105575</formula>
    </cfRule>
  </conditionalFormatting>
  <conditionalFormatting sqref="BB251:BB253">
    <cfRule type="cellIs" dxfId="5963" priority="1267" operator="lessThan">
      <formula>0</formula>
    </cfRule>
    <cfRule type="cellIs" dxfId="5962" priority="1268" operator="lessThan">
      <formula>-105575</formula>
    </cfRule>
  </conditionalFormatting>
  <conditionalFormatting sqref="BB251:BB253">
    <cfRule type="cellIs" dxfId="5961" priority="1265" operator="lessThan">
      <formula>0</formula>
    </cfRule>
    <cfRule type="cellIs" dxfId="5960" priority="1266" operator="lessThan">
      <formula>-105575</formula>
    </cfRule>
  </conditionalFormatting>
  <conditionalFormatting sqref="BB251:BB253">
    <cfRule type="cellIs" dxfId="5959" priority="1263" operator="lessThan">
      <formula>0</formula>
    </cfRule>
    <cfRule type="cellIs" dxfId="5958" priority="1264" operator="lessThan">
      <formula>-105575</formula>
    </cfRule>
  </conditionalFormatting>
  <conditionalFormatting sqref="BB251:BB253">
    <cfRule type="cellIs" dxfId="5957" priority="1261" operator="lessThan">
      <formula>0</formula>
    </cfRule>
    <cfRule type="cellIs" dxfId="5956" priority="1262" operator="lessThan">
      <formula>-105575</formula>
    </cfRule>
  </conditionalFormatting>
  <conditionalFormatting sqref="BB251:BB253">
    <cfRule type="cellIs" dxfId="5955" priority="1259" operator="lessThan">
      <formula>0</formula>
    </cfRule>
    <cfRule type="cellIs" dxfId="5954" priority="1260" operator="lessThan">
      <formula>-105575</formula>
    </cfRule>
  </conditionalFormatting>
  <conditionalFormatting sqref="BB251:BB253">
    <cfRule type="cellIs" dxfId="5953" priority="1257" operator="lessThan">
      <formula>0</formula>
    </cfRule>
    <cfRule type="cellIs" dxfId="5952" priority="1258" operator="lessThan">
      <formula>-105575</formula>
    </cfRule>
  </conditionalFormatting>
  <conditionalFormatting sqref="BB251:BB253">
    <cfRule type="cellIs" dxfId="5951" priority="1255" operator="lessThan">
      <formula>0</formula>
    </cfRule>
    <cfRule type="cellIs" dxfId="5950" priority="1256" operator="lessThan">
      <formula>-105575</formula>
    </cfRule>
  </conditionalFormatting>
  <conditionalFormatting sqref="BB255:BB257">
    <cfRule type="cellIs" dxfId="5949" priority="1253" operator="lessThan">
      <formula>0</formula>
    </cfRule>
    <cfRule type="cellIs" dxfId="5948" priority="1254" operator="lessThan">
      <formula>-105575</formula>
    </cfRule>
  </conditionalFormatting>
  <conditionalFormatting sqref="BB255:BB257">
    <cfRule type="cellIs" dxfId="5947" priority="1251" operator="lessThan">
      <formula>0</formula>
    </cfRule>
    <cfRule type="cellIs" dxfId="5946" priority="1252" operator="lessThan">
      <formula>-105575</formula>
    </cfRule>
  </conditionalFormatting>
  <conditionalFormatting sqref="BB255:BB257">
    <cfRule type="cellIs" dxfId="5945" priority="1249" operator="lessThan">
      <formula>0</formula>
    </cfRule>
    <cfRule type="cellIs" dxfId="5944" priority="1250" operator="lessThan">
      <formula>-105575</formula>
    </cfRule>
  </conditionalFormatting>
  <conditionalFormatting sqref="BB255:BB257">
    <cfRule type="cellIs" dxfId="5943" priority="1247" operator="lessThan">
      <formula>0</formula>
    </cfRule>
    <cfRule type="cellIs" dxfId="5942" priority="1248" operator="lessThan">
      <formula>-105575</formula>
    </cfRule>
  </conditionalFormatting>
  <conditionalFormatting sqref="BB255:BB257">
    <cfRule type="cellIs" dxfId="5941" priority="1245" operator="lessThan">
      <formula>0</formula>
    </cfRule>
    <cfRule type="cellIs" dxfId="5940" priority="1246" operator="lessThan">
      <formula>-105575</formula>
    </cfRule>
  </conditionalFormatting>
  <conditionalFormatting sqref="BB255:BB257">
    <cfRule type="cellIs" dxfId="5939" priority="1243" operator="lessThan">
      <formula>0</formula>
    </cfRule>
    <cfRule type="cellIs" dxfId="5938" priority="1244" operator="lessThan">
      <formula>-105575</formula>
    </cfRule>
  </conditionalFormatting>
  <conditionalFormatting sqref="BB255:BB257">
    <cfRule type="cellIs" dxfId="5937" priority="1241" operator="lessThan">
      <formula>0</formula>
    </cfRule>
    <cfRule type="cellIs" dxfId="5936" priority="1242" operator="lessThan">
      <formula>-105575</formula>
    </cfRule>
  </conditionalFormatting>
  <conditionalFormatting sqref="BB255:BB257">
    <cfRule type="cellIs" dxfId="5935" priority="1239" operator="lessThan">
      <formula>0</formula>
    </cfRule>
    <cfRule type="cellIs" dxfId="5934" priority="1240" operator="lessThan">
      <formula>-105575</formula>
    </cfRule>
  </conditionalFormatting>
  <conditionalFormatting sqref="BB255:BB257">
    <cfRule type="cellIs" dxfId="5933" priority="1237" operator="lessThan">
      <formula>0</formula>
    </cfRule>
    <cfRule type="cellIs" dxfId="5932" priority="1238" operator="lessThan">
      <formula>-105575</formula>
    </cfRule>
  </conditionalFormatting>
  <conditionalFormatting sqref="BB260:BB262">
    <cfRule type="cellIs" dxfId="5931" priority="1235" operator="lessThan">
      <formula>0</formula>
    </cfRule>
    <cfRule type="cellIs" dxfId="5930" priority="1236" operator="lessThan">
      <formula>-105575</formula>
    </cfRule>
  </conditionalFormatting>
  <conditionalFormatting sqref="BB260:BB262">
    <cfRule type="cellIs" dxfId="5929" priority="1233" operator="lessThan">
      <formula>0</formula>
    </cfRule>
    <cfRule type="cellIs" dxfId="5928" priority="1234" operator="lessThan">
      <formula>-105575</formula>
    </cfRule>
  </conditionalFormatting>
  <conditionalFormatting sqref="BB260:BB262">
    <cfRule type="cellIs" dxfId="5927" priority="1231" operator="lessThan">
      <formula>0</formula>
    </cfRule>
    <cfRule type="cellIs" dxfId="5926" priority="1232" operator="lessThan">
      <formula>-105575</formula>
    </cfRule>
  </conditionalFormatting>
  <conditionalFormatting sqref="BB260:BB262">
    <cfRule type="cellIs" dxfId="5925" priority="1229" operator="lessThan">
      <formula>0</formula>
    </cfRule>
    <cfRule type="cellIs" dxfId="5924" priority="1230" operator="lessThan">
      <formula>-105575</formula>
    </cfRule>
  </conditionalFormatting>
  <conditionalFormatting sqref="BB260:BB262">
    <cfRule type="cellIs" dxfId="5923" priority="1227" operator="lessThan">
      <formula>0</formula>
    </cfRule>
    <cfRule type="cellIs" dxfId="5922" priority="1228" operator="lessThan">
      <formula>-105575</formula>
    </cfRule>
  </conditionalFormatting>
  <conditionalFormatting sqref="BB260:BB262">
    <cfRule type="cellIs" dxfId="5921" priority="1225" operator="lessThan">
      <formula>0</formula>
    </cfRule>
    <cfRule type="cellIs" dxfId="5920" priority="1226" operator="lessThan">
      <formula>-105575</formula>
    </cfRule>
  </conditionalFormatting>
  <conditionalFormatting sqref="BB260:BB262">
    <cfRule type="cellIs" dxfId="5919" priority="1223" operator="lessThan">
      <formula>0</formula>
    </cfRule>
    <cfRule type="cellIs" dxfId="5918" priority="1224" operator="lessThan">
      <formula>-105575</formula>
    </cfRule>
  </conditionalFormatting>
  <conditionalFormatting sqref="BB260:BB262">
    <cfRule type="cellIs" dxfId="5917" priority="1221" operator="lessThan">
      <formula>0</formula>
    </cfRule>
    <cfRule type="cellIs" dxfId="5916" priority="1222" operator="lessThan">
      <formula>-105575</formula>
    </cfRule>
  </conditionalFormatting>
  <conditionalFormatting sqref="BB260:BB262">
    <cfRule type="cellIs" dxfId="5915" priority="1219" operator="lessThan">
      <formula>0</formula>
    </cfRule>
    <cfRule type="cellIs" dxfId="5914" priority="1220" operator="lessThan">
      <formula>-105575</formula>
    </cfRule>
  </conditionalFormatting>
  <conditionalFormatting sqref="BB264:BB267">
    <cfRule type="cellIs" dxfId="5913" priority="1217" operator="lessThan">
      <formula>0</formula>
    </cfRule>
    <cfRule type="cellIs" dxfId="5912" priority="1218" operator="lessThan">
      <formula>-105575</formula>
    </cfRule>
  </conditionalFormatting>
  <conditionalFormatting sqref="BB264:BB267">
    <cfRule type="cellIs" dxfId="5911" priority="1215" operator="lessThan">
      <formula>0</formula>
    </cfRule>
    <cfRule type="cellIs" dxfId="5910" priority="1216" operator="lessThan">
      <formula>-105575</formula>
    </cfRule>
  </conditionalFormatting>
  <conditionalFormatting sqref="BB264:BB267">
    <cfRule type="cellIs" dxfId="5909" priority="1213" operator="lessThan">
      <formula>0</formula>
    </cfRule>
    <cfRule type="cellIs" dxfId="5908" priority="1214" operator="lessThan">
      <formula>-105575</formula>
    </cfRule>
  </conditionalFormatting>
  <conditionalFormatting sqref="BB264:BB267">
    <cfRule type="cellIs" dxfId="5907" priority="1211" operator="lessThan">
      <formula>0</formula>
    </cfRule>
    <cfRule type="cellIs" dxfId="5906" priority="1212" operator="lessThan">
      <formula>-105575</formula>
    </cfRule>
  </conditionalFormatting>
  <conditionalFormatting sqref="BB264:BB267">
    <cfRule type="cellIs" dxfId="5905" priority="1209" operator="lessThan">
      <formula>0</formula>
    </cfRule>
    <cfRule type="cellIs" dxfId="5904" priority="1210" operator="lessThan">
      <formula>-105575</formula>
    </cfRule>
  </conditionalFormatting>
  <conditionalFormatting sqref="BB264:BB267">
    <cfRule type="cellIs" dxfId="5903" priority="1207" operator="lessThan">
      <formula>0</formula>
    </cfRule>
    <cfRule type="cellIs" dxfId="5902" priority="1208" operator="lessThan">
      <formula>-105575</formula>
    </cfRule>
  </conditionalFormatting>
  <conditionalFormatting sqref="BB264:BB267">
    <cfRule type="cellIs" dxfId="5901" priority="1205" operator="lessThan">
      <formula>0</formula>
    </cfRule>
    <cfRule type="cellIs" dxfId="5900" priority="1206" operator="lessThan">
      <formula>-105575</formula>
    </cfRule>
  </conditionalFormatting>
  <conditionalFormatting sqref="BB264:BB267">
    <cfRule type="cellIs" dxfId="5899" priority="1203" operator="lessThan">
      <formula>0</formula>
    </cfRule>
    <cfRule type="cellIs" dxfId="5898" priority="1204" operator="lessThan">
      <formula>-105575</formula>
    </cfRule>
  </conditionalFormatting>
  <conditionalFormatting sqref="BB264:BB267">
    <cfRule type="cellIs" dxfId="5897" priority="1201" operator="lessThan">
      <formula>0</formula>
    </cfRule>
    <cfRule type="cellIs" dxfId="5896" priority="1202" operator="lessThan">
      <formula>-105575</formula>
    </cfRule>
  </conditionalFormatting>
  <conditionalFormatting sqref="BB270:BB272">
    <cfRule type="cellIs" dxfId="5895" priority="1199" operator="lessThan">
      <formula>0</formula>
    </cfRule>
    <cfRule type="cellIs" dxfId="5894" priority="1200" operator="lessThan">
      <formula>-105575</formula>
    </cfRule>
  </conditionalFormatting>
  <conditionalFormatting sqref="BB270:BB272">
    <cfRule type="cellIs" dxfId="5893" priority="1197" operator="lessThan">
      <formula>0</formula>
    </cfRule>
    <cfRule type="cellIs" dxfId="5892" priority="1198" operator="lessThan">
      <formula>-105575</formula>
    </cfRule>
  </conditionalFormatting>
  <conditionalFormatting sqref="BB270:BB272">
    <cfRule type="cellIs" dxfId="5891" priority="1195" operator="lessThan">
      <formula>0</formula>
    </cfRule>
    <cfRule type="cellIs" dxfId="5890" priority="1196" operator="lessThan">
      <formula>-105575</formula>
    </cfRule>
  </conditionalFormatting>
  <conditionalFormatting sqref="BB270:BB272">
    <cfRule type="cellIs" dxfId="5889" priority="1193" operator="lessThan">
      <formula>0</formula>
    </cfRule>
    <cfRule type="cellIs" dxfId="5888" priority="1194" operator="lessThan">
      <formula>-105575</formula>
    </cfRule>
  </conditionalFormatting>
  <conditionalFormatting sqref="BB270:BB272">
    <cfRule type="cellIs" dxfId="5887" priority="1191" operator="lessThan">
      <formula>0</formula>
    </cfRule>
    <cfRule type="cellIs" dxfId="5886" priority="1192" operator="lessThan">
      <formula>-105575</formula>
    </cfRule>
  </conditionalFormatting>
  <conditionalFormatting sqref="BB270:BB272">
    <cfRule type="cellIs" dxfId="5885" priority="1189" operator="lessThan">
      <formula>0</formula>
    </cfRule>
    <cfRule type="cellIs" dxfId="5884" priority="1190" operator="lessThan">
      <formula>-105575</formula>
    </cfRule>
  </conditionalFormatting>
  <conditionalFormatting sqref="BB270:BB272">
    <cfRule type="cellIs" dxfId="5883" priority="1187" operator="lessThan">
      <formula>0</formula>
    </cfRule>
    <cfRule type="cellIs" dxfId="5882" priority="1188" operator="lessThan">
      <formula>-105575</formula>
    </cfRule>
  </conditionalFormatting>
  <conditionalFormatting sqref="BB270:BB272">
    <cfRule type="cellIs" dxfId="5881" priority="1185" operator="lessThan">
      <formula>0</formula>
    </cfRule>
    <cfRule type="cellIs" dxfId="5880" priority="1186" operator="lessThan">
      <formula>-105575</formula>
    </cfRule>
  </conditionalFormatting>
  <conditionalFormatting sqref="BB270:BB272">
    <cfRule type="cellIs" dxfId="5879" priority="1183" operator="lessThan">
      <formula>0</formula>
    </cfRule>
    <cfRule type="cellIs" dxfId="5878" priority="1184" operator="lessThan">
      <formula>-105575</formula>
    </cfRule>
  </conditionalFormatting>
  <conditionalFormatting sqref="BB274:BB275">
    <cfRule type="cellIs" dxfId="5877" priority="1181" operator="lessThan">
      <formula>0</formula>
    </cfRule>
    <cfRule type="cellIs" dxfId="5876" priority="1182" operator="lessThan">
      <formula>-105575</formula>
    </cfRule>
  </conditionalFormatting>
  <conditionalFormatting sqref="BB274:BB275">
    <cfRule type="cellIs" dxfId="5875" priority="1179" operator="lessThan">
      <formula>0</formula>
    </cfRule>
    <cfRule type="cellIs" dxfId="5874" priority="1180" operator="lessThan">
      <formula>-105575</formula>
    </cfRule>
  </conditionalFormatting>
  <conditionalFormatting sqref="BB274:BB275">
    <cfRule type="cellIs" dxfId="5873" priority="1177" operator="lessThan">
      <formula>0</formula>
    </cfRule>
    <cfRule type="cellIs" dxfId="5872" priority="1178" operator="lessThan">
      <formula>-105575</formula>
    </cfRule>
  </conditionalFormatting>
  <conditionalFormatting sqref="BB274:BB275">
    <cfRule type="cellIs" dxfId="5871" priority="1175" operator="lessThan">
      <formula>0</formula>
    </cfRule>
    <cfRule type="cellIs" dxfId="5870" priority="1176" operator="lessThan">
      <formula>-105575</formula>
    </cfRule>
  </conditionalFormatting>
  <conditionalFormatting sqref="BB274:BB275">
    <cfRule type="cellIs" dxfId="5869" priority="1173" operator="lessThan">
      <formula>0</formula>
    </cfRule>
    <cfRule type="cellIs" dxfId="5868" priority="1174" operator="lessThan">
      <formula>-105575</formula>
    </cfRule>
  </conditionalFormatting>
  <conditionalFormatting sqref="BB274:BB275">
    <cfRule type="cellIs" dxfId="5867" priority="1171" operator="lessThan">
      <formula>0</formula>
    </cfRule>
    <cfRule type="cellIs" dxfId="5866" priority="1172" operator="lessThan">
      <formula>-105575</formula>
    </cfRule>
  </conditionalFormatting>
  <conditionalFormatting sqref="BB274:BB275">
    <cfRule type="cellIs" dxfId="5865" priority="1169" operator="lessThan">
      <formula>0</formula>
    </cfRule>
    <cfRule type="cellIs" dxfId="5864" priority="1170" operator="lessThan">
      <formula>-105575</formula>
    </cfRule>
  </conditionalFormatting>
  <conditionalFormatting sqref="BB274:BB275">
    <cfRule type="cellIs" dxfId="5863" priority="1167" operator="lessThan">
      <formula>0</formula>
    </cfRule>
    <cfRule type="cellIs" dxfId="5862" priority="1168" operator="lessThan">
      <formula>-105575</formula>
    </cfRule>
  </conditionalFormatting>
  <conditionalFormatting sqref="BB274:BB275">
    <cfRule type="cellIs" dxfId="5861" priority="1165" operator="lessThan">
      <formula>0</formula>
    </cfRule>
    <cfRule type="cellIs" dxfId="5860" priority="1166" operator="lessThan">
      <formula>-105575</formula>
    </cfRule>
  </conditionalFormatting>
  <conditionalFormatting sqref="BB278:BB282">
    <cfRule type="cellIs" dxfId="5859" priority="1163" operator="lessThan">
      <formula>0</formula>
    </cfRule>
    <cfRule type="cellIs" dxfId="5858" priority="1164" operator="lessThan">
      <formula>-105575</formula>
    </cfRule>
  </conditionalFormatting>
  <conditionalFormatting sqref="BB278:BB282">
    <cfRule type="cellIs" dxfId="5857" priority="1161" operator="lessThan">
      <formula>0</formula>
    </cfRule>
    <cfRule type="cellIs" dxfId="5856" priority="1162" operator="lessThan">
      <formula>-105575</formula>
    </cfRule>
  </conditionalFormatting>
  <conditionalFormatting sqref="BB278:BB282">
    <cfRule type="cellIs" dxfId="5855" priority="1159" operator="lessThan">
      <formula>0</formula>
    </cfRule>
    <cfRule type="cellIs" dxfId="5854" priority="1160" operator="lessThan">
      <formula>-105575</formula>
    </cfRule>
  </conditionalFormatting>
  <conditionalFormatting sqref="BB278:BB282">
    <cfRule type="cellIs" dxfId="5853" priority="1157" operator="lessThan">
      <formula>0</formula>
    </cfRule>
    <cfRule type="cellIs" dxfId="5852" priority="1158" operator="lessThan">
      <formula>-105575</formula>
    </cfRule>
  </conditionalFormatting>
  <conditionalFormatting sqref="BB278:BB282">
    <cfRule type="cellIs" dxfId="5851" priority="1155" operator="lessThan">
      <formula>0</formula>
    </cfRule>
    <cfRule type="cellIs" dxfId="5850" priority="1156" operator="lessThan">
      <formula>-105575</formula>
    </cfRule>
  </conditionalFormatting>
  <conditionalFormatting sqref="BB278:BB282">
    <cfRule type="cellIs" dxfId="5849" priority="1153" operator="lessThan">
      <formula>0</formula>
    </cfRule>
    <cfRule type="cellIs" dxfId="5848" priority="1154" operator="lessThan">
      <formula>-105575</formula>
    </cfRule>
  </conditionalFormatting>
  <conditionalFormatting sqref="BB278:BB282">
    <cfRule type="cellIs" dxfId="5847" priority="1151" operator="lessThan">
      <formula>0</formula>
    </cfRule>
    <cfRule type="cellIs" dxfId="5846" priority="1152" operator="lessThan">
      <formula>-105575</formula>
    </cfRule>
  </conditionalFormatting>
  <conditionalFormatting sqref="BB278:BB282">
    <cfRule type="cellIs" dxfId="5845" priority="1149" operator="lessThan">
      <formula>0</formula>
    </cfRule>
    <cfRule type="cellIs" dxfId="5844" priority="1150" operator="lessThan">
      <formula>-105575</formula>
    </cfRule>
  </conditionalFormatting>
  <conditionalFormatting sqref="BB278:BB282">
    <cfRule type="cellIs" dxfId="5843" priority="1147" operator="lessThan">
      <formula>0</formula>
    </cfRule>
    <cfRule type="cellIs" dxfId="5842" priority="1148" operator="lessThan">
      <formula>-105575</formula>
    </cfRule>
  </conditionalFormatting>
  <conditionalFormatting sqref="BB285:BB288">
    <cfRule type="cellIs" dxfId="5841" priority="1145" operator="lessThan">
      <formula>0</formula>
    </cfRule>
    <cfRule type="cellIs" dxfId="5840" priority="1146" operator="lessThan">
      <formula>-105575</formula>
    </cfRule>
  </conditionalFormatting>
  <conditionalFormatting sqref="BB285:BB288">
    <cfRule type="cellIs" dxfId="5839" priority="1143" operator="lessThan">
      <formula>0</formula>
    </cfRule>
    <cfRule type="cellIs" dxfId="5838" priority="1144" operator="lessThan">
      <formula>-105575</formula>
    </cfRule>
  </conditionalFormatting>
  <conditionalFormatting sqref="BB285:BB288">
    <cfRule type="cellIs" dxfId="5837" priority="1141" operator="lessThan">
      <formula>0</formula>
    </cfRule>
    <cfRule type="cellIs" dxfId="5836" priority="1142" operator="lessThan">
      <formula>-105575</formula>
    </cfRule>
  </conditionalFormatting>
  <conditionalFormatting sqref="BB285:BB288">
    <cfRule type="cellIs" dxfId="5835" priority="1139" operator="lessThan">
      <formula>0</formula>
    </cfRule>
    <cfRule type="cellIs" dxfId="5834" priority="1140" operator="lessThan">
      <formula>-105575</formula>
    </cfRule>
  </conditionalFormatting>
  <conditionalFormatting sqref="BB285:BB288">
    <cfRule type="cellIs" dxfId="5833" priority="1137" operator="lessThan">
      <formula>0</formula>
    </cfRule>
    <cfRule type="cellIs" dxfId="5832" priority="1138" operator="lessThan">
      <formula>-105575</formula>
    </cfRule>
  </conditionalFormatting>
  <conditionalFormatting sqref="BB285:BB288">
    <cfRule type="cellIs" dxfId="5831" priority="1135" operator="lessThan">
      <formula>0</formula>
    </cfRule>
    <cfRule type="cellIs" dxfId="5830" priority="1136" operator="lessThan">
      <formula>-105575</formula>
    </cfRule>
  </conditionalFormatting>
  <conditionalFormatting sqref="BB285:BB288">
    <cfRule type="cellIs" dxfId="5829" priority="1133" operator="lessThan">
      <formula>0</formula>
    </cfRule>
    <cfRule type="cellIs" dxfId="5828" priority="1134" operator="lessThan">
      <formula>-105575</formula>
    </cfRule>
  </conditionalFormatting>
  <conditionalFormatting sqref="BB285:BB288">
    <cfRule type="cellIs" dxfId="5827" priority="1131" operator="lessThan">
      <formula>0</formula>
    </cfRule>
    <cfRule type="cellIs" dxfId="5826" priority="1132" operator="lessThan">
      <formula>-105575</formula>
    </cfRule>
  </conditionalFormatting>
  <conditionalFormatting sqref="BB285:BB288">
    <cfRule type="cellIs" dxfId="5825" priority="1129" operator="lessThan">
      <formula>0</formula>
    </cfRule>
    <cfRule type="cellIs" dxfId="5824" priority="1130" operator="lessThan">
      <formula>-105575</formula>
    </cfRule>
  </conditionalFormatting>
  <conditionalFormatting sqref="BB203 BB220:BB221 BB235:BB243 BB231:BB233 BB212:BB213 BB225:BB226">
    <cfRule type="cellIs" dxfId="5823" priority="1127" operator="lessThan">
      <formula>0</formula>
    </cfRule>
    <cfRule type="cellIs" dxfId="5822" priority="1128" operator="lessThan">
      <formula>-105575</formula>
    </cfRule>
  </conditionalFormatting>
  <conditionalFormatting sqref="BB220 BB212:BB213 BB235:BB238 BB240:BB243 BB225:BB226 BB231:BB233">
    <cfRule type="cellIs" dxfId="5821" priority="1125" operator="lessThan">
      <formula>0</formula>
    </cfRule>
    <cfRule type="cellIs" dxfId="5820" priority="1126" operator="lessThan">
      <formula>-105575</formula>
    </cfRule>
  </conditionalFormatting>
  <conditionalFormatting sqref="BB220:BB221 BB243 BB226 BB231:BB236 BB238:BB241 BB203 BB213">
    <cfRule type="cellIs" dxfId="5819" priority="1123" operator="lessThan">
      <formula>0</formula>
    </cfRule>
    <cfRule type="cellIs" dxfId="5818" priority="1124" operator="lessThan">
      <formula>-105575</formula>
    </cfRule>
  </conditionalFormatting>
  <conditionalFormatting sqref="BB235:BB243 BB231:BB233 BB220 BB212:BB213 BB225:BB226">
    <cfRule type="cellIs" dxfId="5817" priority="1121" operator="lessThan">
      <formula>0</formula>
    </cfRule>
    <cfRule type="cellIs" dxfId="5816" priority="1122" operator="lessThan">
      <formula>-105575</formula>
    </cfRule>
  </conditionalFormatting>
  <conditionalFormatting sqref="BB220:BB221 BB237:BB243 BB203 BB231:BB235 BB212:BB213 BB225:BB226">
    <cfRule type="cellIs" dxfId="5815" priority="1119" operator="lessThan">
      <formula>0</formula>
    </cfRule>
    <cfRule type="cellIs" dxfId="5814" priority="1120" operator="lessThan">
      <formula>-105575</formula>
    </cfRule>
  </conditionalFormatting>
  <conditionalFormatting sqref="BB220:BB221 BB237:BB240 BB242:BB243 BB225:BB226 BB231:BB235">
    <cfRule type="cellIs" dxfId="5813" priority="1117" operator="lessThan">
      <formula>0</formula>
    </cfRule>
    <cfRule type="cellIs" dxfId="5812" priority="1118" operator="lessThan">
      <formula>-105575</formula>
    </cfRule>
  </conditionalFormatting>
  <conditionalFormatting sqref="BB212 BB231 BB233:BB238 BB240:BB243 BB225">
    <cfRule type="cellIs" dxfId="5811" priority="1115" operator="lessThan">
      <formula>0</formula>
    </cfRule>
    <cfRule type="cellIs" dxfId="5810" priority="1116" operator="lessThan">
      <formula>-105575</formula>
    </cfRule>
  </conditionalFormatting>
  <conditionalFormatting sqref="BB237:BB243 BB231:BB235 BB220:BB221 BB225:BB226">
    <cfRule type="cellIs" dxfId="5809" priority="1113" operator="lessThan">
      <formula>0</formula>
    </cfRule>
    <cfRule type="cellIs" dxfId="5808" priority="1114" operator="lessThan">
      <formula>-105575</formula>
    </cfRule>
  </conditionalFormatting>
  <conditionalFormatting sqref="BB233:BB237 BB231 BB239:BB243">
    <cfRule type="cellIs" dxfId="5807" priority="1111" operator="lessThan">
      <formula>0</formula>
    </cfRule>
    <cfRule type="cellIs" dxfId="5806" priority="1112" operator="lessThan">
      <formula>-105575</formula>
    </cfRule>
  </conditionalFormatting>
  <conditionalFormatting sqref="BB233:BB237 BB231 BB239:BB243">
    <cfRule type="cellIs" dxfId="5805" priority="1109" operator="lessThan">
      <formula>0</formula>
    </cfRule>
    <cfRule type="cellIs" dxfId="5804" priority="1110" operator="lessThan">
      <formula>-105575</formula>
    </cfRule>
  </conditionalFormatting>
  <conditionalFormatting sqref="BB119:BB128 BB106:BB117 BB101:BB104 BB80:BB98">
    <cfRule type="cellIs" dxfId="5803" priority="1107" operator="lessThan">
      <formula>0</formula>
    </cfRule>
    <cfRule type="cellIs" dxfId="5802" priority="1108" operator="lessThan">
      <formula>-105575</formula>
    </cfRule>
  </conditionalFormatting>
  <conditionalFormatting sqref="BB130 BB132 BB134">
    <cfRule type="cellIs" dxfId="5801" priority="1105" operator="lessThan">
      <formula>0</formula>
    </cfRule>
    <cfRule type="cellIs" dxfId="5800" priority="1106" operator="lessThan">
      <formula>-105575</formula>
    </cfRule>
  </conditionalFormatting>
  <conditionalFormatting sqref="BB130 BB132 BB134">
    <cfRule type="cellIs" dxfId="5799" priority="1103" operator="lessThan">
      <formula>0</formula>
    </cfRule>
    <cfRule type="cellIs" dxfId="5798" priority="1104" operator="lessThan">
      <formula>-105575</formula>
    </cfRule>
  </conditionalFormatting>
  <conditionalFormatting sqref="BB129 BB131 BB133 BB135">
    <cfRule type="cellIs" dxfId="5797" priority="1101" operator="lessThan">
      <formula>0</formula>
    </cfRule>
    <cfRule type="cellIs" dxfId="5796" priority="1102" operator="lessThan">
      <formula>-105575</formula>
    </cfRule>
  </conditionalFormatting>
  <conditionalFormatting sqref="BB140 BB145 BB142:BB143 BB137:BB138">
    <cfRule type="cellIs" dxfId="5795" priority="1099" operator="lessThan">
      <formula>0</formula>
    </cfRule>
    <cfRule type="cellIs" dxfId="5794" priority="1100" operator="lessThan">
      <formula>-105575</formula>
    </cfRule>
  </conditionalFormatting>
  <conditionalFormatting sqref="BB149">
    <cfRule type="cellIs" dxfId="5793" priority="1097" operator="lessThan">
      <formula>0</formula>
    </cfRule>
    <cfRule type="cellIs" dxfId="5792" priority="1098" operator="lessThan">
      <formula>-105575</formula>
    </cfRule>
  </conditionalFormatting>
  <conditionalFormatting sqref="BB129:BB138 BB140:BB149">
    <cfRule type="cellIs" dxfId="5791" priority="1095" operator="lessThan">
      <formula>0</formula>
    </cfRule>
    <cfRule type="cellIs" dxfId="5790" priority="1096" operator="lessThan">
      <formula>-105575</formula>
    </cfRule>
  </conditionalFormatting>
  <conditionalFormatting sqref="BB94:BB98 BB86:BB87 BB89:BB91 BB141:BB149 BB124:BB133 BB107:BB110 BB112:BB117 BB119:BB122 BB135:BB138 BB101:BB104 BB80:BB84">
    <cfRule type="cellIs" dxfId="5789" priority="1093" operator="lessThan">
      <formula>0</formula>
    </cfRule>
    <cfRule type="cellIs" dxfId="5788" priority="1094" operator="lessThan">
      <formula>-105575</formula>
    </cfRule>
  </conditionalFormatting>
  <conditionalFormatting sqref="BB129 BB131 BB133 BB135">
    <cfRule type="cellIs" dxfId="5787" priority="1091" operator="lessThan">
      <formula>0</formula>
    </cfRule>
    <cfRule type="cellIs" dxfId="5786" priority="1092" operator="lessThan">
      <formula>-105575</formula>
    </cfRule>
  </conditionalFormatting>
  <conditionalFormatting sqref="BB146 BB144 BB141">
    <cfRule type="cellIs" dxfId="5785" priority="1089" operator="lessThan">
      <formula>0</formula>
    </cfRule>
    <cfRule type="cellIs" dxfId="5784" priority="1090" operator="lessThan">
      <formula>-105575</formula>
    </cfRule>
  </conditionalFormatting>
  <conditionalFormatting sqref="BB146 BB144 BB141">
    <cfRule type="cellIs" dxfId="5783" priority="1087" operator="lessThan">
      <formula>0</formula>
    </cfRule>
    <cfRule type="cellIs" dxfId="5782" priority="1088" operator="lessThan">
      <formula>-105575</formula>
    </cfRule>
  </conditionalFormatting>
  <conditionalFormatting sqref="BB140 BB145 BB142:BB143 BB137:BB138">
    <cfRule type="cellIs" dxfId="5781" priority="1085" operator="lessThan">
      <formula>0</formula>
    </cfRule>
    <cfRule type="cellIs" dxfId="5780" priority="1086" operator="lessThan">
      <formula>-105575</formula>
    </cfRule>
  </conditionalFormatting>
  <conditionalFormatting sqref="BB149">
    <cfRule type="cellIs" dxfId="5779" priority="1083" operator="lessThan">
      <formula>0</formula>
    </cfRule>
    <cfRule type="cellIs" dxfId="5778" priority="1084" operator="lessThan">
      <formula>-105575</formula>
    </cfRule>
  </conditionalFormatting>
  <conditionalFormatting sqref="BB94:BB98 BB86:BB87 BB89:BB91 BB141:BB149 BB124:BB133 BB107:BB110 BB112:BB117 BB119:BB122 BB135:BB138 BB101:BB104 BB80:BB84">
    <cfRule type="cellIs" dxfId="5777" priority="1081" operator="lessThan">
      <formula>0</formula>
    </cfRule>
    <cfRule type="cellIs" dxfId="577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5775" priority="1079" operator="lessThan">
      <formula>0</formula>
    </cfRule>
    <cfRule type="cellIs" dxfId="5774" priority="1080" operator="lessThan">
      <formula>-105575</formula>
    </cfRule>
  </conditionalFormatting>
  <conditionalFormatting sqref="BB41">
    <cfRule type="cellIs" dxfId="5773" priority="1077" operator="lessThan">
      <formula>0</formula>
    </cfRule>
    <cfRule type="cellIs" dxfId="5772" priority="1078" operator="lessThan">
      <formula>-105575</formula>
    </cfRule>
  </conditionalFormatting>
  <conditionalFormatting sqref="BB152:BB155">
    <cfRule type="cellIs" dxfId="5771" priority="1075" operator="lessThan">
      <formula>0</formula>
    </cfRule>
    <cfRule type="cellIs" dxfId="5770" priority="1076" operator="lessThan">
      <formula>-105575</formula>
    </cfRule>
  </conditionalFormatting>
  <conditionalFormatting sqref="BB152:BB155">
    <cfRule type="cellIs" dxfId="5769" priority="1073" operator="lessThan">
      <formula>0</formula>
    </cfRule>
    <cfRule type="cellIs" dxfId="5768" priority="1074" operator="lessThan">
      <formula>-105575</formula>
    </cfRule>
  </conditionalFormatting>
  <conditionalFormatting sqref="BB152:BB155">
    <cfRule type="cellIs" dxfId="5767" priority="1071" operator="lessThan">
      <formula>0</formula>
    </cfRule>
    <cfRule type="cellIs" dxfId="5766" priority="1072" operator="lessThan">
      <formula>-105575</formula>
    </cfRule>
  </conditionalFormatting>
  <conditionalFormatting sqref="BB157:BB158">
    <cfRule type="cellIs" dxfId="5765" priority="1069" operator="lessThan">
      <formula>0</formula>
    </cfRule>
    <cfRule type="cellIs" dxfId="5764" priority="1070" operator="lessThan">
      <formula>-105575</formula>
    </cfRule>
  </conditionalFormatting>
  <conditionalFormatting sqref="BB157:BB158">
    <cfRule type="cellIs" dxfId="5763" priority="1067" operator="lessThan">
      <formula>0</formula>
    </cfRule>
    <cfRule type="cellIs" dxfId="5762" priority="1068" operator="lessThan">
      <formula>-105575</formula>
    </cfRule>
  </conditionalFormatting>
  <conditionalFormatting sqref="BB157:BB158">
    <cfRule type="cellIs" dxfId="5761" priority="1065" operator="lessThan">
      <formula>0</formula>
    </cfRule>
    <cfRule type="cellIs" dxfId="5760" priority="1066" operator="lessThan">
      <formula>-105575</formula>
    </cfRule>
  </conditionalFormatting>
  <conditionalFormatting sqref="BB160:BB161">
    <cfRule type="cellIs" dxfId="5759" priority="1063" operator="lessThan">
      <formula>0</formula>
    </cfRule>
    <cfRule type="cellIs" dxfId="5758" priority="1064" operator="lessThan">
      <formula>-105575</formula>
    </cfRule>
  </conditionalFormatting>
  <conditionalFormatting sqref="BB160:BB161">
    <cfRule type="cellIs" dxfId="5757" priority="1061" operator="lessThan">
      <formula>0</formula>
    </cfRule>
    <cfRule type="cellIs" dxfId="5756" priority="1062" operator="lessThan">
      <formula>-105575</formula>
    </cfRule>
  </conditionalFormatting>
  <conditionalFormatting sqref="BB160:BB161">
    <cfRule type="cellIs" dxfId="5755" priority="1059" operator="lessThan">
      <formula>0</formula>
    </cfRule>
    <cfRule type="cellIs" dxfId="5754" priority="1060" operator="lessThan">
      <formula>-105575</formula>
    </cfRule>
  </conditionalFormatting>
  <conditionalFormatting sqref="BB164:BB167">
    <cfRule type="cellIs" dxfId="5753" priority="1057" operator="lessThan">
      <formula>0</formula>
    </cfRule>
    <cfRule type="cellIs" dxfId="5752" priority="1058" operator="lessThan">
      <formula>-105575</formula>
    </cfRule>
  </conditionalFormatting>
  <conditionalFormatting sqref="BB164:BB167">
    <cfRule type="cellIs" dxfId="5751" priority="1055" operator="lessThan">
      <formula>0</formula>
    </cfRule>
    <cfRule type="cellIs" dxfId="5750" priority="1056" operator="lessThan">
      <formula>-105575</formula>
    </cfRule>
  </conditionalFormatting>
  <conditionalFormatting sqref="BB164:BB167">
    <cfRule type="cellIs" dxfId="5749" priority="1053" operator="lessThan">
      <formula>0</formula>
    </cfRule>
    <cfRule type="cellIs" dxfId="5748" priority="1054" operator="lessThan">
      <formula>-105575</formula>
    </cfRule>
  </conditionalFormatting>
  <conditionalFormatting sqref="BB169:BB177">
    <cfRule type="cellIs" dxfId="5747" priority="1051" operator="lessThan">
      <formula>0</formula>
    </cfRule>
    <cfRule type="cellIs" dxfId="5746" priority="1052" operator="lessThan">
      <formula>-105575</formula>
    </cfRule>
  </conditionalFormatting>
  <conditionalFormatting sqref="BB169:BB177">
    <cfRule type="cellIs" dxfId="5745" priority="1049" operator="lessThan">
      <formula>0</formula>
    </cfRule>
    <cfRule type="cellIs" dxfId="5744" priority="1050" operator="lessThan">
      <formula>-105575</formula>
    </cfRule>
  </conditionalFormatting>
  <conditionalFormatting sqref="BB169:BB177">
    <cfRule type="cellIs" dxfId="5743" priority="1047" operator="lessThan">
      <formula>0</formula>
    </cfRule>
    <cfRule type="cellIs" dxfId="5742" priority="1048" operator="lessThan">
      <formula>-105575</formula>
    </cfRule>
  </conditionalFormatting>
  <conditionalFormatting sqref="BB179:BB180">
    <cfRule type="cellIs" dxfId="5741" priority="1045" operator="lessThan">
      <formula>0</formula>
    </cfRule>
    <cfRule type="cellIs" dxfId="5740" priority="1046" operator="lessThan">
      <formula>-105575</formula>
    </cfRule>
  </conditionalFormatting>
  <conditionalFormatting sqref="BB179:BB180">
    <cfRule type="cellIs" dxfId="5739" priority="1043" operator="lessThan">
      <formula>0</formula>
    </cfRule>
    <cfRule type="cellIs" dxfId="5738" priority="1044" operator="lessThan">
      <formula>-105575</formula>
    </cfRule>
  </conditionalFormatting>
  <conditionalFormatting sqref="BB179:BB180">
    <cfRule type="cellIs" dxfId="5737" priority="1041" operator="lessThan">
      <formula>0</formula>
    </cfRule>
    <cfRule type="cellIs" dxfId="5736" priority="1042" operator="lessThan">
      <formula>-105575</formula>
    </cfRule>
  </conditionalFormatting>
  <conditionalFormatting sqref="BB183:BB189">
    <cfRule type="cellIs" dxfId="5735" priority="1039" operator="lessThan">
      <formula>0</formula>
    </cfRule>
    <cfRule type="cellIs" dxfId="5734" priority="1040" operator="lessThan">
      <formula>-105575</formula>
    </cfRule>
  </conditionalFormatting>
  <conditionalFormatting sqref="BB183:BB189">
    <cfRule type="cellIs" dxfId="5733" priority="1037" operator="lessThan">
      <formula>0</formula>
    </cfRule>
    <cfRule type="cellIs" dxfId="5732" priority="1038" operator="lessThan">
      <formula>-105575</formula>
    </cfRule>
  </conditionalFormatting>
  <conditionalFormatting sqref="BB183:BB189">
    <cfRule type="cellIs" dxfId="5731" priority="1035" operator="lessThan">
      <formula>0</formula>
    </cfRule>
    <cfRule type="cellIs" dxfId="5730" priority="1036" operator="lessThan">
      <formula>-105575</formula>
    </cfRule>
  </conditionalFormatting>
  <conditionalFormatting sqref="BB191:BB192">
    <cfRule type="cellIs" dxfId="5729" priority="1033" operator="lessThan">
      <formula>0</formula>
    </cfRule>
    <cfRule type="cellIs" dxfId="5728" priority="1034" operator="lessThan">
      <formula>-105575</formula>
    </cfRule>
  </conditionalFormatting>
  <conditionalFormatting sqref="BB191:BB192">
    <cfRule type="cellIs" dxfId="5727" priority="1031" operator="lessThan">
      <formula>0</formula>
    </cfRule>
    <cfRule type="cellIs" dxfId="5726" priority="1032" operator="lessThan">
      <formula>-105575</formula>
    </cfRule>
  </conditionalFormatting>
  <conditionalFormatting sqref="BB191:BB192">
    <cfRule type="cellIs" dxfId="5725" priority="1029" operator="lessThan">
      <formula>0</formula>
    </cfRule>
    <cfRule type="cellIs" dxfId="5724" priority="1030" operator="lessThan">
      <formula>-105575</formula>
    </cfRule>
  </conditionalFormatting>
  <conditionalFormatting sqref="BB194:BB195">
    <cfRule type="cellIs" dxfId="5723" priority="1027" operator="lessThan">
      <formula>0</formula>
    </cfRule>
    <cfRule type="cellIs" dxfId="5722" priority="1028" operator="lessThan">
      <formula>-105575</formula>
    </cfRule>
  </conditionalFormatting>
  <conditionalFormatting sqref="BB194:BB195">
    <cfRule type="cellIs" dxfId="5721" priority="1025" operator="lessThan">
      <formula>0</formula>
    </cfRule>
    <cfRule type="cellIs" dxfId="5720" priority="1026" operator="lessThan">
      <formula>-105575</formula>
    </cfRule>
  </conditionalFormatting>
  <conditionalFormatting sqref="BB194:BB195">
    <cfRule type="cellIs" dxfId="5719" priority="1023" operator="lessThan">
      <formula>0</formula>
    </cfRule>
    <cfRule type="cellIs" dxfId="5718" priority="1024" operator="lessThan">
      <formula>-105575</formula>
    </cfRule>
  </conditionalFormatting>
  <conditionalFormatting sqref="BB199:BB202">
    <cfRule type="cellIs" dxfId="5717" priority="1021" operator="lessThan">
      <formula>0</formula>
    </cfRule>
    <cfRule type="cellIs" dxfId="5716" priority="1022" operator="lessThan">
      <formula>-105575</formula>
    </cfRule>
  </conditionalFormatting>
  <conditionalFormatting sqref="BB199:BB202">
    <cfRule type="cellIs" dxfId="5715" priority="1019" operator="lessThan">
      <formula>0</formula>
    </cfRule>
    <cfRule type="cellIs" dxfId="5714" priority="1020" operator="lessThan">
      <formula>-105575</formula>
    </cfRule>
  </conditionalFormatting>
  <conditionalFormatting sqref="BB199:BB202">
    <cfRule type="cellIs" dxfId="5713" priority="1017" operator="lessThan">
      <formula>0</formula>
    </cfRule>
    <cfRule type="cellIs" dxfId="5712" priority="1018" operator="lessThan">
      <formula>-105575</formula>
    </cfRule>
  </conditionalFormatting>
  <conditionalFormatting sqref="BB204:BB208">
    <cfRule type="cellIs" dxfId="5711" priority="1015" operator="lessThan">
      <formula>0</formula>
    </cfRule>
    <cfRule type="cellIs" dxfId="5710" priority="1016" operator="lessThan">
      <formula>-105575</formula>
    </cfRule>
  </conditionalFormatting>
  <conditionalFormatting sqref="BB204:BB208">
    <cfRule type="cellIs" dxfId="5709" priority="1013" operator="lessThan">
      <formula>0</formula>
    </cfRule>
    <cfRule type="cellIs" dxfId="5708" priority="1014" operator="lessThan">
      <formula>-105575</formula>
    </cfRule>
  </conditionalFormatting>
  <conditionalFormatting sqref="BB204:BB208">
    <cfRule type="cellIs" dxfId="5707" priority="1011" operator="lessThan">
      <formula>0</formula>
    </cfRule>
    <cfRule type="cellIs" dxfId="5706" priority="1012" operator="lessThan">
      <formula>-105575</formula>
    </cfRule>
  </conditionalFormatting>
  <conditionalFormatting sqref="BB210:BB211">
    <cfRule type="cellIs" dxfId="5705" priority="1009" operator="lessThan">
      <formula>0</formula>
    </cfRule>
    <cfRule type="cellIs" dxfId="5704" priority="1010" operator="lessThan">
      <formula>-105575</formula>
    </cfRule>
  </conditionalFormatting>
  <conditionalFormatting sqref="BB210:BB211">
    <cfRule type="cellIs" dxfId="5703" priority="1007" operator="lessThan">
      <formula>0</formula>
    </cfRule>
    <cfRule type="cellIs" dxfId="5702" priority="1008" operator="lessThan">
      <formula>-105575</formula>
    </cfRule>
  </conditionalFormatting>
  <conditionalFormatting sqref="BB210:BB211">
    <cfRule type="cellIs" dxfId="5701" priority="1005" operator="lessThan">
      <formula>0</formula>
    </cfRule>
    <cfRule type="cellIs" dxfId="5700" priority="1006" operator="lessThan">
      <formula>-105575</formula>
    </cfRule>
  </conditionalFormatting>
  <conditionalFormatting sqref="BB214:BB219">
    <cfRule type="cellIs" dxfId="5699" priority="1003" operator="lessThan">
      <formula>0</formula>
    </cfRule>
    <cfRule type="cellIs" dxfId="5698" priority="1004" operator="lessThan">
      <formula>-105575</formula>
    </cfRule>
  </conditionalFormatting>
  <conditionalFormatting sqref="BB214:BB219">
    <cfRule type="cellIs" dxfId="5697" priority="1001" operator="lessThan">
      <formula>0</formula>
    </cfRule>
    <cfRule type="cellIs" dxfId="5696" priority="1002" operator="lessThan">
      <formula>-105575</formula>
    </cfRule>
  </conditionalFormatting>
  <conditionalFormatting sqref="BB214:BB219">
    <cfRule type="cellIs" dxfId="5695" priority="999" operator="lessThan">
      <formula>0</formula>
    </cfRule>
    <cfRule type="cellIs" dxfId="5694" priority="1000" operator="lessThan">
      <formula>-105575</formula>
    </cfRule>
  </conditionalFormatting>
  <conditionalFormatting sqref="BB222:BB224">
    <cfRule type="cellIs" dxfId="5693" priority="997" operator="lessThan">
      <formula>0</formula>
    </cfRule>
    <cfRule type="cellIs" dxfId="5692" priority="998" operator="lessThan">
      <formula>-105575</formula>
    </cfRule>
  </conditionalFormatting>
  <conditionalFormatting sqref="BB222:BB224">
    <cfRule type="cellIs" dxfId="5691" priority="995" operator="lessThan">
      <formula>0</formula>
    </cfRule>
    <cfRule type="cellIs" dxfId="5690" priority="996" operator="lessThan">
      <formula>-105575</formula>
    </cfRule>
  </conditionalFormatting>
  <conditionalFormatting sqref="BB222:BB224">
    <cfRule type="cellIs" dxfId="5689" priority="993" operator="lessThan">
      <formula>0</formula>
    </cfRule>
    <cfRule type="cellIs" dxfId="5688" priority="994" operator="lessThan">
      <formula>-105575</formula>
    </cfRule>
  </conditionalFormatting>
  <conditionalFormatting sqref="BB227:BB230">
    <cfRule type="cellIs" dxfId="5687" priority="991" operator="lessThan">
      <formula>0</formula>
    </cfRule>
    <cfRule type="cellIs" dxfId="5686" priority="992" operator="lessThan">
      <formula>-105575</formula>
    </cfRule>
  </conditionalFormatting>
  <conditionalFormatting sqref="BB227:BB230">
    <cfRule type="cellIs" dxfId="5685" priority="989" operator="lessThan">
      <formula>0</formula>
    </cfRule>
    <cfRule type="cellIs" dxfId="5684" priority="990" operator="lessThan">
      <formula>-105575</formula>
    </cfRule>
  </conditionalFormatting>
  <conditionalFormatting sqref="BB227:BB230">
    <cfRule type="cellIs" dxfId="5683" priority="987" operator="lessThan">
      <formula>0</formula>
    </cfRule>
    <cfRule type="cellIs" dxfId="5682" priority="988" operator="lessThan">
      <formula>-105575</formula>
    </cfRule>
  </conditionalFormatting>
  <conditionalFormatting sqref="BB203 BB220:BB221 BB235:BB243 BB231:BB233 BB212:BB213 BB225:BB226">
    <cfRule type="cellIs" dxfId="5681" priority="985" operator="lessThan">
      <formula>0</formula>
    </cfRule>
    <cfRule type="cellIs" dxfId="5680" priority="986" operator="lessThan">
      <formula>-105575</formula>
    </cfRule>
  </conditionalFormatting>
  <conditionalFormatting sqref="BB220 BB212:BB213 BB235:BB238 BB240:BB243 BB225:BB226 BB231:BB233">
    <cfRule type="cellIs" dxfId="5679" priority="983" operator="lessThan">
      <formula>0</formula>
    </cfRule>
    <cfRule type="cellIs" dxfId="5678" priority="984" operator="lessThan">
      <formula>-105575</formula>
    </cfRule>
  </conditionalFormatting>
  <conditionalFormatting sqref="BB220:BB221 BB243 BB226 BB231:BB236 BB238:BB241 BB203 BB213">
    <cfRule type="cellIs" dxfId="5677" priority="981" operator="lessThan">
      <formula>0</formula>
    </cfRule>
    <cfRule type="cellIs" dxfId="5676" priority="982" operator="lessThan">
      <formula>-105575</formula>
    </cfRule>
  </conditionalFormatting>
  <conditionalFormatting sqref="BB235:BB243 BB231:BB233 BB220 BB212:BB213 BB225:BB226">
    <cfRule type="cellIs" dxfId="5675" priority="979" operator="lessThan">
      <formula>0</formula>
    </cfRule>
    <cfRule type="cellIs" dxfId="5674" priority="980" operator="lessThan">
      <formula>-105575</formula>
    </cfRule>
  </conditionalFormatting>
  <conditionalFormatting sqref="BB220:BB221 BB237:BB243 BB203 BB231:BB235 BB212:BB213 BB225:BB226">
    <cfRule type="cellIs" dxfId="5673" priority="977" operator="lessThan">
      <formula>0</formula>
    </cfRule>
    <cfRule type="cellIs" dxfId="5672" priority="978" operator="lessThan">
      <formula>-105575</formula>
    </cfRule>
  </conditionalFormatting>
  <conditionalFormatting sqref="BB220:BB221 BB237:BB240 BB242:BB243 BB225:BB226 BB231:BB235">
    <cfRule type="cellIs" dxfId="5671" priority="975" operator="lessThan">
      <formula>0</formula>
    </cfRule>
    <cfRule type="cellIs" dxfId="5670" priority="976" operator="lessThan">
      <formula>-105575</formula>
    </cfRule>
  </conditionalFormatting>
  <conditionalFormatting sqref="BB212 BB231 BB233:BB238 BB240:BB243 BB225">
    <cfRule type="cellIs" dxfId="5669" priority="973" operator="lessThan">
      <formula>0</formula>
    </cfRule>
    <cfRule type="cellIs" dxfId="5668" priority="974" operator="lessThan">
      <formula>-105575</formula>
    </cfRule>
  </conditionalFormatting>
  <conditionalFormatting sqref="BB237:BB243 BB231:BB235 BB220:BB221 BB225:BB226">
    <cfRule type="cellIs" dxfId="5667" priority="971" operator="lessThan">
      <formula>0</formula>
    </cfRule>
    <cfRule type="cellIs" dxfId="5666" priority="972" operator="lessThan">
      <formula>-105575</formula>
    </cfRule>
  </conditionalFormatting>
  <conditionalFormatting sqref="BB233:BB237 BB231 BB239:BB243">
    <cfRule type="cellIs" dxfId="5665" priority="969" operator="lessThan">
      <formula>0</formula>
    </cfRule>
    <cfRule type="cellIs" dxfId="5664" priority="970" operator="lessThan">
      <formula>-105575</formula>
    </cfRule>
  </conditionalFormatting>
  <conditionalFormatting sqref="BB233:BB237 BB231 BB239:BB243">
    <cfRule type="cellIs" dxfId="5663" priority="967" operator="lessThan">
      <formula>0</formula>
    </cfRule>
    <cfRule type="cellIs" dxfId="5662" priority="968" operator="lessThan">
      <formula>-105575</formula>
    </cfRule>
  </conditionalFormatting>
  <conditionalFormatting sqref="BB119:BB128 BB106:BB117 BB101:BB104 BB80:BB98">
    <cfRule type="cellIs" dxfId="5661" priority="965" operator="lessThan">
      <formula>0</formula>
    </cfRule>
    <cfRule type="cellIs" dxfId="5660" priority="966" operator="lessThan">
      <formula>-105575</formula>
    </cfRule>
  </conditionalFormatting>
  <conditionalFormatting sqref="BB130 BB132 BB134">
    <cfRule type="cellIs" dxfId="5659" priority="963" operator="lessThan">
      <formula>0</formula>
    </cfRule>
    <cfRule type="cellIs" dxfId="5658" priority="964" operator="lessThan">
      <formula>-105575</formula>
    </cfRule>
  </conditionalFormatting>
  <conditionalFormatting sqref="BB130 BB132 BB134">
    <cfRule type="cellIs" dxfId="5657" priority="961" operator="lessThan">
      <formula>0</formula>
    </cfRule>
    <cfRule type="cellIs" dxfId="5656" priority="962" operator="lessThan">
      <formula>-105575</formula>
    </cfRule>
  </conditionalFormatting>
  <conditionalFormatting sqref="BB129 BB131 BB133 BB135">
    <cfRule type="cellIs" dxfId="5655" priority="959" operator="lessThan">
      <formula>0</formula>
    </cfRule>
    <cfRule type="cellIs" dxfId="5654" priority="960" operator="lessThan">
      <formula>-105575</formula>
    </cfRule>
  </conditionalFormatting>
  <conditionalFormatting sqref="BB140 BB145 BB142:BB143 BB137:BB138">
    <cfRule type="cellIs" dxfId="5653" priority="957" operator="lessThan">
      <formula>0</formula>
    </cfRule>
    <cfRule type="cellIs" dxfId="5652" priority="958" operator="lessThan">
      <formula>-105575</formula>
    </cfRule>
  </conditionalFormatting>
  <conditionalFormatting sqref="BB149">
    <cfRule type="cellIs" dxfId="5651" priority="955" operator="lessThan">
      <formula>0</formula>
    </cfRule>
    <cfRule type="cellIs" dxfId="5650" priority="956" operator="lessThan">
      <formula>-105575</formula>
    </cfRule>
  </conditionalFormatting>
  <conditionalFormatting sqref="BB129:BB138 BB140:BB149">
    <cfRule type="cellIs" dxfId="5649" priority="953" operator="lessThan">
      <formula>0</formula>
    </cfRule>
    <cfRule type="cellIs" dxfId="5648" priority="954" operator="lessThan">
      <formula>-105575</formula>
    </cfRule>
  </conditionalFormatting>
  <conditionalFormatting sqref="BB94:BB98 BB86:BB87 BB89:BB91 BB141:BB149 BB124:BB133 BB107:BB110 BB112:BB117 BB119:BB122 BB135:BB138 BB101:BB104 BB80:BB84">
    <cfRule type="cellIs" dxfId="5647" priority="951" operator="lessThan">
      <formula>0</formula>
    </cfRule>
    <cfRule type="cellIs" dxfId="5646" priority="952" operator="lessThan">
      <formula>-105575</formula>
    </cfRule>
  </conditionalFormatting>
  <conditionalFormatting sqref="BB129 BB131 BB133 BB135">
    <cfRule type="cellIs" dxfId="5645" priority="949" operator="lessThan">
      <formula>0</formula>
    </cfRule>
    <cfRule type="cellIs" dxfId="5644" priority="950" operator="lessThan">
      <formula>-105575</formula>
    </cfRule>
  </conditionalFormatting>
  <conditionalFormatting sqref="BB146 BB144 BB141">
    <cfRule type="cellIs" dxfId="5643" priority="947" operator="lessThan">
      <formula>0</formula>
    </cfRule>
    <cfRule type="cellIs" dxfId="5642" priority="948" operator="lessThan">
      <formula>-105575</formula>
    </cfRule>
  </conditionalFormatting>
  <conditionalFormatting sqref="BB146 BB144 BB141">
    <cfRule type="cellIs" dxfId="5641" priority="945" operator="lessThan">
      <formula>0</formula>
    </cfRule>
    <cfRule type="cellIs" dxfId="5640" priority="946" operator="lessThan">
      <formula>-105575</formula>
    </cfRule>
  </conditionalFormatting>
  <conditionalFormatting sqref="BB140 BB145 BB142:BB143 BB137:BB138">
    <cfRule type="cellIs" dxfId="5639" priority="943" operator="lessThan">
      <formula>0</formula>
    </cfRule>
    <cfRule type="cellIs" dxfId="5638" priority="944" operator="lessThan">
      <formula>-105575</formula>
    </cfRule>
  </conditionalFormatting>
  <conditionalFormatting sqref="BB149">
    <cfRule type="cellIs" dxfId="5637" priority="941" operator="lessThan">
      <formula>0</formula>
    </cfRule>
    <cfRule type="cellIs" dxfId="5636" priority="942" operator="lessThan">
      <formula>-105575</formula>
    </cfRule>
  </conditionalFormatting>
  <conditionalFormatting sqref="BB94:BB98 BB86:BB87 BB89:BB91 BB141:BB149 BB124:BB133 BB107:BB110 BB112:BB117 BB119:BB122 BB135:BB138 BB101:BB104 BB80:BB84">
    <cfRule type="cellIs" dxfId="5635" priority="939" operator="lessThan">
      <formula>0</formula>
    </cfRule>
    <cfRule type="cellIs" dxfId="563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5633" priority="937" operator="lessThan">
      <formula>0</formula>
    </cfRule>
    <cfRule type="cellIs" dxfId="5632" priority="938" operator="lessThan">
      <formula>-105575</formula>
    </cfRule>
  </conditionalFormatting>
  <conditionalFormatting sqref="BB41">
    <cfRule type="cellIs" dxfId="5631" priority="935" operator="lessThan">
      <formula>0</formula>
    </cfRule>
    <cfRule type="cellIs" dxfId="5630" priority="936" operator="lessThan">
      <formula>-105575</formula>
    </cfRule>
  </conditionalFormatting>
  <conditionalFormatting sqref="BB152:BB155">
    <cfRule type="cellIs" dxfId="5629" priority="933" operator="lessThan">
      <formula>0</formula>
    </cfRule>
    <cfRule type="cellIs" dxfId="5628" priority="934" operator="lessThan">
      <formula>-105575</formula>
    </cfRule>
  </conditionalFormatting>
  <conditionalFormatting sqref="BB152:BB155">
    <cfRule type="cellIs" dxfId="5627" priority="931" operator="lessThan">
      <formula>0</formula>
    </cfRule>
    <cfRule type="cellIs" dxfId="5626" priority="932" operator="lessThan">
      <formula>-105575</formula>
    </cfRule>
  </conditionalFormatting>
  <conditionalFormatting sqref="BB152:BB155">
    <cfRule type="cellIs" dxfId="5625" priority="929" operator="lessThan">
      <formula>0</formula>
    </cfRule>
    <cfRule type="cellIs" dxfId="5624" priority="930" operator="lessThan">
      <formula>-105575</formula>
    </cfRule>
  </conditionalFormatting>
  <conditionalFormatting sqref="BB157:BB158">
    <cfRule type="cellIs" dxfId="5623" priority="927" operator="lessThan">
      <formula>0</formula>
    </cfRule>
    <cfRule type="cellIs" dxfId="5622" priority="928" operator="lessThan">
      <formula>-105575</formula>
    </cfRule>
  </conditionalFormatting>
  <conditionalFormatting sqref="BB157:BB158">
    <cfRule type="cellIs" dxfId="5621" priority="925" operator="lessThan">
      <formula>0</formula>
    </cfRule>
    <cfRule type="cellIs" dxfId="5620" priority="926" operator="lessThan">
      <formula>-105575</formula>
    </cfRule>
  </conditionalFormatting>
  <conditionalFormatting sqref="BB157:BB158">
    <cfRule type="cellIs" dxfId="5619" priority="923" operator="lessThan">
      <formula>0</formula>
    </cfRule>
    <cfRule type="cellIs" dxfId="5618" priority="924" operator="lessThan">
      <formula>-105575</formula>
    </cfRule>
  </conditionalFormatting>
  <conditionalFormatting sqref="BB160:BB161">
    <cfRule type="cellIs" dxfId="5617" priority="921" operator="lessThan">
      <formula>0</formula>
    </cfRule>
    <cfRule type="cellIs" dxfId="5616" priority="922" operator="lessThan">
      <formula>-105575</formula>
    </cfRule>
  </conditionalFormatting>
  <conditionalFormatting sqref="BB160:BB161">
    <cfRule type="cellIs" dxfId="5615" priority="919" operator="lessThan">
      <formula>0</formula>
    </cfRule>
    <cfRule type="cellIs" dxfId="5614" priority="920" operator="lessThan">
      <formula>-105575</formula>
    </cfRule>
  </conditionalFormatting>
  <conditionalFormatting sqref="BB160:BB161">
    <cfRule type="cellIs" dxfId="5613" priority="917" operator="lessThan">
      <formula>0</formula>
    </cfRule>
    <cfRule type="cellIs" dxfId="5612" priority="918" operator="lessThan">
      <formula>-105575</formula>
    </cfRule>
  </conditionalFormatting>
  <conditionalFormatting sqref="BB164:BB167">
    <cfRule type="cellIs" dxfId="5611" priority="915" operator="lessThan">
      <formula>0</formula>
    </cfRule>
    <cfRule type="cellIs" dxfId="5610" priority="916" operator="lessThan">
      <formula>-105575</formula>
    </cfRule>
  </conditionalFormatting>
  <conditionalFormatting sqref="BB164:BB167">
    <cfRule type="cellIs" dxfId="5609" priority="913" operator="lessThan">
      <formula>0</formula>
    </cfRule>
    <cfRule type="cellIs" dxfId="5608" priority="914" operator="lessThan">
      <formula>-105575</formula>
    </cfRule>
  </conditionalFormatting>
  <conditionalFormatting sqref="BB164:BB167">
    <cfRule type="cellIs" dxfId="5607" priority="911" operator="lessThan">
      <formula>0</formula>
    </cfRule>
    <cfRule type="cellIs" dxfId="5606" priority="912" operator="lessThan">
      <formula>-105575</formula>
    </cfRule>
  </conditionalFormatting>
  <conditionalFormatting sqref="BB169:BB177">
    <cfRule type="cellIs" dxfId="5605" priority="909" operator="lessThan">
      <formula>0</formula>
    </cfRule>
    <cfRule type="cellIs" dxfId="5604" priority="910" operator="lessThan">
      <formula>-105575</formula>
    </cfRule>
  </conditionalFormatting>
  <conditionalFormatting sqref="BB169:BB177">
    <cfRule type="cellIs" dxfId="5603" priority="907" operator="lessThan">
      <formula>0</formula>
    </cfRule>
    <cfRule type="cellIs" dxfId="5602" priority="908" operator="lessThan">
      <formula>-105575</formula>
    </cfRule>
  </conditionalFormatting>
  <conditionalFormatting sqref="BB169:BB177">
    <cfRule type="cellIs" dxfId="5601" priority="905" operator="lessThan">
      <formula>0</formula>
    </cfRule>
    <cfRule type="cellIs" dxfId="5600" priority="906" operator="lessThan">
      <formula>-105575</formula>
    </cfRule>
  </conditionalFormatting>
  <conditionalFormatting sqref="BB179:BB180">
    <cfRule type="cellIs" dxfId="5599" priority="903" operator="lessThan">
      <formula>0</formula>
    </cfRule>
    <cfRule type="cellIs" dxfId="5598" priority="904" operator="lessThan">
      <formula>-105575</formula>
    </cfRule>
  </conditionalFormatting>
  <conditionalFormatting sqref="BB179:BB180">
    <cfRule type="cellIs" dxfId="5597" priority="901" operator="lessThan">
      <formula>0</formula>
    </cfRule>
    <cfRule type="cellIs" dxfId="5596" priority="902" operator="lessThan">
      <formula>-105575</formula>
    </cfRule>
  </conditionalFormatting>
  <conditionalFormatting sqref="BB179:BB180">
    <cfRule type="cellIs" dxfId="5595" priority="899" operator="lessThan">
      <formula>0</formula>
    </cfRule>
    <cfRule type="cellIs" dxfId="5594" priority="900" operator="lessThan">
      <formula>-105575</formula>
    </cfRule>
  </conditionalFormatting>
  <conditionalFormatting sqref="BB183:BB189">
    <cfRule type="cellIs" dxfId="5593" priority="897" operator="lessThan">
      <formula>0</formula>
    </cfRule>
    <cfRule type="cellIs" dxfId="5592" priority="898" operator="lessThan">
      <formula>-105575</formula>
    </cfRule>
  </conditionalFormatting>
  <conditionalFormatting sqref="BB183:BB189">
    <cfRule type="cellIs" dxfId="5591" priority="895" operator="lessThan">
      <formula>0</formula>
    </cfRule>
    <cfRule type="cellIs" dxfId="5590" priority="896" operator="lessThan">
      <formula>-105575</formula>
    </cfRule>
  </conditionalFormatting>
  <conditionalFormatting sqref="BB183:BB189">
    <cfRule type="cellIs" dxfId="5589" priority="893" operator="lessThan">
      <formula>0</formula>
    </cfRule>
    <cfRule type="cellIs" dxfId="5588" priority="894" operator="lessThan">
      <formula>-105575</formula>
    </cfRule>
  </conditionalFormatting>
  <conditionalFormatting sqref="BB191:BB192">
    <cfRule type="cellIs" dxfId="5587" priority="891" operator="lessThan">
      <formula>0</formula>
    </cfRule>
    <cfRule type="cellIs" dxfId="5586" priority="892" operator="lessThan">
      <formula>-105575</formula>
    </cfRule>
  </conditionalFormatting>
  <conditionalFormatting sqref="BB191:BB192">
    <cfRule type="cellIs" dxfId="5585" priority="889" operator="lessThan">
      <formula>0</formula>
    </cfRule>
    <cfRule type="cellIs" dxfId="5584" priority="890" operator="lessThan">
      <formula>-105575</formula>
    </cfRule>
  </conditionalFormatting>
  <conditionalFormatting sqref="BB191:BB192">
    <cfRule type="cellIs" dxfId="5583" priority="887" operator="lessThan">
      <formula>0</formula>
    </cfRule>
    <cfRule type="cellIs" dxfId="5582" priority="888" operator="lessThan">
      <formula>-105575</formula>
    </cfRule>
  </conditionalFormatting>
  <conditionalFormatting sqref="BB194:BB195">
    <cfRule type="cellIs" dxfId="5581" priority="885" operator="lessThan">
      <formula>0</formula>
    </cfRule>
    <cfRule type="cellIs" dxfId="5580" priority="886" operator="lessThan">
      <formula>-105575</formula>
    </cfRule>
  </conditionalFormatting>
  <conditionalFormatting sqref="BB194:BB195">
    <cfRule type="cellIs" dxfId="5579" priority="883" operator="lessThan">
      <formula>0</formula>
    </cfRule>
    <cfRule type="cellIs" dxfId="5578" priority="884" operator="lessThan">
      <formula>-105575</formula>
    </cfRule>
  </conditionalFormatting>
  <conditionalFormatting sqref="BB194:BB195">
    <cfRule type="cellIs" dxfId="5577" priority="881" operator="lessThan">
      <formula>0</formula>
    </cfRule>
    <cfRule type="cellIs" dxfId="5576" priority="882" operator="lessThan">
      <formula>-105575</formula>
    </cfRule>
  </conditionalFormatting>
  <conditionalFormatting sqref="BB199:BB202">
    <cfRule type="cellIs" dxfId="5575" priority="879" operator="lessThan">
      <formula>0</formula>
    </cfRule>
    <cfRule type="cellIs" dxfId="5574" priority="880" operator="lessThan">
      <formula>-105575</formula>
    </cfRule>
  </conditionalFormatting>
  <conditionalFormatting sqref="BB199:BB202">
    <cfRule type="cellIs" dxfId="5573" priority="877" operator="lessThan">
      <formula>0</formula>
    </cfRule>
    <cfRule type="cellIs" dxfId="5572" priority="878" operator="lessThan">
      <formula>-105575</formula>
    </cfRule>
  </conditionalFormatting>
  <conditionalFormatting sqref="BB199:BB202">
    <cfRule type="cellIs" dxfId="5571" priority="875" operator="lessThan">
      <formula>0</formula>
    </cfRule>
    <cfRule type="cellIs" dxfId="5570" priority="876" operator="lessThan">
      <formula>-105575</formula>
    </cfRule>
  </conditionalFormatting>
  <conditionalFormatting sqref="BB204:BB208">
    <cfRule type="cellIs" dxfId="5569" priority="873" operator="lessThan">
      <formula>0</formula>
    </cfRule>
    <cfRule type="cellIs" dxfId="5568" priority="874" operator="lessThan">
      <formula>-105575</formula>
    </cfRule>
  </conditionalFormatting>
  <conditionalFormatting sqref="BB204:BB208">
    <cfRule type="cellIs" dxfId="5567" priority="871" operator="lessThan">
      <formula>0</formula>
    </cfRule>
    <cfRule type="cellIs" dxfId="5566" priority="872" operator="lessThan">
      <formula>-105575</formula>
    </cfRule>
  </conditionalFormatting>
  <conditionalFormatting sqref="BB204:BB208">
    <cfRule type="cellIs" dxfId="5565" priority="869" operator="lessThan">
      <formula>0</formula>
    </cfRule>
    <cfRule type="cellIs" dxfId="5564" priority="870" operator="lessThan">
      <formula>-105575</formula>
    </cfRule>
  </conditionalFormatting>
  <conditionalFormatting sqref="BB210:BB211">
    <cfRule type="cellIs" dxfId="5563" priority="867" operator="lessThan">
      <formula>0</formula>
    </cfRule>
    <cfRule type="cellIs" dxfId="5562" priority="868" operator="lessThan">
      <formula>-105575</formula>
    </cfRule>
  </conditionalFormatting>
  <conditionalFormatting sqref="BB210:BB211">
    <cfRule type="cellIs" dxfId="5561" priority="865" operator="lessThan">
      <formula>0</formula>
    </cfRule>
    <cfRule type="cellIs" dxfId="5560" priority="866" operator="lessThan">
      <formula>-105575</formula>
    </cfRule>
  </conditionalFormatting>
  <conditionalFormatting sqref="BB210:BB211">
    <cfRule type="cellIs" dxfId="5559" priority="863" operator="lessThan">
      <formula>0</formula>
    </cfRule>
    <cfRule type="cellIs" dxfId="5558" priority="864" operator="lessThan">
      <formula>-105575</formula>
    </cfRule>
  </conditionalFormatting>
  <conditionalFormatting sqref="BB214:BB219">
    <cfRule type="cellIs" dxfId="5557" priority="861" operator="lessThan">
      <formula>0</formula>
    </cfRule>
    <cfRule type="cellIs" dxfId="5556" priority="862" operator="lessThan">
      <formula>-105575</formula>
    </cfRule>
  </conditionalFormatting>
  <conditionalFormatting sqref="BB214:BB219">
    <cfRule type="cellIs" dxfId="5555" priority="859" operator="lessThan">
      <formula>0</formula>
    </cfRule>
    <cfRule type="cellIs" dxfId="5554" priority="860" operator="lessThan">
      <formula>-105575</formula>
    </cfRule>
  </conditionalFormatting>
  <conditionalFormatting sqref="BB214:BB219">
    <cfRule type="cellIs" dxfId="5553" priority="857" operator="lessThan">
      <formula>0</formula>
    </cfRule>
    <cfRule type="cellIs" dxfId="5552" priority="858" operator="lessThan">
      <formula>-105575</formula>
    </cfRule>
  </conditionalFormatting>
  <conditionalFormatting sqref="BB222:BB224">
    <cfRule type="cellIs" dxfId="5551" priority="855" operator="lessThan">
      <formula>0</formula>
    </cfRule>
    <cfRule type="cellIs" dxfId="5550" priority="856" operator="lessThan">
      <formula>-105575</formula>
    </cfRule>
  </conditionalFormatting>
  <conditionalFormatting sqref="BB222:BB224">
    <cfRule type="cellIs" dxfId="5549" priority="853" operator="lessThan">
      <formula>0</formula>
    </cfRule>
    <cfRule type="cellIs" dxfId="5548" priority="854" operator="lessThan">
      <formula>-105575</formula>
    </cfRule>
  </conditionalFormatting>
  <conditionalFormatting sqref="BB222:BB224">
    <cfRule type="cellIs" dxfId="5547" priority="851" operator="lessThan">
      <formula>0</formula>
    </cfRule>
    <cfRule type="cellIs" dxfId="5546" priority="852" operator="lessThan">
      <formula>-105575</formula>
    </cfRule>
  </conditionalFormatting>
  <conditionalFormatting sqref="BB227:BB230">
    <cfRule type="cellIs" dxfId="5545" priority="849" operator="lessThan">
      <formula>0</formula>
    </cfRule>
    <cfRule type="cellIs" dxfId="5544" priority="850" operator="lessThan">
      <formula>-105575</formula>
    </cfRule>
  </conditionalFormatting>
  <conditionalFormatting sqref="BB227:BB230">
    <cfRule type="cellIs" dxfId="5543" priority="847" operator="lessThan">
      <formula>0</formula>
    </cfRule>
    <cfRule type="cellIs" dxfId="5542" priority="848" operator="lessThan">
      <formula>-105575</formula>
    </cfRule>
  </conditionalFormatting>
  <conditionalFormatting sqref="BB227:BB230">
    <cfRule type="cellIs" dxfId="5541" priority="845" operator="lessThan">
      <formula>0</formula>
    </cfRule>
    <cfRule type="cellIs" dxfId="5540" priority="846" operator="lessThan">
      <formula>-105575</formula>
    </cfRule>
  </conditionalFormatting>
  <conditionalFormatting sqref="BB246:BB249">
    <cfRule type="cellIs" dxfId="5539" priority="843" operator="lessThan">
      <formula>0</formula>
    </cfRule>
    <cfRule type="cellIs" dxfId="5538" priority="844" operator="lessThan">
      <formula>-105575</formula>
    </cfRule>
  </conditionalFormatting>
  <conditionalFormatting sqref="BB246:BB249">
    <cfRule type="cellIs" dxfId="5537" priority="841" operator="lessThan">
      <formula>0</formula>
    </cfRule>
    <cfRule type="cellIs" dxfId="5536" priority="842" operator="lessThan">
      <formula>-105575</formula>
    </cfRule>
  </conditionalFormatting>
  <conditionalFormatting sqref="BB246:BB249">
    <cfRule type="cellIs" dxfId="5535" priority="839" operator="lessThan">
      <formula>0</formula>
    </cfRule>
    <cfRule type="cellIs" dxfId="5534" priority="840" operator="lessThan">
      <formula>-105575</formula>
    </cfRule>
  </conditionalFormatting>
  <conditionalFormatting sqref="BB246:BB249">
    <cfRule type="cellIs" dxfId="5533" priority="837" operator="lessThan">
      <formula>0</formula>
    </cfRule>
    <cfRule type="cellIs" dxfId="5532" priority="838" operator="lessThan">
      <formula>-105575</formula>
    </cfRule>
  </conditionalFormatting>
  <conditionalFormatting sqref="BB246:BB249">
    <cfRule type="cellIs" dxfId="5531" priority="835" operator="lessThan">
      <formula>0</formula>
    </cfRule>
    <cfRule type="cellIs" dxfId="5530" priority="836" operator="lessThan">
      <formula>-105575</formula>
    </cfRule>
  </conditionalFormatting>
  <conditionalFormatting sqref="BB246:BB249">
    <cfRule type="cellIs" dxfId="5529" priority="833" operator="lessThan">
      <formula>0</formula>
    </cfRule>
    <cfRule type="cellIs" dxfId="5528" priority="834" operator="lessThan">
      <formula>-105575</formula>
    </cfRule>
  </conditionalFormatting>
  <conditionalFormatting sqref="BB246:BB249">
    <cfRule type="cellIs" dxfId="5527" priority="831" operator="lessThan">
      <formula>0</formula>
    </cfRule>
    <cfRule type="cellIs" dxfId="5526" priority="832" operator="lessThan">
      <formula>-105575</formula>
    </cfRule>
  </conditionalFormatting>
  <conditionalFormatting sqref="BB246:BB249">
    <cfRule type="cellIs" dxfId="5525" priority="829" operator="lessThan">
      <formula>0</formula>
    </cfRule>
    <cfRule type="cellIs" dxfId="5524" priority="830" operator="lessThan">
      <formula>-105575</formula>
    </cfRule>
  </conditionalFormatting>
  <conditionalFormatting sqref="BB246:BB249">
    <cfRule type="cellIs" dxfId="5523" priority="827" operator="lessThan">
      <formula>0</formula>
    </cfRule>
    <cfRule type="cellIs" dxfId="5522" priority="828" operator="lessThan">
      <formula>-105575</formula>
    </cfRule>
  </conditionalFormatting>
  <conditionalFormatting sqref="BB251:BB253">
    <cfRule type="cellIs" dxfId="5521" priority="825" operator="lessThan">
      <formula>0</formula>
    </cfRule>
    <cfRule type="cellIs" dxfId="5520" priority="826" operator="lessThan">
      <formula>-105575</formula>
    </cfRule>
  </conditionalFormatting>
  <conditionalFormatting sqref="BB251:BB253">
    <cfRule type="cellIs" dxfId="5519" priority="823" operator="lessThan">
      <formula>0</formula>
    </cfRule>
    <cfRule type="cellIs" dxfId="5518" priority="824" operator="lessThan">
      <formula>-105575</formula>
    </cfRule>
  </conditionalFormatting>
  <conditionalFormatting sqref="BB251:BB253">
    <cfRule type="cellIs" dxfId="5517" priority="821" operator="lessThan">
      <formula>0</formula>
    </cfRule>
    <cfRule type="cellIs" dxfId="5516" priority="822" operator="lessThan">
      <formula>-105575</formula>
    </cfRule>
  </conditionalFormatting>
  <conditionalFormatting sqref="BB251:BB253">
    <cfRule type="cellIs" dxfId="5515" priority="819" operator="lessThan">
      <formula>0</formula>
    </cfRule>
    <cfRule type="cellIs" dxfId="5514" priority="820" operator="lessThan">
      <formula>-105575</formula>
    </cfRule>
  </conditionalFormatting>
  <conditionalFormatting sqref="BB251:BB253">
    <cfRule type="cellIs" dxfId="5513" priority="817" operator="lessThan">
      <formula>0</formula>
    </cfRule>
    <cfRule type="cellIs" dxfId="5512" priority="818" operator="lessThan">
      <formula>-105575</formula>
    </cfRule>
  </conditionalFormatting>
  <conditionalFormatting sqref="BB251:BB253">
    <cfRule type="cellIs" dxfId="5511" priority="815" operator="lessThan">
      <formula>0</formula>
    </cfRule>
    <cfRule type="cellIs" dxfId="5510" priority="816" operator="lessThan">
      <formula>-105575</formula>
    </cfRule>
  </conditionalFormatting>
  <conditionalFormatting sqref="BB251:BB253">
    <cfRule type="cellIs" dxfId="5509" priority="813" operator="lessThan">
      <formula>0</formula>
    </cfRule>
    <cfRule type="cellIs" dxfId="5508" priority="814" operator="lessThan">
      <formula>-105575</formula>
    </cfRule>
  </conditionalFormatting>
  <conditionalFormatting sqref="BB251:BB253">
    <cfRule type="cellIs" dxfId="5507" priority="811" operator="lessThan">
      <formula>0</formula>
    </cfRule>
    <cfRule type="cellIs" dxfId="5506" priority="812" operator="lessThan">
      <formula>-105575</formula>
    </cfRule>
  </conditionalFormatting>
  <conditionalFormatting sqref="BB251:BB253">
    <cfRule type="cellIs" dxfId="5505" priority="809" operator="lessThan">
      <formula>0</formula>
    </cfRule>
    <cfRule type="cellIs" dxfId="5504" priority="810" operator="lessThan">
      <formula>-105575</formula>
    </cfRule>
  </conditionalFormatting>
  <conditionalFormatting sqref="BB255:BB257">
    <cfRule type="cellIs" dxfId="5503" priority="807" operator="lessThan">
      <formula>0</formula>
    </cfRule>
    <cfRule type="cellIs" dxfId="5502" priority="808" operator="lessThan">
      <formula>-105575</formula>
    </cfRule>
  </conditionalFormatting>
  <conditionalFormatting sqref="BB255:BB257">
    <cfRule type="cellIs" dxfId="5501" priority="805" operator="lessThan">
      <formula>0</formula>
    </cfRule>
    <cfRule type="cellIs" dxfId="5500" priority="806" operator="lessThan">
      <formula>-105575</formula>
    </cfRule>
  </conditionalFormatting>
  <conditionalFormatting sqref="BB255:BB257">
    <cfRule type="cellIs" dxfId="5499" priority="803" operator="lessThan">
      <formula>0</formula>
    </cfRule>
    <cfRule type="cellIs" dxfId="5498" priority="804" operator="lessThan">
      <formula>-105575</formula>
    </cfRule>
  </conditionalFormatting>
  <conditionalFormatting sqref="BB255:BB257">
    <cfRule type="cellIs" dxfId="5497" priority="801" operator="lessThan">
      <formula>0</formula>
    </cfRule>
    <cfRule type="cellIs" dxfId="5496" priority="802" operator="lessThan">
      <formula>-105575</formula>
    </cfRule>
  </conditionalFormatting>
  <conditionalFormatting sqref="BB255:BB257">
    <cfRule type="cellIs" dxfId="5495" priority="799" operator="lessThan">
      <formula>0</formula>
    </cfRule>
    <cfRule type="cellIs" dxfId="5494" priority="800" operator="lessThan">
      <formula>-105575</formula>
    </cfRule>
  </conditionalFormatting>
  <conditionalFormatting sqref="BB255:BB257">
    <cfRule type="cellIs" dxfId="5493" priority="797" operator="lessThan">
      <formula>0</formula>
    </cfRule>
    <cfRule type="cellIs" dxfId="5492" priority="798" operator="lessThan">
      <formula>-105575</formula>
    </cfRule>
  </conditionalFormatting>
  <conditionalFormatting sqref="BB255:BB257">
    <cfRule type="cellIs" dxfId="5491" priority="795" operator="lessThan">
      <formula>0</formula>
    </cfRule>
    <cfRule type="cellIs" dxfId="5490" priority="796" operator="lessThan">
      <formula>-105575</formula>
    </cfRule>
  </conditionalFormatting>
  <conditionalFormatting sqref="BB255:BB257">
    <cfRule type="cellIs" dxfId="5489" priority="793" operator="lessThan">
      <formula>0</formula>
    </cfRule>
    <cfRule type="cellIs" dxfId="5488" priority="794" operator="lessThan">
      <formula>-105575</formula>
    </cfRule>
  </conditionalFormatting>
  <conditionalFormatting sqref="BB255:BB257">
    <cfRule type="cellIs" dxfId="5487" priority="791" operator="lessThan">
      <formula>0</formula>
    </cfRule>
    <cfRule type="cellIs" dxfId="5486" priority="792" operator="lessThan">
      <formula>-105575</formula>
    </cfRule>
  </conditionalFormatting>
  <conditionalFormatting sqref="BB260:BB262">
    <cfRule type="cellIs" dxfId="5485" priority="789" operator="lessThan">
      <formula>0</formula>
    </cfRule>
    <cfRule type="cellIs" dxfId="5484" priority="790" operator="lessThan">
      <formula>-105575</formula>
    </cfRule>
  </conditionalFormatting>
  <conditionalFormatting sqref="BB260:BB262">
    <cfRule type="cellIs" dxfId="5483" priority="787" operator="lessThan">
      <formula>0</formula>
    </cfRule>
    <cfRule type="cellIs" dxfId="5482" priority="788" operator="lessThan">
      <formula>-105575</formula>
    </cfRule>
  </conditionalFormatting>
  <conditionalFormatting sqref="BB260:BB262">
    <cfRule type="cellIs" dxfId="5481" priority="785" operator="lessThan">
      <formula>0</formula>
    </cfRule>
    <cfRule type="cellIs" dxfId="5480" priority="786" operator="lessThan">
      <formula>-105575</formula>
    </cfRule>
  </conditionalFormatting>
  <conditionalFormatting sqref="BB260:BB262">
    <cfRule type="cellIs" dxfId="5479" priority="783" operator="lessThan">
      <formula>0</formula>
    </cfRule>
    <cfRule type="cellIs" dxfId="5478" priority="784" operator="lessThan">
      <formula>-105575</formula>
    </cfRule>
  </conditionalFormatting>
  <conditionalFormatting sqref="BB260:BB262">
    <cfRule type="cellIs" dxfId="5477" priority="781" operator="lessThan">
      <formula>0</formula>
    </cfRule>
    <cfRule type="cellIs" dxfId="5476" priority="782" operator="lessThan">
      <formula>-105575</formula>
    </cfRule>
  </conditionalFormatting>
  <conditionalFormatting sqref="BB260:BB262">
    <cfRule type="cellIs" dxfId="5475" priority="779" operator="lessThan">
      <formula>0</formula>
    </cfRule>
    <cfRule type="cellIs" dxfId="5474" priority="780" operator="lessThan">
      <formula>-105575</formula>
    </cfRule>
  </conditionalFormatting>
  <conditionalFormatting sqref="BB260:BB262">
    <cfRule type="cellIs" dxfId="5473" priority="777" operator="lessThan">
      <formula>0</formula>
    </cfRule>
    <cfRule type="cellIs" dxfId="5472" priority="778" operator="lessThan">
      <formula>-105575</formula>
    </cfRule>
  </conditionalFormatting>
  <conditionalFormatting sqref="BB260:BB262">
    <cfRule type="cellIs" dxfId="5471" priority="775" operator="lessThan">
      <formula>0</formula>
    </cfRule>
    <cfRule type="cellIs" dxfId="5470" priority="776" operator="lessThan">
      <formula>-105575</formula>
    </cfRule>
  </conditionalFormatting>
  <conditionalFormatting sqref="BB260:BB262">
    <cfRule type="cellIs" dxfId="5469" priority="773" operator="lessThan">
      <formula>0</formula>
    </cfRule>
    <cfRule type="cellIs" dxfId="5468" priority="774" operator="lessThan">
      <formula>-105575</formula>
    </cfRule>
  </conditionalFormatting>
  <conditionalFormatting sqref="BB264:BB267">
    <cfRule type="cellIs" dxfId="5467" priority="771" operator="lessThan">
      <formula>0</formula>
    </cfRule>
    <cfRule type="cellIs" dxfId="5466" priority="772" operator="lessThan">
      <formula>-105575</formula>
    </cfRule>
  </conditionalFormatting>
  <conditionalFormatting sqref="BB264:BB267">
    <cfRule type="cellIs" dxfId="5465" priority="769" operator="lessThan">
      <formula>0</formula>
    </cfRule>
    <cfRule type="cellIs" dxfId="5464" priority="770" operator="lessThan">
      <formula>-105575</formula>
    </cfRule>
  </conditionalFormatting>
  <conditionalFormatting sqref="BB264:BB267">
    <cfRule type="cellIs" dxfId="5463" priority="767" operator="lessThan">
      <formula>0</formula>
    </cfRule>
    <cfRule type="cellIs" dxfId="5462" priority="768" operator="lessThan">
      <formula>-105575</formula>
    </cfRule>
  </conditionalFormatting>
  <conditionalFormatting sqref="BB264:BB267">
    <cfRule type="cellIs" dxfId="5461" priority="765" operator="lessThan">
      <formula>0</formula>
    </cfRule>
    <cfRule type="cellIs" dxfId="5460" priority="766" operator="lessThan">
      <formula>-105575</formula>
    </cfRule>
  </conditionalFormatting>
  <conditionalFormatting sqref="BB264:BB267">
    <cfRule type="cellIs" dxfId="5459" priority="763" operator="lessThan">
      <formula>0</formula>
    </cfRule>
    <cfRule type="cellIs" dxfId="5458" priority="764" operator="lessThan">
      <formula>-105575</formula>
    </cfRule>
  </conditionalFormatting>
  <conditionalFormatting sqref="BB264:BB267">
    <cfRule type="cellIs" dxfId="5457" priority="761" operator="lessThan">
      <formula>0</formula>
    </cfRule>
    <cfRule type="cellIs" dxfId="5456" priority="762" operator="lessThan">
      <formula>-105575</formula>
    </cfRule>
  </conditionalFormatting>
  <conditionalFormatting sqref="BB264:BB267">
    <cfRule type="cellIs" dxfId="5455" priority="759" operator="lessThan">
      <formula>0</formula>
    </cfRule>
    <cfRule type="cellIs" dxfId="5454" priority="760" operator="lessThan">
      <formula>-105575</formula>
    </cfRule>
  </conditionalFormatting>
  <conditionalFormatting sqref="BB264:BB267">
    <cfRule type="cellIs" dxfId="5453" priority="757" operator="lessThan">
      <formula>0</formula>
    </cfRule>
    <cfRule type="cellIs" dxfId="5452" priority="758" operator="lessThan">
      <formula>-105575</formula>
    </cfRule>
  </conditionalFormatting>
  <conditionalFormatting sqref="BB264:BB267">
    <cfRule type="cellIs" dxfId="5451" priority="755" operator="lessThan">
      <formula>0</formula>
    </cfRule>
    <cfRule type="cellIs" dxfId="5450" priority="756" operator="lessThan">
      <formula>-105575</formula>
    </cfRule>
  </conditionalFormatting>
  <conditionalFormatting sqref="BB270:BB272">
    <cfRule type="cellIs" dxfId="5449" priority="753" operator="lessThan">
      <formula>0</formula>
    </cfRule>
    <cfRule type="cellIs" dxfId="5448" priority="754" operator="lessThan">
      <formula>-105575</formula>
    </cfRule>
  </conditionalFormatting>
  <conditionalFormatting sqref="BB270:BB272">
    <cfRule type="cellIs" dxfId="5447" priority="751" operator="lessThan">
      <formula>0</formula>
    </cfRule>
    <cfRule type="cellIs" dxfId="5446" priority="752" operator="lessThan">
      <formula>-105575</formula>
    </cfRule>
  </conditionalFormatting>
  <conditionalFormatting sqref="BB270:BB272">
    <cfRule type="cellIs" dxfId="5445" priority="749" operator="lessThan">
      <formula>0</formula>
    </cfRule>
    <cfRule type="cellIs" dxfId="5444" priority="750" operator="lessThan">
      <formula>-105575</formula>
    </cfRule>
  </conditionalFormatting>
  <conditionalFormatting sqref="BB270:BB272">
    <cfRule type="cellIs" dxfId="5443" priority="747" operator="lessThan">
      <formula>0</formula>
    </cfRule>
    <cfRule type="cellIs" dxfId="5442" priority="748" operator="lessThan">
      <formula>-105575</formula>
    </cfRule>
  </conditionalFormatting>
  <conditionalFormatting sqref="BB270:BB272">
    <cfRule type="cellIs" dxfId="5441" priority="745" operator="lessThan">
      <formula>0</formula>
    </cfRule>
    <cfRule type="cellIs" dxfId="5440" priority="746" operator="lessThan">
      <formula>-105575</formula>
    </cfRule>
  </conditionalFormatting>
  <conditionalFormatting sqref="BB270:BB272">
    <cfRule type="cellIs" dxfId="5439" priority="743" operator="lessThan">
      <formula>0</formula>
    </cfRule>
    <cfRule type="cellIs" dxfId="5438" priority="744" operator="lessThan">
      <formula>-105575</formula>
    </cfRule>
  </conditionalFormatting>
  <conditionalFormatting sqref="BB270:BB272">
    <cfRule type="cellIs" dxfId="5437" priority="741" operator="lessThan">
      <formula>0</formula>
    </cfRule>
    <cfRule type="cellIs" dxfId="5436" priority="742" operator="lessThan">
      <formula>-105575</formula>
    </cfRule>
  </conditionalFormatting>
  <conditionalFormatting sqref="BB270:BB272">
    <cfRule type="cellIs" dxfId="5435" priority="739" operator="lessThan">
      <formula>0</formula>
    </cfRule>
    <cfRule type="cellIs" dxfId="5434" priority="740" operator="lessThan">
      <formula>-105575</formula>
    </cfRule>
  </conditionalFormatting>
  <conditionalFormatting sqref="BB270:BB272">
    <cfRule type="cellIs" dxfId="5433" priority="737" operator="lessThan">
      <formula>0</formula>
    </cfRule>
    <cfRule type="cellIs" dxfId="5432" priority="738" operator="lessThan">
      <formula>-105575</formula>
    </cfRule>
  </conditionalFormatting>
  <conditionalFormatting sqref="BB274:BB275">
    <cfRule type="cellIs" dxfId="5431" priority="735" operator="lessThan">
      <formula>0</formula>
    </cfRule>
    <cfRule type="cellIs" dxfId="5430" priority="736" operator="lessThan">
      <formula>-105575</formula>
    </cfRule>
  </conditionalFormatting>
  <conditionalFormatting sqref="BB274:BB275">
    <cfRule type="cellIs" dxfId="5429" priority="733" operator="lessThan">
      <formula>0</formula>
    </cfRule>
    <cfRule type="cellIs" dxfId="5428" priority="734" operator="lessThan">
      <formula>-105575</formula>
    </cfRule>
  </conditionalFormatting>
  <conditionalFormatting sqref="BB274:BB275">
    <cfRule type="cellIs" dxfId="5427" priority="731" operator="lessThan">
      <formula>0</formula>
    </cfRule>
    <cfRule type="cellIs" dxfId="5426" priority="732" operator="lessThan">
      <formula>-105575</formula>
    </cfRule>
  </conditionalFormatting>
  <conditionalFormatting sqref="BB274:BB275">
    <cfRule type="cellIs" dxfId="5425" priority="729" operator="lessThan">
      <formula>0</formula>
    </cfRule>
    <cfRule type="cellIs" dxfId="5424" priority="730" operator="lessThan">
      <formula>-105575</formula>
    </cfRule>
  </conditionalFormatting>
  <conditionalFormatting sqref="BB274:BB275">
    <cfRule type="cellIs" dxfId="5423" priority="727" operator="lessThan">
      <formula>0</formula>
    </cfRule>
    <cfRule type="cellIs" dxfId="5422" priority="728" operator="lessThan">
      <formula>-105575</formula>
    </cfRule>
  </conditionalFormatting>
  <conditionalFormatting sqref="BB274:BB275">
    <cfRule type="cellIs" dxfId="5421" priority="725" operator="lessThan">
      <formula>0</formula>
    </cfRule>
    <cfRule type="cellIs" dxfId="5420" priority="726" operator="lessThan">
      <formula>-105575</formula>
    </cfRule>
  </conditionalFormatting>
  <conditionalFormatting sqref="BB274:BB275">
    <cfRule type="cellIs" dxfId="5419" priority="723" operator="lessThan">
      <formula>0</formula>
    </cfRule>
    <cfRule type="cellIs" dxfId="5418" priority="724" operator="lessThan">
      <formula>-105575</formula>
    </cfRule>
  </conditionalFormatting>
  <conditionalFormatting sqref="BB274:BB275">
    <cfRule type="cellIs" dxfId="5417" priority="721" operator="lessThan">
      <formula>0</formula>
    </cfRule>
    <cfRule type="cellIs" dxfId="5416" priority="722" operator="lessThan">
      <formula>-105575</formula>
    </cfRule>
  </conditionalFormatting>
  <conditionalFormatting sqref="BB274:BB275">
    <cfRule type="cellIs" dxfId="5415" priority="719" operator="lessThan">
      <formula>0</formula>
    </cfRule>
    <cfRule type="cellIs" dxfId="5414" priority="720" operator="lessThan">
      <formula>-105575</formula>
    </cfRule>
  </conditionalFormatting>
  <conditionalFormatting sqref="BB278:BB282">
    <cfRule type="cellIs" dxfId="5413" priority="717" operator="lessThan">
      <formula>0</formula>
    </cfRule>
    <cfRule type="cellIs" dxfId="5412" priority="718" operator="lessThan">
      <formula>-105575</formula>
    </cfRule>
  </conditionalFormatting>
  <conditionalFormatting sqref="BB278:BB282">
    <cfRule type="cellIs" dxfId="5411" priority="715" operator="lessThan">
      <formula>0</formula>
    </cfRule>
    <cfRule type="cellIs" dxfId="5410" priority="716" operator="lessThan">
      <formula>-105575</formula>
    </cfRule>
  </conditionalFormatting>
  <conditionalFormatting sqref="BB278:BB282">
    <cfRule type="cellIs" dxfId="5409" priority="713" operator="lessThan">
      <formula>0</formula>
    </cfRule>
    <cfRule type="cellIs" dxfId="5408" priority="714" operator="lessThan">
      <formula>-105575</formula>
    </cfRule>
  </conditionalFormatting>
  <conditionalFormatting sqref="BB278:BB282">
    <cfRule type="cellIs" dxfId="5407" priority="711" operator="lessThan">
      <formula>0</formula>
    </cfRule>
    <cfRule type="cellIs" dxfId="5406" priority="712" operator="lessThan">
      <formula>-105575</formula>
    </cfRule>
  </conditionalFormatting>
  <conditionalFormatting sqref="BB278:BB282">
    <cfRule type="cellIs" dxfId="5405" priority="709" operator="lessThan">
      <formula>0</formula>
    </cfRule>
    <cfRule type="cellIs" dxfId="5404" priority="710" operator="lessThan">
      <formula>-105575</formula>
    </cfRule>
  </conditionalFormatting>
  <conditionalFormatting sqref="BB278:BB282">
    <cfRule type="cellIs" dxfId="5403" priority="707" operator="lessThan">
      <formula>0</formula>
    </cfRule>
    <cfRule type="cellIs" dxfId="5402" priority="708" operator="lessThan">
      <formula>-105575</formula>
    </cfRule>
  </conditionalFormatting>
  <conditionalFormatting sqref="BB278:BB282">
    <cfRule type="cellIs" dxfId="5401" priority="705" operator="lessThan">
      <formula>0</formula>
    </cfRule>
    <cfRule type="cellIs" dxfId="5400" priority="706" operator="lessThan">
      <formula>-105575</formula>
    </cfRule>
  </conditionalFormatting>
  <conditionalFormatting sqref="BB278:BB282">
    <cfRule type="cellIs" dxfId="5399" priority="703" operator="lessThan">
      <formula>0</formula>
    </cfRule>
    <cfRule type="cellIs" dxfId="5398" priority="704" operator="lessThan">
      <formula>-105575</formula>
    </cfRule>
  </conditionalFormatting>
  <conditionalFormatting sqref="BB278:BB282">
    <cfRule type="cellIs" dxfId="5397" priority="701" operator="lessThan">
      <formula>0</formula>
    </cfRule>
    <cfRule type="cellIs" dxfId="5396" priority="702" operator="lessThan">
      <formula>-105575</formula>
    </cfRule>
  </conditionalFormatting>
  <conditionalFormatting sqref="BB285:BB288">
    <cfRule type="cellIs" dxfId="5395" priority="699" operator="lessThan">
      <formula>0</formula>
    </cfRule>
    <cfRule type="cellIs" dxfId="5394" priority="700" operator="lessThan">
      <formula>-105575</formula>
    </cfRule>
  </conditionalFormatting>
  <conditionalFormatting sqref="BB285:BB288">
    <cfRule type="cellIs" dxfId="5393" priority="697" operator="lessThan">
      <formula>0</formula>
    </cfRule>
    <cfRule type="cellIs" dxfId="5392" priority="698" operator="lessThan">
      <formula>-105575</formula>
    </cfRule>
  </conditionalFormatting>
  <conditionalFormatting sqref="BB285:BB288">
    <cfRule type="cellIs" dxfId="5391" priority="695" operator="lessThan">
      <formula>0</formula>
    </cfRule>
    <cfRule type="cellIs" dxfId="5390" priority="696" operator="lessThan">
      <formula>-105575</formula>
    </cfRule>
  </conditionalFormatting>
  <conditionalFormatting sqref="BB285:BB288">
    <cfRule type="cellIs" dxfId="5389" priority="693" operator="lessThan">
      <formula>0</formula>
    </cfRule>
    <cfRule type="cellIs" dxfId="5388" priority="694" operator="lessThan">
      <formula>-105575</formula>
    </cfRule>
  </conditionalFormatting>
  <conditionalFormatting sqref="BB285:BB288">
    <cfRule type="cellIs" dxfId="5387" priority="691" operator="lessThan">
      <formula>0</formula>
    </cfRule>
    <cfRule type="cellIs" dxfId="5386" priority="692" operator="lessThan">
      <formula>-105575</formula>
    </cfRule>
  </conditionalFormatting>
  <conditionalFormatting sqref="BB285:BB288">
    <cfRule type="cellIs" dxfId="5385" priority="689" operator="lessThan">
      <formula>0</formula>
    </cfRule>
    <cfRule type="cellIs" dxfId="5384" priority="690" operator="lessThan">
      <formula>-105575</formula>
    </cfRule>
  </conditionalFormatting>
  <conditionalFormatting sqref="BB285:BB288">
    <cfRule type="cellIs" dxfId="5383" priority="687" operator="lessThan">
      <formula>0</formula>
    </cfRule>
    <cfRule type="cellIs" dxfId="5382" priority="688" operator="lessThan">
      <formula>-105575</formula>
    </cfRule>
  </conditionalFormatting>
  <conditionalFormatting sqref="BB285:BB288">
    <cfRule type="cellIs" dxfId="5381" priority="685" operator="lessThan">
      <formula>0</formula>
    </cfRule>
    <cfRule type="cellIs" dxfId="5380" priority="686" operator="lessThan">
      <formula>-105575</formula>
    </cfRule>
  </conditionalFormatting>
  <conditionalFormatting sqref="BB285:BB288">
    <cfRule type="cellIs" dxfId="5379" priority="683" operator="lessThan">
      <formula>0</formula>
    </cfRule>
    <cfRule type="cellIs" dxfId="5378" priority="684" operator="lessThan">
      <formula>-105575</formula>
    </cfRule>
  </conditionalFormatting>
  <conditionalFormatting sqref="BB203 BB220:BB221 BB235:BB243 BB231:BB233 BB212:BB213 BB225:BB226">
    <cfRule type="cellIs" dxfId="5377" priority="681" operator="lessThan">
      <formula>0</formula>
    </cfRule>
    <cfRule type="cellIs" dxfId="5376" priority="682" operator="lessThan">
      <formula>-105575</formula>
    </cfRule>
  </conditionalFormatting>
  <conditionalFormatting sqref="BB220 BB212:BB213 BB235:BB238 BB240:BB243 BB225:BB226 BB231:BB233">
    <cfRule type="cellIs" dxfId="5375" priority="679" operator="lessThan">
      <formula>0</formula>
    </cfRule>
    <cfRule type="cellIs" dxfId="5374" priority="680" operator="lessThan">
      <formula>-105575</formula>
    </cfRule>
  </conditionalFormatting>
  <conditionalFormatting sqref="BB220:BB221 BB243 BB226 BB231:BB236 BB238:BB241 BB203 BB213">
    <cfRule type="cellIs" dxfId="5373" priority="677" operator="lessThan">
      <formula>0</formula>
    </cfRule>
    <cfRule type="cellIs" dxfId="5372" priority="678" operator="lessThan">
      <formula>-105575</formula>
    </cfRule>
  </conditionalFormatting>
  <conditionalFormatting sqref="BB235:BB243 BB231:BB233 BB220 BB212:BB213 BB225:BB226">
    <cfRule type="cellIs" dxfId="5371" priority="675" operator="lessThan">
      <formula>0</formula>
    </cfRule>
    <cfRule type="cellIs" dxfId="5370" priority="676" operator="lessThan">
      <formula>-105575</formula>
    </cfRule>
  </conditionalFormatting>
  <conditionalFormatting sqref="BB220:BB221 BB237:BB243 BB203 BB231:BB235 BB212:BB213 BB225:BB226">
    <cfRule type="cellIs" dxfId="5369" priority="673" operator="lessThan">
      <formula>0</formula>
    </cfRule>
    <cfRule type="cellIs" dxfId="5368" priority="674" operator="lessThan">
      <formula>-105575</formula>
    </cfRule>
  </conditionalFormatting>
  <conditionalFormatting sqref="BB220:BB221 BB237:BB240 BB242:BB243 BB225:BB226 BB231:BB235">
    <cfRule type="cellIs" dxfId="5367" priority="671" operator="lessThan">
      <formula>0</formula>
    </cfRule>
    <cfRule type="cellIs" dxfId="5366" priority="672" operator="lessThan">
      <formula>-105575</formula>
    </cfRule>
  </conditionalFormatting>
  <conditionalFormatting sqref="BB212 BB231 BB233:BB238 BB240:BB243 BB225">
    <cfRule type="cellIs" dxfId="5365" priority="669" operator="lessThan">
      <formula>0</formula>
    </cfRule>
    <cfRule type="cellIs" dxfId="5364" priority="670" operator="lessThan">
      <formula>-105575</formula>
    </cfRule>
  </conditionalFormatting>
  <conditionalFormatting sqref="BB237:BB243 BB231:BB235 BB220:BB221 BB225:BB226">
    <cfRule type="cellIs" dxfId="5363" priority="667" operator="lessThan">
      <formula>0</formula>
    </cfRule>
    <cfRule type="cellIs" dxfId="5362" priority="668" operator="lessThan">
      <formula>-105575</formula>
    </cfRule>
  </conditionalFormatting>
  <conditionalFormatting sqref="BB233:BB237 BB231 BB239:BB243">
    <cfRule type="cellIs" dxfId="5361" priority="665" operator="lessThan">
      <formula>0</formula>
    </cfRule>
    <cfRule type="cellIs" dxfId="5360" priority="666" operator="lessThan">
      <formula>-105575</formula>
    </cfRule>
  </conditionalFormatting>
  <conditionalFormatting sqref="BB233:BB237 BB231 BB239:BB243">
    <cfRule type="cellIs" dxfId="5359" priority="663" operator="lessThan">
      <formula>0</formula>
    </cfRule>
    <cfRule type="cellIs" dxfId="5358" priority="664" operator="lessThan">
      <formula>-105575</formula>
    </cfRule>
  </conditionalFormatting>
  <conditionalFormatting sqref="BB119:BB128 BB106:BB117 BB101:BB104 BB80:BB98">
    <cfRule type="cellIs" dxfId="5357" priority="661" operator="lessThan">
      <formula>0</formula>
    </cfRule>
    <cfRule type="cellIs" dxfId="5356" priority="662" operator="lessThan">
      <formula>-105575</formula>
    </cfRule>
  </conditionalFormatting>
  <conditionalFormatting sqref="BB130 BB132 BB134">
    <cfRule type="cellIs" dxfId="5355" priority="659" operator="lessThan">
      <formula>0</formula>
    </cfRule>
    <cfRule type="cellIs" dxfId="5354" priority="660" operator="lessThan">
      <formula>-105575</formula>
    </cfRule>
  </conditionalFormatting>
  <conditionalFormatting sqref="BB130 BB132 BB134">
    <cfRule type="cellIs" dxfId="5353" priority="657" operator="lessThan">
      <formula>0</formula>
    </cfRule>
    <cfRule type="cellIs" dxfId="5352" priority="658" operator="lessThan">
      <formula>-105575</formula>
    </cfRule>
  </conditionalFormatting>
  <conditionalFormatting sqref="BB129 BB131 BB133 BB135">
    <cfRule type="cellIs" dxfId="5351" priority="655" operator="lessThan">
      <formula>0</formula>
    </cfRule>
    <cfRule type="cellIs" dxfId="5350" priority="656" operator="lessThan">
      <formula>-105575</formula>
    </cfRule>
  </conditionalFormatting>
  <conditionalFormatting sqref="BB140 BB145 BB142:BB143 BB137:BB138">
    <cfRule type="cellIs" dxfId="5349" priority="653" operator="lessThan">
      <formula>0</formula>
    </cfRule>
    <cfRule type="cellIs" dxfId="5348" priority="654" operator="lessThan">
      <formula>-105575</formula>
    </cfRule>
  </conditionalFormatting>
  <conditionalFormatting sqref="BB149">
    <cfRule type="cellIs" dxfId="5347" priority="651" operator="lessThan">
      <formula>0</formula>
    </cfRule>
    <cfRule type="cellIs" dxfId="5346" priority="652" operator="lessThan">
      <formula>-105575</formula>
    </cfRule>
  </conditionalFormatting>
  <conditionalFormatting sqref="BB129:BB138 BB140:BB149">
    <cfRule type="cellIs" dxfId="5345" priority="649" operator="lessThan">
      <formula>0</formula>
    </cfRule>
    <cfRule type="cellIs" dxfId="5344" priority="650" operator="lessThan">
      <formula>-105575</formula>
    </cfRule>
  </conditionalFormatting>
  <conditionalFormatting sqref="BB94:BB98 BB86:BB87 BB89:BB91 BB141:BB149 BB124:BB133 BB107:BB110 BB112:BB117 BB119:BB122 BB135:BB138 BB101:BB104 BB80:BB84">
    <cfRule type="cellIs" dxfId="5343" priority="647" operator="lessThan">
      <formula>0</formula>
    </cfRule>
    <cfRule type="cellIs" dxfId="5342" priority="648" operator="lessThan">
      <formula>-105575</formula>
    </cfRule>
  </conditionalFormatting>
  <conditionalFormatting sqref="BB129 BB131 BB133 BB135">
    <cfRule type="cellIs" dxfId="5341" priority="645" operator="lessThan">
      <formula>0</formula>
    </cfRule>
    <cfRule type="cellIs" dxfId="5340" priority="646" operator="lessThan">
      <formula>-105575</formula>
    </cfRule>
  </conditionalFormatting>
  <conditionalFormatting sqref="BB146 BB144 BB141">
    <cfRule type="cellIs" dxfId="5339" priority="643" operator="lessThan">
      <formula>0</formula>
    </cfRule>
    <cfRule type="cellIs" dxfId="5338" priority="644" operator="lessThan">
      <formula>-105575</formula>
    </cfRule>
  </conditionalFormatting>
  <conditionalFormatting sqref="BB146 BB144 BB141">
    <cfRule type="cellIs" dxfId="5337" priority="641" operator="lessThan">
      <formula>0</formula>
    </cfRule>
    <cfRule type="cellIs" dxfId="5336" priority="642" operator="lessThan">
      <formula>-105575</formula>
    </cfRule>
  </conditionalFormatting>
  <conditionalFormatting sqref="BB140 BB145 BB142:BB143 BB137:BB138">
    <cfRule type="cellIs" dxfId="5335" priority="639" operator="lessThan">
      <formula>0</formula>
    </cfRule>
    <cfRule type="cellIs" dxfId="5334" priority="640" operator="lessThan">
      <formula>-105575</formula>
    </cfRule>
  </conditionalFormatting>
  <conditionalFormatting sqref="BB149">
    <cfRule type="cellIs" dxfId="5333" priority="637" operator="lessThan">
      <formula>0</formula>
    </cfRule>
    <cfRule type="cellIs" dxfId="5332" priority="638" operator="lessThan">
      <formula>-105575</formula>
    </cfRule>
  </conditionalFormatting>
  <conditionalFormatting sqref="BB94:BB98 BB86:BB87 BB89:BB91 BB141:BB149 BB124:BB133 BB107:BB110 BB112:BB117 BB119:BB122 BB135:BB138 BB101:BB104 BB80:BB84">
    <cfRule type="cellIs" dxfId="5331" priority="635" operator="lessThan">
      <formula>0</formula>
    </cfRule>
    <cfRule type="cellIs" dxfId="533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5329" priority="633" operator="lessThan">
      <formula>0</formula>
    </cfRule>
    <cfRule type="cellIs" dxfId="5328" priority="634" operator="lessThan">
      <formula>-105575</formula>
    </cfRule>
  </conditionalFormatting>
  <conditionalFormatting sqref="BB41">
    <cfRule type="cellIs" dxfId="5327" priority="631" operator="lessThan">
      <formula>0</formula>
    </cfRule>
    <cfRule type="cellIs" dxfId="5326" priority="632" operator="lessThan">
      <formula>-105575</formula>
    </cfRule>
  </conditionalFormatting>
  <conditionalFormatting sqref="BB152:BB155">
    <cfRule type="cellIs" dxfId="5325" priority="629" operator="lessThan">
      <formula>0</formula>
    </cfRule>
    <cfRule type="cellIs" dxfId="5324" priority="630" operator="lessThan">
      <formula>-105575</formula>
    </cfRule>
  </conditionalFormatting>
  <conditionalFormatting sqref="BB152:BB155">
    <cfRule type="cellIs" dxfId="5323" priority="627" operator="lessThan">
      <formula>0</formula>
    </cfRule>
    <cfRule type="cellIs" dxfId="5322" priority="628" operator="lessThan">
      <formula>-105575</formula>
    </cfRule>
  </conditionalFormatting>
  <conditionalFormatting sqref="BB152:BB155">
    <cfRule type="cellIs" dxfId="5321" priority="625" operator="lessThan">
      <formula>0</formula>
    </cfRule>
    <cfRule type="cellIs" dxfId="5320" priority="626" operator="lessThan">
      <formula>-105575</formula>
    </cfRule>
  </conditionalFormatting>
  <conditionalFormatting sqref="BB157:BB158">
    <cfRule type="cellIs" dxfId="5319" priority="623" operator="lessThan">
      <formula>0</formula>
    </cfRule>
    <cfRule type="cellIs" dxfId="5318" priority="624" operator="lessThan">
      <formula>-105575</formula>
    </cfRule>
  </conditionalFormatting>
  <conditionalFormatting sqref="BB157:BB158">
    <cfRule type="cellIs" dxfId="5317" priority="621" operator="lessThan">
      <formula>0</formula>
    </cfRule>
    <cfRule type="cellIs" dxfId="5316" priority="622" operator="lessThan">
      <formula>-105575</formula>
    </cfRule>
  </conditionalFormatting>
  <conditionalFormatting sqref="BB157:BB158">
    <cfRule type="cellIs" dxfId="5315" priority="619" operator="lessThan">
      <formula>0</formula>
    </cfRule>
    <cfRule type="cellIs" dxfId="5314" priority="620" operator="lessThan">
      <formula>-105575</formula>
    </cfRule>
  </conditionalFormatting>
  <conditionalFormatting sqref="BB160:BB161">
    <cfRule type="cellIs" dxfId="5313" priority="617" operator="lessThan">
      <formula>0</formula>
    </cfRule>
    <cfRule type="cellIs" dxfId="5312" priority="618" operator="lessThan">
      <formula>-105575</formula>
    </cfRule>
  </conditionalFormatting>
  <conditionalFormatting sqref="BB160:BB161">
    <cfRule type="cellIs" dxfId="5311" priority="615" operator="lessThan">
      <formula>0</formula>
    </cfRule>
    <cfRule type="cellIs" dxfId="5310" priority="616" operator="lessThan">
      <formula>-105575</formula>
    </cfRule>
  </conditionalFormatting>
  <conditionalFormatting sqref="BB160:BB161">
    <cfRule type="cellIs" dxfId="5309" priority="613" operator="lessThan">
      <formula>0</formula>
    </cfRule>
    <cfRule type="cellIs" dxfId="5308" priority="614" operator="lessThan">
      <formula>-105575</formula>
    </cfRule>
  </conditionalFormatting>
  <conditionalFormatting sqref="BB164:BB167">
    <cfRule type="cellIs" dxfId="5307" priority="611" operator="lessThan">
      <formula>0</formula>
    </cfRule>
    <cfRule type="cellIs" dxfId="5306" priority="612" operator="lessThan">
      <formula>-105575</formula>
    </cfRule>
  </conditionalFormatting>
  <conditionalFormatting sqref="BB164:BB167">
    <cfRule type="cellIs" dxfId="5305" priority="609" operator="lessThan">
      <formula>0</formula>
    </cfRule>
    <cfRule type="cellIs" dxfId="5304" priority="610" operator="lessThan">
      <formula>-105575</formula>
    </cfRule>
  </conditionalFormatting>
  <conditionalFormatting sqref="BB164:BB167">
    <cfRule type="cellIs" dxfId="5303" priority="607" operator="lessThan">
      <formula>0</formula>
    </cfRule>
    <cfRule type="cellIs" dxfId="5302" priority="608" operator="lessThan">
      <formula>-105575</formula>
    </cfRule>
  </conditionalFormatting>
  <conditionalFormatting sqref="BB169:BB177">
    <cfRule type="cellIs" dxfId="5301" priority="605" operator="lessThan">
      <formula>0</formula>
    </cfRule>
    <cfRule type="cellIs" dxfId="5300" priority="606" operator="lessThan">
      <formula>-105575</formula>
    </cfRule>
  </conditionalFormatting>
  <conditionalFormatting sqref="BB169:BB177">
    <cfRule type="cellIs" dxfId="5299" priority="603" operator="lessThan">
      <formula>0</formula>
    </cfRule>
    <cfRule type="cellIs" dxfId="5298" priority="604" operator="lessThan">
      <formula>-105575</formula>
    </cfRule>
  </conditionalFormatting>
  <conditionalFormatting sqref="BB169:BB177">
    <cfRule type="cellIs" dxfId="5297" priority="601" operator="lessThan">
      <formula>0</formula>
    </cfRule>
    <cfRule type="cellIs" dxfId="5296" priority="602" operator="lessThan">
      <formula>-105575</formula>
    </cfRule>
  </conditionalFormatting>
  <conditionalFormatting sqref="BB179:BB180">
    <cfRule type="cellIs" dxfId="5295" priority="599" operator="lessThan">
      <formula>0</formula>
    </cfRule>
    <cfRule type="cellIs" dxfId="5294" priority="600" operator="lessThan">
      <formula>-105575</formula>
    </cfRule>
  </conditionalFormatting>
  <conditionalFormatting sqref="BB179:BB180">
    <cfRule type="cellIs" dxfId="5293" priority="597" operator="lessThan">
      <formula>0</formula>
    </cfRule>
    <cfRule type="cellIs" dxfId="5292" priority="598" operator="lessThan">
      <formula>-105575</formula>
    </cfRule>
  </conditionalFormatting>
  <conditionalFormatting sqref="BB179:BB180">
    <cfRule type="cellIs" dxfId="5291" priority="595" operator="lessThan">
      <formula>0</formula>
    </cfRule>
    <cfRule type="cellIs" dxfId="5290" priority="596" operator="lessThan">
      <formula>-105575</formula>
    </cfRule>
  </conditionalFormatting>
  <conditionalFormatting sqref="BB183:BB189">
    <cfRule type="cellIs" dxfId="5289" priority="593" operator="lessThan">
      <formula>0</formula>
    </cfRule>
    <cfRule type="cellIs" dxfId="5288" priority="594" operator="lessThan">
      <formula>-105575</formula>
    </cfRule>
  </conditionalFormatting>
  <conditionalFormatting sqref="BB183:BB189">
    <cfRule type="cellIs" dxfId="5287" priority="591" operator="lessThan">
      <formula>0</formula>
    </cfRule>
    <cfRule type="cellIs" dxfId="5286" priority="592" operator="lessThan">
      <formula>-105575</formula>
    </cfRule>
  </conditionalFormatting>
  <conditionalFormatting sqref="BB183:BB189">
    <cfRule type="cellIs" dxfId="5285" priority="589" operator="lessThan">
      <formula>0</formula>
    </cfRule>
    <cfRule type="cellIs" dxfId="5284" priority="590" operator="lessThan">
      <formula>-105575</formula>
    </cfRule>
  </conditionalFormatting>
  <conditionalFormatting sqref="BB191:BB192">
    <cfRule type="cellIs" dxfId="5283" priority="587" operator="lessThan">
      <formula>0</formula>
    </cfRule>
    <cfRule type="cellIs" dxfId="5282" priority="588" operator="lessThan">
      <formula>-105575</formula>
    </cfRule>
  </conditionalFormatting>
  <conditionalFormatting sqref="BB191:BB192">
    <cfRule type="cellIs" dxfId="5281" priority="585" operator="lessThan">
      <formula>0</formula>
    </cfRule>
    <cfRule type="cellIs" dxfId="5280" priority="586" operator="lessThan">
      <formula>-105575</formula>
    </cfRule>
  </conditionalFormatting>
  <conditionalFormatting sqref="BB191:BB192">
    <cfRule type="cellIs" dxfId="5279" priority="583" operator="lessThan">
      <formula>0</formula>
    </cfRule>
    <cfRule type="cellIs" dxfId="5278" priority="584" operator="lessThan">
      <formula>-105575</formula>
    </cfRule>
  </conditionalFormatting>
  <conditionalFormatting sqref="BB194:BB195">
    <cfRule type="cellIs" dxfId="5277" priority="581" operator="lessThan">
      <formula>0</formula>
    </cfRule>
    <cfRule type="cellIs" dxfId="5276" priority="582" operator="lessThan">
      <formula>-105575</formula>
    </cfRule>
  </conditionalFormatting>
  <conditionalFormatting sqref="BB194:BB195">
    <cfRule type="cellIs" dxfId="5275" priority="579" operator="lessThan">
      <formula>0</formula>
    </cfRule>
    <cfRule type="cellIs" dxfId="5274" priority="580" operator="lessThan">
      <formula>-105575</formula>
    </cfRule>
  </conditionalFormatting>
  <conditionalFormatting sqref="BB194:BB195">
    <cfRule type="cellIs" dxfId="5273" priority="577" operator="lessThan">
      <formula>0</formula>
    </cfRule>
    <cfRule type="cellIs" dxfId="5272" priority="578" operator="lessThan">
      <formula>-105575</formula>
    </cfRule>
  </conditionalFormatting>
  <conditionalFormatting sqref="BB199:BB202">
    <cfRule type="cellIs" dxfId="5271" priority="575" operator="lessThan">
      <formula>0</formula>
    </cfRule>
    <cfRule type="cellIs" dxfId="5270" priority="576" operator="lessThan">
      <formula>-105575</formula>
    </cfRule>
  </conditionalFormatting>
  <conditionalFormatting sqref="BB199:BB202">
    <cfRule type="cellIs" dxfId="5269" priority="573" operator="lessThan">
      <formula>0</formula>
    </cfRule>
    <cfRule type="cellIs" dxfId="5268" priority="574" operator="lessThan">
      <formula>-105575</formula>
    </cfRule>
  </conditionalFormatting>
  <conditionalFormatting sqref="BB199:BB202">
    <cfRule type="cellIs" dxfId="5267" priority="571" operator="lessThan">
      <formula>0</formula>
    </cfRule>
    <cfRule type="cellIs" dxfId="5266" priority="572" operator="lessThan">
      <formula>-105575</formula>
    </cfRule>
  </conditionalFormatting>
  <conditionalFormatting sqref="BB204:BB208">
    <cfRule type="cellIs" dxfId="5265" priority="569" operator="lessThan">
      <formula>0</formula>
    </cfRule>
    <cfRule type="cellIs" dxfId="5264" priority="570" operator="lessThan">
      <formula>-105575</formula>
    </cfRule>
  </conditionalFormatting>
  <conditionalFormatting sqref="BB204:BB208">
    <cfRule type="cellIs" dxfId="5263" priority="567" operator="lessThan">
      <formula>0</formula>
    </cfRule>
    <cfRule type="cellIs" dxfId="5262" priority="568" operator="lessThan">
      <formula>-105575</formula>
    </cfRule>
  </conditionalFormatting>
  <conditionalFormatting sqref="BB204:BB208">
    <cfRule type="cellIs" dxfId="5261" priority="565" operator="lessThan">
      <formula>0</formula>
    </cfRule>
    <cfRule type="cellIs" dxfId="5260" priority="566" operator="lessThan">
      <formula>-105575</formula>
    </cfRule>
  </conditionalFormatting>
  <conditionalFormatting sqref="BB210:BB211">
    <cfRule type="cellIs" dxfId="5259" priority="563" operator="lessThan">
      <formula>0</formula>
    </cfRule>
    <cfRule type="cellIs" dxfId="5258" priority="564" operator="lessThan">
      <formula>-105575</formula>
    </cfRule>
  </conditionalFormatting>
  <conditionalFormatting sqref="BB210:BB211">
    <cfRule type="cellIs" dxfId="5257" priority="561" operator="lessThan">
      <formula>0</formula>
    </cfRule>
    <cfRule type="cellIs" dxfId="5256" priority="562" operator="lessThan">
      <formula>-105575</formula>
    </cfRule>
  </conditionalFormatting>
  <conditionalFormatting sqref="BB210:BB211">
    <cfRule type="cellIs" dxfId="5255" priority="559" operator="lessThan">
      <formula>0</formula>
    </cfRule>
    <cfRule type="cellIs" dxfId="5254" priority="560" operator="lessThan">
      <formula>-105575</formula>
    </cfRule>
  </conditionalFormatting>
  <conditionalFormatting sqref="BB214:BB219">
    <cfRule type="cellIs" dxfId="5253" priority="557" operator="lessThan">
      <formula>0</formula>
    </cfRule>
    <cfRule type="cellIs" dxfId="5252" priority="558" operator="lessThan">
      <formula>-105575</formula>
    </cfRule>
  </conditionalFormatting>
  <conditionalFormatting sqref="BB214:BB219">
    <cfRule type="cellIs" dxfId="5251" priority="555" operator="lessThan">
      <formula>0</formula>
    </cfRule>
    <cfRule type="cellIs" dxfId="5250" priority="556" operator="lessThan">
      <formula>-105575</formula>
    </cfRule>
  </conditionalFormatting>
  <conditionalFormatting sqref="BB214:BB219">
    <cfRule type="cellIs" dxfId="5249" priority="553" operator="lessThan">
      <formula>0</formula>
    </cfRule>
    <cfRule type="cellIs" dxfId="5248" priority="554" operator="lessThan">
      <formula>-105575</formula>
    </cfRule>
  </conditionalFormatting>
  <conditionalFormatting sqref="BB222:BB224">
    <cfRule type="cellIs" dxfId="5247" priority="551" operator="lessThan">
      <formula>0</formula>
    </cfRule>
    <cfRule type="cellIs" dxfId="5246" priority="552" operator="lessThan">
      <formula>-105575</formula>
    </cfRule>
  </conditionalFormatting>
  <conditionalFormatting sqref="BB222:BB224">
    <cfRule type="cellIs" dxfId="5245" priority="549" operator="lessThan">
      <formula>0</formula>
    </cfRule>
    <cfRule type="cellIs" dxfId="5244" priority="550" operator="lessThan">
      <formula>-105575</formula>
    </cfRule>
  </conditionalFormatting>
  <conditionalFormatting sqref="BB222:BB224">
    <cfRule type="cellIs" dxfId="5243" priority="547" operator="lessThan">
      <formula>0</formula>
    </cfRule>
    <cfRule type="cellIs" dxfId="5242" priority="548" operator="lessThan">
      <formula>-105575</formula>
    </cfRule>
  </conditionalFormatting>
  <conditionalFormatting sqref="BB227:BB230">
    <cfRule type="cellIs" dxfId="5241" priority="545" operator="lessThan">
      <formula>0</formula>
    </cfRule>
    <cfRule type="cellIs" dxfId="5240" priority="546" operator="lessThan">
      <formula>-105575</formula>
    </cfRule>
  </conditionalFormatting>
  <conditionalFormatting sqref="BB227:BB230">
    <cfRule type="cellIs" dxfId="5239" priority="543" operator="lessThan">
      <formula>0</formula>
    </cfRule>
    <cfRule type="cellIs" dxfId="5238" priority="544" operator="lessThan">
      <formula>-105575</formula>
    </cfRule>
  </conditionalFormatting>
  <conditionalFormatting sqref="BB227:BB230">
    <cfRule type="cellIs" dxfId="5237" priority="541" operator="lessThan">
      <formula>0</formula>
    </cfRule>
    <cfRule type="cellIs" dxfId="5236" priority="542" operator="lessThan">
      <formula>-105575</formula>
    </cfRule>
  </conditionalFormatting>
  <conditionalFormatting sqref="BB246:BB249">
    <cfRule type="cellIs" dxfId="5235" priority="539" operator="lessThan">
      <formula>0</formula>
    </cfRule>
    <cfRule type="cellIs" dxfId="5234" priority="540" operator="lessThan">
      <formula>-105575</formula>
    </cfRule>
  </conditionalFormatting>
  <conditionalFormatting sqref="BB246:BB249">
    <cfRule type="cellIs" dxfId="5233" priority="537" operator="lessThan">
      <formula>0</formula>
    </cfRule>
    <cfRule type="cellIs" dxfId="5232" priority="538" operator="lessThan">
      <formula>-105575</formula>
    </cfRule>
  </conditionalFormatting>
  <conditionalFormatting sqref="BB246:BB249">
    <cfRule type="cellIs" dxfId="5231" priority="535" operator="lessThan">
      <formula>0</formula>
    </cfRule>
    <cfRule type="cellIs" dxfId="5230" priority="536" operator="lessThan">
      <formula>-105575</formula>
    </cfRule>
  </conditionalFormatting>
  <conditionalFormatting sqref="BB246:BB249">
    <cfRule type="cellIs" dxfId="5229" priority="533" operator="lessThan">
      <formula>0</formula>
    </cfRule>
    <cfRule type="cellIs" dxfId="5228" priority="534" operator="lessThan">
      <formula>-105575</formula>
    </cfRule>
  </conditionalFormatting>
  <conditionalFormatting sqref="BB246:BB249">
    <cfRule type="cellIs" dxfId="5227" priority="531" operator="lessThan">
      <formula>0</formula>
    </cfRule>
    <cfRule type="cellIs" dxfId="5226" priority="532" operator="lessThan">
      <formula>-105575</formula>
    </cfRule>
  </conditionalFormatting>
  <conditionalFormatting sqref="BB246:BB249">
    <cfRule type="cellIs" dxfId="5225" priority="529" operator="lessThan">
      <formula>0</formula>
    </cfRule>
    <cfRule type="cellIs" dxfId="5224" priority="530" operator="lessThan">
      <formula>-105575</formula>
    </cfRule>
  </conditionalFormatting>
  <conditionalFormatting sqref="BB246:BB249">
    <cfRule type="cellIs" dxfId="5223" priority="527" operator="lessThan">
      <formula>0</formula>
    </cfRule>
    <cfRule type="cellIs" dxfId="5222" priority="528" operator="lessThan">
      <formula>-105575</formula>
    </cfRule>
  </conditionalFormatting>
  <conditionalFormatting sqref="BB246:BB249">
    <cfRule type="cellIs" dxfId="5221" priority="525" operator="lessThan">
      <formula>0</formula>
    </cfRule>
    <cfRule type="cellIs" dxfId="5220" priority="526" operator="lessThan">
      <formula>-105575</formula>
    </cfRule>
  </conditionalFormatting>
  <conditionalFormatting sqref="BB246:BB249">
    <cfRule type="cellIs" dxfId="5219" priority="523" operator="lessThan">
      <formula>0</formula>
    </cfRule>
    <cfRule type="cellIs" dxfId="5218" priority="524" operator="lessThan">
      <formula>-105575</formula>
    </cfRule>
  </conditionalFormatting>
  <conditionalFormatting sqref="BB251:BB253">
    <cfRule type="cellIs" dxfId="5217" priority="521" operator="lessThan">
      <formula>0</formula>
    </cfRule>
    <cfRule type="cellIs" dxfId="5216" priority="522" operator="lessThan">
      <formula>-105575</formula>
    </cfRule>
  </conditionalFormatting>
  <conditionalFormatting sqref="BB251:BB253">
    <cfRule type="cellIs" dxfId="5215" priority="519" operator="lessThan">
      <formula>0</formula>
    </cfRule>
    <cfRule type="cellIs" dxfId="5214" priority="520" operator="lessThan">
      <formula>-105575</formula>
    </cfRule>
  </conditionalFormatting>
  <conditionalFormatting sqref="BB251:BB253">
    <cfRule type="cellIs" dxfId="5213" priority="517" operator="lessThan">
      <formula>0</formula>
    </cfRule>
    <cfRule type="cellIs" dxfId="5212" priority="518" operator="lessThan">
      <formula>-105575</formula>
    </cfRule>
  </conditionalFormatting>
  <conditionalFormatting sqref="BB251:BB253">
    <cfRule type="cellIs" dxfId="5211" priority="515" operator="lessThan">
      <formula>0</formula>
    </cfRule>
    <cfRule type="cellIs" dxfId="5210" priority="516" operator="lessThan">
      <formula>-105575</formula>
    </cfRule>
  </conditionalFormatting>
  <conditionalFormatting sqref="BB251:BB253">
    <cfRule type="cellIs" dxfId="5209" priority="513" operator="lessThan">
      <formula>0</formula>
    </cfRule>
    <cfRule type="cellIs" dxfId="5208" priority="514" operator="lessThan">
      <formula>-105575</formula>
    </cfRule>
  </conditionalFormatting>
  <conditionalFormatting sqref="BB251:BB253">
    <cfRule type="cellIs" dxfId="5207" priority="511" operator="lessThan">
      <formula>0</formula>
    </cfRule>
    <cfRule type="cellIs" dxfId="5206" priority="512" operator="lessThan">
      <formula>-105575</formula>
    </cfRule>
  </conditionalFormatting>
  <conditionalFormatting sqref="BB251:BB253">
    <cfRule type="cellIs" dxfId="5205" priority="509" operator="lessThan">
      <formula>0</formula>
    </cfRule>
    <cfRule type="cellIs" dxfId="5204" priority="510" operator="lessThan">
      <formula>-105575</formula>
    </cfRule>
  </conditionalFormatting>
  <conditionalFormatting sqref="BB251:BB253">
    <cfRule type="cellIs" dxfId="5203" priority="507" operator="lessThan">
      <formula>0</formula>
    </cfRule>
    <cfRule type="cellIs" dxfId="5202" priority="508" operator="lessThan">
      <formula>-105575</formula>
    </cfRule>
  </conditionalFormatting>
  <conditionalFormatting sqref="BB251:BB253">
    <cfRule type="cellIs" dxfId="5201" priority="505" operator="lessThan">
      <formula>0</formula>
    </cfRule>
    <cfRule type="cellIs" dxfId="5200" priority="506" operator="lessThan">
      <formula>-105575</formula>
    </cfRule>
  </conditionalFormatting>
  <conditionalFormatting sqref="BB255:BB257">
    <cfRule type="cellIs" dxfId="5199" priority="503" operator="lessThan">
      <formula>0</formula>
    </cfRule>
    <cfRule type="cellIs" dxfId="5198" priority="504" operator="lessThan">
      <formula>-105575</formula>
    </cfRule>
  </conditionalFormatting>
  <conditionalFormatting sqref="BB255:BB257">
    <cfRule type="cellIs" dxfId="5197" priority="501" operator="lessThan">
      <formula>0</formula>
    </cfRule>
    <cfRule type="cellIs" dxfId="5196" priority="502" operator="lessThan">
      <formula>-105575</formula>
    </cfRule>
  </conditionalFormatting>
  <conditionalFormatting sqref="BB255:BB257">
    <cfRule type="cellIs" dxfId="5195" priority="499" operator="lessThan">
      <formula>0</formula>
    </cfRule>
    <cfRule type="cellIs" dxfId="5194" priority="500" operator="lessThan">
      <formula>-105575</formula>
    </cfRule>
  </conditionalFormatting>
  <conditionalFormatting sqref="BB255:BB257">
    <cfRule type="cellIs" dxfId="5193" priority="497" operator="lessThan">
      <formula>0</formula>
    </cfRule>
    <cfRule type="cellIs" dxfId="5192" priority="498" operator="lessThan">
      <formula>-105575</formula>
    </cfRule>
  </conditionalFormatting>
  <conditionalFormatting sqref="BB255:BB257">
    <cfRule type="cellIs" dxfId="5191" priority="495" operator="lessThan">
      <formula>0</formula>
    </cfRule>
    <cfRule type="cellIs" dxfId="5190" priority="496" operator="lessThan">
      <formula>-105575</formula>
    </cfRule>
  </conditionalFormatting>
  <conditionalFormatting sqref="BB255:BB257">
    <cfRule type="cellIs" dxfId="5189" priority="493" operator="lessThan">
      <formula>0</formula>
    </cfRule>
    <cfRule type="cellIs" dxfId="5188" priority="494" operator="lessThan">
      <formula>-105575</formula>
    </cfRule>
  </conditionalFormatting>
  <conditionalFormatting sqref="BB255:BB257">
    <cfRule type="cellIs" dxfId="5187" priority="491" operator="lessThan">
      <formula>0</formula>
    </cfRule>
    <cfRule type="cellIs" dxfId="5186" priority="492" operator="lessThan">
      <formula>-105575</formula>
    </cfRule>
  </conditionalFormatting>
  <conditionalFormatting sqref="BB255:BB257">
    <cfRule type="cellIs" dxfId="5185" priority="489" operator="lessThan">
      <formula>0</formula>
    </cfRule>
    <cfRule type="cellIs" dxfId="5184" priority="490" operator="lessThan">
      <formula>-105575</formula>
    </cfRule>
  </conditionalFormatting>
  <conditionalFormatting sqref="BB255:BB257">
    <cfRule type="cellIs" dxfId="5183" priority="487" operator="lessThan">
      <formula>0</formula>
    </cfRule>
    <cfRule type="cellIs" dxfId="5182" priority="488" operator="lessThan">
      <formula>-105575</formula>
    </cfRule>
  </conditionalFormatting>
  <conditionalFormatting sqref="BB260:BB262">
    <cfRule type="cellIs" dxfId="5181" priority="485" operator="lessThan">
      <formula>0</formula>
    </cfRule>
    <cfRule type="cellIs" dxfId="5180" priority="486" operator="lessThan">
      <formula>-105575</formula>
    </cfRule>
  </conditionalFormatting>
  <conditionalFormatting sqref="BB260:BB262">
    <cfRule type="cellIs" dxfId="5179" priority="483" operator="lessThan">
      <formula>0</formula>
    </cfRule>
    <cfRule type="cellIs" dxfId="5178" priority="484" operator="lessThan">
      <formula>-105575</formula>
    </cfRule>
  </conditionalFormatting>
  <conditionalFormatting sqref="BB260:BB262">
    <cfRule type="cellIs" dxfId="5177" priority="481" operator="lessThan">
      <formula>0</formula>
    </cfRule>
    <cfRule type="cellIs" dxfId="5176" priority="482" operator="lessThan">
      <formula>-105575</formula>
    </cfRule>
  </conditionalFormatting>
  <conditionalFormatting sqref="BB260:BB262">
    <cfRule type="cellIs" dxfId="5175" priority="479" operator="lessThan">
      <formula>0</formula>
    </cfRule>
    <cfRule type="cellIs" dxfId="5174" priority="480" operator="lessThan">
      <formula>-105575</formula>
    </cfRule>
  </conditionalFormatting>
  <conditionalFormatting sqref="BB260:BB262">
    <cfRule type="cellIs" dxfId="5173" priority="477" operator="lessThan">
      <formula>0</formula>
    </cfRule>
    <cfRule type="cellIs" dxfId="5172" priority="478" operator="lessThan">
      <formula>-105575</formula>
    </cfRule>
  </conditionalFormatting>
  <conditionalFormatting sqref="BB260:BB262">
    <cfRule type="cellIs" dxfId="5171" priority="475" operator="lessThan">
      <formula>0</formula>
    </cfRule>
    <cfRule type="cellIs" dxfId="5170" priority="476" operator="lessThan">
      <formula>-105575</formula>
    </cfRule>
  </conditionalFormatting>
  <conditionalFormatting sqref="BB260:BB262">
    <cfRule type="cellIs" dxfId="5169" priority="473" operator="lessThan">
      <formula>0</formula>
    </cfRule>
    <cfRule type="cellIs" dxfId="5168" priority="474" operator="lessThan">
      <formula>-105575</formula>
    </cfRule>
  </conditionalFormatting>
  <conditionalFormatting sqref="BB260:BB262">
    <cfRule type="cellIs" dxfId="5167" priority="471" operator="lessThan">
      <formula>0</formula>
    </cfRule>
    <cfRule type="cellIs" dxfId="5166" priority="472" operator="lessThan">
      <formula>-105575</formula>
    </cfRule>
  </conditionalFormatting>
  <conditionalFormatting sqref="BB260:BB262">
    <cfRule type="cellIs" dxfId="5165" priority="469" operator="lessThan">
      <formula>0</formula>
    </cfRule>
    <cfRule type="cellIs" dxfId="5164" priority="470" operator="lessThan">
      <formula>-105575</formula>
    </cfRule>
  </conditionalFormatting>
  <conditionalFormatting sqref="BB264:BB267">
    <cfRule type="cellIs" dxfId="5163" priority="467" operator="lessThan">
      <formula>0</formula>
    </cfRule>
    <cfRule type="cellIs" dxfId="5162" priority="468" operator="lessThan">
      <formula>-105575</formula>
    </cfRule>
  </conditionalFormatting>
  <conditionalFormatting sqref="BB264:BB267">
    <cfRule type="cellIs" dxfId="5161" priority="465" operator="lessThan">
      <formula>0</formula>
    </cfRule>
    <cfRule type="cellIs" dxfId="5160" priority="466" operator="lessThan">
      <formula>-105575</formula>
    </cfRule>
  </conditionalFormatting>
  <conditionalFormatting sqref="BB264:BB267">
    <cfRule type="cellIs" dxfId="5159" priority="463" operator="lessThan">
      <formula>0</formula>
    </cfRule>
    <cfRule type="cellIs" dxfId="5158" priority="464" operator="lessThan">
      <formula>-105575</formula>
    </cfRule>
  </conditionalFormatting>
  <conditionalFormatting sqref="BB264:BB267">
    <cfRule type="cellIs" dxfId="5157" priority="461" operator="lessThan">
      <formula>0</formula>
    </cfRule>
    <cfRule type="cellIs" dxfId="5156" priority="462" operator="lessThan">
      <formula>-105575</formula>
    </cfRule>
  </conditionalFormatting>
  <conditionalFormatting sqref="BB264:BB267">
    <cfRule type="cellIs" dxfId="5155" priority="459" operator="lessThan">
      <formula>0</formula>
    </cfRule>
    <cfRule type="cellIs" dxfId="5154" priority="460" operator="lessThan">
      <formula>-105575</formula>
    </cfRule>
  </conditionalFormatting>
  <conditionalFormatting sqref="BB264:BB267">
    <cfRule type="cellIs" dxfId="5153" priority="457" operator="lessThan">
      <formula>0</formula>
    </cfRule>
    <cfRule type="cellIs" dxfId="5152" priority="458" operator="lessThan">
      <formula>-105575</formula>
    </cfRule>
  </conditionalFormatting>
  <conditionalFormatting sqref="BB264:BB267">
    <cfRule type="cellIs" dxfId="5151" priority="455" operator="lessThan">
      <formula>0</formula>
    </cfRule>
    <cfRule type="cellIs" dxfId="5150" priority="456" operator="lessThan">
      <formula>-105575</formula>
    </cfRule>
  </conditionalFormatting>
  <conditionalFormatting sqref="BB264:BB267">
    <cfRule type="cellIs" dxfId="5149" priority="453" operator="lessThan">
      <formula>0</formula>
    </cfRule>
    <cfRule type="cellIs" dxfId="5148" priority="454" operator="lessThan">
      <formula>-105575</formula>
    </cfRule>
  </conditionalFormatting>
  <conditionalFormatting sqref="BB264:BB267">
    <cfRule type="cellIs" dxfId="5147" priority="451" operator="lessThan">
      <formula>0</formula>
    </cfRule>
    <cfRule type="cellIs" dxfId="5146" priority="452" operator="lessThan">
      <formula>-105575</formula>
    </cfRule>
  </conditionalFormatting>
  <conditionalFormatting sqref="BB270:BB272">
    <cfRule type="cellIs" dxfId="5145" priority="449" operator="lessThan">
      <formula>0</formula>
    </cfRule>
    <cfRule type="cellIs" dxfId="5144" priority="450" operator="lessThan">
      <formula>-105575</formula>
    </cfRule>
  </conditionalFormatting>
  <conditionalFormatting sqref="BB270:BB272">
    <cfRule type="cellIs" dxfId="5143" priority="447" operator="lessThan">
      <formula>0</formula>
    </cfRule>
    <cfRule type="cellIs" dxfId="5142" priority="448" operator="lessThan">
      <formula>-105575</formula>
    </cfRule>
  </conditionalFormatting>
  <conditionalFormatting sqref="BB270:BB272">
    <cfRule type="cellIs" dxfId="5141" priority="445" operator="lessThan">
      <formula>0</formula>
    </cfRule>
    <cfRule type="cellIs" dxfId="5140" priority="446" operator="lessThan">
      <formula>-105575</formula>
    </cfRule>
  </conditionalFormatting>
  <conditionalFormatting sqref="BB270:BB272">
    <cfRule type="cellIs" dxfId="5139" priority="443" operator="lessThan">
      <formula>0</formula>
    </cfRule>
    <cfRule type="cellIs" dxfId="5138" priority="444" operator="lessThan">
      <formula>-105575</formula>
    </cfRule>
  </conditionalFormatting>
  <conditionalFormatting sqref="BB270:BB272">
    <cfRule type="cellIs" dxfId="5137" priority="441" operator="lessThan">
      <formula>0</formula>
    </cfRule>
    <cfRule type="cellIs" dxfId="5136" priority="442" operator="lessThan">
      <formula>-105575</formula>
    </cfRule>
  </conditionalFormatting>
  <conditionalFormatting sqref="BB270:BB272">
    <cfRule type="cellIs" dxfId="5135" priority="439" operator="lessThan">
      <formula>0</formula>
    </cfRule>
    <cfRule type="cellIs" dxfId="5134" priority="440" operator="lessThan">
      <formula>-105575</formula>
    </cfRule>
  </conditionalFormatting>
  <conditionalFormatting sqref="BB270:BB272">
    <cfRule type="cellIs" dxfId="5133" priority="437" operator="lessThan">
      <formula>0</formula>
    </cfRule>
    <cfRule type="cellIs" dxfId="5132" priority="438" operator="lessThan">
      <formula>-105575</formula>
    </cfRule>
  </conditionalFormatting>
  <conditionalFormatting sqref="BB270:BB272">
    <cfRule type="cellIs" dxfId="5131" priority="435" operator="lessThan">
      <formula>0</formula>
    </cfRule>
    <cfRule type="cellIs" dxfId="5130" priority="436" operator="lessThan">
      <formula>-105575</formula>
    </cfRule>
  </conditionalFormatting>
  <conditionalFormatting sqref="BB270:BB272">
    <cfRule type="cellIs" dxfId="5129" priority="433" operator="lessThan">
      <formula>0</formula>
    </cfRule>
    <cfRule type="cellIs" dxfId="5128" priority="434" operator="lessThan">
      <formula>-105575</formula>
    </cfRule>
  </conditionalFormatting>
  <conditionalFormatting sqref="BB274:BB275">
    <cfRule type="cellIs" dxfId="5127" priority="431" operator="lessThan">
      <formula>0</formula>
    </cfRule>
    <cfRule type="cellIs" dxfId="5126" priority="432" operator="lessThan">
      <formula>-105575</formula>
    </cfRule>
  </conditionalFormatting>
  <conditionalFormatting sqref="BB274:BB275">
    <cfRule type="cellIs" dxfId="5125" priority="429" operator="lessThan">
      <formula>0</formula>
    </cfRule>
    <cfRule type="cellIs" dxfId="5124" priority="430" operator="lessThan">
      <formula>-105575</formula>
    </cfRule>
  </conditionalFormatting>
  <conditionalFormatting sqref="BB274:BB275">
    <cfRule type="cellIs" dxfId="5123" priority="427" operator="lessThan">
      <formula>0</formula>
    </cfRule>
    <cfRule type="cellIs" dxfId="5122" priority="428" operator="lessThan">
      <formula>-105575</formula>
    </cfRule>
  </conditionalFormatting>
  <conditionalFormatting sqref="BB274:BB275">
    <cfRule type="cellIs" dxfId="5121" priority="425" operator="lessThan">
      <formula>0</formula>
    </cfRule>
    <cfRule type="cellIs" dxfId="5120" priority="426" operator="lessThan">
      <formula>-105575</formula>
    </cfRule>
  </conditionalFormatting>
  <conditionalFormatting sqref="BB274:BB275">
    <cfRule type="cellIs" dxfId="5119" priority="423" operator="lessThan">
      <formula>0</formula>
    </cfRule>
    <cfRule type="cellIs" dxfId="5118" priority="424" operator="lessThan">
      <formula>-105575</formula>
    </cfRule>
  </conditionalFormatting>
  <conditionalFormatting sqref="BB274:BB275">
    <cfRule type="cellIs" dxfId="5117" priority="421" operator="lessThan">
      <formula>0</formula>
    </cfRule>
    <cfRule type="cellIs" dxfId="5116" priority="422" operator="lessThan">
      <formula>-105575</formula>
    </cfRule>
  </conditionalFormatting>
  <conditionalFormatting sqref="BB274:BB275">
    <cfRule type="cellIs" dxfId="5115" priority="419" operator="lessThan">
      <formula>0</formula>
    </cfRule>
    <cfRule type="cellIs" dxfId="5114" priority="420" operator="lessThan">
      <formula>-105575</formula>
    </cfRule>
  </conditionalFormatting>
  <conditionalFormatting sqref="BB274:BB275">
    <cfRule type="cellIs" dxfId="5113" priority="417" operator="lessThan">
      <formula>0</formula>
    </cfRule>
    <cfRule type="cellIs" dxfId="5112" priority="418" operator="lessThan">
      <formula>-105575</formula>
    </cfRule>
  </conditionalFormatting>
  <conditionalFormatting sqref="BB274:BB275">
    <cfRule type="cellIs" dxfId="5111" priority="415" operator="lessThan">
      <formula>0</formula>
    </cfRule>
    <cfRule type="cellIs" dxfId="5110" priority="416" operator="lessThan">
      <formula>-105575</formula>
    </cfRule>
  </conditionalFormatting>
  <conditionalFormatting sqref="BB278:BB282">
    <cfRule type="cellIs" dxfId="5109" priority="413" operator="lessThan">
      <formula>0</formula>
    </cfRule>
    <cfRule type="cellIs" dxfId="5108" priority="414" operator="lessThan">
      <formula>-105575</formula>
    </cfRule>
  </conditionalFormatting>
  <conditionalFormatting sqref="BB278:BB282">
    <cfRule type="cellIs" dxfId="5107" priority="411" operator="lessThan">
      <formula>0</formula>
    </cfRule>
    <cfRule type="cellIs" dxfId="5106" priority="412" operator="lessThan">
      <formula>-105575</formula>
    </cfRule>
  </conditionalFormatting>
  <conditionalFormatting sqref="BB278:BB282">
    <cfRule type="cellIs" dxfId="5105" priority="409" operator="lessThan">
      <formula>0</formula>
    </cfRule>
    <cfRule type="cellIs" dxfId="5104" priority="410" operator="lessThan">
      <formula>-105575</formula>
    </cfRule>
  </conditionalFormatting>
  <conditionalFormatting sqref="BB278:BB282">
    <cfRule type="cellIs" dxfId="5103" priority="407" operator="lessThan">
      <formula>0</formula>
    </cfRule>
    <cfRule type="cellIs" dxfId="5102" priority="408" operator="lessThan">
      <formula>-105575</formula>
    </cfRule>
  </conditionalFormatting>
  <conditionalFormatting sqref="BB278:BB282">
    <cfRule type="cellIs" dxfId="5101" priority="405" operator="lessThan">
      <formula>0</formula>
    </cfRule>
    <cfRule type="cellIs" dxfId="5100" priority="406" operator="lessThan">
      <formula>-105575</formula>
    </cfRule>
  </conditionalFormatting>
  <conditionalFormatting sqref="BB278:BB282">
    <cfRule type="cellIs" dxfId="5099" priority="403" operator="lessThan">
      <formula>0</formula>
    </cfRule>
    <cfRule type="cellIs" dxfId="5098" priority="404" operator="lessThan">
      <formula>-105575</formula>
    </cfRule>
  </conditionalFormatting>
  <conditionalFormatting sqref="BB278:BB282">
    <cfRule type="cellIs" dxfId="5097" priority="401" operator="lessThan">
      <formula>0</formula>
    </cfRule>
    <cfRule type="cellIs" dxfId="5096" priority="402" operator="lessThan">
      <formula>-105575</formula>
    </cfRule>
  </conditionalFormatting>
  <conditionalFormatting sqref="BB278:BB282">
    <cfRule type="cellIs" dxfId="5095" priority="399" operator="lessThan">
      <formula>0</formula>
    </cfRule>
    <cfRule type="cellIs" dxfId="5094" priority="400" operator="lessThan">
      <formula>-105575</formula>
    </cfRule>
  </conditionalFormatting>
  <conditionalFormatting sqref="BB278:BB282">
    <cfRule type="cellIs" dxfId="5093" priority="397" operator="lessThan">
      <formula>0</formula>
    </cfRule>
    <cfRule type="cellIs" dxfId="5092" priority="398" operator="lessThan">
      <formula>-105575</formula>
    </cfRule>
  </conditionalFormatting>
  <conditionalFormatting sqref="BB285:BB288">
    <cfRule type="cellIs" dxfId="5091" priority="395" operator="lessThan">
      <formula>0</formula>
    </cfRule>
    <cfRule type="cellIs" dxfId="5090" priority="396" operator="lessThan">
      <formula>-105575</formula>
    </cfRule>
  </conditionalFormatting>
  <conditionalFormatting sqref="BB285:BB288">
    <cfRule type="cellIs" dxfId="5089" priority="393" operator="lessThan">
      <formula>0</formula>
    </cfRule>
    <cfRule type="cellIs" dxfId="5088" priority="394" operator="lessThan">
      <formula>-105575</formula>
    </cfRule>
  </conditionalFormatting>
  <conditionalFormatting sqref="BB285:BB288">
    <cfRule type="cellIs" dxfId="5087" priority="391" operator="lessThan">
      <formula>0</formula>
    </cfRule>
    <cfRule type="cellIs" dxfId="5086" priority="392" operator="lessThan">
      <formula>-105575</formula>
    </cfRule>
  </conditionalFormatting>
  <conditionalFormatting sqref="BB285:BB288">
    <cfRule type="cellIs" dxfId="5085" priority="389" operator="lessThan">
      <formula>0</formula>
    </cfRule>
    <cfRule type="cellIs" dxfId="5084" priority="390" operator="lessThan">
      <formula>-105575</formula>
    </cfRule>
  </conditionalFormatting>
  <conditionalFormatting sqref="BB285:BB288">
    <cfRule type="cellIs" dxfId="5083" priority="387" operator="lessThan">
      <formula>0</formula>
    </cfRule>
    <cfRule type="cellIs" dxfId="5082" priority="388" operator="lessThan">
      <formula>-105575</formula>
    </cfRule>
  </conditionalFormatting>
  <conditionalFormatting sqref="BB285:BB288">
    <cfRule type="cellIs" dxfId="5081" priority="385" operator="lessThan">
      <formula>0</formula>
    </cfRule>
    <cfRule type="cellIs" dxfId="5080" priority="386" operator="lessThan">
      <formula>-105575</formula>
    </cfRule>
  </conditionalFormatting>
  <conditionalFormatting sqref="BB285:BB288">
    <cfRule type="cellIs" dxfId="5079" priority="383" operator="lessThan">
      <formula>0</formula>
    </cfRule>
    <cfRule type="cellIs" dxfId="5078" priority="384" operator="lessThan">
      <formula>-105575</formula>
    </cfRule>
  </conditionalFormatting>
  <conditionalFormatting sqref="BB285:BB288">
    <cfRule type="cellIs" dxfId="5077" priority="381" operator="lessThan">
      <formula>0</formula>
    </cfRule>
    <cfRule type="cellIs" dxfId="5076" priority="382" operator="lessThan">
      <formula>-105575</formula>
    </cfRule>
  </conditionalFormatting>
  <conditionalFormatting sqref="BB285:BB288">
    <cfRule type="cellIs" dxfId="5075" priority="379" operator="lessThan">
      <formula>0</formula>
    </cfRule>
    <cfRule type="cellIs" dxfId="5074" priority="380" operator="lessThan">
      <formula>-105575</formula>
    </cfRule>
  </conditionalFormatting>
  <conditionalFormatting sqref="BB203 BB220:BB221 BB235:BB243 BB231:BB233 BB212:BB213 BB225:BB226">
    <cfRule type="cellIs" dxfId="5073" priority="377" operator="lessThan">
      <formula>0</formula>
    </cfRule>
    <cfRule type="cellIs" dxfId="5072" priority="378" operator="lessThan">
      <formula>-105575</formula>
    </cfRule>
  </conditionalFormatting>
  <conditionalFormatting sqref="BB220 BB212:BB213 BB235:BB238 BB240:BB243 BB225:BB226 BB231:BB233">
    <cfRule type="cellIs" dxfId="5071" priority="375" operator="lessThan">
      <formula>0</formula>
    </cfRule>
    <cfRule type="cellIs" dxfId="5070" priority="376" operator="lessThan">
      <formula>-105575</formula>
    </cfRule>
  </conditionalFormatting>
  <conditionalFormatting sqref="BB220:BB221 BB243 BB226 BB231:BB236 BB238:BB241 BB203 BB213">
    <cfRule type="cellIs" dxfId="5069" priority="373" operator="lessThan">
      <formula>0</formula>
    </cfRule>
    <cfRule type="cellIs" dxfId="5068" priority="374" operator="lessThan">
      <formula>-105575</formula>
    </cfRule>
  </conditionalFormatting>
  <conditionalFormatting sqref="BB235:BB243 BB231:BB233 BB220 BB212:BB213 BB225:BB226">
    <cfRule type="cellIs" dxfId="5067" priority="371" operator="lessThan">
      <formula>0</formula>
    </cfRule>
    <cfRule type="cellIs" dxfId="5066" priority="372" operator="lessThan">
      <formula>-105575</formula>
    </cfRule>
  </conditionalFormatting>
  <conditionalFormatting sqref="BB220:BB221 BB237:BB243 BB203 BB231:BB235 BB212:BB213 BB225:BB226">
    <cfRule type="cellIs" dxfId="5065" priority="369" operator="lessThan">
      <formula>0</formula>
    </cfRule>
    <cfRule type="cellIs" dxfId="5064" priority="370" operator="lessThan">
      <formula>-105575</formula>
    </cfRule>
  </conditionalFormatting>
  <conditionalFormatting sqref="BB220:BB221 BB237:BB240 BB242:BB243 BB225:BB226 BB231:BB235">
    <cfRule type="cellIs" dxfId="5063" priority="367" operator="lessThan">
      <formula>0</formula>
    </cfRule>
    <cfRule type="cellIs" dxfId="5062" priority="368" operator="lessThan">
      <formula>-105575</formula>
    </cfRule>
  </conditionalFormatting>
  <conditionalFormatting sqref="BB212 BB231 BB233:BB238 BB240:BB243 BB225">
    <cfRule type="cellIs" dxfId="5061" priority="365" operator="lessThan">
      <formula>0</formula>
    </cfRule>
    <cfRule type="cellIs" dxfId="5060" priority="366" operator="lessThan">
      <formula>-105575</formula>
    </cfRule>
  </conditionalFormatting>
  <conditionalFormatting sqref="BB237:BB243 BB231:BB235 BB220:BB221 BB225:BB226">
    <cfRule type="cellIs" dxfId="5059" priority="363" operator="lessThan">
      <formula>0</formula>
    </cfRule>
    <cfRule type="cellIs" dxfId="5058" priority="364" operator="lessThan">
      <formula>-105575</formula>
    </cfRule>
  </conditionalFormatting>
  <conditionalFormatting sqref="BB233:BB237 BB231 BB239:BB243">
    <cfRule type="cellIs" dxfId="5057" priority="361" operator="lessThan">
      <formula>0</formula>
    </cfRule>
    <cfRule type="cellIs" dxfId="5056" priority="362" operator="lessThan">
      <formula>-105575</formula>
    </cfRule>
  </conditionalFormatting>
  <conditionalFormatting sqref="BB233:BB237 BB231 BB239:BB243">
    <cfRule type="cellIs" dxfId="5055" priority="359" operator="lessThan">
      <formula>0</formula>
    </cfRule>
    <cfRule type="cellIs" dxfId="5054" priority="360" operator="lessThan">
      <formula>-105575</formula>
    </cfRule>
  </conditionalFormatting>
  <conditionalFormatting sqref="BB119:BB128 BB106:BB117 BB101:BB104 BB80:BB99">
    <cfRule type="cellIs" dxfId="5053" priority="357" operator="lessThan">
      <formula>0</formula>
    </cfRule>
    <cfRule type="cellIs" dxfId="5052" priority="358" operator="lessThan">
      <formula>-105575</formula>
    </cfRule>
  </conditionalFormatting>
  <conditionalFormatting sqref="BB130 BB132 BB134">
    <cfRule type="cellIs" dxfId="5051" priority="355" operator="lessThan">
      <formula>0</formula>
    </cfRule>
    <cfRule type="cellIs" dxfId="5050" priority="356" operator="lessThan">
      <formula>-105575</formula>
    </cfRule>
  </conditionalFormatting>
  <conditionalFormatting sqref="BB130 BB132 BB134">
    <cfRule type="cellIs" dxfId="5049" priority="353" operator="lessThan">
      <formula>0</formula>
    </cfRule>
    <cfRule type="cellIs" dxfId="5048" priority="354" operator="lessThan">
      <formula>-105575</formula>
    </cfRule>
  </conditionalFormatting>
  <conditionalFormatting sqref="BB129 BB131 BB133 BB135">
    <cfRule type="cellIs" dxfId="5047" priority="351" operator="lessThan">
      <formula>0</formula>
    </cfRule>
    <cfRule type="cellIs" dxfId="5046" priority="352" operator="lessThan">
      <formula>-105575</formula>
    </cfRule>
  </conditionalFormatting>
  <conditionalFormatting sqref="BB140 BB145 BB142:BB143 BB137:BB138">
    <cfRule type="cellIs" dxfId="5045" priority="349" operator="lessThan">
      <formula>0</formula>
    </cfRule>
    <cfRule type="cellIs" dxfId="5044" priority="350" operator="lessThan">
      <formula>-105575</formula>
    </cfRule>
  </conditionalFormatting>
  <conditionalFormatting sqref="BB149">
    <cfRule type="cellIs" dxfId="5043" priority="347" operator="lessThan">
      <formula>0</formula>
    </cfRule>
    <cfRule type="cellIs" dxfId="5042" priority="348" operator="lessThan">
      <formula>-105575</formula>
    </cfRule>
  </conditionalFormatting>
  <conditionalFormatting sqref="BB129:BB138 BB140:BB149">
    <cfRule type="cellIs" dxfId="5041" priority="345" operator="lessThan">
      <formula>0</formula>
    </cfRule>
    <cfRule type="cellIs" dxfId="5040" priority="346" operator="lessThan">
      <formula>-105575</formula>
    </cfRule>
  </conditionalFormatting>
  <conditionalFormatting sqref="BB86:BB87 BB89:BB91 BB141:BB149 BB124:BB133 BB107:BB110 BB112:BB117 BB119:BB122 BB135:BB138 BB101:BB104 BB80:BB84 BB94:BB99">
    <cfRule type="cellIs" dxfId="5039" priority="343" operator="lessThan">
      <formula>0</formula>
    </cfRule>
    <cfRule type="cellIs" dxfId="5038" priority="344" operator="lessThan">
      <formula>-105575</formula>
    </cfRule>
  </conditionalFormatting>
  <conditionalFormatting sqref="BB129 BB131 BB133 BB135">
    <cfRule type="cellIs" dxfId="5037" priority="341" operator="lessThan">
      <formula>0</formula>
    </cfRule>
    <cfRule type="cellIs" dxfId="5036" priority="342" operator="lessThan">
      <formula>-105575</formula>
    </cfRule>
  </conditionalFormatting>
  <conditionalFormatting sqref="BB146 BB144 BB141">
    <cfRule type="cellIs" dxfId="5035" priority="339" operator="lessThan">
      <formula>0</formula>
    </cfRule>
    <cfRule type="cellIs" dxfId="5034" priority="340" operator="lessThan">
      <formula>-105575</formula>
    </cfRule>
  </conditionalFormatting>
  <conditionalFormatting sqref="BB146 BB144 BB141">
    <cfRule type="cellIs" dxfId="5033" priority="337" operator="lessThan">
      <formula>0</formula>
    </cfRule>
    <cfRule type="cellIs" dxfId="5032" priority="338" operator="lessThan">
      <formula>-105575</formula>
    </cfRule>
  </conditionalFormatting>
  <conditionalFormatting sqref="BB140 BB145 BB142:BB143 BB137:BB138">
    <cfRule type="cellIs" dxfId="5031" priority="335" operator="lessThan">
      <formula>0</formula>
    </cfRule>
    <cfRule type="cellIs" dxfId="5030" priority="336" operator="lessThan">
      <formula>-105575</formula>
    </cfRule>
  </conditionalFormatting>
  <conditionalFormatting sqref="BB149">
    <cfRule type="cellIs" dxfId="5029" priority="333" operator="lessThan">
      <formula>0</formula>
    </cfRule>
    <cfRule type="cellIs" dxfId="5028" priority="334" operator="lessThan">
      <formula>-105575</formula>
    </cfRule>
  </conditionalFormatting>
  <conditionalFormatting sqref="BB86:BB87 BB89:BB91 BB141:BB149 BB124:BB133 BB107:BB110 BB112:BB117 BB119:BB122 BB135:BB138 BB101:BB104 BB80:BB84 BB94:BB99">
    <cfRule type="cellIs" dxfId="5027" priority="331" operator="lessThan">
      <formula>0</formula>
    </cfRule>
    <cfRule type="cellIs" dxfId="502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5025" priority="329" operator="lessThan">
      <formula>0</formula>
    </cfRule>
    <cfRule type="cellIs" dxfId="5024" priority="330" operator="lessThan">
      <formula>-105575</formula>
    </cfRule>
  </conditionalFormatting>
  <conditionalFormatting sqref="BB41">
    <cfRule type="cellIs" dxfId="5023" priority="327" operator="lessThan">
      <formula>0</formula>
    </cfRule>
    <cfRule type="cellIs" dxfId="5022" priority="328" operator="lessThan">
      <formula>-105575</formula>
    </cfRule>
  </conditionalFormatting>
  <conditionalFormatting sqref="BB152:BB155">
    <cfRule type="cellIs" dxfId="5021" priority="325" operator="lessThan">
      <formula>0</formula>
    </cfRule>
    <cfRule type="cellIs" dxfId="5020" priority="326" operator="lessThan">
      <formula>-105575</formula>
    </cfRule>
  </conditionalFormatting>
  <conditionalFormatting sqref="BB152:BB155">
    <cfRule type="cellIs" dxfId="5019" priority="323" operator="lessThan">
      <formula>0</formula>
    </cfRule>
    <cfRule type="cellIs" dxfId="5018" priority="324" operator="lessThan">
      <formula>-105575</formula>
    </cfRule>
  </conditionalFormatting>
  <conditionalFormatting sqref="BB152:BB155">
    <cfRule type="cellIs" dxfId="5017" priority="321" operator="lessThan">
      <formula>0</formula>
    </cfRule>
    <cfRule type="cellIs" dxfId="5016" priority="322" operator="lessThan">
      <formula>-105575</formula>
    </cfRule>
  </conditionalFormatting>
  <conditionalFormatting sqref="BB157:BB158">
    <cfRule type="cellIs" dxfId="5015" priority="319" operator="lessThan">
      <formula>0</formula>
    </cfRule>
    <cfRule type="cellIs" dxfId="5014" priority="320" operator="lessThan">
      <formula>-105575</formula>
    </cfRule>
  </conditionalFormatting>
  <conditionalFormatting sqref="BB157:BB158">
    <cfRule type="cellIs" dxfId="5013" priority="317" operator="lessThan">
      <formula>0</formula>
    </cfRule>
    <cfRule type="cellIs" dxfId="5012" priority="318" operator="lessThan">
      <formula>-105575</formula>
    </cfRule>
  </conditionalFormatting>
  <conditionalFormatting sqref="BB157:BB158">
    <cfRule type="cellIs" dxfId="5011" priority="315" operator="lessThan">
      <formula>0</formula>
    </cfRule>
    <cfRule type="cellIs" dxfId="5010" priority="316" operator="lessThan">
      <formula>-105575</formula>
    </cfRule>
  </conditionalFormatting>
  <conditionalFormatting sqref="BB160:BB161">
    <cfRule type="cellIs" dxfId="5009" priority="313" operator="lessThan">
      <formula>0</formula>
    </cfRule>
    <cfRule type="cellIs" dxfId="5008" priority="314" operator="lessThan">
      <formula>-105575</formula>
    </cfRule>
  </conditionalFormatting>
  <conditionalFormatting sqref="BB160:BB161">
    <cfRule type="cellIs" dxfId="5007" priority="311" operator="lessThan">
      <formula>0</formula>
    </cfRule>
    <cfRule type="cellIs" dxfId="5006" priority="312" operator="lessThan">
      <formula>-105575</formula>
    </cfRule>
  </conditionalFormatting>
  <conditionalFormatting sqref="BB160:BB161">
    <cfRule type="cellIs" dxfId="5005" priority="309" operator="lessThan">
      <formula>0</formula>
    </cfRule>
    <cfRule type="cellIs" dxfId="5004" priority="310" operator="lessThan">
      <formula>-105575</formula>
    </cfRule>
  </conditionalFormatting>
  <conditionalFormatting sqref="BB164:BB167">
    <cfRule type="cellIs" dxfId="5003" priority="307" operator="lessThan">
      <formula>0</formula>
    </cfRule>
    <cfRule type="cellIs" dxfId="5002" priority="308" operator="lessThan">
      <formula>-105575</formula>
    </cfRule>
  </conditionalFormatting>
  <conditionalFormatting sqref="BB164:BB167">
    <cfRule type="cellIs" dxfId="5001" priority="305" operator="lessThan">
      <formula>0</formula>
    </cfRule>
    <cfRule type="cellIs" dxfId="5000" priority="306" operator="lessThan">
      <formula>-105575</formula>
    </cfRule>
  </conditionalFormatting>
  <conditionalFormatting sqref="BB164:BB167">
    <cfRule type="cellIs" dxfId="4999" priority="303" operator="lessThan">
      <formula>0</formula>
    </cfRule>
    <cfRule type="cellIs" dxfId="4998" priority="304" operator="lessThan">
      <formula>-105575</formula>
    </cfRule>
  </conditionalFormatting>
  <conditionalFormatting sqref="BB169:BB177">
    <cfRule type="cellIs" dxfId="4997" priority="301" operator="lessThan">
      <formula>0</formula>
    </cfRule>
    <cfRule type="cellIs" dxfId="4996" priority="302" operator="lessThan">
      <formula>-105575</formula>
    </cfRule>
  </conditionalFormatting>
  <conditionalFormatting sqref="BB169:BB177">
    <cfRule type="cellIs" dxfId="4995" priority="299" operator="lessThan">
      <formula>0</formula>
    </cfRule>
    <cfRule type="cellIs" dxfId="4994" priority="300" operator="lessThan">
      <formula>-105575</formula>
    </cfRule>
  </conditionalFormatting>
  <conditionalFormatting sqref="BB169:BB177">
    <cfRule type="cellIs" dxfId="4993" priority="297" operator="lessThan">
      <formula>0</formula>
    </cfRule>
    <cfRule type="cellIs" dxfId="4992" priority="298" operator="lessThan">
      <formula>-105575</formula>
    </cfRule>
  </conditionalFormatting>
  <conditionalFormatting sqref="BB179:BB180">
    <cfRule type="cellIs" dxfId="4991" priority="295" operator="lessThan">
      <formula>0</formula>
    </cfRule>
    <cfRule type="cellIs" dxfId="4990" priority="296" operator="lessThan">
      <formula>-105575</formula>
    </cfRule>
  </conditionalFormatting>
  <conditionalFormatting sqref="BB179:BB180">
    <cfRule type="cellIs" dxfId="4989" priority="293" operator="lessThan">
      <formula>0</formula>
    </cfRule>
    <cfRule type="cellIs" dxfId="4988" priority="294" operator="lessThan">
      <formula>-105575</formula>
    </cfRule>
  </conditionalFormatting>
  <conditionalFormatting sqref="BB179:BB180">
    <cfRule type="cellIs" dxfId="4987" priority="291" operator="lessThan">
      <formula>0</formula>
    </cfRule>
    <cfRule type="cellIs" dxfId="4986" priority="292" operator="lessThan">
      <formula>-105575</formula>
    </cfRule>
  </conditionalFormatting>
  <conditionalFormatting sqref="BB183:BB189">
    <cfRule type="cellIs" dxfId="4985" priority="289" operator="lessThan">
      <formula>0</formula>
    </cfRule>
    <cfRule type="cellIs" dxfId="4984" priority="290" operator="lessThan">
      <formula>-105575</formula>
    </cfRule>
  </conditionalFormatting>
  <conditionalFormatting sqref="BB183:BB189">
    <cfRule type="cellIs" dxfId="4983" priority="287" operator="lessThan">
      <formula>0</formula>
    </cfRule>
    <cfRule type="cellIs" dxfId="4982" priority="288" operator="lessThan">
      <formula>-105575</formula>
    </cfRule>
  </conditionalFormatting>
  <conditionalFormatting sqref="BB183:BB189">
    <cfRule type="cellIs" dxfId="4981" priority="285" operator="lessThan">
      <formula>0</formula>
    </cfRule>
    <cfRule type="cellIs" dxfId="4980" priority="286" operator="lessThan">
      <formula>-105575</formula>
    </cfRule>
  </conditionalFormatting>
  <conditionalFormatting sqref="BB191:BB192">
    <cfRule type="cellIs" dxfId="4979" priority="283" operator="lessThan">
      <formula>0</formula>
    </cfRule>
    <cfRule type="cellIs" dxfId="4978" priority="284" operator="lessThan">
      <formula>-105575</formula>
    </cfRule>
  </conditionalFormatting>
  <conditionalFormatting sqref="BB191:BB192">
    <cfRule type="cellIs" dxfId="4977" priority="281" operator="lessThan">
      <formula>0</formula>
    </cfRule>
    <cfRule type="cellIs" dxfId="4976" priority="282" operator="lessThan">
      <formula>-105575</formula>
    </cfRule>
  </conditionalFormatting>
  <conditionalFormatting sqref="BB191:BB192">
    <cfRule type="cellIs" dxfId="4975" priority="279" operator="lessThan">
      <formula>0</formula>
    </cfRule>
    <cfRule type="cellIs" dxfId="4974" priority="280" operator="lessThan">
      <formula>-105575</formula>
    </cfRule>
  </conditionalFormatting>
  <conditionalFormatting sqref="BB194:BB195">
    <cfRule type="cellIs" dxfId="4973" priority="277" operator="lessThan">
      <formula>0</formula>
    </cfRule>
    <cfRule type="cellIs" dxfId="4972" priority="278" operator="lessThan">
      <formula>-105575</formula>
    </cfRule>
  </conditionalFormatting>
  <conditionalFormatting sqref="BB194:BB195">
    <cfRule type="cellIs" dxfId="4971" priority="275" operator="lessThan">
      <formula>0</formula>
    </cfRule>
    <cfRule type="cellIs" dxfId="4970" priority="276" operator="lessThan">
      <formula>-105575</formula>
    </cfRule>
  </conditionalFormatting>
  <conditionalFormatting sqref="BB194:BB195">
    <cfRule type="cellIs" dxfId="4969" priority="273" operator="lessThan">
      <formula>0</formula>
    </cfRule>
    <cfRule type="cellIs" dxfId="4968" priority="274" operator="lessThan">
      <formula>-105575</formula>
    </cfRule>
  </conditionalFormatting>
  <conditionalFormatting sqref="BB199:BB202">
    <cfRule type="cellIs" dxfId="4967" priority="271" operator="lessThan">
      <formula>0</formula>
    </cfRule>
    <cfRule type="cellIs" dxfId="4966" priority="272" operator="lessThan">
      <formula>-105575</formula>
    </cfRule>
  </conditionalFormatting>
  <conditionalFormatting sqref="BB199:BB202">
    <cfRule type="cellIs" dxfId="4965" priority="269" operator="lessThan">
      <formula>0</formula>
    </cfRule>
    <cfRule type="cellIs" dxfId="4964" priority="270" operator="lessThan">
      <formula>-105575</formula>
    </cfRule>
  </conditionalFormatting>
  <conditionalFormatting sqref="BB199:BB202">
    <cfRule type="cellIs" dxfId="4963" priority="267" operator="lessThan">
      <formula>0</formula>
    </cfRule>
    <cfRule type="cellIs" dxfId="4962" priority="268" operator="lessThan">
      <formula>-105575</formula>
    </cfRule>
  </conditionalFormatting>
  <conditionalFormatting sqref="BB204:BB208">
    <cfRule type="cellIs" dxfId="4961" priority="265" operator="lessThan">
      <formula>0</formula>
    </cfRule>
    <cfRule type="cellIs" dxfId="4960" priority="266" operator="lessThan">
      <formula>-105575</formula>
    </cfRule>
  </conditionalFormatting>
  <conditionalFormatting sqref="BB204:BB208">
    <cfRule type="cellIs" dxfId="4959" priority="263" operator="lessThan">
      <formula>0</formula>
    </cfRule>
    <cfRule type="cellIs" dxfId="4958" priority="264" operator="lessThan">
      <formula>-105575</formula>
    </cfRule>
  </conditionalFormatting>
  <conditionalFormatting sqref="BB204:BB208">
    <cfRule type="cellIs" dxfId="4957" priority="261" operator="lessThan">
      <formula>0</formula>
    </cfRule>
    <cfRule type="cellIs" dxfId="4956" priority="262" operator="lessThan">
      <formula>-105575</formula>
    </cfRule>
  </conditionalFormatting>
  <conditionalFormatting sqref="BB210:BB211">
    <cfRule type="cellIs" dxfId="4955" priority="259" operator="lessThan">
      <formula>0</formula>
    </cfRule>
    <cfRule type="cellIs" dxfId="4954" priority="260" operator="lessThan">
      <formula>-105575</formula>
    </cfRule>
  </conditionalFormatting>
  <conditionalFormatting sqref="BB210:BB211">
    <cfRule type="cellIs" dxfId="4953" priority="257" operator="lessThan">
      <formula>0</formula>
    </cfRule>
    <cfRule type="cellIs" dxfId="4952" priority="258" operator="lessThan">
      <formula>-105575</formula>
    </cfRule>
  </conditionalFormatting>
  <conditionalFormatting sqref="BB210:BB211">
    <cfRule type="cellIs" dxfId="4951" priority="255" operator="lessThan">
      <formula>0</formula>
    </cfRule>
    <cfRule type="cellIs" dxfId="4950" priority="256" operator="lessThan">
      <formula>-105575</formula>
    </cfRule>
  </conditionalFormatting>
  <conditionalFormatting sqref="BB214:BB219">
    <cfRule type="cellIs" dxfId="4949" priority="253" operator="lessThan">
      <formula>0</formula>
    </cfRule>
    <cfRule type="cellIs" dxfId="4948" priority="254" operator="lessThan">
      <formula>-105575</formula>
    </cfRule>
  </conditionalFormatting>
  <conditionalFormatting sqref="BB214:BB219">
    <cfRule type="cellIs" dxfId="4947" priority="251" operator="lessThan">
      <formula>0</formula>
    </cfRule>
    <cfRule type="cellIs" dxfId="4946" priority="252" operator="lessThan">
      <formula>-105575</formula>
    </cfRule>
  </conditionalFormatting>
  <conditionalFormatting sqref="BB214:BB219">
    <cfRule type="cellIs" dxfId="4945" priority="249" operator="lessThan">
      <formula>0</formula>
    </cfRule>
    <cfRule type="cellIs" dxfId="4944" priority="250" operator="lessThan">
      <formula>-105575</formula>
    </cfRule>
  </conditionalFormatting>
  <conditionalFormatting sqref="BB222:BB224">
    <cfRule type="cellIs" dxfId="4943" priority="247" operator="lessThan">
      <formula>0</formula>
    </cfRule>
    <cfRule type="cellIs" dxfId="4942" priority="248" operator="lessThan">
      <formula>-105575</formula>
    </cfRule>
  </conditionalFormatting>
  <conditionalFormatting sqref="BB222:BB224">
    <cfRule type="cellIs" dxfId="4941" priority="245" operator="lessThan">
      <formula>0</formula>
    </cfRule>
    <cfRule type="cellIs" dxfId="4940" priority="246" operator="lessThan">
      <formula>-105575</formula>
    </cfRule>
  </conditionalFormatting>
  <conditionalFormatting sqref="BB222:BB224">
    <cfRule type="cellIs" dxfId="4939" priority="243" operator="lessThan">
      <formula>0</formula>
    </cfRule>
    <cfRule type="cellIs" dxfId="4938" priority="244" operator="lessThan">
      <formula>-105575</formula>
    </cfRule>
  </conditionalFormatting>
  <conditionalFormatting sqref="BB227:BB230">
    <cfRule type="cellIs" dxfId="4937" priority="241" operator="lessThan">
      <formula>0</formula>
    </cfRule>
    <cfRule type="cellIs" dxfId="4936" priority="242" operator="lessThan">
      <formula>-105575</formula>
    </cfRule>
  </conditionalFormatting>
  <conditionalFormatting sqref="BB227:BB230">
    <cfRule type="cellIs" dxfId="4935" priority="239" operator="lessThan">
      <formula>0</formula>
    </cfRule>
    <cfRule type="cellIs" dxfId="4934" priority="240" operator="lessThan">
      <formula>-105575</formula>
    </cfRule>
  </conditionalFormatting>
  <conditionalFormatting sqref="BB227:BB230">
    <cfRule type="cellIs" dxfId="4933" priority="237" operator="lessThan">
      <formula>0</formula>
    </cfRule>
    <cfRule type="cellIs" dxfId="4932" priority="238" operator="lessThan">
      <formula>-105575</formula>
    </cfRule>
  </conditionalFormatting>
  <conditionalFormatting sqref="BB246:BB249">
    <cfRule type="cellIs" dxfId="4931" priority="235" operator="lessThan">
      <formula>0</formula>
    </cfRule>
    <cfRule type="cellIs" dxfId="4930" priority="236" operator="lessThan">
      <formula>-105575</formula>
    </cfRule>
  </conditionalFormatting>
  <conditionalFormatting sqref="BB246:BB249">
    <cfRule type="cellIs" dxfId="4929" priority="233" operator="lessThan">
      <formula>0</formula>
    </cfRule>
    <cfRule type="cellIs" dxfId="4928" priority="234" operator="lessThan">
      <formula>-105575</formula>
    </cfRule>
  </conditionalFormatting>
  <conditionalFormatting sqref="BB246:BB249">
    <cfRule type="cellIs" dxfId="4927" priority="231" operator="lessThan">
      <formula>0</formula>
    </cfRule>
    <cfRule type="cellIs" dxfId="4926" priority="232" operator="lessThan">
      <formula>-105575</formula>
    </cfRule>
  </conditionalFormatting>
  <conditionalFormatting sqref="BB246:BB249">
    <cfRule type="cellIs" dxfId="4925" priority="229" operator="lessThan">
      <formula>0</formula>
    </cfRule>
    <cfRule type="cellIs" dxfId="4924" priority="230" operator="lessThan">
      <formula>-105575</formula>
    </cfRule>
  </conditionalFormatting>
  <conditionalFormatting sqref="BB246:BB249">
    <cfRule type="cellIs" dxfId="4923" priority="227" operator="lessThan">
      <formula>0</formula>
    </cfRule>
    <cfRule type="cellIs" dxfId="4922" priority="228" operator="lessThan">
      <formula>-105575</formula>
    </cfRule>
  </conditionalFormatting>
  <conditionalFormatting sqref="BB246:BB249">
    <cfRule type="cellIs" dxfId="4921" priority="225" operator="lessThan">
      <formula>0</formula>
    </cfRule>
    <cfRule type="cellIs" dxfId="4920" priority="226" operator="lessThan">
      <formula>-105575</formula>
    </cfRule>
  </conditionalFormatting>
  <conditionalFormatting sqref="BB246:BB249">
    <cfRule type="cellIs" dxfId="4919" priority="223" operator="lessThan">
      <formula>0</formula>
    </cfRule>
    <cfRule type="cellIs" dxfId="4918" priority="224" operator="lessThan">
      <formula>-105575</formula>
    </cfRule>
  </conditionalFormatting>
  <conditionalFormatting sqref="BB246:BB249">
    <cfRule type="cellIs" dxfId="4917" priority="221" operator="lessThan">
      <formula>0</formula>
    </cfRule>
    <cfRule type="cellIs" dxfId="4916" priority="222" operator="lessThan">
      <formula>-105575</formula>
    </cfRule>
  </conditionalFormatting>
  <conditionalFormatting sqref="BB246:BB249">
    <cfRule type="cellIs" dxfId="4915" priority="219" operator="lessThan">
      <formula>0</formula>
    </cfRule>
    <cfRule type="cellIs" dxfId="4914" priority="220" operator="lessThan">
      <formula>-105575</formula>
    </cfRule>
  </conditionalFormatting>
  <conditionalFormatting sqref="BB251:BB253">
    <cfRule type="cellIs" dxfId="4913" priority="217" operator="lessThan">
      <formula>0</formula>
    </cfRule>
    <cfRule type="cellIs" dxfId="4912" priority="218" operator="lessThan">
      <formula>-105575</formula>
    </cfRule>
  </conditionalFormatting>
  <conditionalFormatting sqref="BB251:BB253">
    <cfRule type="cellIs" dxfId="4911" priority="215" operator="lessThan">
      <formula>0</formula>
    </cfRule>
    <cfRule type="cellIs" dxfId="4910" priority="216" operator="lessThan">
      <formula>-105575</formula>
    </cfRule>
  </conditionalFormatting>
  <conditionalFormatting sqref="BB251:BB253">
    <cfRule type="cellIs" dxfId="4909" priority="213" operator="lessThan">
      <formula>0</formula>
    </cfRule>
    <cfRule type="cellIs" dxfId="4908" priority="214" operator="lessThan">
      <formula>-105575</formula>
    </cfRule>
  </conditionalFormatting>
  <conditionalFormatting sqref="BB251:BB253">
    <cfRule type="cellIs" dxfId="4907" priority="211" operator="lessThan">
      <formula>0</formula>
    </cfRule>
    <cfRule type="cellIs" dxfId="4906" priority="212" operator="lessThan">
      <formula>-105575</formula>
    </cfRule>
  </conditionalFormatting>
  <conditionalFormatting sqref="BB251:BB253">
    <cfRule type="cellIs" dxfId="4905" priority="209" operator="lessThan">
      <formula>0</formula>
    </cfRule>
    <cfRule type="cellIs" dxfId="4904" priority="210" operator="lessThan">
      <formula>-105575</formula>
    </cfRule>
  </conditionalFormatting>
  <conditionalFormatting sqref="BB251:BB253">
    <cfRule type="cellIs" dxfId="4903" priority="207" operator="lessThan">
      <formula>0</formula>
    </cfRule>
    <cfRule type="cellIs" dxfId="4902" priority="208" operator="lessThan">
      <formula>-105575</formula>
    </cfRule>
  </conditionalFormatting>
  <conditionalFormatting sqref="BB251:BB253">
    <cfRule type="cellIs" dxfId="4901" priority="205" operator="lessThan">
      <formula>0</formula>
    </cfRule>
    <cfRule type="cellIs" dxfId="4900" priority="206" operator="lessThan">
      <formula>-105575</formula>
    </cfRule>
  </conditionalFormatting>
  <conditionalFormatting sqref="BB251:BB253">
    <cfRule type="cellIs" dxfId="4899" priority="203" operator="lessThan">
      <formula>0</formula>
    </cfRule>
    <cfRule type="cellIs" dxfId="4898" priority="204" operator="lessThan">
      <formula>-105575</formula>
    </cfRule>
  </conditionalFormatting>
  <conditionalFormatting sqref="BB251:BB253">
    <cfRule type="cellIs" dxfId="4897" priority="201" operator="lessThan">
      <formula>0</formula>
    </cfRule>
    <cfRule type="cellIs" dxfId="4896" priority="202" operator="lessThan">
      <formula>-105575</formula>
    </cfRule>
  </conditionalFormatting>
  <conditionalFormatting sqref="BB255:BB257">
    <cfRule type="cellIs" dxfId="4895" priority="199" operator="lessThan">
      <formula>0</formula>
    </cfRule>
    <cfRule type="cellIs" dxfId="4894" priority="200" operator="lessThan">
      <formula>-105575</formula>
    </cfRule>
  </conditionalFormatting>
  <conditionalFormatting sqref="BB255:BB257">
    <cfRule type="cellIs" dxfId="4893" priority="197" operator="lessThan">
      <formula>0</formula>
    </cfRule>
    <cfRule type="cellIs" dxfId="4892" priority="198" operator="lessThan">
      <formula>-105575</formula>
    </cfRule>
  </conditionalFormatting>
  <conditionalFormatting sqref="BB255:BB257">
    <cfRule type="cellIs" dxfId="4891" priority="195" operator="lessThan">
      <formula>0</formula>
    </cfRule>
    <cfRule type="cellIs" dxfId="4890" priority="196" operator="lessThan">
      <formula>-105575</formula>
    </cfRule>
  </conditionalFormatting>
  <conditionalFormatting sqref="BB255:BB257">
    <cfRule type="cellIs" dxfId="4889" priority="193" operator="lessThan">
      <formula>0</formula>
    </cfRule>
    <cfRule type="cellIs" dxfId="4888" priority="194" operator="lessThan">
      <formula>-105575</formula>
    </cfRule>
  </conditionalFormatting>
  <conditionalFormatting sqref="BB255:BB257">
    <cfRule type="cellIs" dxfId="4887" priority="191" operator="lessThan">
      <formula>0</formula>
    </cfRule>
    <cfRule type="cellIs" dxfId="4886" priority="192" operator="lessThan">
      <formula>-105575</formula>
    </cfRule>
  </conditionalFormatting>
  <conditionalFormatting sqref="BB255:BB257">
    <cfRule type="cellIs" dxfId="4885" priority="189" operator="lessThan">
      <formula>0</formula>
    </cfRule>
    <cfRule type="cellIs" dxfId="4884" priority="190" operator="lessThan">
      <formula>-105575</formula>
    </cfRule>
  </conditionalFormatting>
  <conditionalFormatting sqref="BB255:BB257">
    <cfRule type="cellIs" dxfId="4883" priority="187" operator="lessThan">
      <formula>0</formula>
    </cfRule>
    <cfRule type="cellIs" dxfId="4882" priority="188" operator="lessThan">
      <formula>-105575</formula>
    </cfRule>
  </conditionalFormatting>
  <conditionalFormatting sqref="BB255:BB257">
    <cfRule type="cellIs" dxfId="4881" priority="185" operator="lessThan">
      <formula>0</formula>
    </cfRule>
    <cfRule type="cellIs" dxfId="4880" priority="186" operator="lessThan">
      <formula>-105575</formula>
    </cfRule>
  </conditionalFormatting>
  <conditionalFormatting sqref="BB255:BB257">
    <cfRule type="cellIs" dxfId="4879" priority="183" operator="lessThan">
      <formula>0</formula>
    </cfRule>
    <cfRule type="cellIs" dxfId="4878" priority="184" operator="lessThan">
      <formula>-105575</formula>
    </cfRule>
  </conditionalFormatting>
  <conditionalFormatting sqref="BB260:BB262">
    <cfRule type="cellIs" dxfId="4877" priority="181" operator="lessThan">
      <formula>0</formula>
    </cfRule>
    <cfRule type="cellIs" dxfId="4876" priority="182" operator="lessThan">
      <formula>-105575</formula>
    </cfRule>
  </conditionalFormatting>
  <conditionalFormatting sqref="BB260:BB262">
    <cfRule type="cellIs" dxfId="4875" priority="179" operator="lessThan">
      <formula>0</formula>
    </cfRule>
    <cfRule type="cellIs" dxfId="4874" priority="180" operator="lessThan">
      <formula>-105575</formula>
    </cfRule>
  </conditionalFormatting>
  <conditionalFormatting sqref="BB260:BB262">
    <cfRule type="cellIs" dxfId="4873" priority="177" operator="lessThan">
      <formula>0</formula>
    </cfRule>
    <cfRule type="cellIs" dxfId="4872" priority="178" operator="lessThan">
      <formula>-105575</formula>
    </cfRule>
  </conditionalFormatting>
  <conditionalFormatting sqref="BB260:BB262">
    <cfRule type="cellIs" dxfId="4871" priority="175" operator="lessThan">
      <formula>0</formula>
    </cfRule>
    <cfRule type="cellIs" dxfId="4870" priority="176" operator="lessThan">
      <formula>-105575</formula>
    </cfRule>
  </conditionalFormatting>
  <conditionalFormatting sqref="BB260:BB262">
    <cfRule type="cellIs" dxfId="4869" priority="173" operator="lessThan">
      <formula>0</formula>
    </cfRule>
    <cfRule type="cellIs" dxfId="4868" priority="174" operator="lessThan">
      <formula>-105575</formula>
    </cfRule>
  </conditionalFormatting>
  <conditionalFormatting sqref="BB260:BB262">
    <cfRule type="cellIs" dxfId="4867" priority="171" operator="lessThan">
      <formula>0</formula>
    </cfRule>
    <cfRule type="cellIs" dxfId="4866" priority="172" operator="lessThan">
      <formula>-105575</formula>
    </cfRule>
  </conditionalFormatting>
  <conditionalFormatting sqref="BB260:BB262">
    <cfRule type="cellIs" dxfId="4865" priority="169" operator="lessThan">
      <formula>0</formula>
    </cfRule>
    <cfRule type="cellIs" dxfId="4864" priority="170" operator="lessThan">
      <formula>-105575</formula>
    </cfRule>
  </conditionalFormatting>
  <conditionalFormatting sqref="BB260:BB262">
    <cfRule type="cellIs" dxfId="4863" priority="167" operator="lessThan">
      <formula>0</formula>
    </cfRule>
    <cfRule type="cellIs" dxfId="4862" priority="168" operator="lessThan">
      <formula>-105575</formula>
    </cfRule>
  </conditionalFormatting>
  <conditionalFormatting sqref="BB260:BB262">
    <cfRule type="cellIs" dxfId="4861" priority="165" operator="lessThan">
      <formula>0</formula>
    </cfRule>
    <cfRule type="cellIs" dxfId="4860" priority="166" operator="lessThan">
      <formula>-105575</formula>
    </cfRule>
  </conditionalFormatting>
  <conditionalFormatting sqref="BB264:BB267">
    <cfRule type="cellIs" dxfId="4859" priority="163" operator="lessThan">
      <formula>0</formula>
    </cfRule>
    <cfRule type="cellIs" dxfId="4858" priority="164" operator="lessThan">
      <formula>-105575</formula>
    </cfRule>
  </conditionalFormatting>
  <conditionalFormatting sqref="BB264:BB267">
    <cfRule type="cellIs" dxfId="4857" priority="161" operator="lessThan">
      <formula>0</formula>
    </cfRule>
    <cfRule type="cellIs" dxfId="4856" priority="162" operator="lessThan">
      <formula>-105575</formula>
    </cfRule>
  </conditionalFormatting>
  <conditionalFormatting sqref="BB264:BB267">
    <cfRule type="cellIs" dxfId="4855" priority="159" operator="lessThan">
      <formula>0</formula>
    </cfRule>
    <cfRule type="cellIs" dxfId="4854" priority="160" operator="lessThan">
      <formula>-105575</formula>
    </cfRule>
  </conditionalFormatting>
  <conditionalFormatting sqref="BB264:BB267">
    <cfRule type="cellIs" dxfId="4853" priority="157" operator="lessThan">
      <formula>0</formula>
    </cfRule>
    <cfRule type="cellIs" dxfId="4852" priority="158" operator="lessThan">
      <formula>-105575</formula>
    </cfRule>
  </conditionalFormatting>
  <conditionalFormatting sqref="BB264:BB267">
    <cfRule type="cellIs" dxfId="4851" priority="155" operator="lessThan">
      <formula>0</formula>
    </cfRule>
    <cfRule type="cellIs" dxfId="4850" priority="156" operator="lessThan">
      <formula>-105575</formula>
    </cfRule>
  </conditionalFormatting>
  <conditionalFormatting sqref="BB264:BB267">
    <cfRule type="cellIs" dxfId="4849" priority="153" operator="lessThan">
      <formula>0</formula>
    </cfRule>
    <cfRule type="cellIs" dxfId="4848" priority="154" operator="lessThan">
      <formula>-105575</formula>
    </cfRule>
  </conditionalFormatting>
  <conditionalFormatting sqref="BB264:BB267">
    <cfRule type="cellIs" dxfId="4847" priority="151" operator="lessThan">
      <formula>0</formula>
    </cfRule>
    <cfRule type="cellIs" dxfId="4846" priority="152" operator="lessThan">
      <formula>-105575</formula>
    </cfRule>
  </conditionalFormatting>
  <conditionalFormatting sqref="BB264:BB267">
    <cfRule type="cellIs" dxfId="4845" priority="149" operator="lessThan">
      <formula>0</formula>
    </cfRule>
    <cfRule type="cellIs" dxfId="4844" priority="150" operator="lessThan">
      <formula>-105575</formula>
    </cfRule>
  </conditionalFormatting>
  <conditionalFormatting sqref="BB264:BB267">
    <cfRule type="cellIs" dxfId="4843" priority="147" operator="lessThan">
      <formula>0</formula>
    </cfRule>
    <cfRule type="cellIs" dxfId="4842" priority="148" operator="lessThan">
      <formula>-105575</formula>
    </cfRule>
  </conditionalFormatting>
  <conditionalFormatting sqref="BB270:BB272">
    <cfRule type="cellIs" dxfId="4841" priority="145" operator="lessThan">
      <formula>0</formula>
    </cfRule>
    <cfRule type="cellIs" dxfId="4840" priority="146" operator="lessThan">
      <formula>-105575</formula>
    </cfRule>
  </conditionalFormatting>
  <conditionalFormatting sqref="BB270:BB272">
    <cfRule type="cellIs" dxfId="4839" priority="143" operator="lessThan">
      <formula>0</formula>
    </cfRule>
    <cfRule type="cellIs" dxfId="4838" priority="144" operator="lessThan">
      <formula>-105575</formula>
    </cfRule>
  </conditionalFormatting>
  <conditionalFormatting sqref="BB270:BB272">
    <cfRule type="cellIs" dxfId="4837" priority="141" operator="lessThan">
      <formula>0</formula>
    </cfRule>
    <cfRule type="cellIs" dxfId="4836" priority="142" operator="lessThan">
      <formula>-105575</formula>
    </cfRule>
  </conditionalFormatting>
  <conditionalFormatting sqref="BB270:BB272">
    <cfRule type="cellIs" dxfId="4835" priority="139" operator="lessThan">
      <formula>0</formula>
    </cfRule>
    <cfRule type="cellIs" dxfId="4834" priority="140" operator="lessThan">
      <formula>-105575</formula>
    </cfRule>
  </conditionalFormatting>
  <conditionalFormatting sqref="BB270:BB272">
    <cfRule type="cellIs" dxfId="4833" priority="137" operator="lessThan">
      <formula>0</formula>
    </cfRule>
    <cfRule type="cellIs" dxfId="4832" priority="138" operator="lessThan">
      <formula>-105575</formula>
    </cfRule>
  </conditionalFormatting>
  <conditionalFormatting sqref="BB270:BB272">
    <cfRule type="cellIs" dxfId="4831" priority="135" operator="lessThan">
      <formula>0</formula>
    </cfRule>
    <cfRule type="cellIs" dxfId="4830" priority="136" operator="lessThan">
      <formula>-105575</formula>
    </cfRule>
  </conditionalFormatting>
  <conditionalFormatting sqref="BB270:BB272">
    <cfRule type="cellIs" dxfId="4829" priority="133" operator="lessThan">
      <formula>0</formula>
    </cfRule>
    <cfRule type="cellIs" dxfId="4828" priority="134" operator="lessThan">
      <formula>-105575</formula>
    </cfRule>
  </conditionalFormatting>
  <conditionalFormatting sqref="BB270:BB272">
    <cfRule type="cellIs" dxfId="4827" priority="131" operator="lessThan">
      <formula>0</formula>
    </cfRule>
    <cfRule type="cellIs" dxfId="4826" priority="132" operator="lessThan">
      <formula>-105575</formula>
    </cfRule>
  </conditionalFormatting>
  <conditionalFormatting sqref="BB270:BB272">
    <cfRule type="cellIs" dxfId="4825" priority="129" operator="lessThan">
      <formula>0</formula>
    </cfRule>
    <cfRule type="cellIs" dxfId="4824" priority="130" operator="lessThan">
      <formula>-105575</formula>
    </cfRule>
  </conditionalFormatting>
  <conditionalFormatting sqref="BB274:BB275">
    <cfRule type="cellIs" dxfId="4823" priority="127" operator="lessThan">
      <formula>0</formula>
    </cfRule>
    <cfRule type="cellIs" dxfId="4822" priority="128" operator="lessThan">
      <formula>-105575</formula>
    </cfRule>
  </conditionalFormatting>
  <conditionalFormatting sqref="BB274:BB275">
    <cfRule type="cellIs" dxfId="4821" priority="125" operator="lessThan">
      <formula>0</formula>
    </cfRule>
    <cfRule type="cellIs" dxfId="4820" priority="126" operator="lessThan">
      <formula>-105575</formula>
    </cfRule>
  </conditionalFormatting>
  <conditionalFormatting sqref="BB274:BB275">
    <cfRule type="cellIs" dxfId="4819" priority="123" operator="lessThan">
      <formula>0</formula>
    </cfRule>
    <cfRule type="cellIs" dxfId="4818" priority="124" operator="lessThan">
      <formula>-105575</formula>
    </cfRule>
  </conditionalFormatting>
  <conditionalFormatting sqref="BB274:BB275">
    <cfRule type="cellIs" dxfId="4817" priority="121" operator="lessThan">
      <formula>0</formula>
    </cfRule>
    <cfRule type="cellIs" dxfId="4816" priority="122" operator="lessThan">
      <formula>-105575</formula>
    </cfRule>
  </conditionalFormatting>
  <conditionalFormatting sqref="BB274:BB275">
    <cfRule type="cellIs" dxfId="4815" priority="119" operator="lessThan">
      <formula>0</formula>
    </cfRule>
    <cfRule type="cellIs" dxfId="4814" priority="120" operator="lessThan">
      <formula>-105575</formula>
    </cfRule>
  </conditionalFormatting>
  <conditionalFormatting sqref="BB274:BB275">
    <cfRule type="cellIs" dxfId="4813" priority="117" operator="lessThan">
      <formula>0</formula>
    </cfRule>
    <cfRule type="cellIs" dxfId="4812" priority="118" operator="lessThan">
      <formula>-105575</formula>
    </cfRule>
  </conditionalFormatting>
  <conditionalFormatting sqref="BB274:BB275">
    <cfRule type="cellIs" dxfId="4811" priority="115" operator="lessThan">
      <formula>0</formula>
    </cfRule>
    <cfRule type="cellIs" dxfId="4810" priority="116" operator="lessThan">
      <formula>-105575</formula>
    </cfRule>
  </conditionalFormatting>
  <conditionalFormatting sqref="BB274:BB275">
    <cfRule type="cellIs" dxfId="4809" priority="113" operator="lessThan">
      <formula>0</formula>
    </cfRule>
    <cfRule type="cellIs" dxfId="4808" priority="114" operator="lessThan">
      <formula>-105575</formula>
    </cfRule>
  </conditionalFormatting>
  <conditionalFormatting sqref="BB274:BB275">
    <cfRule type="cellIs" dxfId="4807" priority="111" operator="lessThan">
      <formula>0</formula>
    </cfRule>
    <cfRule type="cellIs" dxfId="4806" priority="112" operator="lessThan">
      <formula>-105575</formula>
    </cfRule>
  </conditionalFormatting>
  <conditionalFormatting sqref="BB278:BB282">
    <cfRule type="cellIs" dxfId="4805" priority="109" operator="lessThan">
      <formula>0</formula>
    </cfRule>
    <cfRule type="cellIs" dxfId="4804" priority="110" operator="lessThan">
      <formula>-105575</formula>
    </cfRule>
  </conditionalFormatting>
  <conditionalFormatting sqref="BB278:BB282">
    <cfRule type="cellIs" dxfId="4803" priority="107" operator="lessThan">
      <formula>0</formula>
    </cfRule>
    <cfRule type="cellIs" dxfId="4802" priority="108" operator="lessThan">
      <formula>-105575</formula>
    </cfRule>
  </conditionalFormatting>
  <conditionalFormatting sqref="BB278:BB282">
    <cfRule type="cellIs" dxfId="4801" priority="105" operator="lessThan">
      <formula>0</formula>
    </cfRule>
    <cfRule type="cellIs" dxfId="4800" priority="106" operator="lessThan">
      <formula>-105575</formula>
    </cfRule>
  </conditionalFormatting>
  <conditionalFormatting sqref="BB278:BB282">
    <cfRule type="cellIs" dxfId="4799" priority="103" operator="lessThan">
      <formula>0</formula>
    </cfRule>
    <cfRule type="cellIs" dxfId="4798" priority="104" operator="lessThan">
      <formula>-105575</formula>
    </cfRule>
  </conditionalFormatting>
  <conditionalFormatting sqref="BB278:BB282">
    <cfRule type="cellIs" dxfId="4797" priority="101" operator="lessThan">
      <formula>0</formula>
    </cfRule>
    <cfRule type="cellIs" dxfId="4796" priority="102" operator="lessThan">
      <formula>-105575</formula>
    </cfRule>
  </conditionalFormatting>
  <conditionalFormatting sqref="BB278:BB282">
    <cfRule type="cellIs" dxfId="4795" priority="99" operator="lessThan">
      <formula>0</formula>
    </cfRule>
    <cfRule type="cellIs" dxfId="4794" priority="100" operator="lessThan">
      <formula>-105575</formula>
    </cfRule>
  </conditionalFormatting>
  <conditionalFormatting sqref="BB278:BB282">
    <cfRule type="cellIs" dxfId="4793" priority="97" operator="lessThan">
      <formula>0</formula>
    </cfRule>
    <cfRule type="cellIs" dxfId="4792" priority="98" operator="lessThan">
      <formula>-105575</formula>
    </cfRule>
  </conditionalFormatting>
  <conditionalFormatting sqref="BB278:BB282">
    <cfRule type="cellIs" dxfId="4791" priority="95" operator="lessThan">
      <formula>0</formula>
    </cfRule>
    <cfRule type="cellIs" dxfId="4790" priority="96" operator="lessThan">
      <formula>-105575</formula>
    </cfRule>
  </conditionalFormatting>
  <conditionalFormatting sqref="BB278:BB282">
    <cfRule type="cellIs" dxfId="4789" priority="93" operator="lessThan">
      <formula>0</formula>
    </cfRule>
    <cfRule type="cellIs" dxfId="4788" priority="94" operator="lessThan">
      <formula>-105575</formula>
    </cfRule>
  </conditionalFormatting>
  <conditionalFormatting sqref="BB285:BB288">
    <cfRule type="cellIs" dxfId="4787" priority="91" operator="lessThan">
      <formula>0</formula>
    </cfRule>
    <cfRule type="cellIs" dxfId="4786" priority="92" operator="lessThan">
      <formula>-105575</formula>
    </cfRule>
  </conditionalFormatting>
  <conditionalFormatting sqref="BB285:BB288">
    <cfRule type="cellIs" dxfId="4785" priority="89" operator="lessThan">
      <formula>0</formula>
    </cfRule>
    <cfRule type="cellIs" dxfId="4784" priority="90" operator="lessThan">
      <formula>-105575</formula>
    </cfRule>
  </conditionalFormatting>
  <conditionalFormatting sqref="BB285:BB288">
    <cfRule type="cellIs" dxfId="4783" priority="87" operator="lessThan">
      <formula>0</formula>
    </cfRule>
    <cfRule type="cellIs" dxfId="4782" priority="88" operator="lessThan">
      <formula>-105575</formula>
    </cfRule>
  </conditionalFormatting>
  <conditionalFormatting sqref="BB285:BB288">
    <cfRule type="cellIs" dxfId="4781" priority="85" operator="lessThan">
      <formula>0</formula>
    </cfRule>
    <cfRule type="cellIs" dxfId="4780" priority="86" operator="lessThan">
      <formula>-105575</formula>
    </cfRule>
  </conditionalFormatting>
  <conditionalFormatting sqref="BB285:BB288">
    <cfRule type="cellIs" dxfId="4779" priority="83" operator="lessThan">
      <formula>0</formula>
    </cfRule>
    <cfRule type="cellIs" dxfId="4778" priority="84" operator="lessThan">
      <formula>-105575</formula>
    </cfRule>
  </conditionalFormatting>
  <conditionalFormatting sqref="BB285:BB288">
    <cfRule type="cellIs" dxfId="4777" priority="81" operator="lessThan">
      <formula>0</formula>
    </cfRule>
    <cfRule type="cellIs" dxfId="4776" priority="82" operator="lessThan">
      <formula>-105575</formula>
    </cfRule>
  </conditionalFormatting>
  <conditionalFormatting sqref="BB285:BB288">
    <cfRule type="cellIs" dxfId="4775" priority="79" operator="lessThan">
      <formula>0</formula>
    </cfRule>
    <cfRule type="cellIs" dxfId="4774" priority="80" operator="lessThan">
      <formula>-105575</formula>
    </cfRule>
  </conditionalFormatting>
  <conditionalFormatting sqref="BB285:BB288">
    <cfRule type="cellIs" dxfId="4773" priority="77" operator="lessThan">
      <formula>0</formula>
    </cfRule>
    <cfRule type="cellIs" dxfId="4772" priority="78" operator="lessThan">
      <formula>-105575</formula>
    </cfRule>
  </conditionalFormatting>
  <conditionalFormatting sqref="BB285:BB288">
    <cfRule type="cellIs" dxfId="4771" priority="75" operator="lessThan">
      <formula>0</formula>
    </cfRule>
    <cfRule type="cellIs" dxfId="4770" priority="76" operator="lessThan">
      <formula>-105575</formula>
    </cfRule>
  </conditionalFormatting>
  <conditionalFormatting sqref="BB80:BB84">
    <cfRule type="cellIs" dxfId="4769" priority="73" operator="lessThan">
      <formula>0</formula>
    </cfRule>
    <cfRule type="cellIs" dxfId="4768" priority="74" operator="lessThan">
      <formula>-105575</formula>
    </cfRule>
  </conditionalFormatting>
  <conditionalFormatting sqref="BB86:BB87">
    <cfRule type="cellIs" dxfId="4767" priority="71" operator="lessThan">
      <formula>0</formula>
    </cfRule>
    <cfRule type="cellIs" dxfId="4766" priority="72" operator="lessThan">
      <formula>-105575</formula>
    </cfRule>
  </conditionalFormatting>
  <conditionalFormatting sqref="BB89:BB91">
    <cfRule type="cellIs" dxfId="4765" priority="69" operator="lessThan">
      <formula>0</formula>
    </cfRule>
    <cfRule type="cellIs" dxfId="4764" priority="70" operator="lessThan">
      <formula>-105575</formula>
    </cfRule>
  </conditionalFormatting>
  <conditionalFormatting sqref="BB94:BB98">
    <cfRule type="cellIs" dxfId="4763" priority="67" operator="lessThan">
      <formula>0</formula>
    </cfRule>
    <cfRule type="cellIs" dxfId="4762" priority="68" operator="lessThan">
      <formula>-105575</formula>
    </cfRule>
  </conditionalFormatting>
  <conditionalFormatting sqref="BB101:BB104">
    <cfRule type="cellIs" dxfId="4761" priority="65" operator="lessThan">
      <formula>0</formula>
    </cfRule>
    <cfRule type="cellIs" dxfId="4760" priority="66" operator="lessThan">
      <formula>-105575</formula>
    </cfRule>
  </conditionalFormatting>
  <conditionalFormatting sqref="BB107:BB109">
    <cfRule type="cellIs" dxfId="4759" priority="63" operator="lessThan">
      <formula>0</formula>
    </cfRule>
    <cfRule type="cellIs" dxfId="4758" priority="64" operator="lessThan">
      <formula>-105575</formula>
    </cfRule>
  </conditionalFormatting>
  <conditionalFormatting sqref="BB112:BB116">
    <cfRule type="cellIs" dxfId="4757" priority="61" operator="lessThan">
      <formula>0</formula>
    </cfRule>
    <cfRule type="cellIs" dxfId="4756" priority="62" operator="lessThan">
      <formula>-105575</formula>
    </cfRule>
  </conditionalFormatting>
  <conditionalFormatting sqref="BB119:BB121">
    <cfRule type="cellIs" dxfId="4755" priority="59" operator="lessThan">
      <formula>0</formula>
    </cfRule>
    <cfRule type="cellIs" dxfId="4754" priority="60" operator="lessThan">
      <formula>-105575</formula>
    </cfRule>
  </conditionalFormatting>
  <conditionalFormatting sqref="BB124:BB132">
    <cfRule type="cellIs" dxfId="4753" priority="57" operator="lessThan">
      <formula>0</formula>
    </cfRule>
    <cfRule type="cellIs" dxfId="4752" priority="58" operator="lessThan">
      <formula>-105575</formula>
    </cfRule>
  </conditionalFormatting>
  <conditionalFormatting sqref="BB135:BB138">
    <cfRule type="cellIs" dxfId="4751" priority="55" operator="lessThan">
      <formula>0</formula>
    </cfRule>
    <cfRule type="cellIs" dxfId="4750" priority="56" operator="lessThan">
      <formula>-105575</formula>
    </cfRule>
  </conditionalFormatting>
  <conditionalFormatting sqref="BB141:BB148">
    <cfRule type="cellIs" dxfId="4749" priority="53" operator="lessThan">
      <formula>0</formula>
    </cfRule>
    <cfRule type="cellIs" dxfId="4748" priority="54" operator="lessThan">
      <formula>-105575</formula>
    </cfRule>
  </conditionalFormatting>
  <conditionalFormatting sqref="BB152:BB155">
    <cfRule type="cellIs" dxfId="4747" priority="51" operator="lessThan">
      <formula>0</formula>
    </cfRule>
    <cfRule type="cellIs" dxfId="4746" priority="52" operator="lessThan">
      <formula>-105575</formula>
    </cfRule>
  </conditionalFormatting>
  <conditionalFormatting sqref="BB157:BB158">
    <cfRule type="cellIs" dxfId="4745" priority="49" operator="lessThan">
      <formula>0</formula>
    </cfRule>
    <cfRule type="cellIs" dxfId="4744" priority="50" operator="lessThan">
      <formula>-105575</formula>
    </cfRule>
  </conditionalFormatting>
  <conditionalFormatting sqref="BB160:BB161">
    <cfRule type="cellIs" dxfId="4743" priority="47" operator="lessThan">
      <formula>0</formula>
    </cfRule>
    <cfRule type="cellIs" dxfId="4742" priority="48" operator="lessThan">
      <formula>-105575</formula>
    </cfRule>
  </conditionalFormatting>
  <conditionalFormatting sqref="BB164:BB167">
    <cfRule type="cellIs" dxfId="4741" priority="45" operator="lessThan">
      <formula>0</formula>
    </cfRule>
    <cfRule type="cellIs" dxfId="4740" priority="46" operator="lessThan">
      <formula>-105575</formula>
    </cfRule>
  </conditionalFormatting>
  <conditionalFormatting sqref="BB169:BB177">
    <cfRule type="cellIs" dxfId="4739" priority="43" operator="lessThan">
      <formula>0</formula>
    </cfRule>
    <cfRule type="cellIs" dxfId="4738" priority="44" operator="lessThan">
      <formula>-105575</formula>
    </cfRule>
  </conditionalFormatting>
  <conditionalFormatting sqref="BB179:BB180">
    <cfRule type="cellIs" dxfId="4737" priority="41" operator="lessThan">
      <formula>0</formula>
    </cfRule>
    <cfRule type="cellIs" dxfId="4736" priority="42" operator="lessThan">
      <formula>-105575</formula>
    </cfRule>
  </conditionalFormatting>
  <conditionalFormatting sqref="BB183:BB189">
    <cfRule type="cellIs" dxfId="4735" priority="39" operator="lessThan">
      <formula>0</formula>
    </cfRule>
    <cfRule type="cellIs" dxfId="4734" priority="40" operator="lessThan">
      <formula>-105575</formula>
    </cfRule>
  </conditionalFormatting>
  <conditionalFormatting sqref="BB191:BB192">
    <cfRule type="cellIs" dxfId="4733" priority="37" operator="lessThan">
      <formula>0</formula>
    </cfRule>
    <cfRule type="cellIs" dxfId="4732" priority="38" operator="lessThan">
      <formula>-105575</formula>
    </cfRule>
  </conditionalFormatting>
  <conditionalFormatting sqref="BB194:BB195">
    <cfRule type="cellIs" dxfId="4731" priority="35" operator="lessThan">
      <formula>0</formula>
    </cfRule>
    <cfRule type="cellIs" dxfId="4730" priority="36" operator="lessThan">
      <formula>-105575</formula>
    </cfRule>
  </conditionalFormatting>
  <conditionalFormatting sqref="BB199:BB202">
    <cfRule type="cellIs" dxfId="4729" priority="33" operator="lessThan">
      <formula>0</formula>
    </cfRule>
    <cfRule type="cellIs" dxfId="4728" priority="34" operator="lessThan">
      <formula>-105575</formula>
    </cfRule>
  </conditionalFormatting>
  <conditionalFormatting sqref="BB204:BB208">
    <cfRule type="cellIs" dxfId="4727" priority="31" operator="lessThan">
      <formula>0</formula>
    </cfRule>
    <cfRule type="cellIs" dxfId="4726" priority="32" operator="lessThan">
      <formula>-105575</formula>
    </cfRule>
  </conditionalFormatting>
  <conditionalFormatting sqref="BB210:BB211">
    <cfRule type="cellIs" dxfId="4725" priority="29" operator="lessThan">
      <formula>0</formula>
    </cfRule>
    <cfRule type="cellIs" dxfId="4724" priority="30" operator="lessThan">
      <formula>-105575</formula>
    </cfRule>
  </conditionalFormatting>
  <conditionalFormatting sqref="BB214:BB219">
    <cfRule type="cellIs" dxfId="4723" priority="27" operator="lessThan">
      <formula>0</formula>
    </cfRule>
    <cfRule type="cellIs" dxfId="4722" priority="28" operator="lessThan">
      <formula>-105575</formula>
    </cfRule>
  </conditionalFormatting>
  <conditionalFormatting sqref="BB222:BB224">
    <cfRule type="cellIs" dxfId="4721" priority="25" operator="lessThan">
      <formula>0</formula>
    </cfRule>
    <cfRule type="cellIs" dxfId="4720" priority="26" operator="lessThan">
      <formula>-105575</formula>
    </cfRule>
  </conditionalFormatting>
  <conditionalFormatting sqref="BB227:BB230">
    <cfRule type="cellIs" dxfId="4719" priority="23" operator="lessThan">
      <formula>0</formula>
    </cfRule>
    <cfRule type="cellIs" dxfId="4718" priority="24" operator="lessThan">
      <formula>-105575</formula>
    </cfRule>
  </conditionalFormatting>
  <conditionalFormatting sqref="BB233:BB236">
    <cfRule type="cellIs" dxfId="4717" priority="21" operator="lessThan">
      <formula>0</formula>
    </cfRule>
    <cfRule type="cellIs" dxfId="4716" priority="22" operator="lessThan">
      <formula>-105575</formula>
    </cfRule>
  </conditionalFormatting>
  <conditionalFormatting sqref="BB239:BB242">
    <cfRule type="cellIs" dxfId="4715" priority="19" operator="lessThan">
      <formula>0</formula>
    </cfRule>
    <cfRule type="cellIs" dxfId="4714" priority="20" operator="lessThan">
      <formula>-105575</formula>
    </cfRule>
  </conditionalFormatting>
  <conditionalFormatting sqref="BB246:BB249">
    <cfRule type="cellIs" dxfId="4713" priority="17" operator="lessThan">
      <formula>0</formula>
    </cfRule>
    <cfRule type="cellIs" dxfId="4712" priority="18" operator="lessThan">
      <formula>-105575</formula>
    </cfRule>
  </conditionalFormatting>
  <conditionalFormatting sqref="BB251:BB253">
    <cfRule type="cellIs" dxfId="4711" priority="15" operator="lessThan">
      <formula>0</formula>
    </cfRule>
    <cfRule type="cellIs" dxfId="4710" priority="16" operator="lessThan">
      <formula>-105575</formula>
    </cfRule>
  </conditionalFormatting>
  <conditionalFormatting sqref="BB255:BB257">
    <cfRule type="cellIs" dxfId="4709" priority="13" operator="lessThan">
      <formula>0</formula>
    </cfRule>
    <cfRule type="cellIs" dxfId="4708" priority="14" operator="lessThan">
      <formula>-105575</formula>
    </cfRule>
  </conditionalFormatting>
  <conditionalFormatting sqref="BB260:BB262">
    <cfRule type="cellIs" dxfId="4707" priority="11" operator="lessThan">
      <formula>0</formula>
    </cfRule>
    <cfRule type="cellIs" dxfId="4706" priority="12" operator="lessThan">
      <formula>-105575</formula>
    </cfRule>
  </conditionalFormatting>
  <conditionalFormatting sqref="BB264:BB267">
    <cfRule type="cellIs" dxfId="4705" priority="9" operator="lessThan">
      <formula>0</formula>
    </cfRule>
    <cfRule type="cellIs" dxfId="4704" priority="10" operator="lessThan">
      <formula>-105575</formula>
    </cfRule>
  </conditionalFormatting>
  <conditionalFormatting sqref="BB270:BB272">
    <cfRule type="cellIs" dxfId="4703" priority="7" operator="lessThan">
      <formula>0</formula>
    </cfRule>
    <cfRule type="cellIs" dxfId="4702" priority="8" operator="lessThan">
      <formula>-105575</formula>
    </cfRule>
  </conditionalFormatting>
  <conditionalFormatting sqref="BB274:BB275">
    <cfRule type="cellIs" dxfId="4701" priority="5" operator="lessThan">
      <formula>0</formula>
    </cfRule>
    <cfRule type="cellIs" dxfId="4700" priority="6" operator="lessThan">
      <formula>-105575</formula>
    </cfRule>
  </conditionalFormatting>
  <conditionalFormatting sqref="BB278:BB282">
    <cfRule type="cellIs" dxfId="4699" priority="3" operator="lessThan">
      <formula>0</formula>
    </cfRule>
    <cfRule type="cellIs" dxfId="4698" priority="4" operator="lessThan">
      <formula>-105575</formula>
    </cfRule>
  </conditionalFormatting>
  <conditionalFormatting sqref="BB285:BB288">
    <cfRule type="cellIs" dxfId="4697" priority="1" operator="lessThan">
      <formula>0</formula>
    </cfRule>
    <cfRule type="cellIs" dxfId="4696" priority="2" operator="lessThan">
      <formula>-105575</formula>
    </cfRule>
  </conditionalFormatting>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dimension ref="A1:BF292"/>
  <sheetViews>
    <sheetView topLeftCell="AM1" zoomScale="60" zoomScaleNormal="60" workbookViewId="0">
      <selection activeCell="AV3" sqref="AV3:AZ3"/>
    </sheetView>
  </sheetViews>
  <sheetFormatPr defaultColWidth="8.88671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87.4414062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5.33203125" style="235" customWidth="1"/>
    <col min="55" max="58" width="9.109375" style="167" customWidth="1"/>
    <col min="59" max="16384" width="8.88671875" style="169"/>
  </cols>
  <sheetData>
    <row r="1" spans="1:58" s="183" customFormat="1" ht="50.4" customHeight="1">
      <c r="A1" s="115"/>
      <c r="B1" s="391" t="s">
        <v>155</v>
      </c>
      <c r="C1" s="391"/>
      <c r="D1" s="391"/>
      <c r="E1" s="391"/>
      <c r="F1" s="391"/>
      <c r="G1" s="391"/>
      <c r="H1" s="391"/>
      <c r="I1" s="391"/>
      <c r="J1" s="391"/>
      <c r="K1" s="391"/>
      <c r="L1" s="391"/>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242</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1725989895</v>
      </c>
      <c r="AD5" s="243">
        <f t="shared" si="0"/>
        <v>0</v>
      </c>
      <c r="AE5" s="243">
        <f t="shared" si="0"/>
        <v>85031800</v>
      </c>
      <c r="AF5" s="243">
        <f t="shared" si="0"/>
        <v>1814532195</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1814532195</v>
      </c>
      <c r="AS5" s="245">
        <f>SUM(AS6+AS16+AS20+AS40+AS45+AS61)</f>
        <v>0</v>
      </c>
      <c r="AT5" s="245">
        <f>SUM(AT6+AT16+AT20+AT40+AT45+AT61)</f>
        <v>4150915289.0228572</v>
      </c>
      <c r="AU5" s="245">
        <f t="shared" ref="AU5:BB5" si="1">SUM(AU6+AU16+AU20+AU40+AU45+AU61)</f>
        <v>4143706889.0228572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15.75" customHeight="1">
      <c r="A6" s="120"/>
      <c r="B6" s="290"/>
      <c r="C6" s="381" t="s">
        <v>191</v>
      </c>
      <c r="D6" s="381"/>
      <c r="E6" s="38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10'!AH7*'1. Standard_Cost'!$C$27+'Incremental_Cost Year 10'!AI7*'1. Standard_Cost'!$D$27+'Incremental_Cost Year 10'!AJ7+'Incremental_Cost Year 10'!AL7+AK7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4.8"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10'!AH8*'1. Standard_Cost'!$C$27+'Incremental_Cost Year 10'!AI8*'1. Standard_Cost'!$D$27+'Incremental_Cost Year 10'!AJ8+'Incremental_Cost Year 10'!AL8+AK8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0.4"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10'!AH9*'1. Standard_Cost'!$C$27+'Incremental_Cost Year 10'!AI9*'1. Standard_Cost'!$D$27+'Incremental_Cost Year 10'!AJ9+'Incremental_Cost Year 10'!AL9+AK9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56"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10'!AH10*'1. Standard_Cost'!$C$27+'Incremental_Cost Year 10'!AI10*'1. Standard_Cost'!$D$27+'Incremental_Cost Year 10'!AJ10+'Incremental_Cost Year 10'!AL10+AK10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 outlineLevel="1">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218.4" outlineLevel="2">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10'!AH12*'1. Standard_Cost'!$C$27+'Incremental_Cost Year 10'!AI12*'1. Standard_Cost'!$D$27+'Incremental_Cost Year 10'!AJ12+'Incremental_Cost Year 10'!AL12+AK12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3.6"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10'!AH13*'1. Standard_Cost'!$C$27+'Incremental_Cost Year 10'!AI13*'1. Standard_Cost'!$D$27+'Incremental_Cost Year 10'!AJ13+'Incremental_Cost Year 10'!AL13+AK13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56"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10'!AH14*'1. Standard_Cost'!$C$27+'Incremental_Cost Year 10'!AI14*'1. Standard_Cost'!$D$27+'Incremental_Cost Year 10'!AJ14+'Incremental_Cost Year 10'!AL14+AK14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24.8"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10'!AH17*'1. Standard_Cost'!$C$27+'Incremental_Cost Year 10'!AI17*'1. Standard_Cost'!$D$27+'Incremental_Cost Year 10'!AJ17+'Incremental_Cost Year 10'!AL17+AK17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24.8"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10'!AH18*'1. Standard_Cost'!$C$27+'Incremental_Cost Year 10'!AI18*'1. Standard_Cost'!$D$27+'Incremental_Cost Year 10'!AJ18+'Incremental_Cost Year 10'!AL18+AK18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1164991395</v>
      </c>
      <c r="AD20" s="247">
        <f t="shared" si="13"/>
        <v>0</v>
      </c>
      <c r="AE20" s="247">
        <f t="shared" si="13"/>
        <v>570000</v>
      </c>
      <c r="AF20" s="247">
        <f t="shared" si="13"/>
        <v>1165561395</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1165561395</v>
      </c>
      <c r="AS20" s="248">
        <f>SUM(AS25+AS29+AS37+AS39)</f>
        <v>0</v>
      </c>
      <c r="AT20" s="248">
        <f>SUM(AT25+AT29+AT37+AT39)</f>
        <v>1491519199.1999998</v>
      </c>
      <c r="AU20" s="248">
        <f t="shared" ref="AU20:BB20" si="14">SUM(AU25+AU29+AU37+AU39)</f>
        <v>1491519199.1999998</v>
      </c>
      <c r="AV20" s="248">
        <f t="shared" si="14"/>
        <v>0</v>
      </c>
      <c r="AW20" s="248">
        <f>SUM(AW25+AW29+AW37+AW39)</f>
        <v>0</v>
      </c>
      <c r="AX20" s="248">
        <f t="shared" si="14"/>
        <v>0</v>
      </c>
      <c r="AY20" s="248">
        <f t="shared" si="14"/>
        <v>0</v>
      </c>
      <c r="AZ20" s="248">
        <f t="shared" si="14"/>
        <v>0</v>
      </c>
      <c r="BA20" s="248">
        <f t="shared" si="14"/>
        <v>0</v>
      </c>
      <c r="BB20" s="248">
        <f t="shared" si="14"/>
        <v>0</v>
      </c>
    </row>
    <row r="21" spans="1:58" ht="202.8"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330591145</v>
      </c>
      <c r="AD21" s="129"/>
      <c r="AE21" s="127">
        <v>0</v>
      </c>
      <c r="AF21" s="127">
        <f>SUM(AE21,AD21,AC21,AB21,Y21,U21,T21,S21,R21)</f>
        <v>330591145</v>
      </c>
      <c r="AG21" s="126"/>
      <c r="AH21" s="126"/>
      <c r="AI21" s="126"/>
      <c r="AJ21" s="130"/>
      <c r="AK21" s="130"/>
      <c r="AL21" s="130"/>
      <c r="AM21" s="127">
        <f>AG21*'1. Standard_Cost'!$B$27+'Incremental_Cost Year 10'!AH21*'1. Standard_Cost'!$C$27+'Incremental_Cost Year 10'!AI21*'1. Standard_Cost'!$D$27+'Incremental_Cost Year 10'!AJ21+'Incremental_Cost Year 10'!AL21+AK21</f>
        <v>0</v>
      </c>
      <c r="AN21" s="127">
        <f>AM21*'1. Standard_Cost'!$C$31</f>
        <v>0</v>
      </c>
      <c r="AO21" s="249"/>
      <c r="AQ21" s="171">
        <f>L21+M21</f>
        <v>0</v>
      </c>
      <c r="AR21" s="171">
        <f>AF21</f>
        <v>330591145</v>
      </c>
      <c r="AS21" s="171">
        <f>AM21+AN21</f>
        <v>0</v>
      </c>
      <c r="AT21" s="171">
        <f>SUM(AQ21,AR21,AS21)</f>
        <v>330591145</v>
      </c>
      <c r="AU21" s="250">
        <v>330591145</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10'!AH22*'1. Standard_Cost'!$C$27+'Incremental_Cost Year 10'!AI22*'1. Standard_Cost'!$D$27+'Incremental_Cost Year 10'!AJ22+'Incremental_Cost Year 10'!AL22+AK22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10'!AH23*'1. Standard_Cost'!$C$27+'Incremental_Cost Year 10'!AI23*'1. Standard_Cost'!$D$27+'Incremental_Cost Year 10'!AJ23+'Incremental_Cost Year 10'!AL23+AK23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10'!AH24*'1. Standard_Cost'!$C$27+'Incremental_Cost Year 10'!AI24*'1. Standard_Cost'!$D$27+'Incremental_Cost Year 10'!AJ24+'Incremental_Cost Year 10'!AL24+AK24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332441145</v>
      </c>
      <c r="AD25" s="127">
        <f>SUM(AD21:AD24)</f>
        <v>0</v>
      </c>
      <c r="AE25" s="127">
        <f>SUM(AE21:AE24)</f>
        <v>370000</v>
      </c>
      <c r="AF25" s="127">
        <f>SUM(AF21:AF24)</f>
        <v>332811145</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332811145</v>
      </c>
      <c r="AS25" s="175">
        <f>SUM(AS21:AS24)</f>
        <v>0</v>
      </c>
      <c r="AT25" s="175">
        <f>SUM(AT21:AT24)</f>
        <v>382570157.80000001</v>
      </c>
      <c r="AU25" s="175">
        <f t="shared" ref="AU25:BB25" si="16">SUM(AU21:AU24)</f>
        <v>382570157.80000001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278358770</v>
      </c>
      <c r="AD26" s="129"/>
      <c r="AE26" s="127">
        <v>0</v>
      </c>
      <c r="AF26" s="127">
        <f>SUM(AE26,AD26,AC26,AB26,Y26,U26,T26,S26,R26)</f>
        <v>278358770</v>
      </c>
      <c r="AG26" s="126"/>
      <c r="AH26" s="126"/>
      <c r="AI26" s="126"/>
      <c r="AJ26" s="130"/>
      <c r="AK26" s="130"/>
      <c r="AL26" s="130"/>
      <c r="AM26" s="127">
        <f>AG26*'1. Standard_Cost'!$B$27+'Incremental_Cost Year 10'!AH26*'1. Standard_Cost'!$C$27+'Incremental_Cost Year 10'!AI26*'1. Standard_Cost'!$D$27+'Incremental_Cost Year 10'!AJ26+'Incremental_Cost Year 10'!AL26+AK26</f>
        <v>0</v>
      </c>
      <c r="AN26" s="127">
        <f>AM26*'1. Standard_Cost'!$C$31</f>
        <v>0</v>
      </c>
      <c r="AO26" s="249"/>
      <c r="AQ26" s="171">
        <f>L26+M26</f>
        <v>0</v>
      </c>
      <c r="AR26" s="171">
        <f>AF26</f>
        <v>278358770</v>
      </c>
      <c r="AS26" s="171">
        <f>AM26+AN26</f>
        <v>0</v>
      </c>
      <c r="AT26" s="171">
        <f>SUM(AQ26,AR26,AS26)</f>
        <v>278358770</v>
      </c>
      <c r="AU26" s="250">
        <f>AT26</f>
        <v>278358770</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184665179</v>
      </c>
      <c r="AD27" s="129"/>
      <c r="AE27" s="127">
        <v>0</v>
      </c>
      <c r="AF27" s="127">
        <f>SUM(AE27,AD27,AC27,AB27,Y27,U27,T27,S27,R27)</f>
        <v>184665179</v>
      </c>
      <c r="AG27" s="126"/>
      <c r="AH27" s="126"/>
      <c r="AI27" s="126"/>
      <c r="AJ27" s="130"/>
      <c r="AK27" s="130"/>
      <c r="AL27" s="130"/>
      <c r="AM27" s="127">
        <f>AG27*'1. Standard_Cost'!$B$27+'Incremental_Cost Year 10'!AH27*'1. Standard_Cost'!$C$27+'Incremental_Cost Year 10'!AI27*'1. Standard_Cost'!$D$27+'Incremental_Cost Year 10'!AJ27+'Incremental_Cost Year 10'!AL27+AK27</f>
        <v>0</v>
      </c>
      <c r="AN27" s="127">
        <f>AM27*'1. Standard_Cost'!$C$31</f>
        <v>0</v>
      </c>
      <c r="AO27" s="130"/>
      <c r="AQ27" s="171">
        <f>L27+M27</f>
        <v>0</v>
      </c>
      <c r="AR27" s="171">
        <f>AF27</f>
        <v>184665179</v>
      </c>
      <c r="AS27" s="171">
        <f>AM27+AN27</f>
        <v>0</v>
      </c>
      <c r="AT27" s="171">
        <f>SUM(AQ27,AR27,AS27)</f>
        <v>184665179</v>
      </c>
      <c r="AU27" s="250">
        <f>AT27</f>
        <v>184665179</v>
      </c>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368526301</v>
      </c>
      <c r="AD28" s="129"/>
      <c r="AE28" s="127">
        <v>0</v>
      </c>
      <c r="AF28" s="127">
        <f>SUM(AE28,AD28,AC28,AB28,Y28,U28,T28,S28,R28)</f>
        <v>368526301</v>
      </c>
      <c r="AG28" s="126"/>
      <c r="AH28" s="126"/>
      <c r="AI28" s="126"/>
      <c r="AJ28" s="130"/>
      <c r="AK28" s="130"/>
      <c r="AL28" s="130"/>
      <c r="AM28" s="127">
        <f>AG28*'1. Standard_Cost'!$B$27+'Incremental_Cost Year 10'!AH28*'1. Standard_Cost'!$C$27+'Incremental_Cost Year 10'!AI28*'1. Standard_Cost'!$D$27+'Incremental_Cost Year 10'!AJ28+'Incremental_Cost Year 10'!AL28+AK28</f>
        <v>0</v>
      </c>
      <c r="AN28" s="127">
        <f>AM28*'1. Standard_Cost'!$C$31</f>
        <v>0</v>
      </c>
      <c r="AO28" s="130"/>
      <c r="AQ28" s="171">
        <f>L28+M28</f>
        <v>0</v>
      </c>
      <c r="AR28" s="171">
        <f>AF28</f>
        <v>368526301</v>
      </c>
      <c r="AS28" s="171">
        <f>AM28+AN28</f>
        <v>0</v>
      </c>
      <c r="AT28" s="171">
        <f>SUM(AQ28,AR28,AS28)</f>
        <v>368526301</v>
      </c>
      <c r="AU28" s="250">
        <f>AT28</f>
        <v>368526301</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831550250</v>
      </c>
      <c r="AD29" s="127">
        <f>SUM(AD26:AD28)</f>
        <v>0</v>
      </c>
      <c r="AE29" s="127">
        <f>SUM(AE26:AE28)</f>
        <v>0</v>
      </c>
      <c r="AF29" s="127">
        <f>SUM(AF26:AF28)</f>
        <v>831550250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831550250</v>
      </c>
      <c r="AS29" s="175">
        <f>SUM(AS26:AS28)</f>
        <v>0</v>
      </c>
      <c r="AT29" s="175">
        <f>SUM(AT26:AT28)</f>
        <v>831550250</v>
      </c>
      <c r="AU29" s="175">
        <f t="shared" ref="AU29:BB29" si="18">SUM(AU26:AU28)</f>
        <v>831550250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10'!AH30*'1. Standard_Cost'!$C$27+'Incremental_Cost Year 10'!AI30*'1. Standard_Cost'!$D$27+'Incremental_Cost Year 10'!AJ30+'Incremental_Cost Year 10'!AL30+AK30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10'!AH31*'1. Standard_Cost'!$C$27+'Incremental_Cost Year 10'!AI31*'1. Standard_Cost'!$D$27+'Incremental_Cost Year 10'!AJ31+'Incremental_Cost Year 10'!AL31+AK31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10'!AH32*'1. Standard_Cost'!$C$27+'Incremental_Cost Year 10'!AI32*'1. Standard_Cost'!$D$27+'Incremental_Cost Year 10'!AJ32+'Incremental_Cost Year 10'!AL32+AK32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10'!AH33*'1. Standard_Cost'!$C$27+'Incremental_Cost Year 10'!AI33*'1. Standard_Cost'!$D$27+'Incremental_Cost Year 10'!AJ33+'Incremental_Cost Year 10'!AL33+AK33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10'!AH34*'1. Standard_Cost'!$C$27+'Incremental_Cost Year 10'!AI34*'1. Standard_Cost'!$D$27+'Incremental_Cost Year 10'!AJ34+'Incremental_Cost Year 10'!AL34+AK34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10'!AH35*'1. Standard_Cost'!$C$27+'Incremental_Cost Year 10'!AI35*'1. Standard_Cost'!$D$27+'Incremental_Cost Year 10'!AJ35+'Incremental_Cost Year 10'!AL35+AK35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10'!AH36*'1. Standard_Cost'!$C$27+'Incremental_Cost Year 10'!AI36*'1. Standard_Cost'!$D$27+'Incremental_Cost Year 10'!AJ36+'Incremental_Cost Year 10'!AL36+AK36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10'!AH38*'1. Standard_Cost'!$C$27+'Incremental_Cost Year 10'!AI38*'1. Standard_Cost'!$D$27+'Incremental_Cost Year 10'!AJ38+'Incremental_Cost Year 10'!AL38+AK38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3.6"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10'!AH41*'1. Standard_Cost'!$C$27+'Incremental_Cost Year 10'!AI41*'1. Standard_Cost'!$D$27+'Incremental_Cost Year 10'!AJ41+'Incremental_Cost Year 10'!AL41+AK41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10'!AH42*'1. Standard_Cost'!$C$27+'Incremental_Cost Year 10'!AI42*'1. Standard_Cost'!$D$27+'Incremental_Cost Year 10'!AJ42+'Incremental_Cost Year 10'!AL42+AK42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10'!AH43*'1. Standard_Cost'!$C$27+'Incremental_Cost Year 10'!AI43*'1. Standard_Cost'!$D$27+'Incremental_Cost Year 10'!AJ43+'Incremental_Cost Year 10'!AL43+AK43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10'!AH46*'1. Standard_Cost'!$C$27+'Incremental_Cost Year 10'!AI46*'1. Standard_Cost'!$D$27+'Incremental_Cost Year 10'!AJ46+'Incremental_Cost Year 10'!AL46+AK46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10'!AH47*'1. Standard_Cost'!$C$27+'Incremental_Cost Year 10'!AI47*'1. Standard_Cost'!$D$27+'Incremental_Cost Year 10'!AJ47+'Incremental_Cost Year 10'!AL47+AK47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10'!AH48*'1. Standard_Cost'!$C$27+'Incremental_Cost Year 10'!AI48*'1. Standard_Cost'!$D$27+'Incremental_Cost Year 10'!AJ48+'Incremental_Cost Year 10'!AL48+AK48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10'!AH49*'1. Standard_Cost'!$C$27+'Incremental_Cost Year 10'!AI49*'1. Standard_Cost'!$D$27+'Incremental_Cost Year 10'!AJ49+'Incremental_Cost Year 10'!AL49+AK49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109.2"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10'!AH51*'1. Standard_Cost'!$C$27+'Incremental_Cost Year 10'!AI51*'1. Standard_Cost'!$D$27+'Incremental_Cost Year 10'!AJ51+'Incremental_Cost Year 10'!AL51+AK51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10'!AH52*'1. Standard_Cost'!$C$27+'Incremental_Cost Year 10'!AI52*'1. Standard_Cost'!$D$27+'Incremental_Cost Year 10'!AJ52+'Incremental_Cost Year 10'!AL52+AK52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10'!AH53*'1. Standard_Cost'!$C$27+'Incremental_Cost Year 10'!AI53*'1. Standard_Cost'!$D$27+'Incremental_Cost Year 10'!AJ53+'Incremental_Cost Year 10'!AL53+AK53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10'!AH54*'1. Standard_Cost'!$C$27+'Incremental_Cost Year 10'!AI54*'1. Standard_Cost'!$D$27+'Incremental_Cost Year 10'!AJ54+'Incremental_Cost Year 10'!AL54+AK54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10'!AH55*'1. Standard_Cost'!$C$27+'Incremental_Cost Year 10'!AI55*'1. Standard_Cost'!$D$27+'Incremental_Cost Year 10'!AJ55+'Incremental_Cost Year 10'!AL55+AK55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10'!AH57*'1. Standard_Cost'!$C$27+'Incremental_Cost Year 10'!AI57*'1. Standard_Cost'!$D$27+'Incremental_Cost Year 10'!AJ57+'Incremental_Cost Year 10'!AL57+AK57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78"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10'!AH58*'1. Standard_Cost'!$C$27+'Incremental_Cost Year 10'!AI58*'1. Standard_Cost'!$D$27+'Incremental_Cost Year 10'!AJ58+'Incremental_Cost Year 10'!AL58+AK58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10'!AH59*'1. Standard_Cost'!$C$27+'Incremental_Cost Year 10'!AI59*'1. Standard_Cost'!$D$27+'Incremental_Cost Year 10'!AJ59+'Incremental_Cost Year 10'!AL59+AK59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40.4"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10'!AH62*'1. Standard_Cost'!$C$27+'Incremental_Cost Year 10'!AI62*'1. Standard_Cost'!$D$27+'Incremental_Cost Year 10'!AJ62+'Incremental_Cost Year 10'!AL62+AK62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71.6"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10'!AH63*'1. Standard_Cost'!$C$27+'Incremental_Cost Year 10'!AI63*'1. Standard_Cost'!$D$27+'Incremental_Cost Year 10'!AJ63+'Incremental_Cost Year 10'!AL63+AK63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78"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10'!AH64*'1. Standard_Cost'!$C$27+'Incremental_Cost Year 10'!AI64*'1. Standard_Cost'!$D$27+'Incremental_Cost Year 10'!AJ64+'Incremental_Cost Year 10'!AL64+AK64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10'!AH65*'1. Standard_Cost'!$C$27+'Incremental_Cost Year 10'!AI65*'1. Standard_Cost'!$D$27+'Incremental_Cost Year 10'!AJ65+'Incremental_Cost Year 10'!AL65+AK65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109.2"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10'!AH66*'1. Standard_Cost'!$C$27+'Incremental_Cost Year 10'!AI66*'1. Standard_Cost'!$D$27+'Incremental_Cost Year 10'!AJ66+'Incremental_Cost Year 10'!AL66+AK66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10'!AH67*'1. Standard_Cost'!$C$27+'Incremental_Cost Year 10'!AI67*'1. Standard_Cost'!$D$27+'Incremental_Cost Year 10'!AJ67+'Incremental_Cost Year 10'!AL67+AK67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109.2"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10'!AH68*'1. Standard_Cost'!$C$27+'Incremental_Cost Year 10'!AI68*'1. Standard_Cost'!$D$27+'Incremental_Cost Year 10'!AJ68+'Incremental_Cost Year 10'!AL68+AK68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10'!AH69*'1. Standard_Cost'!$C$27+'Incremental_Cost Year 10'!AI69*'1. Standard_Cost'!$D$27+'Incremental_Cost Year 10'!AJ69+'Incremental_Cost Year 10'!AL69+AK69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10'!AH70*'1. Standard_Cost'!$C$27+'Incremental_Cost Year 10'!AI70*'1. Standard_Cost'!$D$27+'Incremental_Cost Year 10'!AJ70+'Incremental_Cost Year 10'!AL70+AK70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71.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10'!AH71*'1. Standard_Cost'!$C$27+'Incremental_Cost Year 10'!AI71*'1. Standard_Cost'!$D$27+'Incremental_Cost Year 10'!AJ71+'Incremental_Cost Year 10'!AL71+AK71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87.2"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10'!AH72*'1. Standard_Cost'!$C$27+'Incremental_Cost Year 10'!AI72*'1. Standard_Cost'!$D$27+'Incremental_Cost Year 10'!AJ72+'Incremental_Cost Year 10'!AL72+AK72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10'!AH73*'1. Standard_Cost'!$C$27+'Incremental_Cost Year 10'!AI73*'1. Standard_Cost'!$D$27+'Incremental_Cost Year 10'!AJ73+'Incremental_Cost Year 10'!AL73+AK73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10'!AH74*'1. Standard_Cost'!$C$27+'Incremental_Cost Year 10'!AI74*'1. Standard_Cost'!$D$27+'Incremental_Cost Year 10'!AJ74+'Incremental_Cost Year 10'!AL74+AK74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10'!AH75*'1. Standard_Cost'!$C$27+'Incremental_Cost Year 10'!AI75*'1. Standard_Cost'!$D$27+'Incremental_Cost Year 10'!AJ75+'Incremental_Cost Year 10'!AL75+AK75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93.6"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10'!AH76*'1. Standard_Cost'!$C$27+'Incremental_Cost Year 10'!AI76*'1. Standard_Cost'!$D$27+'Incremental_Cost Year 10'!AJ76+'Incremental_Cost Year 10'!AL76+AK76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c r="A78" s="120"/>
      <c r="B78" s="386" t="s">
        <v>298</v>
      </c>
      <c r="C78" s="387"/>
      <c r="D78" s="387"/>
      <c r="E78" s="388"/>
      <c r="F78" s="339"/>
      <c r="G78" s="339"/>
      <c r="H78" s="339" t="s">
        <v>60</v>
      </c>
      <c r="I78" s="243"/>
      <c r="J78" s="243"/>
      <c r="K78" s="243"/>
      <c r="L78" s="243">
        <f>SUM(L79,L93,L100,L106,L111,L118,L123,L134,L140)</f>
        <v>95419232.857142866</v>
      </c>
      <c r="M78" s="243">
        <f>SUM(M79,M93,M100,M106,M111,M118,M123,M134,M140)</f>
        <v>15935011.887142858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3724000</v>
      </c>
      <c r="AC78" s="243">
        <f>SUM(AC79,AC93,AC100,AC106,AC111,AC118,AC123,AC134,AC140)</f>
        <v>14669131786</v>
      </c>
      <c r="AD78" s="243">
        <f>SUM(AD79,AD93,AD100,AD106,AD111,AD118,AD123,AD134,AD140)</f>
        <v>0</v>
      </c>
      <c r="AE78" s="243">
        <f>SUM(AE79,AE93,AE100,AE106,AE111,AE118,AE123,AE134,AE140)</f>
        <v>317846157.19999999</v>
      </c>
      <c r="AF78" s="243">
        <f>SUM(AF79,AF93,AF100,AF106,AF111,AF118,AF123,AF134,AF140)</f>
        <v>15004551943.200001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111354244.74428572</v>
      </c>
      <c r="AR78" s="245">
        <f>SUM(AR79,AR93,AR100,AR106,AR111,AR118,AR123,AR134,AR140)</f>
        <v>15004551943.200001</v>
      </c>
      <c r="AS78" s="245">
        <f>SUM(AS79,AS93,AS100,AS106,AS111,AS118,AS123,AS134,AS140)</f>
        <v>0</v>
      </c>
      <c r="AT78" s="245">
        <f>SUM(AT79,AT93,AT100,AT106,AT111,AT118,AT123,AT134,AT140)</f>
        <v>15115906187.944286</v>
      </c>
      <c r="AU78" s="245">
        <f t="shared" ref="AU78:BB78" si="55">SUM(AU79,AU93,AU100,AU106,AU111,AU118,AU123,AU134,AU140)</f>
        <v>14795657388.5</v>
      </c>
      <c r="AV78" s="245">
        <f t="shared" si="55"/>
        <v>0</v>
      </c>
      <c r="AW78" s="245">
        <f t="shared" si="55"/>
        <v>0</v>
      </c>
      <c r="AX78" s="245">
        <f t="shared" si="55"/>
        <v>0</v>
      </c>
      <c r="AY78" s="245">
        <f t="shared" si="55"/>
        <v>0</v>
      </c>
      <c r="AZ78" s="245">
        <f t="shared" si="55"/>
        <v>0</v>
      </c>
      <c r="BA78" s="245">
        <f t="shared" si="55"/>
        <v>0</v>
      </c>
      <c r="BB78" s="245">
        <f t="shared" si="55"/>
        <v>-320248799.44428575</v>
      </c>
    </row>
    <row r="79" spans="1:58" s="170" customFormat="1" ht="15.75" customHeight="1">
      <c r="A79" s="120"/>
      <c r="B79" s="290"/>
      <c r="C79" s="381" t="s">
        <v>313</v>
      </c>
      <c r="D79" s="381"/>
      <c r="E79" s="38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10'!AH80*'1. Standard_Cost'!$C$27+'Incremental_Cost Year 10'!AI80*'1. Standard_Cost'!$D$27+'Incremental_Cost Year 10'!AJ80+'Incremental_Cost Year 10'!AL80+AK80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10'!AH81*'1. Standard_Cost'!$C$27+'Incremental_Cost Year 10'!AI81*'1. Standard_Cost'!$D$27+'Incremental_Cost Year 10'!AJ81+'Incremental_Cost Year 10'!AL81+AK81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10'!AH82*'1. Standard_Cost'!$C$27+'Incremental_Cost Year 10'!AI82*'1. Standard_Cost'!$D$27+'Incremental_Cost Year 10'!AJ82+'Incremental_Cost Year 10'!AL82+AK82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10'!AH83*'1. Standard_Cost'!$C$27+'Incremental_Cost Year 10'!AI83*'1. Standard_Cost'!$D$27+'Incremental_Cost Year 10'!AJ83+'Incremental_Cost Year 10'!AL83+AK83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10'!AH84*'1. Standard_Cost'!$C$27+'Incremental_Cost Year 10'!AI84*'1. Standard_Cost'!$D$27+'Incremental_Cost Year 10'!AJ84+'Incremental_Cost Year 10'!AL84+AK84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124.8"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10'!AH86*'1. Standard_Cost'!$C$27+'Incremental_Cost Year 10'!AI86*'1. Standard_Cost'!$D$27+'Incremental_Cost Year 10'!AJ86+'Incremental_Cost Year 10'!AL86+AK86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24.8" outlineLevel="2">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10'!AH87*'1. Standard_Cost'!$C$27+'Incremental_Cost Year 10'!AI87*'1. Standard_Cost'!$D$27+'Incremental_Cost Year 10'!AJ87+'Incremental_Cost Year 10'!AL87+AK87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10'!AH89*'1. Standard_Cost'!$C$27+'Incremental_Cost Year 10'!AI89*'1. Standard_Cost'!$D$27+'Incremental_Cost Year 10'!AJ89+'Incremental_Cost Year 10'!AL89+AK89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109.2"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10'!AH90*'1. Standard_Cost'!$C$27+'Incremental_Cost Year 10'!AI90*'1. Standard_Cost'!$D$27+'Incremental_Cost Year 10'!AJ90+'Incremental_Cost Year 10'!AL90+AK90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10'!AH91*'1. Standard_Cost'!$C$27+'Incremental_Cost Year 10'!AI91*'1. Standard_Cost'!$D$27+'Incremental_Cost Year 10'!AJ91+'Incremental_Cost Year 10'!AL91+AK91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913550</v>
      </c>
      <c r="M93" s="258">
        <f>SUM(M99)</f>
        <v>152562.85</v>
      </c>
      <c r="N93" s="257"/>
      <c r="O93" s="257"/>
      <c r="P93" s="257"/>
      <c r="Q93" s="257"/>
      <c r="R93" s="258">
        <f>SUM(R99)</f>
        <v>0</v>
      </c>
      <c r="S93" s="258">
        <f>SUM(S99)</f>
        <v>0</v>
      </c>
      <c r="T93" s="258">
        <f>SUM(T99)</f>
        <v>0</v>
      </c>
      <c r="U93" s="258">
        <f>SUM(U99)</f>
        <v>0</v>
      </c>
      <c r="V93" s="257"/>
      <c r="W93" s="257"/>
      <c r="X93" s="257"/>
      <c r="Y93" s="258">
        <f>SUM(Y99)</f>
        <v>0</v>
      </c>
      <c r="Z93" s="257"/>
      <c r="AA93" s="257"/>
      <c r="AB93" s="258">
        <f>SUM(AB99)</f>
        <v>1045000</v>
      </c>
      <c r="AC93" s="258">
        <f>SUM(AC99)</f>
        <v>242082</v>
      </c>
      <c r="AD93" s="258">
        <f>SUM(AD99)</f>
        <v>0</v>
      </c>
      <c r="AE93" s="258">
        <f>SUM(AE99)</f>
        <v>257416.4</v>
      </c>
      <c r="AF93" s="258">
        <f>SUM(AF99)</f>
        <v>1544498.4</v>
      </c>
      <c r="AG93" s="257"/>
      <c r="AH93" s="257"/>
      <c r="AI93" s="257"/>
      <c r="AJ93" s="258">
        <f>SUM(AJ99)</f>
        <v>0</v>
      </c>
      <c r="AK93" s="258">
        <f>SUM(AK99)</f>
        <v>0</v>
      </c>
      <c r="AL93" s="258">
        <f>SUM(AL99)</f>
        <v>0</v>
      </c>
      <c r="AM93" s="258">
        <f>SUM(AM99)</f>
        <v>0</v>
      </c>
      <c r="AN93" s="258">
        <f>SUM(AN99)</f>
        <v>0</v>
      </c>
      <c r="AO93" s="259"/>
      <c r="AP93" s="260"/>
      <c r="AQ93" s="261">
        <f>SUM(AQ99)</f>
        <v>1066112.8500000001</v>
      </c>
      <c r="AR93" s="261">
        <f>SUM(AR99)</f>
        <v>1544498.4</v>
      </c>
      <c r="AS93" s="261">
        <f>SUM(AS99)</f>
        <v>0</v>
      </c>
      <c r="AT93" s="261">
        <f>SUM(AT99)</f>
        <v>2610611.25</v>
      </c>
      <c r="AU93" s="261">
        <f t="shared" ref="AU93:BA93" si="63">SUM(AU99)</f>
        <v>1134611</v>
      </c>
      <c r="AV93" s="261">
        <f t="shared" si="63"/>
        <v>0</v>
      </c>
      <c r="AW93" s="261">
        <f t="shared" si="63"/>
        <v>0</v>
      </c>
      <c r="AX93" s="261">
        <f t="shared" si="63"/>
        <v>0</v>
      </c>
      <c r="AY93" s="261">
        <f t="shared" si="63"/>
        <v>0</v>
      </c>
      <c r="AZ93" s="261">
        <f t="shared" si="63"/>
        <v>0</v>
      </c>
      <c r="BA93" s="261">
        <f t="shared" si="63"/>
        <v>0</v>
      </c>
      <c r="BB93" s="261">
        <f>SUM(BB99)</f>
        <v>-1476000.25</v>
      </c>
    </row>
    <row r="94" spans="1:58" ht="109.2"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10'!AH94*'1. Standard_Cost'!$C$27+'Incremental_Cost Year 10'!AI94*'1. Standard_Cost'!$D$27+'Incremental_Cost Year 10'!AJ94+'Incremental_Cost Year 10'!AL94+AK94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10'!AH95*'1. Standard_Cost'!$C$27+'Incremental_Cost Year 10'!AI95*'1. Standard_Cost'!$D$27+'Incremental_Cost Year 10'!AJ95+'Incremental_Cost Year 10'!AL95+AK95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t="s">
        <v>5</v>
      </c>
      <c r="J96" s="126">
        <v>1</v>
      </c>
      <c r="K96" s="126">
        <v>1</v>
      </c>
      <c r="L96" s="125">
        <f>IF(I96&lt;&gt;0,((VLOOKUP(I96,'1. Standard_Cost'!$B$4:$D$11,2)+VLOOKUP(I96,'1. Standard_Cost'!$B$4:$D$11,3))*J96*K96),"0")</f>
        <v>70700</v>
      </c>
      <c r="M96" s="125">
        <f>L96*'1. Standard_Cost'!$F$4</f>
        <v>11806.900000000001</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v>25</v>
      </c>
      <c r="AB96" s="127">
        <f>+Z96*'1. Standard_Cost'!$B$23+AA96*'1. Standard_Cost'!$C$23</f>
        <v>475000</v>
      </c>
      <c r="AC96" s="128">
        <v>99000</v>
      </c>
      <c r="AD96" s="129"/>
      <c r="AE96" s="127">
        <f>SUM(AD96,AC96,AB96,Y96,U96,T96,S96,R96)*'1. Standard_Cost'!$B$31</f>
        <v>114800</v>
      </c>
      <c r="AF96" s="127">
        <f>SUM(AE96,AD96,AC96,AB96,Y96,U96,T96,S96,R96)</f>
        <v>688800</v>
      </c>
      <c r="AG96" s="126"/>
      <c r="AH96" s="126"/>
      <c r="AI96" s="126"/>
      <c r="AJ96" s="130"/>
      <c r="AK96" s="130"/>
      <c r="AL96" s="130"/>
      <c r="AM96" s="127">
        <f>AG96*'1. Standard_Cost'!$B$27+'Incremental_Cost Year 10'!AH96*'1. Standard_Cost'!$C$27+'Incremental_Cost Year 10'!AI96*'1. Standard_Cost'!$D$27+'Incremental_Cost Year 10'!AJ96+'Incremental_Cost Year 10'!AL96+AK96</f>
        <v>0</v>
      </c>
      <c r="AN96" s="127">
        <f>AM96*'1. Standard_Cost'!$C$31</f>
        <v>0</v>
      </c>
      <c r="AO96" s="130"/>
      <c r="AQ96" s="171">
        <f>L96+M96</f>
        <v>82506.899999999994</v>
      </c>
      <c r="AR96" s="171">
        <f>AF96</f>
        <v>688800</v>
      </c>
      <c r="AS96" s="171">
        <f>AM96+AN96</f>
        <v>0</v>
      </c>
      <c r="AT96" s="171">
        <f>SUM(AQ96,AR96,AS96)</f>
        <v>771306.9</v>
      </c>
      <c r="AU96" s="250">
        <v>93307</v>
      </c>
      <c r="AV96" s="250"/>
      <c r="AW96" s="250"/>
      <c r="AX96" s="250"/>
      <c r="AY96" s="250"/>
      <c r="AZ96" s="250"/>
      <c r="BA96" s="250"/>
      <c r="BB96" s="251">
        <f t="shared" si="64"/>
        <v>-677999.9</v>
      </c>
      <c r="BC96" s="169"/>
      <c r="BD96" s="169"/>
      <c r="BE96" s="169"/>
      <c r="BF96" s="169"/>
    </row>
    <row r="97" spans="1:58" ht="109.2"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10'!AH97*'1. Standard_Cost'!$C$27+'Incremental_Cost Year 10'!AI97*'1. Standard_Cost'!$D$27+'Incremental_Cost Year 10'!AJ97+'Incremental_Cost Year 10'!AL97+AK97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10'!AH98*'1. Standard_Cost'!$C$27+'Incremental_Cost Year 10'!AI98*'1. Standard_Cost'!$D$27+'Incremental_Cost Year 10'!AJ98+'Incremental_Cost Year 10'!AL98+AK98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913550</v>
      </c>
      <c r="M99" s="127">
        <f>SUM(M94:M98)</f>
        <v>152562.85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1045000</v>
      </c>
      <c r="AC99" s="127">
        <f>SUM(AC94:AC98)</f>
        <v>242082</v>
      </c>
      <c r="AD99" s="127">
        <f>SUM(AD94:AD98)</f>
        <v>0</v>
      </c>
      <c r="AE99" s="127">
        <f>SUM(AE94:AE98)</f>
        <v>257416.4</v>
      </c>
      <c r="AF99" s="127">
        <f>SUM(AF94:AF98)</f>
        <v>1544498.4</v>
      </c>
      <c r="AG99" s="252"/>
      <c r="AH99" s="252"/>
      <c r="AI99" s="252"/>
      <c r="AJ99" s="127">
        <f>SUM(AJ94:AJ98)</f>
        <v>0</v>
      </c>
      <c r="AK99" s="127">
        <f>SUM(AK94:AK98)</f>
        <v>0</v>
      </c>
      <c r="AL99" s="127">
        <f>SUM(AL94:AL98)</f>
        <v>0</v>
      </c>
      <c r="AM99" s="127">
        <f>SUM(AM94:AM98)</f>
        <v>0</v>
      </c>
      <c r="AN99" s="127">
        <f>SUM(AN94:AN98)</f>
        <v>0</v>
      </c>
      <c r="AO99" s="253"/>
      <c r="AP99" s="254"/>
      <c r="AQ99" s="175">
        <f>SUM(AQ94:AQ98)</f>
        <v>1066112.8500000001</v>
      </c>
      <c r="AR99" s="175">
        <f>SUM(AR94:AR98)</f>
        <v>1544498.4</v>
      </c>
      <c r="AS99" s="175">
        <f>SUM(AS94:AS98)</f>
        <v>0</v>
      </c>
      <c r="AT99" s="175">
        <f>SUM(AT94:AT98)</f>
        <v>2610611.25</v>
      </c>
      <c r="AU99" s="175">
        <f t="shared" ref="AU99:BA99" si="65">SUM(AU94:AU98)</f>
        <v>1134611</v>
      </c>
      <c r="AV99" s="175">
        <f t="shared" si="65"/>
        <v>0</v>
      </c>
      <c r="AW99" s="175">
        <f t="shared" si="65"/>
        <v>0</v>
      </c>
      <c r="AX99" s="175">
        <f t="shared" si="65"/>
        <v>0</v>
      </c>
      <c r="AY99" s="175">
        <f t="shared" si="65"/>
        <v>0</v>
      </c>
      <c r="AZ99" s="175">
        <f t="shared" si="65"/>
        <v>0</v>
      </c>
      <c r="BA99" s="175">
        <f t="shared" si="65"/>
        <v>0</v>
      </c>
      <c r="BB99" s="251">
        <f t="shared" ref="BB99" si="66">SUM(AU99:BA99)-AT99</f>
        <v>-1476000.25</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10'!AH101*'1. Standard_Cost'!$C$27+'Incremental_Cost Year 10'!AI101*'1. Standard_Cost'!$D$27+'Incremental_Cost Year 10'!AJ101+'Incremental_Cost Year 10'!AL101+AK101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10'!AH102*'1. Standard_Cost'!$C$27+'Incremental_Cost Year 10'!AI102*'1. Standard_Cost'!$D$27+'Incremental_Cost Year 10'!AJ102+'Incremental_Cost Year 10'!AL102+AK102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46.8"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10'!AH103*'1. Standard_Cost'!$C$27+'Incremental_Cost Year 10'!AI103*'1. Standard_Cost'!$D$27+'Incremental_Cost Year 10'!AJ103+'Incremental_Cost Year 10'!AL103+AK103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10'!AH104*'1. Standard_Cost'!$C$27+'Incremental_Cost Year 10'!AI104*'1. Standard_Cost'!$D$27+'Incremental_Cost Year 10'!AJ104+'Incremental_Cost Year 10'!AL104+AK104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2.4"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10'!AH107*'1. Standard_Cost'!$C$27+'Incremental_Cost Year 10'!AI107*'1. Standard_Cost'!$D$27+'Incremental_Cost Year 10'!AJ107+'Incremental_Cost Year 10'!AL107+AK107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10'!AH108*'1. Standard_Cost'!$C$27+'Incremental_Cost Year 10'!AI108*'1. Standard_Cost'!$D$27+'Incremental_Cost Year 10'!AJ108+'Incremental_Cost Year 10'!AL108+AK108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10'!AH109*'1. Standard_Cost'!$C$27+'Incremental_Cost Year 10'!AI109*'1. Standard_Cost'!$D$27+'Incremental_Cost Year 10'!AJ109+'Incremental_Cost Year 10'!AL109+AK109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10'!AH112*'1. Standard_Cost'!$C$27+'Incremental_Cost Year 10'!AI112*'1. Standard_Cost'!$D$27+'Incremental_Cost Year 10'!AJ112+'Incremental_Cost Year 10'!AL112+AK112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78"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10'!AH113*'1. Standard_Cost'!$C$27+'Incremental_Cost Year 10'!AI113*'1. Standard_Cost'!$D$27+'Incremental_Cost Year 10'!AJ113+'Incremental_Cost Year 10'!AL113+AK113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10'!AH114*'1. Standard_Cost'!$C$27+'Incremental_Cost Year 10'!AI114*'1. Standard_Cost'!$D$27+'Incremental_Cost Year 10'!AJ114+'Incremental_Cost Year 10'!AL114+AK114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2" outlineLevel="2">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10'!AH115*'1. Standard_Cost'!$C$27+'Incremental_Cost Year 10'!AI115*'1. Standard_Cost'!$D$27+'Incremental_Cost Year 10'!AJ115+'Incremental_Cost Year 10'!AL115+AK115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10'!AH116*'1. Standard_Cost'!$C$27+'Incremental_Cost Year 10'!AI116*'1. Standard_Cost'!$D$27+'Incremental_Cost Year 10'!AJ116+'Incremental_Cost Year 10'!AL116+AK116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10'!AH119*'1. Standard_Cost'!$C$27+'Incremental_Cost Year 10'!AI119*'1. Standard_Cost'!$D$27+'Incremental_Cost Year 10'!AJ119+'Incremental_Cost Year 10'!AL119+AK119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10'!AH120*'1. Standard_Cost'!$C$27+'Incremental_Cost Year 10'!AI120*'1. Standard_Cost'!$D$27+'Incremental_Cost Year 10'!AJ120+'Incremental_Cost Year 10'!AL120+AK120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24.8"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10'!AH121*'1. Standard_Cost'!$C$27+'Incremental_Cost Year 10'!AI121*'1. Standard_Cost'!$D$27+'Incremental_Cost Year 10'!AJ121+'Incremental_Cost Year 10'!AL121+AK121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10'!AH124*'1. Standard_Cost'!$C$27+'Incremental_Cost Year 10'!AI124*'1. Standard_Cost'!$D$27+'Incremental_Cost Year 10'!AJ124+'Incremental_Cost Year 10'!AL124+AK124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62.4"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10'!AH125*'1. Standard_Cost'!$C$27+'Incremental_Cost Year 10'!AI125*'1. Standard_Cost'!$D$27+'Incremental_Cost Year 10'!AJ125+'Incremental_Cost Year 10'!AL125+AK125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2.4"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10'!AH126*'1. Standard_Cost'!$C$27+'Incremental_Cost Year 10'!AI126*'1. Standard_Cost'!$D$27+'Incremental_Cost Year 10'!AJ126+'Incremental_Cost Year 10'!AL126+AK126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6.8" outlineLevel="2">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10'!AH127*'1. Standard_Cost'!$C$27+'Incremental_Cost Year 10'!AI127*'1. Standard_Cost'!$D$27+'Incremental_Cost Year 10'!AJ127+'Incremental_Cost Year 10'!AL127+AK127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2.4"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10'!AH128*'1. Standard_Cost'!$C$27+'Incremental_Cost Year 10'!AI128*'1. Standard_Cost'!$D$27+'Incremental_Cost Year 10'!AJ128+'Incremental_Cost Year 10'!AL128+AK128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2"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10'!AH129*'1. Standard_Cost'!$C$27+'Incremental_Cost Year 10'!AI129*'1. Standard_Cost'!$D$27+'Incremental_Cost Year 10'!AJ129+'Incremental_Cost Year 10'!AL129+AK129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78"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10'!AH130*'1. Standard_Cost'!$C$27+'Incremental_Cost Year 10'!AI130*'1. Standard_Cost'!$D$27+'Incremental_Cost Year 10'!AJ130+'Incremental_Cost Year 10'!AL130+AK130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46.8"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10'!AH131*'1. Standard_Cost'!$C$27+'Incremental_Cost Year 10'!AI131*'1. Standard_Cost'!$D$27+'Incremental_Cost Year 10'!AJ131+'Incremental_Cost Year 10'!AL131+AK131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40.4" outlineLevel="2">
      <c r="A132" s="115"/>
      <c r="B132" s="147"/>
      <c r="C132" s="314"/>
      <c r="D132" s="305"/>
      <c r="E132" s="322"/>
      <c r="F132" s="324"/>
      <c r="G132" s="312"/>
      <c r="H132" s="213"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10'!AH132*'1. Standard_Cost'!$C$27+'Incremental_Cost Year 10'!AI132*'1. Standard_Cost'!$D$27+'Incremental_Cost Year 10'!AJ132+'Incremental_Cost Year 10'!AL132+AK132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6261800</v>
      </c>
      <c r="M134" s="258">
        <f>SUM(M139)</f>
        <v>1045720.6000000001</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12140639290</v>
      </c>
      <c r="AD134" s="258">
        <f>SUM(AD139)</f>
        <v>0</v>
      </c>
      <c r="AE134" s="258">
        <f>SUM(AE139)</f>
        <v>127858</v>
      </c>
      <c r="AF134" s="258">
        <f>SUM(AF139)</f>
        <v>12153007148</v>
      </c>
      <c r="AG134" s="257"/>
      <c r="AH134" s="257"/>
      <c r="AI134" s="257"/>
      <c r="AJ134" s="258">
        <f>SUM(AJ139)</f>
        <v>0</v>
      </c>
      <c r="AK134" s="258">
        <f>SUM(AK139)</f>
        <v>0</v>
      </c>
      <c r="AL134" s="258">
        <f>SUM(AL139)</f>
        <v>0</v>
      </c>
      <c r="AM134" s="258">
        <f>SUM(AM139)</f>
        <v>0</v>
      </c>
      <c r="AN134" s="258">
        <f>SUM(AN139)</f>
        <v>0</v>
      </c>
      <c r="AO134" s="259"/>
      <c r="AP134" s="260"/>
      <c r="AQ134" s="261">
        <f>SUM(AQ139)</f>
        <v>7307520.5999999996</v>
      </c>
      <c r="AR134" s="261">
        <f>SUM(AR139)</f>
        <v>12153007148</v>
      </c>
      <c r="AS134" s="261">
        <f>SUM(AS139)</f>
        <v>0</v>
      </c>
      <c r="AT134" s="261">
        <f>SUM(AT139)</f>
        <v>12160314668.6</v>
      </c>
      <c r="AU134" s="261">
        <f t="shared" ref="AU134:BB134" si="87">SUM(AU139)</f>
        <v>12160314669</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10'!AH135*'1. Standard_Cost'!$C$27+'Incremental_Cost Year 10'!AI135*'1. Standard_Cost'!$D$27+'Incremental_Cost Year 10'!AJ135+'Incremental_Cost Year 10'!AL135+AK135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93.6" outlineLevel="2">
      <c r="A136" s="115"/>
      <c r="B136" s="200"/>
      <c r="C136" s="201"/>
      <c r="D136" s="203"/>
      <c r="E136" s="323"/>
      <c r="F136" s="335"/>
      <c r="G136" s="336"/>
      <c r="H136" s="199" t="s">
        <v>454</v>
      </c>
      <c r="I136" s="130" t="s">
        <v>5</v>
      </c>
      <c r="J136" s="126">
        <v>12</v>
      </c>
      <c r="K136" s="126">
        <v>5</v>
      </c>
      <c r="L136" s="125">
        <f>IF(I136&lt;&gt;0,((VLOOKUP(I136,'1. Standard_Cost'!$B$4:$D$11,2)+VLOOKUP(I136,'1. Standard_Cost'!$B$4:$D$11,3))*J136*K136),"0")</f>
        <v>4242000</v>
      </c>
      <c r="M136" s="125">
        <f>L136*'1. Standard_Cost'!$F$4</f>
        <v>708414</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594050</v>
      </c>
      <c r="AD136" s="129"/>
      <c r="AE136" s="127">
        <f>SUM(AD136,AC136,AB136,Y136,U136,T136,S136,R136)*'1. Standard_Cost'!$B$31</f>
        <v>118810</v>
      </c>
      <c r="AF136" s="127">
        <f>SUM(AE136,AD136,AC136,AB136,Y136,U136,T136,S136,R136)</f>
        <v>712860</v>
      </c>
      <c r="AG136" s="126"/>
      <c r="AH136" s="126"/>
      <c r="AI136" s="126"/>
      <c r="AJ136" s="130"/>
      <c r="AK136" s="130"/>
      <c r="AL136" s="130"/>
      <c r="AM136" s="127">
        <f>AG136*'1. Standard_Cost'!$B$27+'Incremental_Cost Year 10'!AH136*'1. Standard_Cost'!$C$27+'Incremental_Cost Year 10'!AI136*'1. Standard_Cost'!$D$27+'Incremental_Cost Year 10'!AJ136+'Incremental_Cost Year 10'!AL136+AK136</f>
        <v>0</v>
      </c>
      <c r="AN136" s="127">
        <f>AM136*'1. Standard_Cost'!$C$31</f>
        <v>0</v>
      </c>
      <c r="AO136" s="130"/>
      <c r="AQ136" s="171">
        <f>L136+M136</f>
        <v>4950414</v>
      </c>
      <c r="AR136" s="171">
        <f>AF136</f>
        <v>712860</v>
      </c>
      <c r="AS136" s="171">
        <f>AM136+AN136</f>
        <v>0</v>
      </c>
      <c r="AT136" s="171">
        <f>SUM(AQ136,AR136,AS136)</f>
        <v>5663274</v>
      </c>
      <c r="AU136" s="250">
        <v>5663274</v>
      </c>
      <c r="AV136" s="250"/>
      <c r="AW136" s="250"/>
      <c r="AX136" s="250"/>
      <c r="AY136" s="250"/>
      <c r="AZ136" s="250"/>
      <c r="BA136" s="250"/>
      <c r="BB136" s="251">
        <f t="shared" si="88"/>
        <v>0</v>
      </c>
      <c r="BC136" s="169"/>
      <c r="BD136" s="169"/>
      <c r="BE136" s="169"/>
      <c r="BF136" s="169"/>
    </row>
    <row r="137" spans="1:58" ht="109.2" outlineLevel="2">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10'!AH137*'1. Standard_Cost'!$C$27+'Incremental_Cost Year 10'!AI137*'1. Standard_Cost'!$D$27+'Incremental_Cost Year 10'!AJ137+'Incremental_Cost Year 10'!AL137+AK137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109.2"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10'!AH138*'1. Standard_Cost'!$C$27+'Incremental_Cost Year 10'!AI138*'1. Standard_Cost'!$D$27+'Incremental_Cost Year 10'!AJ138+'Incremental_Cost Year 10'!AL138+AK138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6261800</v>
      </c>
      <c r="M139" s="127">
        <f>SUM(M135:M138)</f>
        <v>1045720.6000000001</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12140639290</v>
      </c>
      <c r="AD139" s="127">
        <f>SUM(AD135:AD137)</f>
        <v>0</v>
      </c>
      <c r="AE139" s="127">
        <f>SUM(AE135:AE137)</f>
        <v>127858</v>
      </c>
      <c r="AF139" s="127">
        <f>SUM(AF135:AF138)</f>
        <v>12153007148</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7307520.5999999996</v>
      </c>
      <c r="AR139" s="175">
        <f>SUM(AR135:AR138)</f>
        <v>12153007148</v>
      </c>
      <c r="AS139" s="175">
        <f>SUM(AS135:AS138)</f>
        <v>0</v>
      </c>
      <c r="AT139" s="175">
        <f>SUM(AT135:AT138)</f>
        <v>12160314668.6</v>
      </c>
      <c r="AU139" s="175">
        <f t="shared" ref="AU139:BB139" si="89">SUM(AU135:AU138)</f>
        <v>12160314669</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10076500</v>
      </c>
      <c r="M140" s="258">
        <f>SUM(M149)</f>
        <v>1682775.5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209000</v>
      </c>
      <c r="AC140" s="258">
        <f>SUM(AC149)</f>
        <v>2890900</v>
      </c>
      <c r="AD140" s="258">
        <f>SUM(AD149)</f>
        <v>0</v>
      </c>
      <c r="AE140" s="258">
        <f>SUM(AE149)</f>
        <v>890980</v>
      </c>
      <c r="AF140" s="258">
        <f>SUM(AF149)</f>
        <v>5345880</v>
      </c>
      <c r="AG140" s="257"/>
      <c r="AH140" s="257"/>
      <c r="AI140" s="257"/>
      <c r="AJ140" s="258">
        <f>SUM(AJ149)</f>
        <v>0</v>
      </c>
      <c r="AK140" s="258">
        <f>SUM(AK149)</f>
        <v>0</v>
      </c>
      <c r="AL140" s="258">
        <f>SUM(AL149)</f>
        <v>0</v>
      </c>
      <c r="AM140" s="258">
        <f>SUM(AM149)</f>
        <v>0</v>
      </c>
      <c r="AN140" s="258">
        <f>SUM(AN149)</f>
        <v>0</v>
      </c>
      <c r="AO140" s="259"/>
      <c r="AP140" s="260"/>
      <c r="AQ140" s="261">
        <f>SUM(AQ149)</f>
        <v>11759275.5</v>
      </c>
      <c r="AR140" s="261">
        <f>SUM(AR149)</f>
        <v>5345880</v>
      </c>
      <c r="AS140" s="261">
        <f>SUM(AS149)</f>
        <v>0</v>
      </c>
      <c r="AT140" s="261">
        <f>SUM(AT149)</f>
        <v>17105155.5</v>
      </c>
      <c r="AU140" s="261">
        <f t="shared" ref="AU140:BA140" si="90">SUM(AU149)</f>
        <v>14742355.5</v>
      </c>
      <c r="AV140" s="261">
        <f t="shared" si="90"/>
        <v>0</v>
      </c>
      <c r="AW140" s="261">
        <f t="shared" si="90"/>
        <v>0</v>
      </c>
      <c r="AX140" s="261">
        <f t="shared" si="90"/>
        <v>0</v>
      </c>
      <c r="AY140" s="261">
        <f t="shared" si="90"/>
        <v>0</v>
      </c>
      <c r="AZ140" s="261">
        <f t="shared" si="90"/>
        <v>0</v>
      </c>
      <c r="BA140" s="261">
        <f t="shared" si="90"/>
        <v>0</v>
      </c>
      <c r="BB140" s="261">
        <f t="shared" ref="BB140" si="91">SUM(BB149)</f>
        <v>-2362800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2">SUM(AE141,AD141,AC141,AB141,Y141,U141,T141,S141,R141)</f>
        <v>0</v>
      </c>
      <c r="AG141" s="126"/>
      <c r="AH141" s="126"/>
      <c r="AI141" s="126"/>
      <c r="AJ141" s="130"/>
      <c r="AK141" s="130"/>
      <c r="AL141" s="130"/>
      <c r="AM141" s="127">
        <f>AG141*'1. Standard_Cost'!$B$27+'Incremental_Cost Year 10'!AH141*'1. Standard_Cost'!$C$27+'Incremental_Cost Year 10'!AI141*'1. Standard_Cost'!$D$27+'Incremental_Cost Year 10'!AJ141+'Incremental_Cost Year 10'!AL141+AK141</f>
        <v>0</v>
      </c>
      <c r="AN141" s="127">
        <f>AM141*'1. Standard_Cost'!$C$31</f>
        <v>0</v>
      </c>
      <c r="AO141" s="130"/>
      <c r="AQ141" s="171">
        <f t="shared" ref="AQ141:AQ148" si="93">L141+M141</f>
        <v>0</v>
      </c>
      <c r="AR141" s="171">
        <f t="shared" ref="AR141:AR148" si="94">AF141</f>
        <v>0</v>
      </c>
      <c r="AS141" s="171">
        <f t="shared" ref="AS141:AS148" si="95">AM141+AN141</f>
        <v>0</v>
      </c>
      <c r="AT141" s="171">
        <f t="shared" ref="AT141:AT148" si="96">SUM(AQ141,AR141,AS141)</f>
        <v>0</v>
      </c>
      <c r="AU141" s="250"/>
      <c r="AV141" s="250"/>
      <c r="AW141" s="250"/>
      <c r="AX141" s="250"/>
      <c r="AY141" s="250"/>
      <c r="AZ141" s="250"/>
      <c r="BA141" s="250"/>
      <c r="BB141" s="251">
        <f t="shared" ref="BB141:BB148" si="97">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2"/>
        <v>0</v>
      </c>
      <c r="AG142" s="126"/>
      <c r="AH142" s="126"/>
      <c r="AI142" s="126"/>
      <c r="AJ142" s="130"/>
      <c r="AK142" s="130"/>
      <c r="AL142" s="130"/>
      <c r="AM142" s="127">
        <f>AG142*'1. Standard_Cost'!$B$27+'Incremental_Cost Year 10'!AH142*'1. Standard_Cost'!$C$27+'Incremental_Cost Year 10'!AI142*'1. Standard_Cost'!$D$27+'Incremental_Cost Year 10'!AJ142+'Incremental_Cost Year 10'!AL142+AK142</f>
        <v>0</v>
      </c>
      <c r="AN142" s="127">
        <f>AM142*'1. Standard_Cost'!$C$31</f>
        <v>0</v>
      </c>
      <c r="AO142" s="130"/>
      <c r="AQ142" s="171">
        <f t="shared" si="93"/>
        <v>0</v>
      </c>
      <c r="AR142" s="171">
        <f t="shared" si="94"/>
        <v>0</v>
      </c>
      <c r="AS142" s="171">
        <f t="shared" si="95"/>
        <v>0</v>
      </c>
      <c r="AT142" s="171">
        <f t="shared" si="96"/>
        <v>0</v>
      </c>
      <c r="AU142" s="250"/>
      <c r="AV142" s="250"/>
      <c r="AW142" s="250"/>
      <c r="AX142" s="250"/>
      <c r="AY142" s="250"/>
      <c r="AZ142" s="250"/>
      <c r="BA142" s="250"/>
      <c r="BB142" s="251">
        <f t="shared" si="97"/>
        <v>0</v>
      </c>
      <c r="BC142" s="169"/>
      <c r="BD142" s="169"/>
      <c r="BE142" s="169"/>
      <c r="BF142" s="169"/>
    </row>
    <row r="143" spans="1:58" ht="109.2"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2"/>
        <v>1440000</v>
      </c>
      <c r="AG143" s="126"/>
      <c r="AH143" s="126"/>
      <c r="AI143" s="126"/>
      <c r="AJ143" s="130"/>
      <c r="AK143" s="130"/>
      <c r="AL143" s="130"/>
      <c r="AM143" s="127">
        <f>AG143*'1. Standard_Cost'!$B$27+'Incremental_Cost Year 10'!AH143*'1. Standard_Cost'!$C$27+'Incremental_Cost Year 10'!AI143*'1. Standard_Cost'!$D$27+'Incremental_Cost Year 10'!AJ143+'Incremental_Cost Year 10'!AL143+AK143</f>
        <v>0</v>
      </c>
      <c r="AN143" s="127">
        <f>AM143*'1. Standard_Cost'!$C$31</f>
        <v>0</v>
      </c>
      <c r="AO143" s="130"/>
      <c r="AQ143" s="171">
        <f t="shared" si="93"/>
        <v>7058016</v>
      </c>
      <c r="AR143" s="171">
        <f t="shared" si="94"/>
        <v>1440000</v>
      </c>
      <c r="AS143" s="171">
        <f t="shared" si="95"/>
        <v>0</v>
      </c>
      <c r="AT143" s="171">
        <f t="shared" si="96"/>
        <v>8498016</v>
      </c>
      <c r="AU143" s="250">
        <v>8498016</v>
      </c>
      <c r="AV143" s="250"/>
      <c r="AW143" s="250"/>
      <c r="AX143" s="250"/>
      <c r="AY143" s="250"/>
      <c r="AZ143" s="250"/>
      <c r="BA143" s="250"/>
      <c r="BB143" s="251">
        <f t="shared" si="97"/>
        <v>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2"/>
        <v>906000</v>
      </c>
      <c r="AG144" s="126"/>
      <c r="AH144" s="126"/>
      <c r="AI144" s="126"/>
      <c r="AJ144" s="130"/>
      <c r="AK144" s="130"/>
      <c r="AL144" s="130"/>
      <c r="AM144" s="127">
        <f>AG144*'1. Standard_Cost'!$B$27+'Incremental_Cost Year 10'!AH144*'1. Standard_Cost'!$C$27+'Incremental_Cost Year 10'!AI144*'1. Standard_Cost'!$D$27+'Incremental_Cost Year 10'!AJ144+'Incremental_Cost Year 10'!AL144+AK144</f>
        <v>0</v>
      </c>
      <c r="AN144" s="127">
        <f>AM144*'1. Standard_Cost'!$C$31</f>
        <v>0</v>
      </c>
      <c r="AO144" s="130"/>
      <c r="AQ144" s="171">
        <f t="shared" si="93"/>
        <v>0</v>
      </c>
      <c r="AR144" s="171">
        <f t="shared" si="94"/>
        <v>906000</v>
      </c>
      <c r="AS144" s="171">
        <f t="shared" si="95"/>
        <v>0</v>
      </c>
      <c r="AT144" s="171">
        <f t="shared" si="96"/>
        <v>906000</v>
      </c>
      <c r="AU144" s="250">
        <v>906000</v>
      </c>
      <c r="AV144" s="250"/>
      <c r="AW144" s="250"/>
      <c r="AX144" s="250"/>
      <c r="AY144" s="250"/>
      <c r="AZ144" s="250"/>
      <c r="BA144" s="250"/>
      <c r="BB144" s="251">
        <f t="shared" si="97"/>
        <v>0</v>
      </c>
      <c r="BC144" s="169"/>
      <c r="BD144" s="169"/>
      <c r="BE144" s="169"/>
      <c r="BF144" s="169"/>
    </row>
    <row r="145" spans="1:58" ht="124.8"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2"/>
        <v>325680</v>
      </c>
      <c r="AG145" s="126"/>
      <c r="AH145" s="126"/>
      <c r="AI145" s="126"/>
      <c r="AJ145" s="130"/>
      <c r="AK145" s="130"/>
      <c r="AL145" s="130"/>
      <c r="AM145" s="127">
        <f>AG145*'1. Standard_Cost'!$B$27+'Incremental_Cost Year 10'!AH145*'1. Standard_Cost'!$C$27+'Incremental_Cost Year 10'!AI145*'1. Standard_Cost'!$D$27+'Incremental_Cost Year 10'!AJ145+'Incremental_Cost Year 10'!AL145+AK145</f>
        <v>0</v>
      </c>
      <c r="AN145" s="127">
        <f>AM145*'1. Standard_Cost'!$C$31</f>
        <v>0</v>
      </c>
      <c r="AO145" s="130"/>
      <c r="AQ145" s="171">
        <f t="shared" si="93"/>
        <v>2261646</v>
      </c>
      <c r="AR145" s="171">
        <f t="shared" si="94"/>
        <v>325680</v>
      </c>
      <c r="AS145" s="171">
        <f t="shared" si="95"/>
        <v>0</v>
      </c>
      <c r="AT145" s="171">
        <f t="shared" si="96"/>
        <v>2587326</v>
      </c>
      <c r="AU145" s="250">
        <v>2587326</v>
      </c>
      <c r="AV145" s="250"/>
      <c r="AW145" s="250"/>
      <c r="AX145" s="250"/>
      <c r="AY145" s="250"/>
      <c r="AZ145" s="250"/>
      <c r="BA145" s="250"/>
      <c r="BB145" s="251">
        <f t="shared" si="97"/>
        <v>0</v>
      </c>
      <c r="BC145" s="169"/>
      <c r="BD145" s="169"/>
      <c r="BE145" s="169"/>
      <c r="BF145" s="169"/>
    </row>
    <row r="146" spans="1:58" ht="187.2" outlineLevel="2">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v>12000</v>
      </c>
      <c r="AD146" s="129"/>
      <c r="AE146" s="127">
        <f>SUM(AD146,AC146,AB146,Y146,U146,T146,S146,R146)*'1. Standard_Cost'!$B$31</f>
        <v>2400</v>
      </c>
      <c r="AF146" s="127">
        <f t="shared" si="92"/>
        <v>14400</v>
      </c>
      <c r="AG146" s="126"/>
      <c r="AH146" s="126"/>
      <c r="AI146" s="126"/>
      <c r="AJ146" s="130"/>
      <c r="AK146" s="130"/>
      <c r="AL146" s="130"/>
      <c r="AM146" s="127">
        <f>AG146*'1. Standard_Cost'!$B$27+'Incremental_Cost Year 10'!AH146*'1. Standard_Cost'!$C$27+'Incremental_Cost Year 10'!AI146*'1. Standard_Cost'!$D$27+'Incremental_Cost Year 10'!AJ146+'Incremental_Cost Year 10'!AL146+AK146</f>
        <v>0</v>
      </c>
      <c r="AN146" s="127">
        <f>AM146*'1. Standard_Cost'!$C$31</f>
        <v>0</v>
      </c>
      <c r="AO146" s="130"/>
      <c r="AQ146" s="171">
        <f t="shared" si="93"/>
        <v>0</v>
      </c>
      <c r="AR146" s="171">
        <f t="shared" si="94"/>
        <v>14400</v>
      </c>
      <c r="AS146" s="171">
        <f t="shared" si="95"/>
        <v>0</v>
      </c>
      <c r="AT146" s="171">
        <f t="shared" si="96"/>
        <v>14400</v>
      </c>
      <c r="AU146" s="250">
        <v>14400</v>
      </c>
      <c r="AV146" s="250"/>
      <c r="AW146" s="250"/>
      <c r="AX146" s="250"/>
      <c r="AY146" s="250"/>
      <c r="AZ146" s="250"/>
      <c r="BA146" s="250"/>
      <c r="BB146" s="251">
        <f t="shared" si="97"/>
        <v>0</v>
      </c>
      <c r="BC146" s="169"/>
      <c r="BD146" s="169"/>
      <c r="BE146" s="169"/>
      <c r="BF146" s="169"/>
    </row>
    <row r="147" spans="1:58" ht="93.6"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247500</v>
      </c>
      <c r="AD147" s="129"/>
      <c r="AE147" s="127">
        <f>SUM(AD147,AC147,AB147,Y147,U147,T147,S147,R147)*'1. Standard_Cost'!$B$31</f>
        <v>49500</v>
      </c>
      <c r="AF147" s="127">
        <f t="shared" si="92"/>
        <v>297000</v>
      </c>
      <c r="AG147" s="126"/>
      <c r="AH147" s="126"/>
      <c r="AI147" s="126"/>
      <c r="AJ147" s="130"/>
      <c r="AK147" s="130"/>
      <c r="AL147" s="130"/>
      <c r="AM147" s="127">
        <f>AG147*'1. Standard_Cost'!$B$27+'Incremental_Cost Year 10'!AH147*'1. Standard_Cost'!$C$27+'Incremental_Cost Year 10'!AI147*'1. Standard_Cost'!$D$27+'Incremental_Cost Year 10'!AJ147+'Incremental_Cost Year 10'!AL147+AK147</f>
        <v>0</v>
      </c>
      <c r="AN147" s="127">
        <f>AM147*'1. Standard_Cost'!$C$31</f>
        <v>0</v>
      </c>
      <c r="AO147" s="130"/>
      <c r="AQ147" s="171">
        <f t="shared" si="93"/>
        <v>2062672.5</v>
      </c>
      <c r="AR147" s="171">
        <f t="shared" si="94"/>
        <v>297000</v>
      </c>
      <c r="AS147" s="171">
        <f t="shared" si="95"/>
        <v>0</v>
      </c>
      <c r="AT147" s="171">
        <f t="shared" si="96"/>
        <v>2359672.5</v>
      </c>
      <c r="AU147" s="250">
        <f>AT147</f>
        <v>2359672.5</v>
      </c>
      <c r="AV147" s="250"/>
      <c r="AW147" s="250"/>
      <c r="AX147" s="250"/>
      <c r="AY147" s="250"/>
      <c r="AZ147" s="250"/>
      <c r="BA147" s="250"/>
      <c r="BB147" s="251">
        <f t="shared" si="97"/>
        <v>0</v>
      </c>
      <c r="BC147" s="169"/>
      <c r="BD147" s="169"/>
      <c r="BE147" s="169"/>
      <c r="BF147" s="169"/>
    </row>
    <row r="148" spans="1:58" ht="140.4"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2"/>
        <v>2362800</v>
      </c>
      <c r="AG148" s="126"/>
      <c r="AH148" s="126"/>
      <c r="AI148" s="126"/>
      <c r="AJ148" s="130"/>
      <c r="AK148" s="130"/>
      <c r="AL148" s="130"/>
      <c r="AM148" s="127">
        <f>AG148*'1. Standard_Cost'!$B$27+'Incremental_Cost Year 10'!AH148*'1. Standard_Cost'!$C$27+'Incremental_Cost Year 10'!AI148*'1. Standard_Cost'!$D$27+'Incremental_Cost Year 10'!AJ148+'Incremental_Cost Year 10'!AL148+AK148</f>
        <v>0</v>
      </c>
      <c r="AN148" s="127">
        <f>AM148*'1. Standard_Cost'!$C$31</f>
        <v>0</v>
      </c>
      <c r="AO148" s="130"/>
      <c r="AQ148" s="171">
        <f t="shared" si="93"/>
        <v>376941</v>
      </c>
      <c r="AR148" s="171">
        <f t="shared" si="94"/>
        <v>2362800</v>
      </c>
      <c r="AS148" s="171">
        <f t="shared" si="95"/>
        <v>0</v>
      </c>
      <c r="AT148" s="171">
        <f t="shared" si="96"/>
        <v>2739741</v>
      </c>
      <c r="AU148" s="250">
        <v>376941</v>
      </c>
      <c r="AV148" s="250"/>
      <c r="AW148" s="250"/>
      <c r="AX148" s="250"/>
      <c r="AY148" s="250"/>
      <c r="AZ148" s="250"/>
      <c r="BA148" s="250"/>
      <c r="BB148" s="251">
        <f t="shared" si="97"/>
        <v>-2362800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10076500</v>
      </c>
      <c r="M149" s="127">
        <f>SUM(M141:M148)</f>
        <v>1682775.5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209000</v>
      </c>
      <c r="AC149" s="127">
        <f>SUM(AC141:AC148)</f>
        <v>2890900</v>
      </c>
      <c r="AD149" s="127">
        <f>SUM(AD141:AD148)</f>
        <v>0</v>
      </c>
      <c r="AE149" s="127">
        <f>SUM(AE141:AE148)</f>
        <v>890980</v>
      </c>
      <c r="AF149" s="127">
        <f>SUM(AF141:AF148)</f>
        <v>5345880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11759275.5</v>
      </c>
      <c r="AR149" s="175">
        <f>SUM(AR141:AR148)</f>
        <v>5345880</v>
      </c>
      <c r="AS149" s="175">
        <f>SUM(AS141:AS148)</f>
        <v>0</v>
      </c>
      <c r="AT149" s="175">
        <f>SUM(AT141:AT148)</f>
        <v>17105155.5</v>
      </c>
      <c r="AU149" s="175">
        <f t="shared" ref="AU149:BB149" si="98">SUM(AU141:AU148)</f>
        <v>14742355.5</v>
      </c>
      <c r="AV149" s="175">
        <f t="shared" si="98"/>
        <v>0</v>
      </c>
      <c r="AW149" s="175">
        <f t="shared" si="98"/>
        <v>0</v>
      </c>
      <c r="AX149" s="175">
        <f t="shared" si="98"/>
        <v>0</v>
      </c>
      <c r="AY149" s="175">
        <f t="shared" si="98"/>
        <v>0</v>
      </c>
      <c r="AZ149" s="175">
        <f t="shared" si="98"/>
        <v>0</v>
      </c>
      <c r="BA149" s="175">
        <f t="shared" si="98"/>
        <v>0</v>
      </c>
      <c r="BB149" s="175">
        <f t="shared" si="98"/>
        <v>-2362800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15604265921</v>
      </c>
      <c r="AD150" s="243">
        <f>AD151+AD163+AD182</f>
        <v>0</v>
      </c>
      <c r="AE150" s="243">
        <f>AE151+AE163+AE182</f>
        <v>2000053151</v>
      </c>
      <c r="AF150" s="243">
        <f>AF151+AF163+AF182</f>
        <v>17604319072</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17604319072</v>
      </c>
      <c r="AS150" s="243">
        <f>AS151+AS163+AS182</f>
        <v>0</v>
      </c>
      <c r="AT150" s="243">
        <f>AT151+AT163+AT182</f>
        <v>30454420047.399998</v>
      </c>
      <c r="AU150" s="243">
        <f t="shared" ref="AU150:BB150" si="99">AU151+AU163+AU182</f>
        <v>28654420047.200001</v>
      </c>
      <c r="AV150" s="243">
        <f t="shared" si="99"/>
        <v>0</v>
      </c>
      <c r="AW150" s="243">
        <f t="shared" si="99"/>
        <v>0</v>
      </c>
      <c r="AX150" s="243">
        <f t="shared" si="99"/>
        <v>0</v>
      </c>
      <c r="AY150" s="243">
        <f t="shared" si="99"/>
        <v>0</v>
      </c>
      <c r="AZ150" s="243">
        <f t="shared" si="99"/>
        <v>0</v>
      </c>
      <c r="BA150" s="243">
        <f t="shared" si="99"/>
        <v>0</v>
      </c>
      <c r="BB150" s="243">
        <f t="shared" si="99"/>
        <v>-1800000000.1999998</v>
      </c>
    </row>
    <row r="151" spans="1:58" s="184" customFormat="1" ht="15.75"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4432366</v>
      </c>
      <c r="AD151" s="258">
        <f>AD156+AD159+AD162</f>
        <v>0</v>
      </c>
      <c r="AE151" s="258">
        <f>AE156+AE159+AE162</f>
        <v>0</v>
      </c>
      <c r="AF151" s="258">
        <f>AF156+AF159+AF162</f>
        <v>4432366</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4432366</v>
      </c>
      <c r="AS151" s="258">
        <f>AS156+AS159+AS162</f>
        <v>0</v>
      </c>
      <c r="AT151" s="258">
        <f>AT156+AT159+AT162</f>
        <v>17303442.399999999</v>
      </c>
      <c r="AU151" s="258">
        <f t="shared" ref="AU151:BB151" si="100">AU156+AU159+AU162</f>
        <v>17303442</v>
      </c>
      <c r="AV151" s="258">
        <f t="shared" si="100"/>
        <v>0</v>
      </c>
      <c r="AW151" s="258">
        <f t="shared" si="100"/>
        <v>0</v>
      </c>
      <c r="AX151" s="258">
        <f t="shared" si="100"/>
        <v>0</v>
      </c>
      <c r="AY151" s="258">
        <f t="shared" si="100"/>
        <v>0</v>
      </c>
      <c r="AZ151" s="258">
        <f t="shared" si="100"/>
        <v>0</v>
      </c>
      <c r="BA151" s="258">
        <f t="shared" si="100"/>
        <v>0</v>
      </c>
      <c r="BB151" s="258">
        <f t="shared" si="100"/>
        <v>-0.39999999850988388</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10'!AH152*'1. Standard_Cost'!$C$27+'Incremental_Cost Year 10'!AI152*'1. Standard_Cost'!$D$27+'Incremental_Cost Year 10'!AJ152+'Incremental_Cost Year 10'!AL152+AK152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1">SUM(AU152:BA152)-AT152</f>
        <v>0</v>
      </c>
      <c r="BC152" s="169"/>
      <c r="BD152" s="169"/>
      <c r="BE152" s="169"/>
      <c r="BF152" s="169"/>
    </row>
    <row r="153" spans="1:58" ht="124.8"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10'!AH153*'1. Standard_Cost'!$C$27+'Incremental_Cost Year 10'!AI153*'1. Standard_Cost'!$D$27+'Incremental_Cost Year 10'!AJ153+'Incremental_Cost Year 10'!AL153+AK153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1"/>
        <v>0</v>
      </c>
      <c r="BC153" s="169"/>
      <c r="BD153" s="169"/>
      <c r="BE153" s="169"/>
      <c r="BF153" s="169"/>
    </row>
    <row r="154" spans="1:58" ht="93.6"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10'!AH154*'1. Standard_Cost'!$C$27+'Incremental_Cost Year 10'!AI154*'1. Standard_Cost'!$D$27+'Incremental_Cost Year 10'!AJ154+'Incremental_Cost Year 10'!AL154+AK154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1"/>
        <v>0</v>
      </c>
      <c r="BC154" s="169"/>
      <c r="BD154" s="169"/>
      <c r="BE154" s="169"/>
      <c r="BF154" s="169"/>
    </row>
    <row r="155" spans="1:58" ht="140.4"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10'!AH155*'1. Standard_Cost'!$C$27+'Incremental_Cost Year 10'!AI155*'1. Standard_Cost'!$D$27+'Incremental_Cost Year 10'!AJ155+'Incremental_Cost Year 10'!AL155+AK155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1"/>
        <v>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2">SUM(AU152:AU155)</f>
        <v>0</v>
      </c>
      <c r="AV156" s="175">
        <f t="shared" si="102"/>
        <v>0</v>
      </c>
      <c r="AW156" s="175">
        <f t="shared" si="102"/>
        <v>0</v>
      </c>
      <c r="AX156" s="175">
        <f t="shared" si="102"/>
        <v>0</v>
      </c>
      <c r="AY156" s="175">
        <f t="shared" si="102"/>
        <v>0</v>
      </c>
      <c r="AZ156" s="175">
        <f t="shared" si="102"/>
        <v>0</v>
      </c>
      <c r="BA156" s="175">
        <f t="shared" si="102"/>
        <v>0</v>
      </c>
      <c r="BB156" s="175">
        <f>SUM(BB152:BB155)</f>
        <v>0</v>
      </c>
      <c r="BC156" s="169"/>
      <c r="BD156" s="169"/>
      <c r="BE156" s="169"/>
      <c r="BF156" s="169"/>
    </row>
    <row r="157" spans="1:58" ht="140.4"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10'!AH157*'1. Standard_Cost'!$C$27+'Incremental_Cost Year 10'!AI157*'1. Standard_Cost'!$D$27+'Incremental_Cost Year 10'!AJ157+'Incremental_Cost Year 10'!AL157+AK157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3">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10'!AH158*'1. Standard_Cost'!$C$27+'Incremental_Cost Year 10'!AI158*'1. Standard_Cost'!$D$27+'Incremental_Cost Year 10'!AJ158+'Incremental_Cost Year 10'!AL158+AK158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3"/>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4">SUM(AU157:AU158)</f>
        <v>0</v>
      </c>
      <c r="AV159" s="175">
        <f t="shared" si="104"/>
        <v>0</v>
      </c>
      <c r="AW159" s="175">
        <f t="shared" si="104"/>
        <v>0</v>
      </c>
      <c r="AX159" s="175">
        <f t="shared" si="104"/>
        <v>0</v>
      </c>
      <c r="AY159" s="175">
        <f t="shared" si="104"/>
        <v>0</v>
      </c>
      <c r="AZ159" s="175">
        <f t="shared" si="104"/>
        <v>0</v>
      </c>
      <c r="BA159" s="175">
        <f t="shared" si="104"/>
        <v>0</v>
      </c>
      <c r="BB159" s="175">
        <f t="shared" si="104"/>
        <v>0</v>
      </c>
      <c r="BC159" s="169"/>
      <c r="BD159" s="169"/>
      <c r="BE159" s="169"/>
      <c r="BF159" s="169"/>
    </row>
    <row r="160" spans="1:58" ht="109.2"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10'!AH160*'1. Standard_Cost'!$C$27+'Incremental_Cost Year 10'!AI160*'1. Standard_Cost'!$D$27+'Incremental_Cost Year 10'!AJ160+'Incremental_Cost Year 10'!AL160+AK160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5">SUM(AU160:BA160)-AT160</f>
        <v>0</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4432366</v>
      </c>
      <c r="AD161" s="129"/>
      <c r="AE161" s="127">
        <f>0</f>
        <v>0</v>
      </c>
      <c r="AF161" s="127">
        <f>SUM(AE161,AD161,AC161,AB161,Y161,U161,T161,S161,R161)</f>
        <v>4432366</v>
      </c>
      <c r="AG161" s="126"/>
      <c r="AH161" s="126"/>
      <c r="AI161" s="126"/>
      <c r="AJ161" s="130"/>
      <c r="AK161" s="130"/>
      <c r="AL161" s="130"/>
      <c r="AM161" s="127">
        <f>AG161*'1. Standard_Cost'!$B$27+'Incremental_Cost Year 10'!AH161*'1. Standard_Cost'!$C$27+'Incremental_Cost Year 10'!AI161*'1. Standard_Cost'!$D$27+'Incremental_Cost Year 10'!AJ161+'Incremental_Cost Year 10'!AL161+AK161</f>
        <v>0</v>
      </c>
      <c r="AN161" s="127">
        <f>AM161*'1. Standard_Cost'!$C$31</f>
        <v>0</v>
      </c>
      <c r="AO161" s="130"/>
      <c r="AP161" s="256"/>
      <c r="AQ161" s="171">
        <f>L161+M161</f>
        <v>12871076.4</v>
      </c>
      <c r="AR161" s="171">
        <f>AF161</f>
        <v>4432366</v>
      </c>
      <c r="AS161" s="171">
        <f>AM161+AN161</f>
        <v>0</v>
      </c>
      <c r="AT161" s="171">
        <f>SUM(AQ161,AR161,AS161)</f>
        <v>17303442.399999999</v>
      </c>
      <c r="AU161" s="250">
        <v>17303442</v>
      </c>
      <c r="AV161" s="250"/>
      <c r="AW161" s="250"/>
      <c r="AX161" s="250"/>
      <c r="AY161" s="250"/>
      <c r="AZ161" s="250"/>
      <c r="BA161" s="250"/>
      <c r="BB161" s="251">
        <f t="shared" si="105"/>
        <v>-0.39999999850988388</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4432366</v>
      </c>
      <c r="AD162" s="127">
        <f>SUM(AD160:AD161)</f>
        <v>0</v>
      </c>
      <c r="AE162" s="127">
        <f>SUM(AE160:AE161)</f>
        <v>0</v>
      </c>
      <c r="AF162" s="127">
        <f>SUM(AF160:AF161)</f>
        <v>4432366</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4432366</v>
      </c>
      <c r="AS162" s="175">
        <f>SUM(AS160:AS161)</f>
        <v>0</v>
      </c>
      <c r="AT162" s="175">
        <f>SUM(AT160:AT161)</f>
        <v>17303442.399999999</v>
      </c>
      <c r="AU162" s="175">
        <f t="shared" ref="AU162:BA162" si="106">SUM(AU160:AU161)</f>
        <v>17303442</v>
      </c>
      <c r="AV162" s="175">
        <f t="shared" si="106"/>
        <v>0</v>
      </c>
      <c r="AW162" s="175">
        <f t="shared" si="106"/>
        <v>0</v>
      </c>
      <c r="AX162" s="175">
        <f t="shared" si="106"/>
        <v>0</v>
      </c>
      <c r="AY162" s="175">
        <f t="shared" si="106"/>
        <v>0</v>
      </c>
      <c r="AZ162" s="175">
        <f t="shared" si="106"/>
        <v>0</v>
      </c>
      <c r="BA162" s="175">
        <f t="shared" si="106"/>
        <v>0</v>
      </c>
      <c r="BB162" s="175">
        <f>SUM(BB160:BB161)</f>
        <v>-0.39999999850988388</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5590843555</v>
      </c>
      <c r="AD163" s="258">
        <f>AD168+AD178+AD181</f>
        <v>0</v>
      </c>
      <c r="AE163" s="258">
        <f>AE168+AE178+AE181</f>
        <v>28151</v>
      </c>
      <c r="AF163" s="258">
        <f>AF168+AF178+AF181</f>
        <v>5590871706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5590871706</v>
      </c>
      <c r="AS163" s="261">
        <f>AS168+AS178+AS181</f>
        <v>0</v>
      </c>
      <c r="AT163" s="261">
        <f>AT168+AT178+AT181</f>
        <v>6100527096.8999996</v>
      </c>
      <c r="AU163" s="261">
        <f t="shared" ref="AU163:BB163" si="107">AU168+AU178+AU181</f>
        <v>6100527097.1999998</v>
      </c>
      <c r="AV163" s="261">
        <f t="shared" si="107"/>
        <v>0</v>
      </c>
      <c r="AW163" s="261">
        <f t="shared" si="107"/>
        <v>0</v>
      </c>
      <c r="AX163" s="261">
        <f t="shared" si="107"/>
        <v>0</v>
      </c>
      <c r="AY163" s="261">
        <f t="shared" si="107"/>
        <v>0</v>
      </c>
      <c r="AZ163" s="261">
        <f t="shared" si="107"/>
        <v>0</v>
      </c>
      <c r="BA163" s="261">
        <f t="shared" si="107"/>
        <v>0</v>
      </c>
      <c r="BB163" s="261">
        <f t="shared" si="107"/>
        <v>0.30000000004656613</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10'!AH164*'1. Standard_Cost'!$C$27+'Incremental_Cost Year 10'!AI164*'1. Standard_Cost'!$D$27+'Incremental_Cost Year 10'!AJ164+'Incremental_Cost Year 10'!AL164+AK164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8">SUM(AU164:BA164)-AT164</f>
        <v>0</v>
      </c>
      <c r="BC164" s="169"/>
      <c r="BD164" s="169"/>
      <c r="BE164" s="169"/>
      <c r="BF164" s="169"/>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10'!AH165*'1. Standard_Cost'!$C$27+'Incremental_Cost Year 10'!AI165*'1. Standard_Cost'!$D$27+'Incremental_Cost Year 10'!AJ165+'Incremental_Cost Year 10'!AL165+AK165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8"/>
        <v>0</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10'!AH166*'1. Standard_Cost'!$C$27+'Incremental_Cost Year 10'!AI166*'1. Standard_Cost'!$D$27+'Incremental_Cost Year 10'!AJ166+'Incremental_Cost Year 10'!AL166+AK166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8"/>
        <v>0</v>
      </c>
      <c r="BC166" s="169"/>
      <c r="BD166" s="169"/>
      <c r="BE166" s="169"/>
      <c r="BF166" s="169"/>
    </row>
    <row r="167" spans="1:58" ht="46.8"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957000000</v>
      </c>
      <c r="AD167" s="129"/>
      <c r="AE167" s="127">
        <f>0</f>
        <v>0</v>
      </c>
      <c r="AF167" s="127">
        <f>SUM(AE167,AD167,AC167,AB167,Y167,U167,T167,S167,R167)</f>
        <v>957000000</v>
      </c>
      <c r="AG167" s="126"/>
      <c r="AH167" s="126"/>
      <c r="AI167" s="126"/>
      <c r="AJ167" s="130"/>
      <c r="AK167" s="130"/>
      <c r="AL167" s="130"/>
      <c r="AM167" s="127">
        <f>AG167*'1. Standard_Cost'!$B$27+'Incremental_Cost Year 10'!AH167*'1. Standard_Cost'!$C$27+'Incremental_Cost Year 10'!AI167*'1. Standard_Cost'!$D$27+'Incremental_Cost Year 10'!AJ167+'Incremental_Cost Year 10'!AL167+AK167</f>
        <v>0</v>
      </c>
      <c r="AN167" s="127">
        <f>AM167*'1. Standard_Cost'!$C$31</f>
        <v>0</v>
      </c>
      <c r="AO167" s="130"/>
      <c r="AP167" s="256"/>
      <c r="AQ167" s="171">
        <f>L167+M167</f>
        <v>450067554</v>
      </c>
      <c r="AR167" s="171">
        <f>AF167</f>
        <v>957000000</v>
      </c>
      <c r="AS167" s="171">
        <f>AM167+AN167</f>
        <v>0</v>
      </c>
      <c r="AT167" s="171">
        <f>SUM(AQ167,AR167,AS167)</f>
        <v>1407067554</v>
      </c>
      <c r="AU167" s="250">
        <v>1407067554</v>
      </c>
      <c r="AV167" s="250"/>
      <c r="AW167" s="250"/>
      <c r="AX167" s="250"/>
      <c r="AY167" s="250"/>
      <c r="AZ167" s="250"/>
      <c r="BA167" s="250"/>
      <c r="BB167" s="251">
        <f t="shared" si="108"/>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957000000</v>
      </c>
      <c r="AD168" s="127">
        <f>SUM(AD164:AD167)</f>
        <v>0</v>
      </c>
      <c r="AE168" s="127">
        <f>SUM(AE164:AE167)</f>
        <v>0</v>
      </c>
      <c r="AF168" s="127">
        <f>SUM(AF164:AF167)</f>
        <v>957000000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957000000</v>
      </c>
      <c r="AS168" s="175">
        <f>SUM(AS164:AS167)</f>
        <v>0</v>
      </c>
      <c r="AT168" s="175">
        <f>SUM(AT164:AT167)</f>
        <v>1407067554</v>
      </c>
      <c r="AU168" s="175">
        <f>SUM(AU164:AU167)</f>
        <v>1407067554</v>
      </c>
      <c r="AV168" s="175">
        <f t="shared" ref="AV168:AZ168" si="109">SUM(AV164:AV167)</f>
        <v>0</v>
      </c>
      <c r="AW168" s="175">
        <f t="shared" si="109"/>
        <v>0</v>
      </c>
      <c r="AX168" s="175">
        <f t="shared" si="109"/>
        <v>0</v>
      </c>
      <c r="AY168" s="175">
        <f t="shared" si="109"/>
        <v>0</v>
      </c>
      <c r="AZ168" s="175">
        <f t="shared" si="109"/>
        <v>0</v>
      </c>
      <c r="BA168" s="175">
        <f>SUM(BA164:BA167)</f>
        <v>0</v>
      </c>
      <c r="BB168" s="175">
        <f>SUM(BB164:BB167)</f>
        <v>0</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0">SUM(AE169,AD169,AC169,AB169,Y169,U169,T169,S169,R169)</f>
        <v>1320223000</v>
      </c>
      <c r="AG169" s="126"/>
      <c r="AH169" s="126"/>
      <c r="AI169" s="126"/>
      <c r="AJ169" s="130"/>
      <c r="AK169" s="130"/>
      <c r="AL169" s="130"/>
      <c r="AM169" s="127">
        <f>AG169*'1. Standard_Cost'!$B$27+'Incremental_Cost Year 10'!AH169*'1. Standard_Cost'!$C$27+'Incremental_Cost Year 10'!AI169*'1. Standard_Cost'!$D$27+'Incremental_Cost Year 10'!AJ169+'Incremental_Cost Year 10'!AL169+AK169</f>
        <v>0</v>
      </c>
      <c r="AN169" s="127">
        <f>AM169*'1. Standard_Cost'!$C$31</f>
        <v>0</v>
      </c>
      <c r="AO169" s="130"/>
      <c r="AP169" s="256"/>
      <c r="AQ169" s="171">
        <f t="shared" ref="AQ169:AQ177" si="111">L169+M169</f>
        <v>0</v>
      </c>
      <c r="AR169" s="171">
        <f t="shared" ref="AR169:AR177" si="112">AF169</f>
        <v>1320223000</v>
      </c>
      <c r="AS169" s="171">
        <f t="shared" ref="AS169:AS177" si="113">AM169+AN169</f>
        <v>0</v>
      </c>
      <c r="AT169" s="171">
        <f t="shared" ref="AT169:AT177" si="114">SUM(AQ169,AR169,AS169)</f>
        <v>1320223000</v>
      </c>
      <c r="AU169" s="250">
        <v>1320223000</v>
      </c>
      <c r="AV169" s="250"/>
      <c r="AW169" s="250"/>
      <c r="AX169" s="250"/>
      <c r="AY169" s="250"/>
      <c r="AZ169" s="250"/>
      <c r="BA169" s="250"/>
      <c r="BB169" s="251">
        <f t="shared" ref="BB169:BB177" si="115">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0"/>
        <v>946000000</v>
      </c>
      <c r="AG170" s="126"/>
      <c r="AH170" s="126"/>
      <c r="AI170" s="126"/>
      <c r="AJ170" s="130"/>
      <c r="AK170" s="130"/>
      <c r="AL170" s="130"/>
      <c r="AM170" s="127">
        <f>AG170*'1. Standard_Cost'!$B$27+'Incremental_Cost Year 10'!AH170*'1. Standard_Cost'!$C$27+'Incremental_Cost Year 10'!AI170*'1. Standard_Cost'!$D$27+'Incremental_Cost Year 10'!AJ170+'Incremental_Cost Year 10'!AL170+AK170</f>
        <v>0</v>
      </c>
      <c r="AN170" s="127">
        <f>AM170*'1. Standard_Cost'!$C$31</f>
        <v>0</v>
      </c>
      <c r="AO170" s="130"/>
      <c r="AP170" s="256"/>
      <c r="AQ170" s="171">
        <f t="shared" si="111"/>
        <v>0</v>
      </c>
      <c r="AR170" s="171">
        <f t="shared" si="112"/>
        <v>946000000</v>
      </c>
      <c r="AS170" s="171">
        <f t="shared" si="113"/>
        <v>0</v>
      </c>
      <c r="AT170" s="171">
        <f t="shared" si="114"/>
        <v>946000000</v>
      </c>
      <c r="AU170" s="250">
        <v>946000000</v>
      </c>
      <c r="AV170" s="250"/>
      <c r="AW170" s="250"/>
      <c r="AX170" s="250"/>
      <c r="AY170" s="250"/>
      <c r="AZ170" s="250"/>
      <c r="BA170" s="250"/>
      <c r="BB170" s="251">
        <f t="shared" si="115"/>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0"/>
        <v>1790000000</v>
      </c>
      <c r="AG171" s="126"/>
      <c r="AH171" s="126"/>
      <c r="AI171" s="126"/>
      <c r="AJ171" s="130"/>
      <c r="AK171" s="130"/>
      <c r="AL171" s="130"/>
      <c r="AM171" s="127">
        <f>AG171*'1. Standard_Cost'!$B$27+'Incremental_Cost Year 10'!AH171*'1. Standard_Cost'!$C$27+'Incremental_Cost Year 10'!AI171*'1. Standard_Cost'!$D$27+'Incremental_Cost Year 10'!AJ171+'Incremental_Cost Year 10'!AL171+AK171</f>
        <v>0</v>
      </c>
      <c r="AN171" s="127">
        <f>AM171*'1. Standard_Cost'!$C$31</f>
        <v>0</v>
      </c>
      <c r="AO171" s="130"/>
      <c r="AP171" s="256"/>
      <c r="AQ171" s="171">
        <f t="shared" si="111"/>
        <v>0</v>
      </c>
      <c r="AR171" s="171">
        <f t="shared" si="112"/>
        <v>1790000000</v>
      </c>
      <c r="AS171" s="171">
        <f t="shared" si="113"/>
        <v>0</v>
      </c>
      <c r="AT171" s="171">
        <f t="shared" si="114"/>
        <v>1790000000</v>
      </c>
      <c r="AU171" s="250">
        <v>1790000000</v>
      </c>
      <c r="AV171" s="250"/>
      <c r="AW171" s="250"/>
      <c r="AX171" s="250"/>
      <c r="AY171" s="250"/>
      <c r="AZ171" s="250"/>
      <c r="BA171" s="250"/>
      <c r="BB171" s="251">
        <f t="shared" si="115"/>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0"/>
        <v>0</v>
      </c>
      <c r="AG172" s="126"/>
      <c r="AH172" s="126"/>
      <c r="AI172" s="126"/>
      <c r="AJ172" s="130"/>
      <c r="AK172" s="130"/>
      <c r="AL172" s="130"/>
      <c r="AM172" s="127">
        <f>AG172*'1. Standard_Cost'!$B$27+'Incremental_Cost Year 10'!AH172*'1. Standard_Cost'!$C$27+'Incremental_Cost Year 10'!AI172*'1. Standard_Cost'!$D$27+'Incremental_Cost Year 10'!AJ172+'Incremental_Cost Year 10'!AL172+AK172</f>
        <v>0</v>
      </c>
      <c r="AN172" s="127">
        <f>AM172*'1. Standard_Cost'!$C$31</f>
        <v>0</v>
      </c>
      <c r="AO172" s="130"/>
      <c r="AP172" s="256"/>
      <c r="AQ172" s="171">
        <f t="shared" si="111"/>
        <v>0</v>
      </c>
      <c r="AR172" s="171">
        <f t="shared" si="112"/>
        <v>0</v>
      </c>
      <c r="AS172" s="171">
        <f t="shared" si="113"/>
        <v>0</v>
      </c>
      <c r="AT172" s="171">
        <f t="shared" si="114"/>
        <v>0</v>
      </c>
      <c r="AU172" s="250"/>
      <c r="AV172" s="250"/>
      <c r="AW172" s="250"/>
      <c r="AX172" s="250"/>
      <c r="AY172" s="250"/>
      <c r="AZ172" s="250"/>
      <c r="BA172" s="250"/>
      <c r="BB172" s="251">
        <f t="shared" si="115"/>
        <v>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557479800</v>
      </c>
      <c r="AD173" s="129"/>
      <c r="AE173" s="127">
        <f>0</f>
        <v>0</v>
      </c>
      <c r="AF173" s="127">
        <f t="shared" si="110"/>
        <v>557479800</v>
      </c>
      <c r="AG173" s="126"/>
      <c r="AH173" s="126"/>
      <c r="AI173" s="126"/>
      <c r="AJ173" s="130"/>
      <c r="AK173" s="130"/>
      <c r="AL173" s="130"/>
      <c r="AM173" s="127">
        <f>AG173*'1. Standard_Cost'!$B$27+'Incremental_Cost Year 10'!AH173*'1. Standard_Cost'!$C$27+'Incremental_Cost Year 10'!AI173*'1. Standard_Cost'!$D$27+'Incremental_Cost Year 10'!AJ173+'Incremental_Cost Year 10'!AL173+AK173</f>
        <v>0</v>
      </c>
      <c r="AN173" s="127">
        <f>AM173*'1. Standard_Cost'!$C$31</f>
        <v>0</v>
      </c>
      <c r="AO173" s="130"/>
      <c r="AP173" s="256"/>
      <c r="AQ173" s="171">
        <f t="shared" si="111"/>
        <v>58414885.200000003</v>
      </c>
      <c r="AR173" s="171">
        <f t="shared" si="112"/>
        <v>557479800</v>
      </c>
      <c r="AS173" s="171">
        <f t="shared" si="113"/>
        <v>0</v>
      </c>
      <c r="AT173" s="171">
        <f t="shared" si="114"/>
        <v>615894685.20000005</v>
      </c>
      <c r="AU173" s="250">
        <v>615894685.20000005</v>
      </c>
      <c r="AV173" s="250"/>
      <c r="AW173" s="250"/>
      <c r="AX173" s="250"/>
      <c r="AY173" s="250"/>
      <c r="AZ173" s="250"/>
      <c r="BA173" s="250"/>
      <c r="BB173" s="251">
        <f t="shared" si="115"/>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0"/>
        <v>0</v>
      </c>
      <c r="AG174" s="126"/>
      <c r="AH174" s="126"/>
      <c r="AI174" s="126"/>
      <c r="AJ174" s="130"/>
      <c r="AK174" s="130"/>
      <c r="AL174" s="130"/>
      <c r="AM174" s="127">
        <f>AG174*'1. Standard_Cost'!$B$27+'Incremental_Cost Year 10'!AH174*'1. Standard_Cost'!$C$27+'Incremental_Cost Year 10'!AI174*'1. Standard_Cost'!$D$27+'Incremental_Cost Year 10'!AJ174+'Incremental_Cost Year 10'!AL174+AK174</f>
        <v>0</v>
      </c>
      <c r="AN174" s="127">
        <f>AM174*'1. Standard_Cost'!$C$31</f>
        <v>0</v>
      </c>
      <c r="AO174" s="130"/>
      <c r="AP174" s="256"/>
      <c r="AQ174" s="171">
        <f t="shared" si="111"/>
        <v>0</v>
      </c>
      <c r="AR174" s="171">
        <f t="shared" si="112"/>
        <v>0</v>
      </c>
      <c r="AS174" s="171">
        <f t="shared" si="113"/>
        <v>0</v>
      </c>
      <c r="AT174" s="171">
        <f t="shared" si="114"/>
        <v>0</v>
      </c>
      <c r="AU174" s="250"/>
      <c r="AV174" s="250"/>
      <c r="AW174" s="250"/>
      <c r="AX174" s="250"/>
      <c r="AY174" s="250"/>
      <c r="AZ174" s="250"/>
      <c r="BA174" s="250"/>
      <c r="BB174" s="251">
        <f t="shared" si="115"/>
        <v>0</v>
      </c>
      <c r="BC174" s="169"/>
      <c r="BD174" s="169"/>
      <c r="BE174" s="169"/>
      <c r="BF174" s="169"/>
    </row>
    <row r="175" spans="1:58" ht="62.4"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0"/>
        <v>0</v>
      </c>
      <c r="AG175" s="126"/>
      <c r="AH175" s="126"/>
      <c r="AI175" s="126"/>
      <c r="AJ175" s="130"/>
      <c r="AK175" s="130"/>
      <c r="AL175" s="130"/>
      <c r="AM175" s="127">
        <f>AG175*'1. Standard_Cost'!$B$27+'Incremental_Cost Year 10'!AH175*'1. Standard_Cost'!$C$27+'Incremental_Cost Year 10'!AI175*'1. Standard_Cost'!$D$27+'Incremental_Cost Year 10'!AJ175+'Incremental_Cost Year 10'!AL175+AK175</f>
        <v>0</v>
      </c>
      <c r="AN175" s="127">
        <f>AM175*'1. Standard_Cost'!$C$31</f>
        <v>0</v>
      </c>
      <c r="AO175" s="130"/>
      <c r="AP175" s="256"/>
      <c r="AQ175" s="171">
        <f t="shared" si="111"/>
        <v>0</v>
      </c>
      <c r="AR175" s="171">
        <f t="shared" si="112"/>
        <v>0</v>
      </c>
      <c r="AS175" s="171">
        <f t="shared" si="113"/>
        <v>0</v>
      </c>
      <c r="AT175" s="171">
        <f t="shared" si="114"/>
        <v>0</v>
      </c>
      <c r="AU175" s="250"/>
      <c r="AV175" s="250"/>
      <c r="AW175" s="250"/>
      <c r="AX175" s="250"/>
      <c r="AY175" s="250"/>
      <c r="AZ175" s="250"/>
      <c r="BA175" s="250"/>
      <c r="BB175" s="251">
        <f t="shared" si="115"/>
        <v>0</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0"/>
        <v>168906</v>
      </c>
      <c r="AG176" s="126"/>
      <c r="AH176" s="126"/>
      <c r="AI176" s="126"/>
      <c r="AJ176" s="130"/>
      <c r="AK176" s="130"/>
      <c r="AL176" s="130"/>
      <c r="AM176" s="127">
        <f>AG176*'1. Standard_Cost'!$B$27+'Incremental_Cost Year 10'!AH176*'1. Standard_Cost'!$C$27+'Incremental_Cost Year 10'!AI176*'1. Standard_Cost'!$D$27+'Incremental_Cost Year 10'!AJ176+'Incremental_Cost Year 10'!AL176+AK176</f>
        <v>0</v>
      </c>
      <c r="AN176" s="127">
        <f>AM176*'1. Standard_Cost'!$C$31</f>
        <v>0</v>
      </c>
      <c r="AO176" s="130"/>
      <c r="AP176" s="256"/>
      <c r="AQ176" s="171">
        <f t="shared" si="111"/>
        <v>1172951.7</v>
      </c>
      <c r="AR176" s="171">
        <f t="shared" si="112"/>
        <v>168906</v>
      </c>
      <c r="AS176" s="171">
        <f t="shared" si="113"/>
        <v>0</v>
      </c>
      <c r="AT176" s="171">
        <f t="shared" si="114"/>
        <v>1341857.7</v>
      </c>
      <c r="AU176" s="250">
        <v>1341858</v>
      </c>
      <c r="AV176" s="250"/>
      <c r="AW176" s="250"/>
      <c r="AX176" s="250"/>
      <c r="AY176" s="250"/>
      <c r="AZ176" s="250"/>
      <c r="BA176" s="250"/>
      <c r="BB176" s="251">
        <f t="shared" si="115"/>
        <v>0.30000000004656613</v>
      </c>
      <c r="BC176" s="169"/>
      <c r="BD176" s="169"/>
      <c r="BE176" s="169"/>
      <c r="BF176" s="169"/>
    </row>
    <row r="177" spans="1:58" ht="31.2"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0"/>
        <v>20000000</v>
      </c>
      <c r="AG177" s="126"/>
      <c r="AH177" s="126"/>
      <c r="AI177" s="126"/>
      <c r="AJ177" s="130"/>
      <c r="AK177" s="130"/>
      <c r="AL177" s="130"/>
      <c r="AM177" s="127">
        <f>AG177*'1. Standard_Cost'!$B$27+'Incremental_Cost Year 10'!AH177*'1. Standard_Cost'!$C$27+'Incremental_Cost Year 10'!AI177*'1. Standard_Cost'!$D$27+'Incremental_Cost Year 10'!AJ177+'Incremental_Cost Year 10'!AL177+AK177</f>
        <v>0</v>
      </c>
      <c r="AN177" s="127">
        <f>AM177*'1. Standard_Cost'!$C$31</f>
        <v>0</v>
      </c>
      <c r="AO177" s="130"/>
      <c r="AP177" s="256"/>
      <c r="AQ177" s="171">
        <f t="shared" si="111"/>
        <v>0</v>
      </c>
      <c r="AR177" s="171">
        <f t="shared" si="112"/>
        <v>20000000</v>
      </c>
      <c r="AS177" s="171">
        <f t="shared" si="113"/>
        <v>0</v>
      </c>
      <c r="AT177" s="171">
        <f t="shared" si="114"/>
        <v>20000000</v>
      </c>
      <c r="AU177" s="250">
        <v>20000000</v>
      </c>
      <c r="AV177" s="250"/>
      <c r="AW177" s="250"/>
      <c r="AX177" s="250"/>
      <c r="AY177" s="250"/>
      <c r="AZ177" s="250"/>
      <c r="BA177" s="250"/>
      <c r="BB177" s="251">
        <f t="shared" si="115"/>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4633843555</v>
      </c>
      <c r="AD178" s="127">
        <f>SUM(AD169:AD177)</f>
        <v>0</v>
      </c>
      <c r="AE178" s="127">
        <f>SUM(AE169:AE177)</f>
        <v>28151</v>
      </c>
      <c r="AF178" s="127">
        <f>SUM(AF169:AF177)</f>
        <v>4633871706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4633871706</v>
      </c>
      <c r="AS178" s="175">
        <f>SUM(AS169:AS177)</f>
        <v>0</v>
      </c>
      <c r="AT178" s="175">
        <f>SUM(AT169:AT177)</f>
        <v>4693459542.8999996</v>
      </c>
      <c r="AU178" s="175">
        <f t="shared" ref="AU178:BA178" si="116">SUM(AU169:AU177)</f>
        <v>4693459543.1999998</v>
      </c>
      <c r="AV178" s="175">
        <f t="shared" si="116"/>
        <v>0</v>
      </c>
      <c r="AW178" s="175">
        <f t="shared" si="116"/>
        <v>0</v>
      </c>
      <c r="AX178" s="175">
        <f t="shared" si="116"/>
        <v>0</v>
      </c>
      <c r="AY178" s="175">
        <f t="shared" si="116"/>
        <v>0</v>
      </c>
      <c r="AZ178" s="175">
        <f t="shared" si="116"/>
        <v>0</v>
      </c>
      <c r="BA178" s="175">
        <f t="shared" si="116"/>
        <v>0</v>
      </c>
      <c r="BB178" s="175">
        <f>SUM(BB169:BB177)</f>
        <v>0.30000000004656613</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10'!AH179*'1. Standard_Cost'!$C$27+'Incremental_Cost Year 10'!AI179*'1. Standard_Cost'!$D$27+'Incremental_Cost Year 10'!AJ179+'Incremental_Cost Year 10'!AL179+AK179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7">SUM(AU179:BA179)-AT179</f>
        <v>0</v>
      </c>
      <c r="BC179" s="169"/>
      <c r="BD179" s="169"/>
      <c r="BE179" s="169"/>
      <c r="BF179" s="169"/>
    </row>
    <row r="180" spans="1:58" ht="109.2"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10'!AH180*'1. Standard_Cost'!$C$27+'Incremental_Cost Year 10'!AI180*'1. Standard_Cost'!$D$27+'Incremental_Cost Year 10'!AJ180+'Incremental_Cost Year 10'!AL180+AK180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7"/>
        <v>0</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8">SUM(AU179:AU180)</f>
        <v>0</v>
      </c>
      <c r="AV181" s="175">
        <f t="shared" si="118"/>
        <v>0</v>
      </c>
      <c r="AW181" s="175">
        <f t="shared" si="118"/>
        <v>0</v>
      </c>
      <c r="AX181" s="175">
        <f t="shared" si="118"/>
        <v>0</v>
      </c>
      <c r="AY181" s="175">
        <f t="shared" si="118"/>
        <v>0</v>
      </c>
      <c r="AZ181" s="175">
        <f t="shared" si="118"/>
        <v>0</v>
      </c>
      <c r="BA181" s="175">
        <f t="shared" si="118"/>
        <v>0</v>
      </c>
      <c r="BB181" s="175">
        <f t="shared" si="118"/>
        <v>0</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10008990000</v>
      </c>
      <c r="AD182" s="258">
        <f>AD190+AD193+AD196</f>
        <v>0</v>
      </c>
      <c r="AE182" s="258">
        <f>AE190+AE193+AE196</f>
        <v>2000025000</v>
      </c>
      <c r="AF182" s="258">
        <f>AF190+AF193+AF196</f>
        <v>12009015000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12009015000</v>
      </c>
      <c r="AS182" s="261">
        <f>AS190+AS193+AS196</f>
        <v>0</v>
      </c>
      <c r="AT182" s="261">
        <f>AT190+AT193+AT196</f>
        <v>24336589508.099998</v>
      </c>
      <c r="AU182" s="261">
        <f t="shared" ref="AU182:BA182" si="119">AU190+AU193+AU196</f>
        <v>22536589508</v>
      </c>
      <c r="AV182" s="261">
        <f t="shared" si="119"/>
        <v>0</v>
      </c>
      <c r="AW182" s="261">
        <f t="shared" si="119"/>
        <v>0</v>
      </c>
      <c r="AX182" s="261">
        <f t="shared" si="119"/>
        <v>0</v>
      </c>
      <c r="AY182" s="261">
        <f t="shared" si="119"/>
        <v>0</v>
      </c>
      <c r="AZ182" s="261">
        <f t="shared" si="119"/>
        <v>0</v>
      </c>
      <c r="BA182" s="261">
        <f t="shared" si="119"/>
        <v>0</v>
      </c>
      <c r="BB182" s="261">
        <f>BB190+BB193+BB196</f>
        <v>-1800000000.0999999</v>
      </c>
      <c r="BC182" s="184"/>
      <c r="BD182" s="184"/>
      <c r="BE182" s="184"/>
      <c r="BF182" s="184"/>
    </row>
    <row r="183" spans="1:58" ht="93.6" outlineLevel="2">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10000000000</v>
      </c>
      <c r="AD183" s="129"/>
      <c r="AE183" s="127">
        <f>SUM(AD183,AC183,AB183,Y183,U183,T183,S183,R183)*'1. Standard_Cost'!$B$31</f>
        <v>2000000000</v>
      </c>
      <c r="AF183" s="127">
        <f t="shared" ref="AF183:AF189" si="120">SUM(AE183,AD183,AC183,AB183,Y183,U183,T183,S183,R183)</f>
        <v>12000000000</v>
      </c>
      <c r="AG183" s="126"/>
      <c r="AH183" s="126"/>
      <c r="AI183" s="126"/>
      <c r="AJ183" s="130"/>
      <c r="AK183" s="130"/>
      <c r="AL183" s="130"/>
      <c r="AM183" s="127">
        <f>AG183*'1. Standard_Cost'!$B$27+'Incremental_Cost Year 10'!AH183*'1. Standard_Cost'!$C$27+'Incremental_Cost Year 10'!AI183*'1. Standard_Cost'!$D$27+'Incremental_Cost Year 10'!AJ183+'Incremental_Cost Year 10'!AL183+AK183</f>
        <v>0</v>
      </c>
      <c r="AN183" s="127">
        <f>AM183*'1. Standard_Cost'!$C$31</f>
        <v>0</v>
      </c>
      <c r="AO183" s="130"/>
      <c r="AP183" s="256"/>
      <c r="AQ183" s="171">
        <f t="shared" ref="AQ183:AQ189" si="121">L183+M183</f>
        <v>12305615886</v>
      </c>
      <c r="AR183" s="171">
        <f t="shared" ref="AR183:AR189" si="122">AF183</f>
        <v>12000000000</v>
      </c>
      <c r="AS183" s="171">
        <f t="shared" ref="AS183:AS189" si="123">AM183+AN183</f>
        <v>0</v>
      </c>
      <c r="AT183" s="171">
        <f t="shared" ref="AT183:AT189" si="124">SUM(AQ183,AR183,AS183)</f>
        <v>24305615886</v>
      </c>
      <c r="AU183" s="250">
        <v>22505615886</v>
      </c>
      <c r="AV183" s="250"/>
      <c r="AW183" s="250"/>
      <c r="AX183" s="250"/>
      <c r="AY183" s="250"/>
      <c r="AZ183" s="250"/>
      <c r="BA183" s="250"/>
      <c r="BB183" s="251">
        <f t="shared" ref="BB183:BB189" si="125">SUM(AU183:BA183)-AT183</f>
        <v>-1800000000</v>
      </c>
      <c r="BC183" s="169"/>
      <c r="BD183" s="169"/>
      <c r="BE183" s="169"/>
      <c r="BF183" s="169"/>
    </row>
    <row r="184" spans="1:58" ht="78" outlineLevel="2">
      <c r="A184" s="115"/>
      <c r="B184" s="200"/>
      <c r="C184" s="330"/>
      <c r="D184" s="343"/>
      <c r="E184" s="328"/>
      <c r="F184" s="328"/>
      <c r="G184" s="328"/>
      <c r="H184" s="213" t="s">
        <v>543</v>
      </c>
      <c r="I184" s="267"/>
      <c r="J184" s="268"/>
      <c r="K184" s="268"/>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0"/>
        <v>0</v>
      </c>
      <c r="AG184" s="126"/>
      <c r="AH184" s="126"/>
      <c r="AI184" s="126"/>
      <c r="AJ184" s="130"/>
      <c r="AK184" s="130"/>
      <c r="AL184" s="130"/>
      <c r="AM184" s="127">
        <f>AG184*'1. Standard_Cost'!$B$27+'Incremental_Cost Year 10'!AH184*'1. Standard_Cost'!$C$27+'Incremental_Cost Year 10'!AI184*'1. Standard_Cost'!$D$27+'Incremental_Cost Year 10'!AJ184+'Incremental_Cost Year 10'!AL184+AK184</f>
        <v>0</v>
      </c>
      <c r="AN184" s="127">
        <f>AM184*'1. Standard_Cost'!$C$31</f>
        <v>0</v>
      </c>
      <c r="AO184" s="130"/>
      <c r="AP184" s="256"/>
      <c r="AQ184" s="171">
        <f t="shared" si="121"/>
        <v>0</v>
      </c>
      <c r="AR184" s="171">
        <f t="shared" si="122"/>
        <v>0</v>
      </c>
      <c r="AS184" s="171">
        <f t="shared" si="123"/>
        <v>0</v>
      </c>
      <c r="AT184" s="171">
        <f t="shared" si="124"/>
        <v>0</v>
      </c>
      <c r="AU184" s="250"/>
      <c r="AV184" s="250"/>
      <c r="AW184" s="250"/>
      <c r="AX184" s="250"/>
      <c r="AY184" s="250"/>
      <c r="AZ184" s="250"/>
      <c r="BA184" s="250"/>
      <c r="BB184" s="251">
        <f t="shared" si="125"/>
        <v>0</v>
      </c>
      <c r="BC184" s="169"/>
      <c r="BD184" s="169"/>
      <c r="BE184" s="169"/>
      <c r="BF184" s="169"/>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0"/>
        <v>0</v>
      </c>
      <c r="AG185" s="126"/>
      <c r="AH185" s="126"/>
      <c r="AI185" s="126"/>
      <c r="AJ185" s="130"/>
      <c r="AK185" s="130"/>
      <c r="AL185" s="130"/>
      <c r="AM185" s="127">
        <f>AG185*'1. Standard_Cost'!$B$27+'Incremental_Cost Year 10'!AH185*'1. Standard_Cost'!$C$27+'Incremental_Cost Year 10'!AI185*'1. Standard_Cost'!$D$27+'Incremental_Cost Year 10'!AJ185+'Incremental_Cost Year 10'!AL185+AK185</f>
        <v>0</v>
      </c>
      <c r="AN185" s="127">
        <f>AM185*'1. Standard_Cost'!$C$31</f>
        <v>0</v>
      </c>
      <c r="AO185" s="130"/>
      <c r="AP185" s="256"/>
      <c r="AQ185" s="171">
        <f t="shared" si="121"/>
        <v>0</v>
      </c>
      <c r="AR185" s="171">
        <f t="shared" si="122"/>
        <v>0</v>
      </c>
      <c r="AS185" s="171">
        <f t="shared" si="123"/>
        <v>0</v>
      </c>
      <c r="AT185" s="171">
        <f t="shared" si="124"/>
        <v>0</v>
      </c>
      <c r="AU185" s="250"/>
      <c r="AV185" s="250"/>
      <c r="AW185" s="250"/>
      <c r="AX185" s="250"/>
      <c r="AY185" s="250"/>
      <c r="AZ185" s="250"/>
      <c r="BA185" s="250"/>
      <c r="BB185" s="251">
        <f t="shared" si="125"/>
        <v>0</v>
      </c>
      <c r="BC185" s="169"/>
      <c r="BD185" s="169"/>
      <c r="BE185" s="169"/>
      <c r="BF185" s="169"/>
    </row>
    <row r="186" spans="1:58" ht="93.6"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0"/>
        <v>0</v>
      </c>
      <c r="AG186" s="126"/>
      <c r="AH186" s="126"/>
      <c r="AI186" s="126"/>
      <c r="AJ186" s="130"/>
      <c r="AK186" s="130"/>
      <c r="AL186" s="130"/>
      <c r="AM186" s="127">
        <f>AG186*'1. Standard_Cost'!$B$27+'Incremental_Cost Year 10'!AH186*'1. Standard_Cost'!$C$27+'Incremental_Cost Year 10'!AI186*'1. Standard_Cost'!$D$27+'Incremental_Cost Year 10'!AJ186+'Incremental_Cost Year 10'!AL186+AK186</f>
        <v>0</v>
      </c>
      <c r="AN186" s="127">
        <f>AM186*'1. Standard_Cost'!$C$31</f>
        <v>0</v>
      </c>
      <c r="AO186" s="130"/>
      <c r="AP186" s="256"/>
      <c r="AQ186" s="171">
        <f t="shared" si="121"/>
        <v>0</v>
      </c>
      <c r="AR186" s="171">
        <f t="shared" si="122"/>
        <v>0</v>
      </c>
      <c r="AS186" s="171">
        <f t="shared" si="123"/>
        <v>0</v>
      </c>
      <c r="AT186" s="171">
        <f t="shared" si="124"/>
        <v>0</v>
      </c>
      <c r="AU186" s="250"/>
      <c r="AV186" s="250"/>
      <c r="AW186" s="250"/>
      <c r="AX186" s="250"/>
      <c r="AY186" s="250"/>
      <c r="AZ186" s="250"/>
      <c r="BA186" s="250"/>
      <c r="BB186" s="251">
        <f t="shared" si="125"/>
        <v>0</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0"/>
        <v>0</v>
      </c>
      <c r="AG187" s="126"/>
      <c r="AH187" s="126"/>
      <c r="AI187" s="126"/>
      <c r="AJ187" s="130"/>
      <c r="AK187" s="130"/>
      <c r="AL187" s="130"/>
      <c r="AM187" s="127">
        <f>AG187*'1. Standard_Cost'!$B$27+'Incremental_Cost Year 10'!AH187*'1. Standard_Cost'!$C$27+'Incremental_Cost Year 10'!AI187*'1. Standard_Cost'!$D$27+'Incremental_Cost Year 10'!AJ187+'Incremental_Cost Year 10'!AL187+AK187</f>
        <v>0</v>
      </c>
      <c r="AN187" s="127">
        <f>AM187*'1. Standard_Cost'!$C$31</f>
        <v>0</v>
      </c>
      <c r="AO187" s="130"/>
      <c r="AP187" s="256"/>
      <c r="AQ187" s="171">
        <f t="shared" si="121"/>
        <v>0</v>
      </c>
      <c r="AR187" s="171">
        <f t="shared" si="122"/>
        <v>0</v>
      </c>
      <c r="AS187" s="171">
        <f t="shared" si="123"/>
        <v>0</v>
      </c>
      <c r="AT187" s="171">
        <f t="shared" si="124"/>
        <v>0</v>
      </c>
      <c r="AU187" s="250"/>
      <c r="AV187" s="250"/>
      <c r="AW187" s="250"/>
      <c r="AX187" s="250"/>
      <c r="AY187" s="250"/>
      <c r="AZ187" s="250"/>
      <c r="BA187" s="250"/>
      <c r="BB187" s="251">
        <f t="shared" si="125"/>
        <v>0</v>
      </c>
      <c r="BC187" s="169"/>
      <c r="BD187" s="169"/>
      <c r="BE187" s="169"/>
      <c r="BF187" s="169"/>
    </row>
    <row r="188" spans="1:58"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0"/>
        <v>0</v>
      </c>
      <c r="AG188" s="126"/>
      <c r="AH188" s="126"/>
      <c r="AI188" s="126"/>
      <c r="AJ188" s="130"/>
      <c r="AK188" s="130"/>
      <c r="AL188" s="130"/>
      <c r="AM188" s="127">
        <f>AG188*'1. Standard_Cost'!$B$27+'Incremental_Cost Year 10'!AH188*'1. Standard_Cost'!$C$27+'Incremental_Cost Year 10'!AI188*'1. Standard_Cost'!$D$27+'Incremental_Cost Year 10'!AJ188+'Incremental_Cost Year 10'!AL188+AK188</f>
        <v>0</v>
      </c>
      <c r="AN188" s="127">
        <f>AM188*'1. Standard_Cost'!$C$31</f>
        <v>0</v>
      </c>
      <c r="AO188" s="130"/>
      <c r="AP188" s="256"/>
      <c r="AQ188" s="171">
        <f t="shared" si="121"/>
        <v>0</v>
      </c>
      <c r="AR188" s="171">
        <f t="shared" si="122"/>
        <v>0</v>
      </c>
      <c r="AS188" s="171">
        <f t="shared" si="123"/>
        <v>0</v>
      </c>
      <c r="AT188" s="171">
        <f t="shared" si="124"/>
        <v>0</v>
      </c>
      <c r="AU188" s="250"/>
      <c r="AV188" s="250"/>
      <c r="AW188" s="250"/>
      <c r="AX188" s="250"/>
      <c r="AY188" s="250"/>
      <c r="AZ188" s="250"/>
      <c r="BA188" s="250"/>
      <c r="BB188" s="251">
        <f t="shared" si="125"/>
        <v>0</v>
      </c>
      <c r="BC188" s="169"/>
      <c r="BD188" s="169"/>
      <c r="BE188" s="169"/>
      <c r="BF188" s="169"/>
    </row>
    <row r="189" spans="1:58" ht="62.4"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0"/>
        <v>0</v>
      </c>
      <c r="AG189" s="126"/>
      <c r="AH189" s="126"/>
      <c r="AI189" s="126"/>
      <c r="AJ189" s="130"/>
      <c r="AK189" s="130"/>
      <c r="AL189" s="130"/>
      <c r="AM189" s="127">
        <f>AG189*'1. Standard_Cost'!$B$27+'Incremental_Cost Year 10'!AH189*'1. Standard_Cost'!$C$27+'Incremental_Cost Year 10'!AI189*'1. Standard_Cost'!$D$27+'Incremental_Cost Year 10'!AJ189+'Incremental_Cost Year 10'!AL189+AK189</f>
        <v>0</v>
      </c>
      <c r="AN189" s="127">
        <f>AM189*'1. Standard_Cost'!$C$31</f>
        <v>0</v>
      </c>
      <c r="AO189" s="130"/>
      <c r="AP189" s="256"/>
      <c r="AQ189" s="171">
        <f t="shared" si="121"/>
        <v>0</v>
      </c>
      <c r="AR189" s="171">
        <f t="shared" si="122"/>
        <v>0</v>
      </c>
      <c r="AS189" s="171">
        <f t="shared" si="123"/>
        <v>0</v>
      </c>
      <c r="AT189" s="171">
        <f t="shared" si="124"/>
        <v>0</v>
      </c>
      <c r="AU189" s="250"/>
      <c r="AV189" s="250"/>
      <c r="AW189" s="250"/>
      <c r="AX189" s="250"/>
      <c r="AY189" s="250"/>
      <c r="AZ189" s="250"/>
      <c r="BA189" s="250"/>
      <c r="BB189" s="251">
        <f t="shared" si="125"/>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10000000000</v>
      </c>
      <c r="AD190" s="127">
        <f>SUM(AD183:AD188)</f>
        <v>0</v>
      </c>
      <c r="AE190" s="127">
        <f>SUM(AE183:AE189)</f>
        <v>2000000000</v>
      </c>
      <c r="AF190" s="127">
        <f>SUM(AF183:AF189)</f>
        <v>12000000000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12000000000</v>
      </c>
      <c r="AS190" s="175">
        <f>SUM(AS183:AS189)</f>
        <v>0</v>
      </c>
      <c r="AT190" s="175">
        <f>SUM(AT183:AT189)</f>
        <v>24305615886</v>
      </c>
      <c r="AU190" s="175">
        <f t="shared" ref="AU190:BA190" si="126">SUM(AU183:AU188)</f>
        <v>22505615886</v>
      </c>
      <c r="AV190" s="175">
        <f t="shared" si="126"/>
        <v>0</v>
      </c>
      <c r="AW190" s="175">
        <f t="shared" si="126"/>
        <v>0</v>
      </c>
      <c r="AX190" s="175">
        <f t="shared" si="126"/>
        <v>0</v>
      </c>
      <c r="AY190" s="175">
        <f t="shared" si="126"/>
        <v>0</v>
      </c>
      <c r="AZ190" s="175">
        <f t="shared" si="126"/>
        <v>0</v>
      </c>
      <c r="BA190" s="175">
        <f t="shared" si="126"/>
        <v>0</v>
      </c>
      <c r="BB190" s="175">
        <f>SUM(BB183:BB189)</f>
        <v>-1800000000</v>
      </c>
      <c r="BC190" s="169"/>
      <c r="BD190" s="169"/>
      <c r="BE190" s="169"/>
      <c r="BF190" s="169"/>
    </row>
    <row r="191" spans="1:58" ht="46.8"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8865000</v>
      </c>
      <c r="AD191" s="129"/>
      <c r="AE191" s="127">
        <f>0</f>
        <v>0</v>
      </c>
      <c r="AF191" s="127">
        <f>SUM(AE191,AD191,AC191,AB191,Y191,U191,T191,S191,R191)</f>
        <v>8865000</v>
      </c>
      <c r="AG191" s="126"/>
      <c r="AH191" s="126"/>
      <c r="AI191" s="126"/>
      <c r="AJ191" s="130"/>
      <c r="AK191" s="130"/>
      <c r="AL191" s="130"/>
      <c r="AM191" s="127">
        <f>AG191*'1. Standard_Cost'!$B$27+'Incremental_Cost Year 10'!AH191*'1. Standard_Cost'!$C$27+'Incremental_Cost Year 10'!AI191*'1. Standard_Cost'!$D$27+'Incremental_Cost Year 10'!AJ191+'Incremental_Cost Year 10'!AL191+AK191</f>
        <v>0</v>
      </c>
      <c r="AN191" s="127">
        <f>AM191*'1. Standard_Cost'!$C$31</f>
        <v>0</v>
      </c>
      <c r="AO191" s="130"/>
      <c r="AP191" s="256"/>
      <c r="AQ191" s="171">
        <f>L191+M191</f>
        <v>19801656</v>
      </c>
      <c r="AR191" s="171">
        <f>AF191</f>
        <v>8865000</v>
      </c>
      <c r="AS191" s="171">
        <f>AM191+AN191</f>
        <v>0</v>
      </c>
      <c r="AT191" s="171">
        <f>SUM(AQ191,AR191,AS191)</f>
        <v>28666656</v>
      </c>
      <c r="AU191" s="250">
        <v>28666656</v>
      </c>
      <c r="AV191" s="250"/>
      <c r="AW191" s="250"/>
      <c r="AX191" s="250"/>
      <c r="AY191" s="250"/>
      <c r="AZ191" s="250"/>
      <c r="BA191" s="250"/>
      <c r="BB191" s="251">
        <f t="shared" ref="BB191:BB192" si="127">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10'!AH192*'1. Standard_Cost'!$C$27+'Incremental_Cost Year 10'!AI192*'1. Standard_Cost'!$D$27+'Incremental_Cost Year 10'!AJ192+'Incremental_Cost Year 10'!AL192+AK192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7"/>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8915000</v>
      </c>
      <c r="AD193" s="127">
        <f>SUM(AD191:AD192)</f>
        <v>0</v>
      </c>
      <c r="AE193" s="127">
        <f>SUM(AE191:AE192)</f>
        <v>10000</v>
      </c>
      <c r="AF193" s="127">
        <f>SUM(AF191:AF192)</f>
        <v>8925000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8925000</v>
      </c>
      <c r="AS193" s="175">
        <f>SUM(AS191:AS192)</f>
        <v>0</v>
      </c>
      <c r="AT193" s="175">
        <f>SUM(AT191:AT192)</f>
        <v>30141060</v>
      </c>
      <c r="AU193" s="175">
        <f t="shared" ref="AU193:BA193" si="128">SUM(AU191:AU192)</f>
        <v>30141060</v>
      </c>
      <c r="AV193" s="175">
        <f t="shared" si="128"/>
        <v>0</v>
      </c>
      <c r="AW193" s="175">
        <f t="shared" si="128"/>
        <v>0</v>
      </c>
      <c r="AX193" s="175">
        <f t="shared" si="128"/>
        <v>0</v>
      </c>
      <c r="AY193" s="175">
        <f t="shared" si="128"/>
        <v>0</v>
      </c>
      <c r="AZ193" s="175">
        <f t="shared" si="128"/>
        <v>0</v>
      </c>
      <c r="BA193" s="175">
        <f t="shared" si="128"/>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10'!AH194*'1. Standard_Cost'!$C$27+'Incremental_Cost Year 10'!AI194*'1. Standard_Cost'!$D$27+'Incremental_Cost Year 10'!AJ194+'Incremental_Cost Year 10'!AL194+AK194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9">SUM(AU194:BA194)-AT194</f>
        <v>-9.9999999976716936E-2</v>
      </c>
      <c r="BC194" s="169"/>
      <c r="BD194" s="169"/>
      <c r="BE194" s="169"/>
      <c r="BF194" s="169"/>
    </row>
    <row r="195" spans="1:58" ht="46.8"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10'!AH195*'1. Standard_Cost'!$C$27+'Incremental_Cost Year 10'!AI195*'1. Standard_Cost'!$D$27+'Incremental_Cost Year 10'!AJ195+'Incremental_Cost Year 10'!AL195+AK195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9"/>
        <v>0</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0">SUM(AU194:AU195)</f>
        <v>832562</v>
      </c>
      <c r="AV196" s="175">
        <f t="shared" si="130"/>
        <v>0</v>
      </c>
      <c r="AW196" s="175">
        <f t="shared" si="130"/>
        <v>0</v>
      </c>
      <c r="AX196" s="175">
        <f t="shared" si="130"/>
        <v>0</v>
      </c>
      <c r="AY196" s="175">
        <f t="shared" si="130"/>
        <v>0</v>
      </c>
      <c r="AZ196" s="175">
        <f t="shared" si="130"/>
        <v>0</v>
      </c>
      <c r="BA196" s="175">
        <f t="shared" si="130"/>
        <v>0</v>
      </c>
      <c r="BB196" s="175">
        <f>SUM(BB194:BB195)</f>
        <v>-9.9999999976716936E-2</v>
      </c>
      <c r="BC196" s="169"/>
      <c r="BD196" s="169"/>
      <c r="BE196" s="169"/>
      <c r="BF196" s="169"/>
    </row>
    <row r="197" spans="1:58" s="170" customFormat="1" ht="15.75" customHeight="1">
      <c r="A197" s="120"/>
      <c r="B197" s="386" t="s">
        <v>243</v>
      </c>
      <c r="C197" s="387"/>
      <c r="D197" s="387"/>
      <c r="E197" s="388"/>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1">SUM(AU198,AU213,AU221,AU226,AU232,AU238)</f>
        <v>2508121669.8000002</v>
      </c>
      <c r="AV197" s="245">
        <f t="shared" si="131"/>
        <v>0</v>
      </c>
      <c r="AW197" s="245">
        <f t="shared" si="131"/>
        <v>0</v>
      </c>
      <c r="AX197" s="245">
        <f t="shared" si="131"/>
        <v>0</v>
      </c>
      <c r="AY197" s="245">
        <f t="shared" si="131"/>
        <v>0</v>
      </c>
      <c r="AZ197" s="245">
        <f t="shared" si="131"/>
        <v>0</v>
      </c>
      <c r="BA197" s="245">
        <f t="shared" si="131"/>
        <v>0</v>
      </c>
      <c r="BB197" s="245">
        <f t="shared" si="131"/>
        <v>-2080800</v>
      </c>
    </row>
    <row r="198" spans="1:58" s="184" customFormat="1" ht="15.75" customHeight="1">
      <c r="A198" s="143"/>
      <c r="B198" s="332"/>
      <c r="C198" s="389" t="s">
        <v>244</v>
      </c>
      <c r="D198" s="389"/>
      <c r="E198" s="390"/>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2">SUM(AU203,AU209,AU212)</f>
        <v>0</v>
      </c>
      <c r="AV198" s="261">
        <f t="shared" si="132"/>
        <v>0</v>
      </c>
      <c r="AW198" s="261">
        <f t="shared" si="132"/>
        <v>0</v>
      </c>
      <c r="AX198" s="261">
        <f t="shared" si="132"/>
        <v>0</v>
      </c>
      <c r="AY198" s="261">
        <f t="shared" si="132"/>
        <v>0</v>
      </c>
      <c r="AZ198" s="261">
        <f t="shared" si="132"/>
        <v>0</v>
      </c>
      <c r="BA198" s="261">
        <f t="shared" si="132"/>
        <v>0</v>
      </c>
      <c r="BB198" s="261">
        <f t="shared" si="132"/>
        <v>-2080800</v>
      </c>
    </row>
    <row r="199" spans="1:58" ht="62.4"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10'!AH199*'1. Standard_Cost'!$C$27+'Incremental_Cost Year 10'!AI199*'1. Standard_Cost'!$D$27+'Incremental_Cost Year 10'!AJ199+'Incremental_Cost Year 10'!AL199+AK199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3">SUM(AU199:BA199)-AT199</f>
        <v>0</v>
      </c>
      <c r="BC199" s="169"/>
      <c r="BD199" s="169"/>
      <c r="BE199" s="169"/>
      <c r="BF199" s="169"/>
    </row>
    <row r="200" spans="1:58" ht="109.2"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10'!AH200*'1. Standard_Cost'!$C$27+'Incremental_Cost Year 10'!AI200*'1. Standard_Cost'!$D$27+'Incremental_Cost Year 10'!AJ200+'Incremental_Cost Year 10'!AL200+AK200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3"/>
        <v>-2080800</v>
      </c>
      <c r="BC200" s="169"/>
      <c r="BD200" s="169"/>
      <c r="BE200" s="169"/>
      <c r="BF200" s="169"/>
    </row>
    <row r="201" spans="1:58" ht="31.2" outlineLevel="2">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10'!AH201*'1. Standard_Cost'!$C$27+'Incremental_Cost Year 10'!AI201*'1. Standard_Cost'!$D$27+'Incremental_Cost Year 10'!AJ201+'Incremental_Cost Year 10'!AL201+AK201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3"/>
        <v>0</v>
      </c>
      <c r="BC201" s="169"/>
      <c r="BD201" s="169"/>
      <c r="BE201" s="169"/>
      <c r="BF201" s="169"/>
    </row>
    <row r="202" spans="1:58" ht="46.8" outlineLevel="2">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10'!AH202*'1. Standard_Cost'!$C$27+'Incremental_Cost Year 10'!AI202*'1. Standard_Cost'!$D$27+'Incremental_Cost Year 10'!AJ202+'Incremental_Cost Year 10'!AL202+AK202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3"/>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4">SUM(AU199:AU202)</f>
        <v>0</v>
      </c>
      <c r="AV203" s="175">
        <f t="shared" si="134"/>
        <v>0</v>
      </c>
      <c r="AW203" s="175">
        <f t="shared" si="134"/>
        <v>0</v>
      </c>
      <c r="AX203" s="175">
        <f t="shared" si="134"/>
        <v>0</v>
      </c>
      <c r="AY203" s="175">
        <f t="shared" si="134"/>
        <v>0</v>
      </c>
      <c r="AZ203" s="175">
        <f t="shared" si="134"/>
        <v>0</v>
      </c>
      <c r="BA203" s="175">
        <f t="shared" si="134"/>
        <v>0</v>
      </c>
      <c r="BB203" s="175">
        <f t="shared" si="134"/>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10'!AH204*'1. Standard_Cost'!$C$27+'Incremental_Cost Year 10'!AI204*'1. Standard_Cost'!$D$27+'Incremental_Cost Year 10'!AJ204+'Incremental_Cost Year 10'!AL204+AK204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5">SUM(AU204:BA204)-AT204</f>
        <v>0</v>
      </c>
      <c r="BC204" s="169"/>
      <c r="BD204" s="169"/>
      <c r="BE204" s="169"/>
      <c r="BF204" s="169"/>
    </row>
    <row r="205" spans="1:58" ht="46.8"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10'!AH205*'1. Standard_Cost'!$C$27+'Incremental_Cost Year 10'!AI205*'1. Standard_Cost'!$D$27+'Incremental_Cost Year 10'!AJ205+'Incremental_Cost Year 10'!AL205+AK205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5"/>
        <v>0</v>
      </c>
      <c r="BC205" s="169"/>
      <c r="BD205" s="169"/>
      <c r="BE205" s="169"/>
      <c r="BF205" s="169"/>
    </row>
    <row r="206" spans="1:58" ht="62.4"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10'!AH206*'1. Standard_Cost'!$C$27+'Incremental_Cost Year 10'!AI206*'1. Standard_Cost'!$D$27+'Incremental_Cost Year 10'!AJ206+'Incremental_Cost Year 10'!AL206+AK206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5"/>
        <v>0</v>
      </c>
      <c r="BC206" s="169"/>
      <c r="BD206" s="169"/>
      <c r="BE206" s="169"/>
      <c r="BF206" s="169"/>
    </row>
    <row r="207" spans="1:58" ht="62.4"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10'!AH207*'1. Standard_Cost'!$C$27+'Incremental_Cost Year 10'!AI207*'1. Standard_Cost'!$D$27+'Incremental_Cost Year 10'!AJ207+'Incremental_Cost Year 10'!AL207+AK207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5"/>
        <v>0</v>
      </c>
      <c r="BC207" s="169"/>
      <c r="BD207" s="169"/>
      <c r="BE207" s="169"/>
      <c r="BF207" s="169"/>
    </row>
    <row r="208" spans="1:58" ht="62.4"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10'!AH208*'1. Standard_Cost'!$C$27+'Incremental_Cost Year 10'!AI208*'1. Standard_Cost'!$D$27+'Incremental_Cost Year 10'!AJ208+'Incremental_Cost Year 10'!AL208+AK208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5"/>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6">SUM(R204:R208)</f>
        <v>0</v>
      </c>
      <c r="S209" s="127">
        <f t="shared" si="136"/>
        <v>0</v>
      </c>
      <c r="T209" s="127">
        <f t="shared" si="136"/>
        <v>0</v>
      </c>
      <c r="U209" s="127">
        <f t="shared" si="136"/>
        <v>0</v>
      </c>
      <c r="V209" s="252"/>
      <c r="W209" s="252"/>
      <c r="X209" s="252"/>
      <c r="Y209" s="127">
        <f>SUM(Y204:Y208)</f>
        <v>0</v>
      </c>
      <c r="Z209" s="252"/>
      <c r="AA209" s="252"/>
      <c r="AB209" s="127">
        <f t="shared" ref="AB209:AF209" si="137">SUM(AB204:AB208)</f>
        <v>0</v>
      </c>
      <c r="AC209" s="127">
        <f t="shared" si="137"/>
        <v>0</v>
      </c>
      <c r="AD209" s="127">
        <f t="shared" si="137"/>
        <v>0</v>
      </c>
      <c r="AE209" s="127">
        <f t="shared" si="137"/>
        <v>0</v>
      </c>
      <c r="AF209" s="127">
        <f t="shared" si="137"/>
        <v>0</v>
      </c>
      <c r="AG209" s="252"/>
      <c r="AH209" s="252"/>
      <c r="AI209" s="252"/>
      <c r="AJ209" s="127">
        <f t="shared" ref="AJ209:AN209" si="138">SUM(AJ204:AJ208)</f>
        <v>0</v>
      </c>
      <c r="AK209" s="127">
        <f t="shared" si="138"/>
        <v>0</v>
      </c>
      <c r="AL209" s="127">
        <f t="shared" si="138"/>
        <v>0</v>
      </c>
      <c r="AM209" s="127">
        <f t="shared" si="138"/>
        <v>0</v>
      </c>
      <c r="AN209" s="127">
        <f t="shared" si="138"/>
        <v>0</v>
      </c>
      <c r="AO209" s="253"/>
      <c r="AP209" s="254"/>
      <c r="AQ209" s="127">
        <f t="shared" ref="AQ209:BB209" si="139">SUM(AQ204:AQ208)</f>
        <v>0</v>
      </c>
      <c r="AR209" s="127">
        <f t="shared" si="139"/>
        <v>0</v>
      </c>
      <c r="AS209" s="127">
        <f t="shared" si="139"/>
        <v>0</v>
      </c>
      <c r="AT209" s="127">
        <f t="shared" si="139"/>
        <v>0</v>
      </c>
      <c r="AU209" s="127">
        <f t="shared" si="139"/>
        <v>0</v>
      </c>
      <c r="AV209" s="127">
        <f t="shared" si="139"/>
        <v>0</v>
      </c>
      <c r="AW209" s="127">
        <f t="shared" si="139"/>
        <v>0</v>
      </c>
      <c r="AX209" s="127">
        <f t="shared" si="139"/>
        <v>0</v>
      </c>
      <c r="AY209" s="127">
        <f t="shared" si="139"/>
        <v>0</v>
      </c>
      <c r="AZ209" s="127">
        <f t="shared" si="139"/>
        <v>0</v>
      </c>
      <c r="BA209" s="127">
        <f t="shared" si="139"/>
        <v>0</v>
      </c>
      <c r="BB209" s="127">
        <f t="shared" si="139"/>
        <v>0</v>
      </c>
      <c r="BC209" s="169"/>
      <c r="BD209" s="169"/>
      <c r="BE209" s="169"/>
      <c r="BF209" s="169"/>
    </row>
    <row r="210" spans="1:58" ht="124.8" outlineLevel="2">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10'!AH210*'1. Standard_Cost'!$C$27+'Incremental_Cost Year 10'!AI210*'1. Standard_Cost'!$D$27+'Incremental_Cost Year 10'!AJ210+'Incremental_Cost Year 10'!AL210+AK210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0">SUM(AU210:BA210)-AT210</f>
        <v>0</v>
      </c>
      <c r="BC210" s="169"/>
      <c r="BD210" s="169"/>
      <c r="BE210" s="169"/>
      <c r="BF210" s="169"/>
    </row>
    <row r="211" spans="1:58" ht="124.8"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10'!AH211*'1. Standard_Cost'!$C$27+'Incremental_Cost Year 10'!AI211*'1. Standard_Cost'!$D$27+'Incremental_Cost Year 10'!AJ211+'Incremental_Cost Year 10'!AL211+AK211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0"/>
        <v>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1">SUM(AU210:AU211)</f>
        <v>0</v>
      </c>
      <c r="AV212" s="175">
        <f t="shared" si="141"/>
        <v>0</v>
      </c>
      <c r="AW212" s="175">
        <f t="shared" si="141"/>
        <v>0</v>
      </c>
      <c r="AX212" s="175">
        <f t="shared" si="141"/>
        <v>0</v>
      </c>
      <c r="AY212" s="175">
        <f t="shared" si="141"/>
        <v>0</v>
      </c>
      <c r="AZ212" s="175">
        <f t="shared" si="141"/>
        <v>0</v>
      </c>
      <c r="BA212" s="175">
        <f t="shared" si="141"/>
        <v>0</v>
      </c>
      <c r="BB212" s="175">
        <f t="shared" si="141"/>
        <v>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2">SUM(AU220)</f>
        <v>2425319921.7428575</v>
      </c>
      <c r="AV213" s="261">
        <f t="shared" si="142"/>
        <v>0</v>
      </c>
      <c r="AW213" s="261">
        <f t="shared" si="142"/>
        <v>0</v>
      </c>
      <c r="AX213" s="261">
        <f t="shared" si="142"/>
        <v>0</v>
      </c>
      <c r="AY213" s="261">
        <f t="shared" si="142"/>
        <v>0</v>
      </c>
      <c r="AZ213" s="261">
        <f t="shared" si="142"/>
        <v>0</v>
      </c>
      <c r="BA213" s="261">
        <f t="shared" si="142"/>
        <v>0</v>
      </c>
      <c r="BB213" s="261">
        <f t="shared" si="142"/>
        <v>0</v>
      </c>
    </row>
    <row r="214" spans="1:58" ht="46.8"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3">SUM(AE214,AD214,AC214,AB214,Y214,U214,T214,S214,R214)</f>
        <v>0</v>
      </c>
      <c r="AG214" s="126"/>
      <c r="AH214" s="126"/>
      <c r="AI214" s="126"/>
      <c r="AJ214" s="130"/>
      <c r="AK214" s="130"/>
      <c r="AL214" s="130"/>
      <c r="AM214" s="127">
        <f>AG214*'1. Standard_Cost'!$B$27+'Incremental_Cost Year 10'!AH214*'1. Standard_Cost'!$C$27+'Incremental_Cost Year 10'!AI214*'1. Standard_Cost'!$D$27+'Incremental_Cost Year 10'!AJ214+'Incremental_Cost Year 10'!AL214+AK214</f>
        <v>0</v>
      </c>
      <c r="AN214" s="127">
        <f>AM214*'1. Standard_Cost'!$C$31</f>
        <v>0</v>
      </c>
      <c r="AO214" s="130"/>
      <c r="AQ214" s="171">
        <f t="shared" ref="AQ214:AQ219" si="144">L214+M214</f>
        <v>0</v>
      </c>
      <c r="AR214" s="171">
        <f t="shared" ref="AR214:AR219" si="145">AF214</f>
        <v>0</v>
      </c>
      <c r="AS214" s="171">
        <f t="shared" ref="AS214:AS219" si="146">AM214+AN214</f>
        <v>0</v>
      </c>
      <c r="AT214" s="171">
        <f t="shared" ref="AT214:AT219" si="147">SUM(AQ214,AR214,AS214)</f>
        <v>0</v>
      </c>
      <c r="AU214" s="250"/>
      <c r="AV214" s="250"/>
      <c r="AW214" s="250"/>
      <c r="AX214" s="250"/>
      <c r="AY214" s="250"/>
      <c r="AZ214" s="250"/>
      <c r="BA214" s="250"/>
      <c r="BB214" s="251">
        <f t="shared" ref="BB214:BB219" si="148">SUM(AU214:BA214)-AT214</f>
        <v>0</v>
      </c>
      <c r="BC214" s="169"/>
      <c r="BD214" s="169"/>
      <c r="BE214" s="169"/>
      <c r="BF214" s="169"/>
    </row>
    <row r="215" spans="1:58" ht="62.4"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3"/>
        <v>0</v>
      </c>
      <c r="AG215" s="126"/>
      <c r="AH215" s="126"/>
      <c r="AI215" s="126"/>
      <c r="AJ215" s="130"/>
      <c r="AK215" s="130"/>
      <c r="AL215" s="130"/>
      <c r="AM215" s="127">
        <f>AG215*'1. Standard_Cost'!$B$27+'Incremental_Cost Year 10'!AH215*'1. Standard_Cost'!$C$27+'Incremental_Cost Year 10'!AI215*'1. Standard_Cost'!$D$27+'Incremental_Cost Year 10'!AJ215+'Incremental_Cost Year 10'!AL215+AK215</f>
        <v>0</v>
      </c>
      <c r="AN215" s="127">
        <f>AM215*'1. Standard_Cost'!$C$31</f>
        <v>0</v>
      </c>
      <c r="AO215" s="130"/>
      <c r="AQ215" s="171">
        <f t="shared" si="144"/>
        <v>0</v>
      </c>
      <c r="AR215" s="171">
        <f t="shared" si="145"/>
        <v>0</v>
      </c>
      <c r="AS215" s="171">
        <f t="shared" si="146"/>
        <v>0</v>
      </c>
      <c r="AT215" s="171">
        <f t="shared" si="147"/>
        <v>0</v>
      </c>
      <c r="AU215" s="250">
        <f>AT215</f>
        <v>0</v>
      </c>
      <c r="AV215" s="250"/>
      <c r="AW215" s="250"/>
      <c r="AX215" s="250"/>
      <c r="AY215" s="250"/>
      <c r="AZ215" s="250"/>
      <c r="BA215" s="250"/>
      <c r="BB215" s="251">
        <f t="shared" si="148"/>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3"/>
        <v>0</v>
      </c>
      <c r="AG216" s="126"/>
      <c r="AH216" s="126"/>
      <c r="AI216" s="126"/>
      <c r="AJ216" s="130"/>
      <c r="AK216" s="130"/>
      <c r="AL216" s="130"/>
      <c r="AM216" s="127">
        <f>AG216*'1. Standard_Cost'!$B$27+'Incremental_Cost Year 10'!AH216*'1. Standard_Cost'!$C$27+'Incremental_Cost Year 10'!AI216*'1. Standard_Cost'!$D$27+'Incremental_Cost Year 10'!AJ216+'Incremental_Cost Year 10'!AL216+AK216</f>
        <v>0</v>
      </c>
      <c r="AN216" s="127">
        <f>AM216*'1. Standard_Cost'!$C$31</f>
        <v>0</v>
      </c>
      <c r="AO216" s="130"/>
      <c r="AQ216" s="171">
        <f t="shared" si="144"/>
        <v>0</v>
      </c>
      <c r="AR216" s="171">
        <f t="shared" si="145"/>
        <v>0</v>
      </c>
      <c r="AS216" s="171">
        <f t="shared" si="146"/>
        <v>0</v>
      </c>
      <c r="AT216" s="171">
        <f t="shared" si="147"/>
        <v>0</v>
      </c>
      <c r="AU216" s="250"/>
      <c r="AV216" s="250"/>
      <c r="AW216" s="250"/>
      <c r="AX216" s="250"/>
      <c r="AY216" s="250"/>
      <c r="AZ216" s="250"/>
      <c r="BA216" s="250"/>
      <c r="BB216" s="251">
        <f t="shared" si="148"/>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3"/>
        <v>730000000</v>
      </c>
      <c r="AG217" s="126"/>
      <c r="AH217" s="126"/>
      <c r="AI217" s="126"/>
      <c r="AJ217" s="130"/>
      <c r="AK217" s="130"/>
      <c r="AL217" s="130"/>
      <c r="AM217" s="127">
        <f>AG217*'1. Standard_Cost'!$B$27+'Incremental_Cost Year 10'!AH217*'1. Standard_Cost'!$C$27+'Incremental_Cost Year 10'!AI217*'1. Standard_Cost'!$D$27+'Incremental_Cost Year 10'!AJ217+'Incremental_Cost Year 10'!AL217+AK217</f>
        <v>0</v>
      </c>
      <c r="AN217" s="127">
        <f>AM217*'1. Standard_Cost'!$C$31</f>
        <v>0</v>
      </c>
      <c r="AO217" s="130"/>
      <c r="AQ217" s="171">
        <f t="shared" si="144"/>
        <v>828439029.25714278</v>
      </c>
      <c r="AR217" s="171">
        <f t="shared" si="145"/>
        <v>730000000</v>
      </c>
      <c r="AS217" s="171">
        <f t="shared" si="146"/>
        <v>0</v>
      </c>
      <c r="AT217" s="171">
        <f t="shared" si="147"/>
        <v>1558439029.2571428</v>
      </c>
      <c r="AU217" s="250">
        <f>AT217</f>
        <v>1558439029.2571428</v>
      </c>
      <c r="AV217" s="250"/>
      <c r="AW217" s="250"/>
      <c r="AX217" s="250"/>
      <c r="AY217" s="250"/>
      <c r="AZ217" s="250"/>
      <c r="BA217" s="250"/>
      <c r="BB217" s="251">
        <f t="shared" si="148"/>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3"/>
        <v>660000000</v>
      </c>
      <c r="AG218" s="126"/>
      <c r="AH218" s="126"/>
      <c r="AI218" s="126"/>
      <c r="AJ218" s="130"/>
      <c r="AK218" s="130"/>
      <c r="AL218" s="130"/>
      <c r="AM218" s="127">
        <f>AG218*'1. Standard_Cost'!$B$27+'Incremental_Cost Year 10'!AH218*'1. Standard_Cost'!$C$27+'Incremental_Cost Year 10'!AI218*'1. Standard_Cost'!$D$27+'Incremental_Cost Year 10'!AJ218+'Incremental_Cost Year 10'!AL218+AK218</f>
        <v>0</v>
      </c>
      <c r="AN218" s="127">
        <f>AM218*'1. Standard_Cost'!$C$31</f>
        <v>0</v>
      </c>
      <c r="AO218" s="130"/>
      <c r="AQ218" s="171">
        <f t="shared" si="144"/>
        <v>123662622.08571428</v>
      </c>
      <c r="AR218" s="171">
        <f t="shared" si="145"/>
        <v>660000000</v>
      </c>
      <c r="AS218" s="171">
        <f t="shared" si="146"/>
        <v>0</v>
      </c>
      <c r="AT218" s="171">
        <f t="shared" si="147"/>
        <v>783662622.08571434</v>
      </c>
      <c r="AU218" s="250">
        <f>AT218</f>
        <v>783662622.08571434</v>
      </c>
      <c r="AV218" s="250"/>
      <c r="AW218" s="250"/>
      <c r="AX218" s="250"/>
      <c r="AY218" s="250"/>
      <c r="AZ218" s="250"/>
      <c r="BA218" s="250"/>
      <c r="BB218" s="251">
        <f t="shared" si="148"/>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3"/>
        <v>52163000</v>
      </c>
      <c r="AG219" s="126"/>
      <c r="AH219" s="126"/>
      <c r="AI219" s="126"/>
      <c r="AJ219" s="130"/>
      <c r="AK219" s="130"/>
      <c r="AL219" s="130"/>
      <c r="AM219" s="127">
        <f>AG219*'1. Standard_Cost'!$B$27+'Incremental_Cost Year 10'!AH219*'1. Standard_Cost'!$C$27+'Incremental_Cost Year 10'!AI219*'1. Standard_Cost'!$D$27+'Incremental_Cost Year 10'!AJ219+'Incremental_Cost Year 10'!AL219+AK219</f>
        <v>0</v>
      </c>
      <c r="AN219" s="127">
        <f>AM219*'1. Standard_Cost'!$C$31</f>
        <v>0</v>
      </c>
      <c r="AO219" s="130"/>
      <c r="AQ219" s="171">
        <f t="shared" si="144"/>
        <v>31055270.399999999</v>
      </c>
      <c r="AR219" s="171">
        <f t="shared" si="145"/>
        <v>52163000</v>
      </c>
      <c r="AS219" s="171">
        <f t="shared" si="146"/>
        <v>0</v>
      </c>
      <c r="AT219" s="171">
        <f t="shared" si="147"/>
        <v>83218270.400000006</v>
      </c>
      <c r="AU219" s="250">
        <f>AT219</f>
        <v>83218270.400000006</v>
      </c>
      <c r="AV219" s="250"/>
      <c r="AW219" s="250"/>
      <c r="AX219" s="250"/>
      <c r="AY219" s="250"/>
      <c r="AZ219" s="250"/>
      <c r="BA219" s="250"/>
      <c r="BB219" s="251">
        <f t="shared" si="148"/>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9">SUM(AU214:AU219)</f>
        <v>2425319921.7428575</v>
      </c>
      <c r="AV220" s="175">
        <f t="shared" si="149"/>
        <v>0</v>
      </c>
      <c r="AW220" s="175">
        <f t="shared" si="149"/>
        <v>0</v>
      </c>
      <c r="AX220" s="175">
        <f t="shared" si="149"/>
        <v>0</v>
      </c>
      <c r="AY220" s="175">
        <f t="shared" si="149"/>
        <v>0</v>
      </c>
      <c r="AZ220" s="175">
        <f t="shared" si="149"/>
        <v>0</v>
      </c>
      <c r="BA220" s="175">
        <f t="shared" si="149"/>
        <v>0</v>
      </c>
      <c r="BB220" s="175">
        <f t="shared" si="149"/>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0">SUM(AU225)</f>
        <v>0</v>
      </c>
      <c r="AV221" s="261">
        <f t="shared" si="150"/>
        <v>0</v>
      </c>
      <c r="AW221" s="261">
        <f t="shared" si="150"/>
        <v>0</v>
      </c>
      <c r="AX221" s="261">
        <f t="shared" si="150"/>
        <v>0</v>
      </c>
      <c r="AY221" s="261">
        <f t="shared" si="150"/>
        <v>0</v>
      </c>
      <c r="AZ221" s="261">
        <f t="shared" si="150"/>
        <v>0</v>
      </c>
      <c r="BA221" s="261">
        <f t="shared" si="150"/>
        <v>0</v>
      </c>
      <c r="BB221" s="261">
        <f t="shared" si="150"/>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10'!AH222*'1. Standard_Cost'!$C$27+'Incremental_Cost Year 10'!AI222*'1. Standard_Cost'!$D$27+'Incremental_Cost Year 10'!AJ222+'Incremental_Cost Year 10'!AL222+AK222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1">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10'!AH223*'1. Standard_Cost'!$C$27+'Incremental_Cost Year 10'!AI223*'1. Standard_Cost'!$D$27+'Incremental_Cost Year 10'!AJ223+'Incremental_Cost Year 10'!AL223+AK223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1"/>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10'!AH224*'1. Standard_Cost'!$C$27+'Incremental_Cost Year 10'!AI224*'1. Standard_Cost'!$D$27+'Incremental_Cost Year 10'!AJ224+'Incremental_Cost Year 10'!AL224+AK224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1"/>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2">SUM(AU222:AU224)</f>
        <v>0</v>
      </c>
      <c r="AV225" s="175">
        <f t="shared" si="152"/>
        <v>0</v>
      </c>
      <c r="AW225" s="175">
        <f t="shared" si="152"/>
        <v>0</v>
      </c>
      <c r="AX225" s="175">
        <f t="shared" si="152"/>
        <v>0</v>
      </c>
      <c r="AY225" s="175">
        <f t="shared" si="152"/>
        <v>0</v>
      </c>
      <c r="AZ225" s="175">
        <f t="shared" si="152"/>
        <v>0</v>
      </c>
      <c r="BA225" s="175">
        <f t="shared" si="152"/>
        <v>0</v>
      </c>
      <c r="BB225" s="175">
        <f t="shared" si="152"/>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3">SUM(AU231)</f>
        <v>82801748.057142854</v>
      </c>
      <c r="AV226" s="261">
        <f t="shared" si="153"/>
        <v>0</v>
      </c>
      <c r="AW226" s="261">
        <f t="shared" si="153"/>
        <v>0</v>
      </c>
      <c r="AX226" s="261">
        <f t="shared" si="153"/>
        <v>0</v>
      </c>
      <c r="AY226" s="261">
        <f t="shared" si="153"/>
        <v>0</v>
      </c>
      <c r="AZ226" s="261">
        <f t="shared" si="153"/>
        <v>0</v>
      </c>
      <c r="BA226" s="261">
        <f t="shared" si="153"/>
        <v>0</v>
      </c>
      <c r="BB226" s="261">
        <f t="shared" si="153"/>
        <v>0</v>
      </c>
    </row>
    <row r="227" spans="1:58" ht="62.4"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10'!AH227*'1. Standard_Cost'!$C$27+'Incremental_Cost Year 10'!AI227*'1. Standard_Cost'!$D$27+'Incremental_Cost Year 10'!AJ227+'Incremental_Cost Year 10'!AL227+AK227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4">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10'!AH228*'1. Standard_Cost'!$C$27+'Incremental_Cost Year 10'!AI228*'1. Standard_Cost'!$D$27+'Incremental_Cost Year 10'!AJ228+'Incremental_Cost Year 10'!AL228+AK228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4"/>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10'!AH229*'1. Standard_Cost'!$C$27+'Incremental_Cost Year 10'!AI229*'1. Standard_Cost'!$D$27+'Incremental_Cost Year 10'!AJ229+'Incremental_Cost Year 10'!AL229+AK229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4"/>
        <v>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10'!AH230*'1. Standard_Cost'!$C$27+'Incremental_Cost Year 10'!AI230*'1. Standard_Cost'!$D$27+'Incremental_Cost Year 10'!AJ230+'Incremental_Cost Year 10'!AL230+AK230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4"/>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5">SUM(AU227:AU230)</f>
        <v>82801748.057142854</v>
      </c>
      <c r="AV231" s="175">
        <f t="shared" si="155"/>
        <v>0</v>
      </c>
      <c r="AW231" s="175">
        <f t="shared" si="155"/>
        <v>0</v>
      </c>
      <c r="AX231" s="175">
        <f t="shared" si="155"/>
        <v>0</v>
      </c>
      <c r="AY231" s="175">
        <f t="shared" si="155"/>
        <v>0</v>
      </c>
      <c r="AZ231" s="175">
        <f t="shared" si="155"/>
        <v>0</v>
      </c>
      <c r="BA231" s="175">
        <f t="shared" si="155"/>
        <v>0</v>
      </c>
      <c r="BB231" s="175">
        <f t="shared" si="155"/>
        <v>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6">SUM(AU237)</f>
        <v>0</v>
      </c>
      <c r="AV232" s="261">
        <f t="shared" si="156"/>
        <v>0</v>
      </c>
      <c r="AW232" s="261">
        <f t="shared" si="156"/>
        <v>0</v>
      </c>
      <c r="AX232" s="261">
        <f t="shared" si="156"/>
        <v>0</v>
      </c>
      <c r="AY232" s="261">
        <f t="shared" si="156"/>
        <v>0</v>
      </c>
      <c r="AZ232" s="261">
        <f t="shared" si="156"/>
        <v>0</v>
      </c>
      <c r="BA232" s="261">
        <f t="shared" si="156"/>
        <v>0</v>
      </c>
      <c r="BB232" s="261">
        <f t="shared" si="156"/>
        <v>0</v>
      </c>
    </row>
    <row r="233" spans="1:58" ht="93.6"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10'!AH233*'1. Standard_Cost'!$C$27+'Incremental_Cost Year 10'!AI233*'1. Standard_Cost'!$D$27+'Incremental_Cost Year 10'!AJ233+'Incremental_Cost Year 10'!AL233+AK233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7">SUM(AU233:BA233)-AT233</f>
        <v>0</v>
      </c>
      <c r="BC233" s="169"/>
      <c r="BD233" s="169"/>
      <c r="BE233" s="169"/>
      <c r="BF233" s="169"/>
    </row>
    <row r="234" spans="1:58" ht="109.2"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10'!AH234*'1. Standard_Cost'!$C$27+'Incremental_Cost Year 10'!AI234*'1. Standard_Cost'!$D$27+'Incremental_Cost Year 10'!AJ234+'Incremental_Cost Year 10'!AL234+AK234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7"/>
        <v>0</v>
      </c>
      <c r="BC234" s="169"/>
      <c r="BD234" s="169"/>
      <c r="BE234" s="169"/>
      <c r="BF234" s="169"/>
    </row>
    <row r="235" spans="1:58" ht="109.2"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10'!AH235*'1. Standard_Cost'!$C$27+'Incremental_Cost Year 10'!AI235*'1. Standard_Cost'!$D$27+'Incremental_Cost Year 10'!AJ235+'Incremental_Cost Year 10'!AL235+AK235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7"/>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10'!AH236*'1. Standard_Cost'!$C$27+'Incremental_Cost Year 10'!AI236*'1. Standard_Cost'!$D$27+'Incremental_Cost Year 10'!AJ236+'Incremental_Cost Year 10'!AL236+AK236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7"/>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8">SUM(AU233:AU236)</f>
        <v>0</v>
      </c>
      <c r="AV237" s="175">
        <f t="shared" si="158"/>
        <v>0</v>
      </c>
      <c r="AW237" s="175">
        <f t="shared" si="158"/>
        <v>0</v>
      </c>
      <c r="AX237" s="175">
        <f t="shared" si="158"/>
        <v>0</v>
      </c>
      <c r="AY237" s="175">
        <f t="shared" si="158"/>
        <v>0</v>
      </c>
      <c r="AZ237" s="175">
        <f t="shared" si="158"/>
        <v>0</v>
      </c>
      <c r="BA237" s="175">
        <f t="shared" si="158"/>
        <v>0</v>
      </c>
      <c r="BB237" s="175">
        <f t="shared" si="158"/>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9">SUM(AU243)</f>
        <v>0</v>
      </c>
      <c r="AV238" s="261">
        <f t="shared" si="159"/>
        <v>0</v>
      </c>
      <c r="AW238" s="261">
        <f t="shared" si="159"/>
        <v>0</v>
      </c>
      <c r="AX238" s="261">
        <f t="shared" si="159"/>
        <v>0</v>
      </c>
      <c r="AY238" s="261">
        <f t="shared" si="159"/>
        <v>0</v>
      </c>
      <c r="AZ238" s="261">
        <f t="shared" si="159"/>
        <v>0</v>
      </c>
      <c r="BA238" s="261">
        <f t="shared" si="159"/>
        <v>0</v>
      </c>
      <c r="BB238" s="261">
        <f t="shared" si="159"/>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10'!AH239*'1. Standard_Cost'!$C$27+'Incremental_Cost Year 10'!AI239*'1. Standard_Cost'!$D$27+'Incremental_Cost Year 10'!AJ239+'Incremental_Cost Year 10'!AL239+AK239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0">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10'!AH240*'1. Standard_Cost'!$C$27+'Incremental_Cost Year 10'!AI240*'1. Standard_Cost'!$D$27+'Incremental_Cost Year 10'!AJ240+'Incremental_Cost Year 10'!AL240+AK240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0"/>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10'!AH241*'1. Standard_Cost'!$C$27+'Incremental_Cost Year 10'!AI241*'1. Standard_Cost'!$D$27+'Incremental_Cost Year 10'!AJ241+'Incremental_Cost Year 10'!AL241+AK241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0"/>
        <v>0</v>
      </c>
      <c r="BC241" s="169"/>
      <c r="BD241" s="169"/>
      <c r="BE241" s="169"/>
      <c r="BF241" s="169"/>
    </row>
    <row r="242" spans="1:58" ht="109.2"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10'!AH242*'1. Standard_Cost'!$C$27+'Incremental_Cost Year 10'!AI242*'1. Standard_Cost'!$D$27+'Incremental_Cost Year 10'!AJ242+'Incremental_Cost Year 10'!AL242+AK242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0"/>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1">SUM(AU239:AU242)</f>
        <v>0</v>
      </c>
      <c r="AV243" s="175">
        <f t="shared" si="161"/>
        <v>0</v>
      </c>
      <c r="AW243" s="175">
        <f t="shared" si="161"/>
        <v>0</v>
      </c>
      <c r="AX243" s="175">
        <f t="shared" si="161"/>
        <v>0</v>
      </c>
      <c r="AY243" s="175">
        <f t="shared" si="161"/>
        <v>0</v>
      </c>
      <c r="AZ243" s="175">
        <f t="shared" si="161"/>
        <v>0</v>
      </c>
      <c r="BA243" s="175">
        <f t="shared" si="161"/>
        <v>0</v>
      </c>
      <c r="BB243" s="175">
        <f t="shared" si="161"/>
        <v>0</v>
      </c>
      <c r="BC243" s="169"/>
      <c r="BD243" s="169"/>
      <c r="BE243" s="169"/>
      <c r="BF243" s="169"/>
    </row>
    <row r="244" spans="1:58" ht="12.75" customHeight="1">
      <c r="A244" s="173"/>
      <c r="B244" s="383" t="s">
        <v>316</v>
      </c>
      <c r="C244" s="384"/>
      <c r="D244" s="384"/>
      <c r="E244" s="385"/>
      <c r="F244" s="367"/>
      <c r="G244" s="367"/>
      <c r="H244" s="367" t="s">
        <v>317</v>
      </c>
      <c r="I244" s="245"/>
      <c r="J244" s="245"/>
      <c r="K244" s="245"/>
      <c r="L244" s="245">
        <f>L245+L259+L269+L277+L284</f>
        <v>35918400</v>
      </c>
      <c r="M244" s="245">
        <f>M245+M259+M269+M277+M284</f>
        <v>5998372.8000000007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 si="162">Y245+Y259+Y269+Y277+Y284</f>
        <v>0</v>
      </c>
      <c r="Z244" s="245">
        <f t="shared" ref="Z244:AF244" si="163">Z245+Z259+Z269+Z277+Z284</f>
        <v>0</v>
      </c>
      <c r="AA244" s="245">
        <f t="shared" si="163"/>
        <v>0</v>
      </c>
      <c r="AB244" s="245">
        <f t="shared" si="163"/>
        <v>1634000</v>
      </c>
      <c r="AC244" s="245">
        <f t="shared" si="163"/>
        <v>77635000</v>
      </c>
      <c r="AD244" s="245">
        <f t="shared" si="163"/>
        <v>529894000</v>
      </c>
      <c r="AE244" s="245">
        <f t="shared" si="163"/>
        <v>19811400</v>
      </c>
      <c r="AF244" s="245">
        <f t="shared" si="163"/>
        <v>637774400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41916772.800000004</v>
      </c>
      <c r="AR244" s="245">
        <f t="shared" si="164"/>
        <v>637774400</v>
      </c>
      <c r="AS244" s="245">
        <f t="shared" si="164"/>
        <v>0</v>
      </c>
      <c r="AT244" s="245">
        <f t="shared" si="164"/>
        <v>679691172.79999995</v>
      </c>
      <c r="AU244" s="245">
        <f t="shared" si="164"/>
        <v>67571772.399999991</v>
      </c>
      <c r="AV244" s="245">
        <f t="shared" si="164"/>
        <v>0</v>
      </c>
      <c r="AW244" s="245">
        <f t="shared" si="164"/>
        <v>0</v>
      </c>
      <c r="AX244" s="245">
        <f t="shared" si="164"/>
        <v>0</v>
      </c>
      <c r="AY244" s="245">
        <f t="shared" si="164"/>
        <v>0</v>
      </c>
      <c r="AZ244" s="245">
        <f t="shared" si="164"/>
        <v>0</v>
      </c>
      <c r="BA244" s="245">
        <f t="shared" si="164"/>
        <v>0</v>
      </c>
      <c r="BB244" s="245">
        <f t="shared" si="164"/>
        <v>-612119400.39999998</v>
      </c>
      <c r="BC244" s="170"/>
      <c r="BD244" s="170"/>
      <c r="BE244" s="170"/>
      <c r="BF244" s="170"/>
    </row>
    <row r="245" spans="1:58" ht="12.75" customHeight="1">
      <c r="A245" s="179"/>
      <c r="B245" s="290"/>
      <c r="C245" s="381" t="s">
        <v>318</v>
      </c>
      <c r="D245" s="381"/>
      <c r="E245" s="38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93.6">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10'!AH246*'1. Standard_Cost'!$C$27+'Incremental_Cost Year 10'!AI246*'1. Standard_Cost'!$D$27+'Incremental_Cost Year 10'!AJ246+'Incremental_Cost Year 10'!AL246+AK246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2.4">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v>0</v>
      </c>
      <c r="AC247" s="176">
        <v>1500000</v>
      </c>
      <c r="AD247" s="177"/>
      <c r="AE247" s="127"/>
      <c r="AF247" s="127">
        <f>SUM(AE247,AD247,AC247,AB247,Y247,U247,T247,S247,R247)</f>
        <v>1500000</v>
      </c>
      <c r="AG247" s="174"/>
      <c r="AH247" s="174"/>
      <c r="AI247" s="174"/>
      <c r="AJ247" s="178"/>
      <c r="AK247" s="178"/>
      <c r="AL247" s="178"/>
      <c r="AM247" s="127">
        <f>AG247*'1. Standard_Cost'!$B$27+'Incremental_Cost Year 10'!AH247*'1. Standard_Cost'!$C$27+'Incremental_Cost Year 10'!AI247*'1. Standard_Cost'!$D$27+'Incremental_Cost Year 10'!AJ247+'Incremental_Cost Year 10'!AL247+AK247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109.2">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10'!AH248*'1. Standard_Cost'!$C$27+'Incremental_Cost Year 10'!AI248*'1. Standard_Cost'!$D$27+'Incremental_Cost Year 10'!AJ248+'Incremental_Cost Year 10'!AL248+AK248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10'!AH249*'1. Standard_Cost'!$C$27+'Incremental_Cost Year 10'!AI249*'1. Standard_Cost'!$D$27+'Incremental_Cost Year 10'!AJ249+'Incremental_Cost Year 10'!AL249+AK249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109.2">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10'!AH251*'1. Standard_Cost'!$C$27+'Incremental_Cost Year 10'!AI251*'1. Standard_Cost'!$D$27+'Incremental_Cost Year 10'!AJ251+'Incremental_Cost Year 10'!AL251+AK251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187.2">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10'!AH252*'1. Standard_Cost'!$C$27+'Incremental_Cost Year 10'!AI252*'1. Standard_Cost'!$D$27+'Incremental_Cost Year 10'!AJ252+'Incremental_Cost Year 10'!AL252+AK252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140.4">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10'!AH253*'1. Standard_Cost'!$C$27+'Incremental_Cost Year 10'!AI253*'1. Standard_Cost'!$D$27+'Incremental_Cost Year 10'!AJ253+'Incremental_Cost Year 10'!AL253+AK253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78">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10'!AH255*'1. Standard_Cost'!$C$27+'Incremental_Cost Year 10'!AI255*'1. Standard_Cost'!$D$27+'Incremental_Cost Year 10'!AJ255+'Incremental_Cost Year 10'!AL255+AK255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78">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10'!AH256*'1. Standard_Cost'!$C$27+'Incremental_Cost Year 10'!AI256*'1. Standard_Cost'!$D$27+'Incremental_Cost Year 10'!AJ256+'Incremental_Cost Year 10'!AL256+AK256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109.2">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10'!AH257*'1. Standard_Cost'!$C$27+'Incremental_Cost Year 10'!AI257*'1. Standard_Cost'!$D$27+'Incremental_Cost Year 10'!AJ257+'Incremental_Cost Year 10'!AL257+AK257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78">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10'!AH260*'1. Standard_Cost'!$C$27+'Incremental_Cost Year 10'!AI260*'1. Standard_Cost'!$D$27+'Incremental_Cost Year 10'!AJ260+'Incremental_Cost Year 10'!AL260+AK260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2.4">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10'!AH261*'1. Standard_Cost'!$C$27+'Incremental_Cost Year 10'!AI261*'1. Standard_Cost'!$D$27+'Incremental_Cost Year 10'!AJ261+'Incremental_Cost Year 10'!AL261+AK261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2.4">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10'!AH262*'1. Standard_Cost'!$C$27+'Incremental_Cost Year 10'!AI262*'1. Standard_Cost'!$D$27+'Incremental_Cost Year 10'!AJ262+'Incremental_Cost Year 10'!AL262+AK262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93.6">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10'!AH264*'1. Standard_Cost'!$C$27+'Incremental_Cost Year 10'!AI264*'1. Standard_Cost'!$D$27+'Incremental_Cost Year 10'!AJ264+'Incremental_Cost Year 10'!AL264+AK264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10'!AH265*'1. Standard_Cost'!$C$27+'Incremental_Cost Year 10'!AI265*'1. Standard_Cost'!$D$27+'Incremental_Cost Year 10'!AJ265+'Incremental_Cost Year 10'!AL265+AK265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v>0</v>
      </c>
      <c r="AC266" s="176">
        <v>25655000</v>
      </c>
      <c r="AD266" s="177"/>
      <c r="AE266" s="127"/>
      <c r="AF266" s="127">
        <f>SUM(AE266,AD266,AC266,AB266,Y266,U266,T266,S266,R266)</f>
        <v>25655000</v>
      </c>
      <c r="AG266" s="174"/>
      <c r="AH266" s="174"/>
      <c r="AI266" s="174"/>
      <c r="AJ266" s="178"/>
      <c r="AK266" s="178"/>
      <c r="AL266" s="178"/>
      <c r="AM266" s="127">
        <f>AG266*'1. Standard_Cost'!$B$27+'Incremental_Cost Year 10'!AH266*'1. Standard_Cost'!$C$27+'Incremental_Cost Year 10'!AI266*'1. Standard_Cost'!$D$27+'Incremental_Cost Year 10'!AJ266+'Incremental_Cost Year 10'!AL266+AK266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10'!AH267*'1. Standard_Cost'!$C$27+'Incremental_Cost Year 10'!AI267*'1. Standard_Cost'!$D$27+'Incremental_Cost Year 10'!AJ267+'Incremental_Cost Year 10'!AL267+AK267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0</v>
      </c>
      <c r="AR269" s="261">
        <f t="shared" si="182"/>
        <v>0</v>
      </c>
      <c r="AS269" s="261">
        <f t="shared" si="182"/>
        <v>0</v>
      </c>
      <c r="AT269" s="261">
        <f t="shared" si="182"/>
        <v>0</v>
      </c>
      <c r="AU269" s="261">
        <f t="shared" si="182"/>
        <v>0</v>
      </c>
      <c r="AV269" s="261">
        <f t="shared" si="182"/>
        <v>0</v>
      </c>
      <c r="AW269" s="261">
        <f t="shared" si="182"/>
        <v>0</v>
      </c>
      <c r="AX269" s="261">
        <f t="shared" si="182"/>
        <v>0</v>
      </c>
      <c r="AY269" s="261">
        <f t="shared" si="182"/>
        <v>0</v>
      </c>
      <c r="AZ269" s="261">
        <f t="shared" si="182"/>
        <v>0</v>
      </c>
      <c r="BA269" s="261">
        <f t="shared" si="182"/>
        <v>0</v>
      </c>
      <c r="BB269" s="261">
        <f t="shared" si="182"/>
        <v>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10'!AH270*'1. Standard_Cost'!$C$27+'Incremental_Cost Year 10'!AI270*'1. Standard_Cost'!$D$27+'Incremental_Cost Year 10'!AJ270+'Incremental_Cost Year 10'!AL270+AK270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10'!AH271*'1. Standard_Cost'!$C$27+'Incremental_Cost Year 10'!AI271*'1. Standard_Cost'!$D$27+'Incremental_Cost Year 10'!AJ271+'Incremental_Cost Year 10'!AL271+AK271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10'!AH272*'1. Standard_Cost'!$C$27+'Incremental_Cost Year 10'!AI272*'1. Standard_Cost'!$D$27+'Incremental_Cost Year 10'!AJ272+'Incremental_Cost Year 10'!AL272+AK272</f>
        <v>0</v>
      </c>
      <c r="AN272" s="127">
        <f>AM272*'1. Standard_Cost'!$C$31</f>
        <v>0</v>
      </c>
      <c r="AO272" s="178"/>
      <c r="AP272" s="256"/>
      <c r="AQ272" s="171">
        <f>L272+M272</f>
        <v>0</v>
      </c>
      <c r="AR272" s="171">
        <f>AF272</f>
        <v>0</v>
      </c>
      <c r="AS272" s="171">
        <f>AM272+AN272</f>
        <v>0</v>
      </c>
      <c r="AT272" s="171">
        <f>SUM(AQ272,AR272,AS272)</f>
        <v>0</v>
      </c>
      <c r="AU272" s="250">
        <f>AQ272</f>
        <v>0</v>
      </c>
      <c r="AV272" s="250"/>
      <c r="AW272" s="250"/>
      <c r="AX272" s="250"/>
      <c r="AY272" s="250"/>
      <c r="AZ272" s="250"/>
      <c r="BA272" s="250"/>
      <c r="BB272" s="251">
        <f t="shared" si="183"/>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0</v>
      </c>
      <c r="AR273" s="175">
        <f t="shared" si="184"/>
        <v>0</v>
      </c>
      <c r="AS273" s="175">
        <f t="shared" si="184"/>
        <v>0</v>
      </c>
      <c r="AT273" s="175">
        <f t="shared" si="184"/>
        <v>0</v>
      </c>
      <c r="AU273" s="175">
        <f t="shared" ref="AU273:BB273" si="185">SUM(AU270:AU272)</f>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93.6">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10'!AH274*'1. Standard_Cost'!$C$27+'Incremental_Cost Year 10'!AI274*'1. Standard_Cost'!$D$27+'Incremental_Cost Year 10'!AJ274+'Incremental_Cost Year 10'!AL274+AK274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124.8">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10'!AH275*'1. Standard_Cost'!$C$27+'Incremental_Cost Year 10'!AI275*'1. Standard_Cost'!$D$27+'Incremental_Cost Year 10'!AJ275+'Incremental_Cost Year 10'!AL275+AK275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10'!AH278*'1. Standard_Cost'!$C$27+'Incremental_Cost Year 10'!AI278*'1. Standard_Cost'!$D$27+'Incremental_Cost Year 10'!AJ278+'Incremental_Cost Year 10'!AL278+AK278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2.4">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10'!AH279*'1. Standard_Cost'!$C$27+'Incremental_Cost Year 10'!AI279*'1. Standard_Cost'!$D$27+'Incremental_Cost Year 10'!AJ279+'Incremental_Cost Year 10'!AL279+AK279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31.2">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10'!AH280*'1. Standard_Cost'!$C$27+'Incremental_Cost Year 10'!AI280*'1. Standard_Cost'!$D$27+'Incremental_Cost Year 10'!AJ280+'Incremental_Cost Year 10'!AL280+AK280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10'!AH281*'1. Standard_Cost'!$C$27+'Incremental_Cost Year 10'!AI281*'1. Standard_Cost'!$D$27+'Incremental_Cost Year 10'!AJ281+'Incremental_Cost Year 10'!AL281+AK281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31.2">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10'!AH282*'1. Standard_Cost'!$C$27+'Incremental_Cost Year 10'!AI282*'1. Standard_Cost'!$D$27+'Incremental_Cost Year 10'!AJ282+'Incremental_Cost Year 10'!AL282+AK282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140.4">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10'!AH285*'1. Standard_Cost'!$C$27+'Incremental_Cost Year 10'!AI285*'1. Standard_Cost'!$D$27+'Incremental_Cost Year 10'!AJ285+'Incremental_Cost Year 10'!AL285+AK285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78.75"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10'!AH286*'1. Standard_Cost'!$C$27+'Incremental_Cost Year 10'!AI286*'1. Standard_Cost'!$D$27+'Incremental_Cost Year 10'!AJ286+'Incremental_Cost Year 10'!AL286+AK286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124.8">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10'!AH287*'1. Standard_Cost'!$C$27+'Incremental_Cost Year 10'!AI287*'1. Standard_Cost'!$D$27+'Incremental_Cost Year 10'!AJ287+'Incremental_Cost Year 10'!AL287+AK287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10'!AH288*'1. Standard_Cost'!$C$27+'Incremental_Cost Year 10'!AI288*'1. Standard_Cost'!$D$27+'Incremental_Cost Year 10'!AJ288+'Incremental_Cost Year 10'!AL288+AK288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c r="AQ292" s="239">
        <f>AQ5+AQ78+AQ150+AQ197+AQ244</f>
        <v>16405353756.767139</v>
      </c>
      <c r="AR292" s="239">
        <f t="shared" ref="AR292:BB292" si="197">AR5+AR78+AR150+AR197+AR244</f>
        <v>36505781410.199997</v>
      </c>
      <c r="AS292" s="239">
        <f t="shared" si="197"/>
        <v>0</v>
      </c>
      <c r="AT292" s="239">
        <f t="shared" si="197"/>
        <v>52911135166.967148</v>
      </c>
      <c r="AU292" s="239">
        <f t="shared" si="197"/>
        <v>50169477766.922859</v>
      </c>
      <c r="AV292" s="239">
        <f t="shared" si="197"/>
        <v>0</v>
      </c>
      <c r="AW292" s="239">
        <f t="shared" si="197"/>
        <v>0</v>
      </c>
      <c r="AX292" s="239">
        <f t="shared" si="197"/>
        <v>0</v>
      </c>
      <c r="AY292" s="239">
        <f t="shared" si="197"/>
        <v>2346000</v>
      </c>
      <c r="AZ292" s="239">
        <f t="shared" si="197"/>
        <v>0</v>
      </c>
      <c r="BA292" s="239">
        <f t="shared" si="197"/>
        <v>0</v>
      </c>
      <c r="BB292" s="239">
        <f t="shared" si="197"/>
        <v>-2739311400.0442858</v>
      </c>
    </row>
  </sheetData>
  <mergeCells count="38">
    <mergeCell ref="B1:L1"/>
    <mergeCell ref="B2:E2"/>
    <mergeCell ref="C16:E16"/>
    <mergeCell ref="C20:E20"/>
    <mergeCell ref="C163:E163"/>
    <mergeCell ref="C106:E106"/>
    <mergeCell ref="C111:E111"/>
    <mergeCell ref="C61:E61"/>
    <mergeCell ref="B78:E78"/>
    <mergeCell ref="C79:E79"/>
    <mergeCell ref="C93:E93"/>
    <mergeCell ref="C100:E100"/>
    <mergeCell ref="B150:E150"/>
    <mergeCell ref="C151:E151"/>
    <mergeCell ref="C118:E118"/>
    <mergeCell ref="C123:E123"/>
    <mergeCell ref="C238:E238"/>
    <mergeCell ref="AQ2:BB2"/>
    <mergeCell ref="B3:E3"/>
    <mergeCell ref="B5:E5"/>
    <mergeCell ref="C6:E6"/>
    <mergeCell ref="C40:E40"/>
    <mergeCell ref="C134:E134"/>
    <mergeCell ref="C140:E140"/>
    <mergeCell ref="C213:E213"/>
    <mergeCell ref="C221:E221"/>
    <mergeCell ref="C226:E226"/>
    <mergeCell ref="C232:E232"/>
    <mergeCell ref="C45:E45"/>
    <mergeCell ref="C182:E182"/>
    <mergeCell ref="B197:E197"/>
    <mergeCell ref="C198:E198"/>
    <mergeCell ref="C277:E277"/>
    <mergeCell ref="C284:E284"/>
    <mergeCell ref="B244:E244"/>
    <mergeCell ref="C245:E245"/>
    <mergeCell ref="C259:E259"/>
    <mergeCell ref="C269:E269"/>
  </mergeCells>
  <conditionalFormatting sqref="BB203 BB220:BB221 BB235:BB243 BB231:BB233 BB212:BB213 BB225:BB226">
    <cfRule type="cellIs" dxfId="4695" priority="4691" operator="lessThan">
      <formula>0</formula>
    </cfRule>
    <cfRule type="cellIs" dxfId="4694" priority="4692" operator="lessThan">
      <formula>-105575</formula>
    </cfRule>
  </conditionalFormatting>
  <conditionalFormatting sqref="BB220 BB212:BB213 BB235:BB238 BB240:BB243 BB225:BB226 BB231:BB233">
    <cfRule type="cellIs" dxfId="4693" priority="4689" operator="lessThan">
      <formula>0</formula>
    </cfRule>
    <cfRule type="cellIs" dxfId="4692" priority="4690" operator="lessThan">
      <formula>-105575</formula>
    </cfRule>
  </conditionalFormatting>
  <conditionalFormatting sqref="BB220:BB221 BB243 BB226 BB231:BB236 BB238:BB241 BB203 BB213">
    <cfRule type="cellIs" dxfId="4691" priority="4687" operator="lessThan">
      <formula>0</formula>
    </cfRule>
    <cfRule type="cellIs" dxfId="4690" priority="4688" operator="lessThan">
      <formula>-105575</formula>
    </cfRule>
  </conditionalFormatting>
  <conditionalFormatting sqref="BB235:BB243 BB231:BB233 BB220 BB212:BB213 BB225:BB226">
    <cfRule type="cellIs" dxfId="4689" priority="4685" operator="lessThan">
      <formula>0</formula>
    </cfRule>
    <cfRule type="cellIs" dxfId="4688" priority="4686" operator="lessThan">
      <formula>-105575</formula>
    </cfRule>
  </conditionalFormatting>
  <conditionalFormatting sqref="BB220:BB221 BB237:BB243 BB203 BB231:BB235 BB212:BB213 BB225:BB226">
    <cfRule type="cellIs" dxfId="4687" priority="4683" operator="lessThan">
      <formula>0</formula>
    </cfRule>
    <cfRule type="cellIs" dxfId="4686" priority="4684" operator="lessThan">
      <formula>-105575</formula>
    </cfRule>
  </conditionalFormatting>
  <conditionalFormatting sqref="BB220:BB221 BB237:BB240 BB242:BB243 BB225:BB226 BB231:BB235">
    <cfRule type="cellIs" dxfId="4685" priority="4681" operator="lessThan">
      <formula>0</formula>
    </cfRule>
    <cfRule type="cellIs" dxfId="4684" priority="4682" operator="lessThan">
      <formula>-105575</formula>
    </cfRule>
  </conditionalFormatting>
  <conditionalFormatting sqref="BB212 BB231 BB233:BB238 BB240:BB243 BB225">
    <cfRule type="cellIs" dxfId="4683" priority="4679" operator="lessThan">
      <formula>0</formula>
    </cfRule>
    <cfRule type="cellIs" dxfId="4682" priority="4680" operator="lessThan">
      <formula>-105575</formula>
    </cfRule>
  </conditionalFormatting>
  <conditionalFormatting sqref="BB237:BB243 BB231:BB235 BB220:BB221 BB225:BB226">
    <cfRule type="cellIs" dxfId="4681" priority="4677" operator="lessThan">
      <formula>0</formula>
    </cfRule>
    <cfRule type="cellIs" dxfId="4680" priority="4678" operator="lessThan">
      <formula>-105575</formula>
    </cfRule>
  </conditionalFormatting>
  <conditionalFormatting sqref="BB233:BB237 BB231 BB239:BB243">
    <cfRule type="cellIs" dxfId="4679" priority="4675" operator="lessThan">
      <formula>0</formula>
    </cfRule>
    <cfRule type="cellIs" dxfId="4678" priority="4676" operator="lessThan">
      <formula>-105575</formula>
    </cfRule>
  </conditionalFormatting>
  <conditionalFormatting sqref="BB233:BB237 BB231 BB239:BB243">
    <cfRule type="cellIs" dxfId="4677" priority="4673" operator="lessThan">
      <formula>0</formula>
    </cfRule>
    <cfRule type="cellIs" dxfId="4676" priority="4674" operator="lessThan">
      <formula>-105575</formula>
    </cfRule>
  </conditionalFormatting>
  <conditionalFormatting sqref="BB119:BB128 BB106:BB117 BB101:BB104 BB80:BB98">
    <cfRule type="cellIs" dxfId="4675" priority="4671" operator="lessThan">
      <formula>0</formula>
    </cfRule>
    <cfRule type="cellIs" dxfId="4674" priority="4672" operator="lessThan">
      <formula>-105575</formula>
    </cfRule>
  </conditionalFormatting>
  <conditionalFormatting sqref="BB130 BB132 BB134">
    <cfRule type="cellIs" dxfId="4673" priority="4669" operator="lessThan">
      <formula>0</formula>
    </cfRule>
    <cfRule type="cellIs" dxfId="4672" priority="4670" operator="lessThan">
      <formula>-105575</formula>
    </cfRule>
  </conditionalFormatting>
  <conditionalFormatting sqref="BB130 BB132 BB134">
    <cfRule type="cellIs" dxfId="4671" priority="4667" operator="lessThan">
      <formula>0</formula>
    </cfRule>
    <cfRule type="cellIs" dxfId="4670" priority="4668" operator="lessThan">
      <formula>-105575</formula>
    </cfRule>
  </conditionalFormatting>
  <conditionalFormatting sqref="BB129 BB131 BB133 BB135">
    <cfRule type="cellIs" dxfId="4669" priority="4665" operator="lessThan">
      <formula>0</formula>
    </cfRule>
    <cfRule type="cellIs" dxfId="4668" priority="4666" operator="lessThan">
      <formula>-105575</formula>
    </cfRule>
  </conditionalFormatting>
  <conditionalFormatting sqref="BB140 BB145 BB142:BB143 BB137:BB138">
    <cfRule type="cellIs" dxfId="4667" priority="4655" operator="lessThan">
      <formula>0</formula>
    </cfRule>
    <cfRule type="cellIs" dxfId="4666" priority="4656" operator="lessThan">
      <formula>-105575</formula>
    </cfRule>
  </conditionalFormatting>
  <conditionalFormatting sqref="BB149">
    <cfRule type="cellIs" dxfId="4665" priority="4651" operator="lessThan">
      <formula>0</formula>
    </cfRule>
    <cfRule type="cellIs" dxfId="4664" priority="4652" operator="lessThan">
      <formula>-105575</formula>
    </cfRule>
  </conditionalFormatting>
  <conditionalFormatting sqref="BB129:BB138 BB140:BB149">
    <cfRule type="cellIs" dxfId="4663" priority="4649" operator="lessThan">
      <formula>0</formula>
    </cfRule>
    <cfRule type="cellIs" dxfId="4662" priority="4650" operator="lessThan">
      <formula>-105575</formula>
    </cfRule>
  </conditionalFormatting>
  <conditionalFormatting sqref="BB94:BB98 BB86:BB87 BB89:BB91 BB141:BB149 BB124:BB133 BB107:BB110 BB112:BB117 BB119:BB122 BB135:BB138 BB101:BB104 BB80:BB84">
    <cfRule type="cellIs" dxfId="4661" priority="4645" operator="lessThan">
      <formula>0</formula>
    </cfRule>
    <cfRule type="cellIs" dxfId="4660" priority="4646" operator="lessThan">
      <formula>-105575</formula>
    </cfRule>
  </conditionalFormatting>
  <conditionalFormatting sqref="BB129 BB131 BB133 BB135">
    <cfRule type="cellIs" dxfId="4659" priority="4663" operator="lessThan">
      <formula>0</formula>
    </cfRule>
    <cfRule type="cellIs" dxfId="4658" priority="4664" operator="lessThan">
      <formula>-105575</formula>
    </cfRule>
  </conditionalFormatting>
  <conditionalFormatting sqref="BB146 BB144 BB141">
    <cfRule type="cellIs" dxfId="4657" priority="4661" operator="lessThan">
      <formula>0</formula>
    </cfRule>
    <cfRule type="cellIs" dxfId="4656" priority="4662" operator="lessThan">
      <formula>-105575</formula>
    </cfRule>
  </conditionalFormatting>
  <conditionalFormatting sqref="BB146 BB144 BB141">
    <cfRule type="cellIs" dxfId="4655" priority="4659" operator="lessThan">
      <formula>0</formula>
    </cfRule>
    <cfRule type="cellIs" dxfId="4654" priority="4660" operator="lessThan">
      <formula>-105575</formula>
    </cfRule>
  </conditionalFormatting>
  <conditionalFormatting sqref="BB140 BB145 BB142:BB143 BB137:BB138">
    <cfRule type="cellIs" dxfId="4653" priority="4657" operator="lessThan">
      <formula>0</formula>
    </cfRule>
    <cfRule type="cellIs" dxfId="4652" priority="4658" operator="lessThan">
      <formula>-105575</formula>
    </cfRule>
  </conditionalFormatting>
  <conditionalFormatting sqref="BB149">
    <cfRule type="cellIs" dxfId="4651" priority="4653" operator="lessThan">
      <formula>0</formula>
    </cfRule>
    <cfRule type="cellIs" dxfId="4650" priority="4654" operator="lessThan">
      <formula>-105575</formula>
    </cfRule>
  </conditionalFormatting>
  <conditionalFormatting sqref="BB94:BB98 BB86:BB87 BB89:BB91 BB141:BB149 BB124:BB133 BB107:BB110 BB112:BB117 BB119:BB122 BB135:BB138 BB101:BB104 BB80:BB84">
    <cfRule type="cellIs" dxfId="4649" priority="4647" operator="lessThan">
      <formula>0</formula>
    </cfRule>
    <cfRule type="cellIs" dxfId="4648" priority="464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4647" priority="4695" operator="lessThan">
      <formula>0</formula>
    </cfRule>
    <cfRule type="cellIs" dxfId="4646" priority="4696" operator="lessThan">
      <formula>-105575</formula>
    </cfRule>
  </conditionalFormatting>
  <conditionalFormatting sqref="BB41">
    <cfRule type="cellIs" dxfId="4645" priority="4693" operator="lessThan">
      <formula>0</formula>
    </cfRule>
    <cfRule type="cellIs" dxfId="4644" priority="4694" operator="lessThan">
      <formula>-105575</formula>
    </cfRule>
  </conditionalFormatting>
  <conditionalFormatting sqref="BB152:BB155">
    <cfRule type="cellIs" dxfId="4643" priority="4643" operator="lessThan">
      <formula>0</formula>
    </cfRule>
    <cfRule type="cellIs" dxfId="4642" priority="4644" operator="lessThan">
      <formula>-105575</formula>
    </cfRule>
  </conditionalFormatting>
  <conditionalFormatting sqref="BB152:BB155">
    <cfRule type="cellIs" dxfId="4641" priority="4639" operator="lessThan">
      <formula>0</formula>
    </cfRule>
    <cfRule type="cellIs" dxfId="4640" priority="4640" operator="lessThan">
      <formula>-105575</formula>
    </cfRule>
  </conditionalFormatting>
  <conditionalFormatting sqref="BB152:BB155">
    <cfRule type="cellIs" dxfId="4639" priority="4641" operator="lessThan">
      <formula>0</formula>
    </cfRule>
    <cfRule type="cellIs" dxfId="4638" priority="4642" operator="lessThan">
      <formula>-105575</formula>
    </cfRule>
  </conditionalFormatting>
  <conditionalFormatting sqref="BB157:BB158">
    <cfRule type="cellIs" dxfId="4637" priority="4637" operator="lessThan">
      <formula>0</formula>
    </cfRule>
    <cfRule type="cellIs" dxfId="4636" priority="4638" operator="lessThan">
      <formula>-105575</formula>
    </cfRule>
  </conditionalFormatting>
  <conditionalFormatting sqref="BB157:BB158">
    <cfRule type="cellIs" dxfId="4635" priority="4633" operator="lessThan">
      <formula>0</formula>
    </cfRule>
    <cfRule type="cellIs" dxfId="4634" priority="4634" operator="lessThan">
      <formula>-105575</formula>
    </cfRule>
  </conditionalFormatting>
  <conditionalFormatting sqref="BB157:BB158">
    <cfRule type="cellIs" dxfId="4633" priority="4635" operator="lessThan">
      <formula>0</formula>
    </cfRule>
    <cfRule type="cellIs" dxfId="4632" priority="4636" operator="lessThan">
      <formula>-105575</formula>
    </cfRule>
  </conditionalFormatting>
  <conditionalFormatting sqref="BB160:BB161">
    <cfRule type="cellIs" dxfId="4631" priority="4631" operator="lessThan">
      <formula>0</formula>
    </cfRule>
    <cfRule type="cellIs" dxfId="4630" priority="4632" operator="lessThan">
      <formula>-105575</formula>
    </cfRule>
  </conditionalFormatting>
  <conditionalFormatting sqref="BB160:BB161">
    <cfRule type="cellIs" dxfId="4629" priority="4627" operator="lessThan">
      <formula>0</formula>
    </cfRule>
    <cfRule type="cellIs" dxfId="4628" priority="4628" operator="lessThan">
      <formula>-105575</formula>
    </cfRule>
  </conditionalFormatting>
  <conditionalFormatting sqref="BB160:BB161">
    <cfRule type="cellIs" dxfId="4627" priority="4629" operator="lessThan">
      <formula>0</formula>
    </cfRule>
    <cfRule type="cellIs" dxfId="4626" priority="4630" operator="lessThan">
      <formula>-105575</formula>
    </cfRule>
  </conditionalFormatting>
  <conditionalFormatting sqref="BB164:BB167">
    <cfRule type="cellIs" dxfId="4625" priority="4625" operator="lessThan">
      <formula>0</formula>
    </cfRule>
    <cfRule type="cellIs" dxfId="4624" priority="4626" operator="lessThan">
      <formula>-105575</formula>
    </cfRule>
  </conditionalFormatting>
  <conditionalFormatting sqref="BB164:BB167">
    <cfRule type="cellIs" dxfId="4623" priority="4621" operator="lessThan">
      <formula>0</formula>
    </cfRule>
    <cfRule type="cellIs" dxfId="4622" priority="4622" operator="lessThan">
      <formula>-105575</formula>
    </cfRule>
  </conditionalFormatting>
  <conditionalFormatting sqref="BB164:BB167">
    <cfRule type="cellIs" dxfId="4621" priority="4623" operator="lessThan">
      <formula>0</formula>
    </cfRule>
    <cfRule type="cellIs" dxfId="4620" priority="4624" operator="lessThan">
      <formula>-105575</formula>
    </cfRule>
  </conditionalFormatting>
  <conditionalFormatting sqref="BB169:BB177">
    <cfRule type="cellIs" dxfId="4619" priority="4619" operator="lessThan">
      <formula>0</formula>
    </cfRule>
    <cfRule type="cellIs" dxfId="4618" priority="4620" operator="lessThan">
      <formula>-105575</formula>
    </cfRule>
  </conditionalFormatting>
  <conditionalFormatting sqref="BB169:BB177">
    <cfRule type="cellIs" dxfId="4617" priority="4615" operator="lessThan">
      <formula>0</formula>
    </cfRule>
    <cfRule type="cellIs" dxfId="4616" priority="4616" operator="lessThan">
      <formula>-105575</formula>
    </cfRule>
  </conditionalFormatting>
  <conditionalFormatting sqref="BB169:BB177">
    <cfRule type="cellIs" dxfId="4615" priority="4617" operator="lessThan">
      <formula>0</formula>
    </cfRule>
    <cfRule type="cellIs" dxfId="4614" priority="4618" operator="lessThan">
      <formula>-105575</formula>
    </cfRule>
  </conditionalFormatting>
  <conditionalFormatting sqref="BB179:BB180">
    <cfRule type="cellIs" dxfId="4613" priority="4613" operator="lessThan">
      <formula>0</formula>
    </cfRule>
    <cfRule type="cellIs" dxfId="4612" priority="4614" operator="lessThan">
      <formula>-105575</formula>
    </cfRule>
  </conditionalFormatting>
  <conditionalFormatting sqref="BB179:BB180">
    <cfRule type="cellIs" dxfId="4611" priority="4609" operator="lessThan">
      <formula>0</formula>
    </cfRule>
    <cfRule type="cellIs" dxfId="4610" priority="4610" operator="lessThan">
      <formula>-105575</formula>
    </cfRule>
  </conditionalFormatting>
  <conditionalFormatting sqref="BB179:BB180">
    <cfRule type="cellIs" dxfId="4609" priority="4611" operator="lessThan">
      <formula>0</formula>
    </cfRule>
    <cfRule type="cellIs" dxfId="4608" priority="4612" operator="lessThan">
      <formula>-105575</formula>
    </cfRule>
  </conditionalFormatting>
  <conditionalFormatting sqref="BB183:BB189">
    <cfRule type="cellIs" dxfId="4607" priority="4607" operator="lessThan">
      <formula>0</formula>
    </cfRule>
    <cfRule type="cellIs" dxfId="4606" priority="4608" operator="lessThan">
      <formula>-105575</formula>
    </cfRule>
  </conditionalFormatting>
  <conditionalFormatting sqref="BB183:BB189">
    <cfRule type="cellIs" dxfId="4605" priority="4603" operator="lessThan">
      <formula>0</formula>
    </cfRule>
    <cfRule type="cellIs" dxfId="4604" priority="4604" operator="lessThan">
      <formula>-105575</formula>
    </cfRule>
  </conditionalFormatting>
  <conditionalFormatting sqref="BB183:BB189">
    <cfRule type="cellIs" dxfId="4603" priority="4605" operator="lessThan">
      <formula>0</formula>
    </cfRule>
    <cfRule type="cellIs" dxfId="4602" priority="4606" operator="lessThan">
      <formula>-105575</formula>
    </cfRule>
  </conditionalFormatting>
  <conditionalFormatting sqref="BB191:BB192">
    <cfRule type="cellIs" dxfId="4601" priority="4601" operator="lessThan">
      <formula>0</formula>
    </cfRule>
    <cfRule type="cellIs" dxfId="4600" priority="4602" operator="lessThan">
      <formula>-105575</formula>
    </cfRule>
  </conditionalFormatting>
  <conditionalFormatting sqref="BB191:BB192">
    <cfRule type="cellIs" dxfId="4599" priority="4597" operator="lessThan">
      <formula>0</formula>
    </cfRule>
    <cfRule type="cellIs" dxfId="4598" priority="4598" operator="lessThan">
      <formula>-105575</formula>
    </cfRule>
  </conditionalFormatting>
  <conditionalFormatting sqref="BB191:BB192">
    <cfRule type="cellIs" dxfId="4597" priority="4599" operator="lessThan">
      <formula>0</formula>
    </cfRule>
    <cfRule type="cellIs" dxfId="4596" priority="4600" operator="lessThan">
      <formula>-105575</formula>
    </cfRule>
  </conditionalFormatting>
  <conditionalFormatting sqref="BB194:BB195">
    <cfRule type="cellIs" dxfId="4595" priority="4595" operator="lessThan">
      <formula>0</formula>
    </cfRule>
    <cfRule type="cellIs" dxfId="4594" priority="4596" operator="lessThan">
      <formula>-105575</formula>
    </cfRule>
  </conditionalFormatting>
  <conditionalFormatting sqref="BB194:BB195">
    <cfRule type="cellIs" dxfId="4593" priority="4591" operator="lessThan">
      <formula>0</formula>
    </cfRule>
    <cfRule type="cellIs" dxfId="4592" priority="4592" operator="lessThan">
      <formula>-105575</formula>
    </cfRule>
  </conditionalFormatting>
  <conditionalFormatting sqref="BB194:BB195">
    <cfRule type="cellIs" dxfId="4591" priority="4593" operator="lessThan">
      <formula>0</formula>
    </cfRule>
    <cfRule type="cellIs" dxfId="4590" priority="4594" operator="lessThan">
      <formula>-105575</formula>
    </cfRule>
  </conditionalFormatting>
  <conditionalFormatting sqref="BB199:BB202">
    <cfRule type="cellIs" dxfId="4589" priority="4589" operator="lessThan">
      <formula>0</formula>
    </cfRule>
    <cfRule type="cellIs" dxfId="4588" priority="4590" operator="lessThan">
      <formula>-105575</formula>
    </cfRule>
  </conditionalFormatting>
  <conditionalFormatting sqref="BB199:BB202">
    <cfRule type="cellIs" dxfId="4587" priority="4585" operator="lessThan">
      <formula>0</formula>
    </cfRule>
    <cfRule type="cellIs" dxfId="4586" priority="4586" operator="lessThan">
      <formula>-105575</formula>
    </cfRule>
  </conditionalFormatting>
  <conditionalFormatting sqref="BB199:BB202">
    <cfRule type="cellIs" dxfId="4585" priority="4587" operator="lessThan">
      <formula>0</formula>
    </cfRule>
    <cfRule type="cellIs" dxfId="4584" priority="4588" operator="lessThan">
      <formula>-105575</formula>
    </cfRule>
  </conditionalFormatting>
  <conditionalFormatting sqref="BB204:BB208">
    <cfRule type="cellIs" dxfId="4583" priority="4583" operator="lessThan">
      <formula>0</formula>
    </cfRule>
    <cfRule type="cellIs" dxfId="4582" priority="4584" operator="lessThan">
      <formula>-105575</formula>
    </cfRule>
  </conditionalFormatting>
  <conditionalFormatting sqref="BB204:BB208">
    <cfRule type="cellIs" dxfId="4581" priority="4579" operator="lessThan">
      <formula>0</formula>
    </cfRule>
    <cfRule type="cellIs" dxfId="4580" priority="4580" operator="lessThan">
      <formula>-105575</formula>
    </cfRule>
  </conditionalFormatting>
  <conditionalFormatting sqref="BB204:BB208">
    <cfRule type="cellIs" dxfId="4579" priority="4581" operator="lessThan">
      <formula>0</formula>
    </cfRule>
    <cfRule type="cellIs" dxfId="4578" priority="4582" operator="lessThan">
      <formula>-105575</formula>
    </cfRule>
  </conditionalFormatting>
  <conditionalFormatting sqref="BB210:BB211">
    <cfRule type="cellIs" dxfId="4577" priority="4577" operator="lessThan">
      <formula>0</formula>
    </cfRule>
    <cfRule type="cellIs" dxfId="4576" priority="4578" operator="lessThan">
      <formula>-105575</formula>
    </cfRule>
  </conditionalFormatting>
  <conditionalFormatting sqref="BB210:BB211">
    <cfRule type="cellIs" dxfId="4575" priority="4573" operator="lessThan">
      <formula>0</formula>
    </cfRule>
    <cfRule type="cellIs" dxfId="4574" priority="4574" operator="lessThan">
      <formula>-105575</formula>
    </cfRule>
  </conditionalFormatting>
  <conditionalFormatting sqref="BB210:BB211">
    <cfRule type="cellIs" dxfId="4573" priority="4575" operator="lessThan">
      <formula>0</formula>
    </cfRule>
    <cfRule type="cellIs" dxfId="4572" priority="4576" operator="lessThan">
      <formula>-105575</formula>
    </cfRule>
  </conditionalFormatting>
  <conditionalFormatting sqref="BB214:BB219">
    <cfRule type="cellIs" dxfId="4571" priority="4571" operator="lessThan">
      <formula>0</formula>
    </cfRule>
    <cfRule type="cellIs" dxfId="4570" priority="4572" operator="lessThan">
      <formula>-105575</formula>
    </cfRule>
  </conditionalFormatting>
  <conditionalFormatting sqref="BB214:BB219">
    <cfRule type="cellIs" dxfId="4569" priority="4567" operator="lessThan">
      <formula>0</formula>
    </cfRule>
    <cfRule type="cellIs" dxfId="4568" priority="4568" operator="lessThan">
      <formula>-105575</formula>
    </cfRule>
  </conditionalFormatting>
  <conditionalFormatting sqref="BB214:BB219">
    <cfRule type="cellIs" dxfId="4567" priority="4569" operator="lessThan">
      <formula>0</formula>
    </cfRule>
    <cfRule type="cellIs" dxfId="4566" priority="4570" operator="lessThan">
      <formula>-105575</formula>
    </cfRule>
  </conditionalFormatting>
  <conditionalFormatting sqref="BB222:BB224">
    <cfRule type="cellIs" dxfId="4565" priority="4565" operator="lessThan">
      <formula>0</formula>
    </cfRule>
    <cfRule type="cellIs" dxfId="4564" priority="4566" operator="lessThan">
      <formula>-105575</formula>
    </cfRule>
  </conditionalFormatting>
  <conditionalFormatting sqref="BB222:BB224">
    <cfRule type="cellIs" dxfId="4563" priority="4561" operator="lessThan">
      <formula>0</formula>
    </cfRule>
    <cfRule type="cellIs" dxfId="4562" priority="4562" operator="lessThan">
      <formula>-105575</formula>
    </cfRule>
  </conditionalFormatting>
  <conditionalFormatting sqref="BB222:BB224">
    <cfRule type="cellIs" dxfId="4561" priority="4563" operator="lessThan">
      <formula>0</formula>
    </cfRule>
    <cfRule type="cellIs" dxfId="4560" priority="4564" operator="lessThan">
      <formula>-105575</formula>
    </cfRule>
  </conditionalFormatting>
  <conditionalFormatting sqref="BB227:BB230">
    <cfRule type="cellIs" dxfId="4559" priority="4559" operator="lessThan">
      <formula>0</formula>
    </cfRule>
    <cfRule type="cellIs" dxfId="4558" priority="4560" operator="lessThan">
      <formula>-105575</formula>
    </cfRule>
  </conditionalFormatting>
  <conditionalFormatting sqref="BB227:BB230">
    <cfRule type="cellIs" dxfId="4557" priority="4555" operator="lessThan">
      <formula>0</formula>
    </cfRule>
    <cfRule type="cellIs" dxfId="4556" priority="4556" operator="lessThan">
      <formula>-105575</formula>
    </cfRule>
  </conditionalFormatting>
  <conditionalFormatting sqref="BB227:BB230">
    <cfRule type="cellIs" dxfId="4555" priority="4557" operator="lessThan">
      <formula>0</formula>
    </cfRule>
    <cfRule type="cellIs" dxfId="4554" priority="4558" operator="lessThan">
      <formula>-105575</formula>
    </cfRule>
  </conditionalFormatting>
  <conditionalFormatting sqref="BB203 BB220:BB221 BB235:BB243 BB231:BB233 BB212:BB213 BB225:BB226">
    <cfRule type="cellIs" dxfId="4553" priority="4553" operator="lessThan">
      <formula>0</formula>
    </cfRule>
    <cfRule type="cellIs" dxfId="4552" priority="4554" operator="lessThan">
      <formula>-105575</formula>
    </cfRule>
  </conditionalFormatting>
  <conditionalFormatting sqref="BB220 BB212:BB213 BB235:BB238 BB240:BB243 BB225:BB226 BB231:BB233">
    <cfRule type="cellIs" dxfId="4551" priority="4551" operator="lessThan">
      <formula>0</formula>
    </cfRule>
    <cfRule type="cellIs" dxfId="4550" priority="4552" operator="lessThan">
      <formula>-105575</formula>
    </cfRule>
  </conditionalFormatting>
  <conditionalFormatting sqref="BB220:BB221 BB243 BB226 BB231:BB236 BB238:BB241 BB203 BB213">
    <cfRule type="cellIs" dxfId="4549" priority="4549" operator="lessThan">
      <formula>0</formula>
    </cfRule>
    <cfRule type="cellIs" dxfId="4548" priority="4550" operator="lessThan">
      <formula>-105575</formula>
    </cfRule>
  </conditionalFormatting>
  <conditionalFormatting sqref="BB235:BB243 BB231:BB233 BB220 BB212:BB213 BB225:BB226">
    <cfRule type="cellIs" dxfId="4547" priority="4547" operator="lessThan">
      <formula>0</formula>
    </cfRule>
    <cfRule type="cellIs" dxfId="4546" priority="4548" operator="lessThan">
      <formula>-105575</formula>
    </cfRule>
  </conditionalFormatting>
  <conditionalFormatting sqref="BB220:BB221 BB237:BB243 BB203 BB231:BB235 BB212:BB213 BB225:BB226">
    <cfRule type="cellIs" dxfId="4545" priority="4545" operator="lessThan">
      <formula>0</formula>
    </cfRule>
    <cfRule type="cellIs" dxfId="4544" priority="4546" operator="lessThan">
      <formula>-105575</formula>
    </cfRule>
  </conditionalFormatting>
  <conditionalFormatting sqref="BB220:BB221 BB237:BB240 BB242:BB243 BB225:BB226 BB231:BB235">
    <cfRule type="cellIs" dxfId="4543" priority="4543" operator="lessThan">
      <formula>0</formula>
    </cfRule>
    <cfRule type="cellIs" dxfId="4542" priority="4544" operator="lessThan">
      <formula>-105575</formula>
    </cfRule>
  </conditionalFormatting>
  <conditionalFormatting sqref="BB212 BB231 BB233:BB238 BB240:BB243 BB225">
    <cfRule type="cellIs" dxfId="4541" priority="4541" operator="lessThan">
      <formula>0</formula>
    </cfRule>
    <cfRule type="cellIs" dxfId="4540" priority="4542" operator="lessThan">
      <formula>-105575</formula>
    </cfRule>
  </conditionalFormatting>
  <conditionalFormatting sqref="BB237:BB243 BB231:BB235 BB220:BB221 BB225:BB226">
    <cfRule type="cellIs" dxfId="4539" priority="4539" operator="lessThan">
      <formula>0</formula>
    </cfRule>
    <cfRule type="cellIs" dxfId="4538" priority="4540" operator="lessThan">
      <formula>-105575</formula>
    </cfRule>
  </conditionalFormatting>
  <conditionalFormatting sqref="BB233:BB237 BB231 BB239:BB243">
    <cfRule type="cellIs" dxfId="4537" priority="4537" operator="lessThan">
      <formula>0</formula>
    </cfRule>
    <cfRule type="cellIs" dxfId="4536" priority="4538" operator="lessThan">
      <formula>-105575</formula>
    </cfRule>
  </conditionalFormatting>
  <conditionalFormatting sqref="BB233:BB237 BB231 BB239:BB243">
    <cfRule type="cellIs" dxfId="4535" priority="4535" operator="lessThan">
      <formula>0</formula>
    </cfRule>
    <cfRule type="cellIs" dxfId="4534" priority="4536" operator="lessThan">
      <formula>-105575</formula>
    </cfRule>
  </conditionalFormatting>
  <conditionalFormatting sqref="BB119:BB128 BB106:BB117 BB101:BB104 BB80:BB98">
    <cfRule type="cellIs" dxfId="4533" priority="4533" operator="lessThan">
      <formula>0</formula>
    </cfRule>
    <cfRule type="cellIs" dxfId="4532" priority="4534" operator="lessThan">
      <formula>-105575</formula>
    </cfRule>
  </conditionalFormatting>
  <conditionalFormatting sqref="BB130 BB132 BB134">
    <cfRule type="cellIs" dxfId="4531" priority="4531" operator="lessThan">
      <formula>0</formula>
    </cfRule>
    <cfRule type="cellIs" dxfId="4530" priority="4532" operator="lessThan">
      <formula>-105575</formula>
    </cfRule>
  </conditionalFormatting>
  <conditionalFormatting sqref="BB130 BB132 BB134">
    <cfRule type="cellIs" dxfId="4529" priority="4529" operator="lessThan">
      <formula>0</formula>
    </cfRule>
    <cfRule type="cellIs" dxfId="4528" priority="4530" operator="lessThan">
      <formula>-105575</formula>
    </cfRule>
  </conditionalFormatting>
  <conditionalFormatting sqref="BB129 BB131 BB133 BB135">
    <cfRule type="cellIs" dxfId="4527" priority="4527" operator="lessThan">
      <formula>0</formula>
    </cfRule>
    <cfRule type="cellIs" dxfId="4526" priority="4528" operator="lessThan">
      <formula>-105575</formula>
    </cfRule>
  </conditionalFormatting>
  <conditionalFormatting sqref="BB140 BB145 BB142:BB143 BB137:BB138">
    <cfRule type="cellIs" dxfId="4525" priority="4525" operator="lessThan">
      <formula>0</formula>
    </cfRule>
    <cfRule type="cellIs" dxfId="4524" priority="4526" operator="lessThan">
      <formula>-105575</formula>
    </cfRule>
  </conditionalFormatting>
  <conditionalFormatting sqref="BB149">
    <cfRule type="cellIs" dxfId="4523" priority="4523" operator="lessThan">
      <formula>0</formula>
    </cfRule>
    <cfRule type="cellIs" dxfId="4522" priority="4524" operator="lessThan">
      <formula>-105575</formula>
    </cfRule>
  </conditionalFormatting>
  <conditionalFormatting sqref="BB129:BB138 BB140:BB149">
    <cfRule type="cellIs" dxfId="4521" priority="4521" operator="lessThan">
      <formula>0</formula>
    </cfRule>
    <cfRule type="cellIs" dxfId="4520" priority="4522" operator="lessThan">
      <formula>-105575</formula>
    </cfRule>
  </conditionalFormatting>
  <conditionalFormatting sqref="BB94:BB98 BB86:BB87 BB89:BB91 BB141:BB149 BB124:BB133 BB107:BB110 BB112:BB117 BB119:BB122 BB135:BB138 BB101:BB104 BB80:BB84">
    <cfRule type="cellIs" dxfId="4519" priority="4519" operator="lessThan">
      <formula>0</formula>
    </cfRule>
    <cfRule type="cellIs" dxfId="4518" priority="4520" operator="lessThan">
      <formula>-105575</formula>
    </cfRule>
  </conditionalFormatting>
  <conditionalFormatting sqref="BB129 BB131 BB133 BB135">
    <cfRule type="cellIs" dxfId="4517" priority="4517" operator="lessThan">
      <formula>0</formula>
    </cfRule>
    <cfRule type="cellIs" dxfId="4516" priority="4518" operator="lessThan">
      <formula>-105575</formula>
    </cfRule>
  </conditionalFormatting>
  <conditionalFormatting sqref="BB146 BB144 BB141">
    <cfRule type="cellIs" dxfId="4515" priority="4515" operator="lessThan">
      <formula>0</formula>
    </cfRule>
    <cfRule type="cellIs" dxfId="4514" priority="4516" operator="lessThan">
      <formula>-105575</formula>
    </cfRule>
  </conditionalFormatting>
  <conditionalFormatting sqref="BB146 BB144 BB141">
    <cfRule type="cellIs" dxfId="4513" priority="4513" operator="lessThan">
      <formula>0</formula>
    </cfRule>
    <cfRule type="cellIs" dxfId="4512" priority="4514" operator="lessThan">
      <formula>-105575</formula>
    </cfRule>
  </conditionalFormatting>
  <conditionalFormatting sqref="BB140 BB145 BB142:BB143 BB137:BB138">
    <cfRule type="cellIs" dxfId="4511" priority="4511" operator="lessThan">
      <formula>0</formula>
    </cfRule>
    <cfRule type="cellIs" dxfId="4510" priority="4512" operator="lessThan">
      <formula>-105575</formula>
    </cfRule>
  </conditionalFormatting>
  <conditionalFormatting sqref="BB149">
    <cfRule type="cellIs" dxfId="4509" priority="4509" operator="lessThan">
      <formula>0</formula>
    </cfRule>
    <cfRule type="cellIs" dxfId="4508" priority="4510" operator="lessThan">
      <formula>-105575</formula>
    </cfRule>
  </conditionalFormatting>
  <conditionalFormatting sqref="BB94:BB98 BB86:BB87 BB89:BB91 BB141:BB149 BB124:BB133 BB107:BB110 BB112:BB117 BB119:BB122 BB135:BB138 BB101:BB104 BB80:BB84">
    <cfRule type="cellIs" dxfId="4507" priority="4507" operator="lessThan">
      <formula>0</formula>
    </cfRule>
    <cfRule type="cellIs" dxfId="4506" priority="450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4505" priority="4505" operator="lessThan">
      <formula>0</formula>
    </cfRule>
    <cfRule type="cellIs" dxfId="4504" priority="4506" operator="lessThan">
      <formula>-105575</formula>
    </cfRule>
  </conditionalFormatting>
  <conditionalFormatting sqref="BB41">
    <cfRule type="cellIs" dxfId="4503" priority="4503" operator="lessThan">
      <formula>0</formula>
    </cfRule>
    <cfRule type="cellIs" dxfId="4502" priority="4504" operator="lessThan">
      <formula>-105575</formula>
    </cfRule>
  </conditionalFormatting>
  <conditionalFormatting sqref="BB152:BB155">
    <cfRule type="cellIs" dxfId="4501" priority="4501" operator="lessThan">
      <formula>0</formula>
    </cfRule>
    <cfRule type="cellIs" dxfId="4500" priority="4502" operator="lessThan">
      <formula>-105575</formula>
    </cfRule>
  </conditionalFormatting>
  <conditionalFormatting sqref="BB152:BB155">
    <cfRule type="cellIs" dxfId="4499" priority="4499" operator="lessThan">
      <formula>0</formula>
    </cfRule>
    <cfRule type="cellIs" dxfId="4498" priority="4500" operator="lessThan">
      <formula>-105575</formula>
    </cfRule>
  </conditionalFormatting>
  <conditionalFormatting sqref="BB152:BB155">
    <cfRule type="cellIs" dxfId="4497" priority="4497" operator="lessThan">
      <formula>0</formula>
    </cfRule>
    <cfRule type="cellIs" dxfId="4496" priority="4498" operator="lessThan">
      <formula>-105575</formula>
    </cfRule>
  </conditionalFormatting>
  <conditionalFormatting sqref="BB157:BB158">
    <cfRule type="cellIs" dxfId="4495" priority="4495" operator="lessThan">
      <formula>0</formula>
    </cfRule>
    <cfRule type="cellIs" dxfId="4494" priority="4496" operator="lessThan">
      <formula>-105575</formula>
    </cfRule>
  </conditionalFormatting>
  <conditionalFormatting sqref="BB157:BB158">
    <cfRule type="cellIs" dxfId="4493" priority="4493" operator="lessThan">
      <formula>0</formula>
    </cfRule>
    <cfRule type="cellIs" dxfId="4492" priority="4494" operator="lessThan">
      <formula>-105575</formula>
    </cfRule>
  </conditionalFormatting>
  <conditionalFormatting sqref="BB157:BB158">
    <cfRule type="cellIs" dxfId="4491" priority="4491" operator="lessThan">
      <formula>0</formula>
    </cfRule>
    <cfRule type="cellIs" dxfId="4490" priority="4492" operator="lessThan">
      <formula>-105575</formula>
    </cfRule>
  </conditionalFormatting>
  <conditionalFormatting sqref="BB160:BB161">
    <cfRule type="cellIs" dxfId="4489" priority="4489" operator="lessThan">
      <formula>0</formula>
    </cfRule>
    <cfRule type="cellIs" dxfId="4488" priority="4490" operator="lessThan">
      <formula>-105575</formula>
    </cfRule>
  </conditionalFormatting>
  <conditionalFormatting sqref="BB160:BB161">
    <cfRule type="cellIs" dxfId="4487" priority="4487" operator="lessThan">
      <formula>0</formula>
    </cfRule>
    <cfRule type="cellIs" dxfId="4486" priority="4488" operator="lessThan">
      <formula>-105575</formula>
    </cfRule>
  </conditionalFormatting>
  <conditionalFormatting sqref="BB160:BB161">
    <cfRule type="cellIs" dxfId="4485" priority="4485" operator="lessThan">
      <formula>0</formula>
    </cfRule>
    <cfRule type="cellIs" dxfId="4484" priority="4486" operator="lessThan">
      <formula>-105575</formula>
    </cfRule>
  </conditionalFormatting>
  <conditionalFormatting sqref="BB164:BB167">
    <cfRule type="cellIs" dxfId="4483" priority="4483" operator="lessThan">
      <formula>0</formula>
    </cfRule>
    <cfRule type="cellIs" dxfId="4482" priority="4484" operator="lessThan">
      <formula>-105575</formula>
    </cfRule>
  </conditionalFormatting>
  <conditionalFormatting sqref="BB164:BB167">
    <cfRule type="cellIs" dxfId="4481" priority="4481" operator="lessThan">
      <formula>0</formula>
    </cfRule>
    <cfRule type="cellIs" dxfId="4480" priority="4482" operator="lessThan">
      <formula>-105575</formula>
    </cfRule>
  </conditionalFormatting>
  <conditionalFormatting sqref="BB164:BB167">
    <cfRule type="cellIs" dxfId="4479" priority="4479" operator="lessThan">
      <formula>0</formula>
    </cfRule>
    <cfRule type="cellIs" dxfId="4478" priority="4480" operator="lessThan">
      <formula>-105575</formula>
    </cfRule>
  </conditionalFormatting>
  <conditionalFormatting sqref="BB169:BB177">
    <cfRule type="cellIs" dxfId="4477" priority="4477" operator="lessThan">
      <formula>0</formula>
    </cfRule>
    <cfRule type="cellIs" dxfId="4476" priority="4478" operator="lessThan">
      <formula>-105575</formula>
    </cfRule>
  </conditionalFormatting>
  <conditionalFormatting sqref="BB169:BB177">
    <cfRule type="cellIs" dxfId="4475" priority="4475" operator="lessThan">
      <formula>0</formula>
    </cfRule>
    <cfRule type="cellIs" dxfId="4474" priority="4476" operator="lessThan">
      <formula>-105575</formula>
    </cfRule>
  </conditionalFormatting>
  <conditionalFormatting sqref="BB169:BB177">
    <cfRule type="cellIs" dxfId="4473" priority="4473" operator="lessThan">
      <formula>0</formula>
    </cfRule>
    <cfRule type="cellIs" dxfId="4472" priority="4474" operator="lessThan">
      <formula>-105575</formula>
    </cfRule>
  </conditionalFormatting>
  <conditionalFormatting sqref="BB179:BB180">
    <cfRule type="cellIs" dxfId="4471" priority="4471" operator="lessThan">
      <formula>0</formula>
    </cfRule>
    <cfRule type="cellIs" dxfId="4470" priority="4472" operator="lessThan">
      <formula>-105575</formula>
    </cfRule>
  </conditionalFormatting>
  <conditionalFormatting sqref="BB179:BB180">
    <cfRule type="cellIs" dxfId="4469" priority="4469" operator="lessThan">
      <formula>0</formula>
    </cfRule>
    <cfRule type="cellIs" dxfId="4468" priority="4470" operator="lessThan">
      <formula>-105575</formula>
    </cfRule>
  </conditionalFormatting>
  <conditionalFormatting sqref="BB179:BB180">
    <cfRule type="cellIs" dxfId="4467" priority="4467" operator="lessThan">
      <formula>0</formula>
    </cfRule>
    <cfRule type="cellIs" dxfId="4466" priority="4468" operator="lessThan">
      <formula>-105575</formula>
    </cfRule>
  </conditionalFormatting>
  <conditionalFormatting sqref="BB183:BB189">
    <cfRule type="cellIs" dxfId="4465" priority="4465" operator="lessThan">
      <formula>0</formula>
    </cfRule>
    <cfRule type="cellIs" dxfId="4464" priority="4466" operator="lessThan">
      <formula>-105575</formula>
    </cfRule>
  </conditionalFormatting>
  <conditionalFormatting sqref="BB183:BB189">
    <cfRule type="cellIs" dxfId="4463" priority="4463" operator="lessThan">
      <formula>0</formula>
    </cfRule>
    <cfRule type="cellIs" dxfId="4462" priority="4464" operator="lessThan">
      <formula>-105575</formula>
    </cfRule>
  </conditionalFormatting>
  <conditionalFormatting sqref="BB183:BB189">
    <cfRule type="cellIs" dxfId="4461" priority="4461" operator="lessThan">
      <formula>0</formula>
    </cfRule>
    <cfRule type="cellIs" dxfId="4460" priority="4462" operator="lessThan">
      <formula>-105575</formula>
    </cfRule>
  </conditionalFormatting>
  <conditionalFormatting sqref="BB191:BB192">
    <cfRule type="cellIs" dxfId="4459" priority="4459" operator="lessThan">
      <formula>0</formula>
    </cfRule>
    <cfRule type="cellIs" dxfId="4458" priority="4460" operator="lessThan">
      <formula>-105575</formula>
    </cfRule>
  </conditionalFormatting>
  <conditionalFormatting sqref="BB191:BB192">
    <cfRule type="cellIs" dxfId="4457" priority="4457" operator="lessThan">
      <formula>0</formula>
    </cfRule>
    <cfRule type="cellIs" dxfId="4456" priority="4458" operator="lessThan">
      <formula>-105575</formula>
    </cfRule>
  </conditionalFormatting>
  <conditionalFormatting sqref="BB191:BB192">
    <cfRule type="cellIs" dxfId="4455" priority="4455" operator="lessThan">
      <formula>0</formula>
    </cfRule>
    <cfRule type="cellIs" dxfId="4454" priority="4456" operator="lessThan">
      <formula>-105575</formula>
    </cfRule>
  </conditionalFormatting>
  <conditionalFormatting sqref="BB194:BB195">
    <cfRule type="cellIs" dxfId="4453" priority="4453" operator="lessThan">
      <formula>0</formula>
    </cfRule>
    <cfRule type="cellIs" dxfId="4452" priority="4454" operator="lessThan">
      <formula>-105575</formula>
    </cfRule>
  </conditionalFormatting>
  <conditionalFormatting sqref="BB194:BB195">
    <cfRule type="cellIs" dxfId="4451" priority="4451" operator="lessThan">
      <formula>0</formula>
    </cfRule>
    <cfRule type="cellIs" dxfId="4450" priority="4452" operator="lessThan">
      <formula>-105575</formula>
    </cfRule>
  </conditionalFormatting>
  <conditionalFormatting sqref="BB194:BB195">
    <cfRule type="cellIs" dxfId="4449" priority="4449" operator="lessThan">
      <formula>0</formula>
    </cfRule>
    <cfRule type="cellIs" dxfId="4448" priority="4450" operator="lessThan">
      <formula>-105575</formula>
    </cfRule>
  </conditionalFormatting>
  <conditionalFormatting sqref="BB199:BB202">
    <cfRule type="cellIs" dxfId="4447" priority="4447" operator="lessThan">
      <formula>0</formula>
    </cfRule>
    <cfRule type="cellIs" dxfId="4446" priority="4448" operator="lessThan">
      <formula>-105575</formula>
    </cfRule>
  </conditionalFormatting>
  <conditionalFormatting sqref="BB199:BB202">
    <cfRule type="cellIs" dxfId="4445" priority="4445" operator="lessThan">
      <formula>0</formula>
    </cfRule>
    <cfRule type="cellIs" dxfId="4444" priority="4446" operator="lessThan">
      <formula>-105575</formula>
    </cfRule>
  </conditionalFormatting>
  <conditionalFormatting sqref="BB199:BB202">
    <cfRule type="cellIs" dxfId="4443" priority="4443" operator="lessThan">
      <formula>0</formula>
    </cfRule>
    <cfRule type="cellIs" dxfId="4442" priority="4444" operator="lessThan">
      <formula>-105575</formula>
    </cfRule>
  </conditionalFormatting>
  <conditionalFormatting sqref="BB204:BB208">
    <cfRule type="cellIs" dxfId="4441" priority="4441" operator="lessThan">
      <formula>0</formula>
    </cfRule>
    <cfRule type="cellIs" dxfId="4440" priority="4442" operator="lessThan">
      <formula>-105575</formula>
    </cfRule>
  </conditionalFormatting>
  <conditionalFormatting sqref="BB204:BB208">
    <cfRule type="cellIs" dxfId="4439" priority="4439" operator="lessThan">
      <formula>0</formula>
    </cfRule>
    <cfRule type="cellIs" dxfId="4438" priority="4440" operator="lessThan">
      <formula>-105575</formula>
    </cfRule>
  </conditionalFormatting>
  <conditionalFormatting sqref="BB204:BB208">
    <cfRule type="cellIs" dxfId="4437" priority="4437" operator="lessThan">
      <formula>0</formula>
    </cfRule>
    <cfRule type="cellIs" dxfId="4436" priority="4438" operator="lessThan">
      <formula>-105575</formula>
    </cfRule>
  </conditionalFormatting>
  <conditionalFormatting sqref="BB210:BB211">
    <cfRule type="cellIs" dxfId="4435" priority="4435" operator="lessThan">
      <formula>0</formula>
    </cfRule>
    <cfRule type="cellIs" dxfId="4434" priority="4436" operator="lessThan">
      <formula>-105575</formula>
    </cfRule>
  </conditionalFormatting>
  <conditionalFormatting sqref="BB210:BB211">
    <cfRule type="cellIs" dxfId="4433" priority="4433" operator="lessThan">
      <formula>0</formula>
    </cfRule>
    <cfRule type="cellIs" dxfId="4432" priority="4434" operator="lessThan">
      <formula>-105575</formula>
    </cfRule>
  </conditionalFormatting>
  <conditionalFormatting sqref="BB210:BB211">
    <cfRule type="cellIs" dxfId="4431" priority="4431" operator="lessThan">
      <formula>0</formula>
    </cfRule>
    <cfRule type="cellIs" dxfId="4430" priority="4432" operator="lessThan">
      <formula>-105575</formula>
    </cfRule>
  </conditionalFormatting>
  <conditionalFormatting sqref="BB214:BB219">
    <cfRule type="cellIs" dxfId="4429" priority="4429" operator="lessThan">
      <formula>0</formula>
    </cfRule>
    <cfRule type="cellIs" dxfId="4428" priority="4430" operator="lessThan">
      <formula>-105575</formula>
    </cfRule>
  </conditionalFormatting>
  <conditionalFormatting sqref="BB214:BB219">
    <cfRule type="cellIs" dxfId="4427" priority="4427" operator="lessThan">
      <formula>0</formula>
    </cfRule>
    <cfRule type="cellIs" dxfId="4426" priority="4428" operator="lessThan">
      <formula>-105575</formula>
    </cfRule>
  </conditionalFormatting>
  <conditionalFormatting sqref="BB214:BB219">
    <cfRule type="cellIs" dxfId="4425" priority="4425" operator="lessThan">
      <formula>0</formula>
    </cfRule>
    <cfRule type="cellIs" dxfId="4424" priority="4426" operator="lessThan">
      <formula>-105575</formula>
    </cfRule>
  </conditionalFormatting>
  <conditionalFormatting sqref="BB222:BB224">
    <cfRule type="cellIs" dxfId="4423" priority="4423" operator="lessThan">
      <formula>0</formula>
    </cfRule>
    <cfRule type="cellIs" dxfId="4422" priority="4424" operator="lessThan">
      <formula>-105575</formula>
    </cfRule>
  </conditionalFormatting>
  <conditionalFormatting sqref="BB222:BB224">
    <cfRule type="cellIs" dxfId="4421" priority="4421" operator="lessThan">
      <formula>0</formula>
    </cfRule>
    <cfRule type="cellIs" dxfId="4420" priority="4422" operator="lessThan">
      <formula>-105575</formula>
    </cfRule>
  </conditionalFormatting>
  <conditionalFormatting sqref="BB222:BB224">
    <cfRule type="cellIs" dxfId="4419" priority="4419" operator="lessThan">
      <formula>0</formula>
    </cfRule>
    <cfRule type="cellIs" dxfId="4418" priority="4420" operator="lessThan">
      <formula>-105575</formula>
    </cfRule>
  </conditionalFormatting>
  <conditionalFormatting sqref="BB227:BB230">
    <cfRule type="cellIs" dxfId="4417" priority="4417" operator="lessThan">
      <formula>0</formula>
    </cfRule>
    <cfRule type="cellIs" dxfId="4416" priority="4418" operator="lessThan">
      <formula>-105575</formula>
    </cfRule>
  </conditionalFormatting>
  <conditionalFormatting sqref="BB227:BB230">
    <cfRule type="cellIs" dxfId="4415" priority="4415" operator="lessThan">
      <formula>0</formula>
    </cfRule>
    <cfRule type="cellIs" dxfId="4414" priority="4416" operator="lessThan">
      <formula>-105575</formula>
    </cfRule>
  </conditionalFormatting>
  <conditionalFormatting sqref="BB227:BB230">
    <cfRule type="cellIs" dxfId="4413" priority="4413" operator="lessThan">
      <formula>0</formula>
    </cfRule>
    <cfRule type="cellIs" dxfId="4412" priority="4414" operator="lessThan">
      <formula>-105575</formula>
    </cfRule>
  </conditionalFormatting>
  <conditionalFormatting sqref="BB246:BB249">
    <cfRule type="cellIs" dxfId="4411" priority="4411" operator="lessThan">
      <formula>0</formula>
    </cfRule>
    <cfRule type="cellIs" dxfId="4410" priority="4412" operator="lessThan">
      <formula>-105575</formula>
    </cfRule>
  </conditionalFormatting>
  <conditionalFormatting sqref="BB246:BB249">
    <cfRule type="cellIs" dxfId="4409" priority="4409" operator="lessThan">
      <formula>0</formula>
    </cfRule>
    <cfRule type="cellIs" dxfId="4408" priority="4410" operator="lessThan">
      <formula>-105575</formula>
    </cfRule>
  </conditionalFormatting>
  <conditionalFormatting sqref="BB246:BB249">
    <cfRule type="cellIs" dxfId="4407" priority="4407" operator="lessThan">
      <formula>0</formula>
    </cfRule>
    <cfRule type="cellIs" dxfId="4406" priority="4408" operator="lessThan">
      <formula>-105575</formula>
    </cfRule>
  </conditionalFormatting>
  <conditionalFormatting sqref="BB246:BB249">
    <cfRule type="cellIs" dxfId="4405" priority="4405" operator="lessThan">
      <formula>0</formula>
    </cfRule>
    <cfRule type="cellIs" dxfId="4404" priority="4406" operator="lessThan">
      <formula>-105575</formula>
    </cfRule>
  </conditionalFormatting>
  <conditionalFormatting sqref="BB246:BB249">
    <cfRule type="cellIs" dxfId="4403" priority="4403" operator="lessThan">
      <formula>0</formula>
    </cfRule>
    <cfRule type="cellIs" dxfId="4402" priority="4404" operator="lessThan">
      <formula>-105575</formula>
    </cfRule>
  </conditionalFormatting>
  <conditionalFormatting sqref="BB246:BB249">
    <cfRule type="cellIs" dxfId="4401" priority="4401" operator="lessThan">
      <formula>0</formula>
    </cfRule>
    <cfRule type="cellIs" dxfId="4400" priority="4402" operator="lessThan">
      <formula>-105575</formula>
    </cfRule>
  </conditionalFormatting>
  <conditionalFormatting sqref="BB246:BB249">
    <cfRule type="cellIs" dxfId="4399" priority="4399" operator="lessThan">
      <formula>0</formula>
    </cfRule>
    <cfRule type="cellIs" dxfId="4398" priority="4400" operator="lessThan">
      <formula>-105575</formula>
    </cfRule>
  </conditionalFormatting>
  <conditionalFormatting sqref="BB246:BB249">
    <cfRule type="cellIs" dxfId="4397" priority="4397" operator="lessThan">
      <formula>0</formula>
    </cfRule>
    <cfRule type="cellIs" dxfId="4396" priority="4398" operator="lessThan">
      <formula>-105575</formula>
    </cfRule>
  </conditionalFormatting>
  <conditionalFormatting sqref="BB246:BB249">
    <cfRule type="cellIs" dxfId="4395" priority="4395" operator="lessThan">
      <formula>0</formula>
    </cfRule>
    <cfRule type="cellIs" dxfId="4394" priority="4396" operator="lessThan">
      <formula>-105575</formula>
    </cfRule>
  </conditionalFormatting>
  <conditionalFormatting sqref="BB251:BB253">
    <cfRule type="cellIs" dxfId="4393" priority="4393" operator="lessThan">
      <formula>0</formula>
    </cfRule>
    <cfRule type="cellIs" dxfId="4392" priority="4394" operator="lessThan">
      <formula>-105575</formula>
    </cfRule>
  </conditionalFormatting>
  <conditionalFormatting sqref="BB251:BB253">
    <cfRule type="cellIs" dxfId="4391" priority="4391" operator="lessThan">
      <formula>0</formula>
    </cfRule>
    <cfRule type="cellIs" dxfId="4390" priority="4392" operator="lessThan">
      <formula>-105575</formula>
    </cfRule>
  </conditionalFormatting>
  <conditionalFormatting sqref="BB251:BB253">
    <cfRule type="cellIs" dxfId="4389" priority="4389" operator="lessThan">
      <formula>0</formula>
    </cfRule>
    <cfRule type="cellIs" dxfId="4388" priority="4390" operator="lessThan">
      <formula>-105575</formula>
    </cfRule>
  </conditionalFormatting>
  <conditionalFormatting sqref="BB251:BB253">
    <cfRule type="cellIs" dxfId="4387" priority="4387" operator="lessThan">
      <formula>0</formula>
    </cfRule>
    <cfRule type="cellIs" dxfId="4386" priority="4388" operator="lessThan">
      <formula>-105575</formula>
    </cfRule>
  </conditionalFormatting>
  <conditionalFormatting sqref="BB251:BB253">
    <cfRule type="cellIs" dxfId="4385" priority="4385" operator="lessThan">
      <formula>0</formula>
    </cfRule>
    <cfRule type="cellIs" dxfId="4384" priority="4386" operator="lessThan">
      <formula>-105575</formula>
    </cfRule>
  </conditionalFormatting>
  <conditionalFormatting sqref="BB251:BB253">
    <cfRule type="cellIs" dxfId="4383" priority="4383" operator="lessThan">
      <formula>0</formula>
    </cfRule>
    <cfRule type="cellIs" dxfId="4382" priority="4384" operator="lessThan">
      <formula>-105575</formula>
    </cfRule>
  </conditionalFormatting>
  <conditionalFormatting sqref="BB251:BB253">
    <cfRule type="cellIs" dxfId="4381" priority="4381" operator="lessThan">
      <formula>0</formula>
    </cfRule>
    <cfRule type="cellIs" dxfId="4380" priority="4382" operator="lessThan">
      <formula>-105575</formula>
    </cfRule>
  </conditionalFormatting>
  <conditionalFormatting sqref="BB251:BB253">
    <cfRule type="cellIs" dxfId="4379" priority="4379" operator="lessThan">
      <formula>0</formula>
    </cfRule>
    <cfRule type="cellIs" dxfId="4378" priority="4380" operator="lessThan">
      <formula>-105575</formula>
    </cfRule>
  </conditionalFormatting>
  <conditionalFormatting sqref="BB251:BB253">
    <cfRule type="cellIs" dxfId="4377" priority="4377" operator="lessThan">
      <formula>0</formula>
    </cfRule>
    <cfRule type="cellIs" dxfId="4376" priority="4378" operator="lessThan">
      <formula>-105575</formula>
    </cfRule>
  </conditionalFormatting>
  <conditionalFormatting sqref="BB255:BB257">
    <cfRule type="cellIs" dxfId="4375" priority="4375" operator="lessThan">
      <formula>0</formula>
    </cfRule>
    <cfRule type="cellIs" dxfId="4374" priority="4376" operator="lessThan">
      <formula>-105575</formula>
    </cfRule>
  </conditionalFormatting>
  <conditionalFormatting sqref="BB255:BB257">
    <cfRule type="cellIs" dxfId="4373" priority="4373" operator="lessThan">
      <formula>0</formula>
    </cfRule>
    <cfRule type="cellIs" dxfId="4372" priority="4374" operator="lessThan">
      <formula>-105575</formula>
    </cfRule>
  </conditionalFormatting>
  <conditionalFormatting sqref="BB255:BB257">
    <cfRule type="cellIs" dxfId="4371" priority="4371" operator="lessThan">
      <formula>0</formula>
    </cfRule>
    <cfRule type="cellIs" dxfId="4370" priority="4372" operator="lessThan">
      <formula>-105575</formula>
    </cfRule>
  </conditionalFormatting>
  <conditionalFormatting sqref="BB255:BB257">
    <cfRule type="cellIs" dxfId="4369" priority="4369" operator="lessThan">
      <formula>0</formula>
    </cfRule>
    <cfRule type="cellIs" dxfId="4368" priority="4370" operator="lessThan">
      <formula>-105575</formula>
    </cfRule>
  </conditionalFormatting>
  <conditionalFormatting sqref="BB255:BB257">
    <cfRule type="cellIs" dxfId="4367" priority="4367" operator="lessThan">
      <formula>0</formula>
    </cfRule>
    <cfRule type="cellIs" dxfId="4366" priority="4368" operator="lessThan">
      <formula>-105575</formula>
    </cfRule>
  </conditionalFormatting>
  <conditionalFormatting sqref="BB255:BB257">
    <cfRule type="cellIs" dxfId="4365" priority="4365" operator="lessThan">
      <formula>0</formula>
    </cfRule>
    <cfRule type="cellIs" dxfId="4364" priority="4366" operator="lessThan">
      <formula>-105575</formula>
    </cfRule>
  </conditionalFormatting>
  <conditionalFormatting sqref="BB255:BB257">
    <cfRule type="cellIs" dxfId="4363" priority="4363" operator="lessThan">
      <formula>0</formula>
    </cfRule>
    <cfRule type="cellIs" dxfId="4362" priority="4364" operator="lessThan">
      <formula>-105575</formula>
    </cfRule>
  </conditionalFormatting>
  <conditionalFormatting sqref="BB255:BB257">
    <cfRule type="cellIs" dxfId="4361" priority="4361" operator="lessThan">
      <formula>0</formula>
    </cfRule>
    <cfRule type="cellIs" dxfId="4360" priority="4362" operator="lessThan">
      <formula>-105575</formula>
    </cfRule>
  </conditionalFormatting>
  <conditionalFormatting sqref="BB255:BB257">
    <cfRule type="cellIs" dxfId="4359" priority="4359" operator="lessThan">
      <formula>0</formula>
    </cfRule>
    <cfRule type="cellIs" dxfId="4358" priority="4360" operator="lessThan">
      <formula>-105575</formula>
    </cfRule>
  </conditionalFormatting>
  <conditionalFormatting sqref="BB260:BB262">
    <cfRule type="cellIs" dxfId="4357" priority="4357" operator="lessThan">
      <formula>0</formula>
    </cfRule>
    <cfRule type="cellIs" dxfId="4356" priority="4358" operator="lessThan">
      <formula>-105575</formula>
    </cfRule>
  </conditionalFormatting>
  <conditionalFormatting sqref="BB260:BB262">
    <cfRule type="cellIs" dxfId="4355" priority="4355" operator="lessThan">
      <formula>0</formula>
    </cfRule>
    <cfRule type="cellIs" dxfId="4354" priority="4356" operator="lessThan">
      <formula>-105575</formula>
    </cfRule>
  </conditionalFormatting>
  <conditionalFormatting sqref="BB260:BB262">
    <cfRule type="cellIs" dxfId="4353" priority="4353" operator="lessThan">
      <formula>0</formula>
    </cfRule>
    <cfRule type="cellIs" dxfId="4352" priority="4354" operator="lessThan">
      <formula>-105575</formula>
    </cfRule>
  </conditionalFormatting>
  <conditionalFormatting sqref="BB260:BB262">
    <cfRule type="cellIs" dxfId="4351" priority="4351" operator="lessThan">
      <formula>0</formula>
    </cfRule>
    <cfRule type="cellIs" dxfId="4350" priority="4352" operator="lessThan">
      <formula>-105575</formula>
    </cfRule>
  </conditionalFormatting>
  <conditionalFormatting sqref="BB260:BB262">
    <cfRule type="cellIs" dxfId="4349" priority="4349" operator="lessThan">
      <formula>0</formula>
    </cfRule>
    <cfRule type="cellIs" dxfId="4348" priority="4350" operator="lessThan">
      <formula>-105575</formula>
    </cfRule>
  </conditionalFormatting>
  <conditionalFormatting sqref="BB260:BB262">
    <cfRule type="cellIs" dxfId="4347" priority="4347" operator="lessThan">
      <formula>0</formula>
    </cfRule>
    <cfRule type="cellIs" dxfId="4346" priority="4348" operator="lessThan">
      <formula>-105575</formula>
    </cfRule>
  </conditionalFormatting>
  <conditionalFormatting sqref="BB260:BB262">
    <cfRule type="cellIs" dxfId="4345" priority="4345" operator="lessThan">
      <formula>0</formula>
    </cfRule>
    <cfRule type="cellIs" dxfId="4344" priority="4346" operator="lessThan">
      <formula>-105575</formula>
    </cfRule>
  </conditionalFormatting>
  <conditionalFormatting sqref="BB260:BB262">
    <cfRule type="cellIs" dxfId="4343" priority="4343" operator="lessThan">
      <formula>0</formula>
    </cfRule>
    <cfRule type="cellIs" dxfId="4342" priority="4344" operator="lessThan">
      <formula>-105575</formula>
    </cfRule>
  </conditionalFormatting>
  <conditionalFormatting sqref="BB260:BB262">
    <cfRule type="cellIs" dxfId="4341" priority="4341" operator="lessThan">
      <formula>0</formula>
    </cfRule>
    <cfRule type="cellIs" dxfId="4340" priority="4342" operator="lessThan">
      <formula>-105575</formula>
    </cfRule>
  </conditionalFormatting>
  <conditionalFormatting sqref="BB264:BB267">
    <cfRule type="cellIs" dxfId="4339" priority="4339" operator="lessThan">
      <formula>0</formula>
    </cfRule>
    <cfRule type="cellIs" dxfId="4338" priority="4340" operator="lessThan">
      <formula>-105575</formula>
    </cfRule>
  </conditionalFormatting>
  <conditionalFormatting sqref="BB264:BB267">
    <cfRule type="cellIs" dxfId="4337" priority="4337" operator="lessThan">
      <formula>0</formula>
    </cfRule>
    <cfRule type="cellIs" dxfId="4336" priority="4338" operator="lessThan">
      <formula>-105575</formula>
    </cfRule>
  </conditionalFormatting>
  <conditionalFormatting sqref="BB264:BB267">
    <cfRule type="cellIs" dxfId="4335" priority="4335" operator="lessThan">
      <formula>0</formula>
    </cfRule>
    <cfRule type="cellIs" dxfId="4334" priority="4336" operator="lessThan">
      <formula>-105575</formula>
    </cfRule>
  </conditionalFormatting>
  <conditionalFormatting sqref="BB264:BB267">
    <cfRule type="cellIs" dxfId="4333" priority="4333" operator="lessThan">
      <formula>0</formula>
    </cfRule>
    <cfRule type="cellIs" dxfId="4332" priority="4334" operator="lessThan">
      <formula>-105575</formula>
    </cfRule>
  </conditionalFormatting>
  <conditionalFormatting sqref="BB264:BB267">
    <cfRule type="cellIs" dxfId="4331" priority="4331" operator="lessThan">
      <formula>0</formula>
    </cfRule>
    <cfRule type="cellIs" dxfId="4330" priority="4332" operator="lessThan">
      <formula>-105575</formula>
    </cfRule>
  </conditionalFormatting>
  <conditionalFormatting sqref="BB264:BB267">
    <cfRule type="cellIs" dxfId="4329" priority="4329" operator="lessThan">
      <formula>0</formula>
    </cfRule>
    <cfRule type="cellIs" dxfId="4328" priority="4330" operator="lessThan">
      <formula>-105575</formula>
    </cfRule>
  </conditionalFormatting>
  <conditionalFormatting sqref="BB264:BB267">
    <cfRule type="cellIs" dxfId="4327" priority="4327" operator="lessThan">
      <formula>0</formula>
    </cfRule>
    <cfRule type="cellIs" dxfId="4326" priority="4328" operator="lessThan">
      <formula>-105575</formula>
    </cfRule>
  </conditionalFormatting>
  <conditionalFormatting sqref="BB264:BB267">
    <cfRule type="cellIs" dxfId="4325" priority="4325" operator="lessThan">
      <formula>0</formula>
    </cfRule>
    <cfRule type="cellIs" dxfId="4324" priority="4326" operator="lessThan">
      <formula>-105575</formula>
    </cfRule>
  </conditionalFormatting>
  <conditionalFormatting sqref="BB264:BB267">
    <cfRule type="cellIs" dxfId="4323" priority="4323" operator="lessThan">
      <formula>0</formula>
    </cfRule>
    <cfRule type="cellIs" dxfId="4322" priority="4324" operator="lessThan">
      <formula>-105575</formula>
    </cfRule>
  </conditionalFormatting>
  <conditionalFormatting sqref="BB270:BB272">
    <cfRule type="cellIs" dxfId="4321" priority="4321" operator="lessThan">
      <formula>0</formula>
    </cfRule>
    <cfRule type="cellIs" dxfId="4320" priority="4322" operator="lessThan">
      <formula>-105575</formula>
    </cfRule>
  </conditionalFormatting>
  <conditionalFormatting sqref="BB270:BB272">
    <cfRule type="cellIs" dxfId="4319" priority="4319" operator="lessThan">
      <formula>0</formula>
    </cfRule>
    <cfRule type="cellIs" dxfId="4318" priority="4320" operator="lessThan">
      <formula>-105575</formula>
    </cfRule>
  </conditionalFormatting>
  <conditionalFormatting sqref="BB270:BB272">
    <cfRule type="cellIs" dxfId="4317" priority="4317" operator="lessThan">
      <formula>0</formula>
    </cfRule>
    <cfRule type="cellIs" dxfId="4316" priority="4318" operator="lessThan">
      <formula>-105575</formula>
    </cfRule>
  </conditionalFormatting>
  <conditionalFormatting sqref="BB270:BB272">
    <cfRule type="cellIs" dxfId="4315" priority="4315" operator="lessThan">
      <formula>0</formula>
    </cfRule>
    <cfRule type="cellIs" dxfId="4314" priority="4316" operator="lessThan">
      <formula>-105575</formula>
    </cfRule>
  </conditionalFormatting>
  <conditionalFormatting sqref="BB270:BB272">
    <cfRule type="cellIs" dxfId="4313" priority="4313" operator="lessThan">
      <formula>0</formula>
    </cfRule>
    <cfRule type="cellIs" dxfId="4312" priority="4314" operator="lessThan">
      <formula>-105575</formula>
    </cfRule>
  </conditionalFormatting>
  <conditionalFormatting sqref="BB270:BB272">
    <cfRule type="cellIs" dxfId="4311" priority="4311" operator="lessThan">
      <formula>0</formula>
    </cfRule>
    <cfRule type="cellIs" dxfId="4310" priority="4312" operator="lessThan">
      <formula>-105575</formula>
    </cfRule>
  </conditionalFormatting>
  <conditionalFormatting sqref="BB270:BB272">
    <cfRule type="cellIs" dxfId="4309" priority="4309" operator="lessThan">
      <formula>0</formula>
    </cfRule>
    <cfRule type="cellIs" dxfId="4308" priority="4310" operator="lessThan">
      <formula>-105575</formula>
    </cfRule>
  </conditionalFormatting>
  <conditionalFormatting sqref="BB270:BB272">
    <cfRule type="cellIs" dxfId="4307" priority="4307" operator="lessThan">
      <formula>0</formula>
    </cfRule>
    <cfRule type="cellIs" dxfId="4306" priority="4308" operator="lessThan">
      <formula>-105575</formula>
    </cfRule>
  </conditionalFormatting>
  <conditionalFormatting sqref="BB270:BB272">
    <cfRule type="cellIs" dxfId="4305" priority="4305" operator="lessThan">
      <formula>0</formula>
    </cfRule>
    <cfRule type="cellIs" dxfId="4304" priority="4306" operator="lessThan">
      <formula>-105575</formula>
    </cfRule>
  </conditionalFormatting>
  <conditionalFormatting sqref="BB274:BB275">
    <cfRule type="cellIs" dxfId="4303" priority="4303" operator="lessThan">
      <formula>0</formula>
    </cfRule>
    <cfRule type="cellIs" dxfId="4302" priority="4304" operator="lessThan">
      <formula>-105575</formula>
    </cfRule>
  </conditionalFormatting>
  <conditionalFormatting sqref="BB274:BB275">
    <cfRule type="cellIs" dxfId="4301" priority="4301" operator="lessThan">
      <formula>0</formula>
    </cfRule>
    <cfRule type="cellIs" dxfId="4300" priority="4302" operator="lessThan">
      <formula>-105575</formula>
    </cfRule>
  </conditionalFormatting>
  <conditionalFormatting sqref="BB274:BB275">
    <cfRule type="cellIs" dxfId="4299" priority="4299" operator="lessThan">
      <formula>0</formula>
    </cfRule>
    <cfRule type="cellIs" dxfId="4298" priority="4300" operator="lessThan">
      <formula>-105575</formula>
    </cfRule>
  </conditionalFormatting>
  <conditionalFormatting sqref="BB274:BB275">
    <cfRule type="cellIs" dxfId="4297" priority="4297" operator="lessThan">
      <formula>0</formula>
    </cfRule>
    <cfRule type="cellIs" dxfId="4296" priority="4298" operator="lessThan">
      <formula>-105575</formula>
    </cfRule>
  </conditionalFormatting>
  <conditionalFormatting sqref="BB274:BB275">
    <cfRule type="cellIs" dxfId="4295" priority="4295" operator="lessThan">
      <formula>0</formula>
    </cfRule>
    <cfRule type="cellIs" dxfId="4294" priority="4296" operator="lessThan">
      <formula>-105575</formula>
    </cfRule>
  </conditionalFormatting>
  <conditionalFormatting sqref="BB274:BB275">
    <cfRule type="cellIs" dxfId="4293" priority="4293" operator="lessThan">
      <formula>0</formula>
    </cfRule>
    <cfRule type="cellIs" dxfId="4292" priority="4294" operator="lessThan">
      <formula>-105575</formula>
    </cfRule>
  </conditionalFormatting>
  <conditionalFormatting sqref="BB274:BB275">
    <cfRule type="cellIs" dxfId="4291" priority="4291" operator="lessThan">
      <formula>0</formula>
    </cfRule>
    <cfRule type="cellIs" dxfId="4290" priority="4292" operator="lessThan">
      <formula>-105575</formula>
    </cfRule>
  </conditionalFormatting>
  <conditionalFormatting sqref="BB274:BB275">
    <cfRule type="cellIs" dxfId="4289" priority="4289" operator="lessThan">
      <formula>0</formula>
    </cfRule>
    <cfRule type="cellIs" dxfId="4288" priority="4290" operator="lessThan">
      <formula>-105575</formula>
    </cfRule>
  </conditionalFormatting>
  <conditionalFormatting sqref="BB274:BB275">
    <cfRule type="cellIs" dxfId="4287" priority="4287" operator="lessThan">
      <formula>0</formula>
    </cfRule>
    <cfRule type="cellIs" dxfId="4286" priority="4288" operator="lessThan">
      <formula>-105575</formula>
    </cfRule>
  </conditionalFormatting>
  <conditionalFormatting sqref="BB278:BB282">
    <cfRule type="cellIs" dxfId="4285" priority="4285" operator="lessThan">
      <formula>0</formula>
    </cfRule>
    <cfRule type="cellIs" dxfId="4284" priority="4286" operator="lessThan">
      <formula>-105575</formula>
    </cfRule>
  </conditionalFormatting>
  <conditionalFormatting sqref="BB278:BB282">
    <cfRule type="cellIs" dxfId="4283" priority="4283" operator="lessThan">
      <formula>0</formula>
    </cfRule>
    <cfRule type="cellIs" dxfId="4282" priority="4284" operator="lessThan">
      <formula>-105575</formula>
    </cfRule>
  </conditionalFormatting>
  <conditionalFormatting sqref="BB278:BB282">
    <cfRule type="cellIs" dxfId="4281" priority="4281" operator="lessThan">
      <formula>0</formula>
    </cfRule>
    <cfRule type="cellIs" dxfId="4280" priority="4282" operator="lessThan">
      <formula>-105575</formula>
    </cfRule>
  </conditionalFormatting>
  <conditionalFormatting sqref="BB278:BB282">
    <cfRule type="cellIs" dxfId="4279" priority="4279" operator="lessThan">
      <formula>0</formula>
    </cfRule>
    <cfRule type="cellIs" dxfId="4278" priority="4280" operator="lessThan">
      <formula>-105575</formula>
    </cfRule>
  </conditionalFormatting>
  <conditionalFormatting sqref="BB278:BB282">
    <cfRule type="cellIs" dxfId="4277" priority="4277" operator="lessThan">
      <formula>0</formula>
    </cfRule>
    <cfRule type="cellIs" dxfId="4276" priority="4278" operator="lessThan">
      <formula>-105575</formula>
    </cfRule>
  </conditionalFormatting>
  <conditionalFormatting sqref="BB278:BB282">
    <cfRule type="cellIs" dxfId="4275" priority="4275" operator="lessThan">
      <formula>0</formula>
    </cfRule>
    <cfRule type="cellIs" dxfId="4274" priority="4276" operator="lessThan">
      <formula>-105575</formula>
    </cfRule>
  </conditionalFormatting>
  <conditionalFormatting sqref="BB278:BB282">
    <cfRule type="cellIs" dxfId="4273" priority="4273" operator="lessThan">
      <formula>0</formula>
    </cfRule>
    <cfRule type="cellIs" dxfId="4272" priority="4274" operator="lessThan">
      <formula>-105575</formula>
    </cfRule>
  </conditionalFormatting>
  <conditionalFormatting sqref="BB278:BB282">
    <cfRule type="cellIs" dxfId="4271" priority="4271" operator="lessThan">
      <formula>0</formula>
    </cfRule>
    <cfRule type="cellIs" dxfId="4270" priority="4272" operator="lessThan">
      <formula>-105575</formula>
    </cfRule>
  </conditionalFormatting>
  <conditionalFormatting sqref="BB278:BB282">
    <cfRule type="cellIs" dxfId="4269" priority="4269" operator="lessThan">
      <formula>0</formula>
    </cfRule>
    <cfRule type="cellIs" dxfId="4268" priority="4270" operator="lessThan">
      <formula>-105575</formula>
    </cfRule>
  </conditionalFormatting>
  <conditionalFormatting sqref="BB285:BB288">
    <cfRule type="cellIs" dxfId="4267" priority="4267" operator="lessThan">
      <formula>0</formula>
    </cfRule>
    <cfRule type="cellIs" dxfId="4266" priority="4268" operator="lessThan">
      <formula>-105575</formula>
    </cfRule>
  </conditionalFormatting>
  <conditionalFormatting sqref="BB285:BB288">
    <cfRule type="cellIs" dxfId="4265" priority="4265" operator="lessThan">
      <formula>0</formula>
    </cfRule>
    <cfRule type="cellIs" dxfId="4264" priority="4266" operator="lessThan">
      <formula>-105575</formula>
    </cfRule>
  </conditionalFormatting>
  <conditionalFormatting sqref="BB285:BB288">
    <cfRule type="cellIs" dxfId="4263" priority="4263" operator="lessThan">
      <formula>0</formula>
    </cfRule>
    <cfRule type="cellIs" dxfId="4262" priority="4264" operator="lessThan">
      <formula>-105575</formula>
    </cfRule>
  </conditionalFormatting>
  <conditionalFormatting sqref="BB285:BB288">
    <cfRule type="cellIs" dxfId="4261" priority="4261" operator="lessThan">
      <formula>0</formula>
    </cfRule>
    <cfRule type="cellIs" dxfId="4260" priority="4262" operator="lessThan">
      <formula>-105575</formula>
    </cfRule>
  </conditionalFormatting>
  <conditionalFormatting sqref="BB285:BB288">
    <cfRule type="cellIs" dxfId="4259" priority="4259" operator="lessThan">
      <formula>0</formula>
    </cfRule>
    <cfRule type="cellIs" dxfId="4258" priority="4260" operator="lessThan">
      <formula>-105575</formula>
    </cfRule>
  </conditionalFormatting>
  <conditionalFormatting sqref="BB285:BB288">
    <cfRule type="cellIs" dxfId="4257" priority="4257" operator="lessThan">
      <formula>0</formula>
    </cfRule>
    <cfRule type="cellIs" dxfId="4256" priority="4258" operator="lessThan">
      <formula>-105575</formula>
    </cfRule>
  </conditionalFormatting>
  <conditionalFormatting sqref="BB285:BB288">
    <cfRule type="cellIs" dxfId="4255" priority="4255" operator="lessThan">
      <formula>0</formula>
    </cfRule>
    <cfRule type="cellIs" dxfId="4254" priority="4256" operator="lessThan">
      <formula>-105575</formula>
    </cfRule>
  </conditionalFormatting>
  <conditionalFormatting sqref="BB285:BB288">
    <cfRule type="cellIs" dxfId="4253" priority="4253" operator="lessThan">
      <formula>0</formula>
    </cfRule>
    <cfRule type="cellIs" dxfId="4252" priority="4254" operator="lessThan">
      <formula>-105575</formula>
    </cfRule>
  </conditionalFormatting>
  <conditionalFormatting sqref="BB285:BB288">
    <cfRule type="cellIs" dxfId="4251" priority="4251" operator="lessThan">
      <formula>0</formula>
    </cfRule>
    <cfRule type="cellIs" dxfId="4250" priority="4252" operator="lessThan">
      <formula>-105575</formula>
    </cfRule>
  </conditionalFormatting>
  <conditionalFormatting sqref="BB203 BB220:BB221 BB235:BB243 BB231:BB233 BB212:BB213 BB225:BB226">
    <cfRule type="cellIs" dxfId="4249" priority="4249" operator="lessThan">
      <formula>0</formula>
    </cfRule>
    <cfRule type="cellIs" dxfId="4248" priority="4250" operator="lessThan">
      <formula>-105575</formula>
    </cfRule>
  </conditionalFormatting>
  <conditionalFormatting sqref="BB220 BB212:BB213 BB235:BB238 BB240:BB243 BB225:BB226 BB231:BB233">
    <cfRule type="cellIs" dxfId="4247" priority="4247" operator="lessThan">
      <formula>0</formula>
    </cfRule>
    <cfRule type="cellIs" dxfId="4246" priority="4248" operator="lessThan">
      <formula>-105575</formula>
    </cfRule>
  </conditionalFormatting>
  <conditionalFormatting sqref="BB220:BB221 BB243 BB226 BB231:BB236 BB238:BB241 BB203 BB213">
    <cfRule type="cellIs" dxfId="4245" priority="4245" operator="lessThan">
      <formula>0</formula>
    </cfRule>
    <cfRule type="cellIs" dxfId="4244" priority="4246" operator="lessThan">
      <formula>-105575</formula>
    </cfRule>
  </conditionalFormatting>
  <conditionalFormatting sqref="BB235:BB243 BB231:BB233 BB220 BB212:BB213 BB225:BB226">
    <cfRule type="cellIs" dxfId="4243" priority="4243" operator="lessThan">
      <formula>0</formula>
    </cfRule>
    <cfRule type="cellIs" dxfId="4242" priority="4244" operator="lessThan">
      <formula>-105575</formula>
    </cfRule>
  </conditionalFormatting>
  <conditionalFormatting sqref="BB220:BB221 BB237:BB243 BB203 BB231:BB235 BB212:BB213 BB225:BB226">
    <cfRule type="cellIs" dxfId="4241" priority="4241" operator="lessThan">
      <formula>0</formula>
    </cfRule>
    <cfRule type="cellIs" dxfId="4240" priority="4242" operator="lessThan">
      <formula>-105575</formula>
    </cfRule>
  </conditionalFormatting>
  <conditionalFormatting sqref="BB220:BB221 BB237:BB240 BB242:BB243 BB225:BB226 BB231:BB235">
    <cfRule type="cellIs" dxfId="4239" priority="4239" operator="lessThan">
      <formula>0</formula>
    </cfRule>
    <cfRule type="cellIs" dxfId="4238" priority="4240" operator="lessThan">
      <formula>-105575</formula>
    </cfRule>
  </conditionalFormatting>
  <conditionalFormatting sqref="BB212 BB231 BB233:BB238 BB240:BB243 BB225">
    <cfRule type="cellIs" dxfId="4237" priority="4237" operator="lessThan">
      <formula>0</formula>
    </cfRule>
    <cfRule type="cellIs" dxfId="4236" priority="4238" operator="lessThan">
      <formula>-105575</formula>
    </cfRule>
  </conditionalFormatting>
  <conditionalFormatting sqref="BB237:BB243 BB231:BB235 BB220:BB221 BB225:BB226">
    <cfRule type="cellIs" dxfId="4235" priority="4235" operator="lessThan">
      <formula>0</formula>
    </cfRule>
    <cfRule type="cellIs" dxfId="4234" priority="4236" operator="lessThan">
      <formula>-105575</formula>
    </cfRule>
  </conditionalFormatting>
  <conditionalFormatting sqref="BB233:BB237 BB231 BB239:BB243">
    <cfRule type="cellIs" dxfId="4233" priority="4233" operator="lessThan">
      <formula>0</formula>
    </cfRule>
    <cfRule type="cellIs" dxfId="4232" priority="4234" operator="lessThan">
      <formula>-105575</formula>
    </cfRule>
  </conditionalFormatting>
  <conditionalFormatting sqref="BB233:BB237 BB231 BB239:BB243">
    <cfRule type="cellIs" dxfId="4231" priority="4231" operator="lessThan">
      <formula>0</formula>
    </cfRule>
    <cfRule type="cellIs" dxfId="4230" priority="4232" operator="lessThan">
      <formula>-105575</formula>
    </cfRule>
  </conditionalFormatting>
  <conditionalFormatting sqref="BB119:BB128 BB106:BB117 BB101:BB104 BB80:BB98">
    <cfRule type="cellIs" dxfId="4229" priority="4229" operator="lessThan">
      <formula>0</formula>
    </cfRule>
    <cfRule type="cellIs" dxfId="4228" priority="4230" operator="lessThan">
      <formula>-105575</formula>
    </cfRule>
  </conditionalFormatting>
  <conditionalFormatting sqref="BB130 BB132 BB134">
    <cfRule type="cellIs" dxfId="4227" priority="4227" operator="lessThan">
      <formula>0</formula>
    </cfRule>
    <cfRule type="cellIs" dxfId="4226" priority="4228" operator="lessThan">
      <formula>-105575</formula>
    </cfRule>
  </conditionalFormatting>
  <conditionalFormatting sqref="BB130 BB132 BB134">
    <cfRule type="cellIs" dxfId="4225" priority="4225" operator="lessThan">
      <formula>0</formula>
    </cfRule>
    <cfRule type="cellIs" dxfId="4224" priority="4226" operator="lessThan">
      <formula>-105575</formula>
    </cfRule>
  </conditionalFormatting>
  <conditionalFormatting sqref="BB129 BB131 BB133 BB135">
    <cfRule type="cellIs" dxfId="4223" priority="4223" operator="lessThan">
      <formula>0</formula>
    </cfRule>
    <cfRule type="cellIs" dxfId="4222" priority="4224" operator="lessThan">
      <formula>-105575</formula>
    </cfRule>
  </conditionalFormatting>
  <conditionalFormatting sqref="BB140 BB145 BB142:BB143 BB137:BB138">
    <cfRule type="cellIs" dxfId="4221" priority="4221" operator="lessThan">
      <formula>0</formula>
    </cfRule>
    <cfRule type="cellIs" dxfId="4220" priority="4222" operator="lessThan">
      <formula>-105575</formula>
    </cfRule>
  </conditionalFormatting>
  <conditionalFormatting sqref="BB149">
    <cfRule type="cellIs" dxfId="4219" priority="4219" operator="lessThan">
      <formula>0</formula>
    </cfRule>
    <cfRule type="cellIs" dxfId="4218" priority="4220" operator="lessThan">
      <formula>-105575</formula>
    </cfRule>
  </conditionalFormatting>
  <conditionalFormatting sqref="BB129:BB138 BB140:BB149">
    <cfRule type="cellIs" dxfId="4217" priority="4217" operator="lessThan">
      <formula>0</formula>
    </cfRule>
    <cfRule type="cellIs" dxfId="4216" priority="4218" operator="lessThan">
      <formula>-105575</formula>
    </cfRule>
  </conditionalFormatting>
  <conditionalFormatting sqref="BB94:BB98 BB86:BB87 BB89:BB91 BB141:BB149 BB124:BB133 BB107:BB110 BB112:BB117 BB119:BB122 BB135:BB138 BB101:BB104 BB80:BB84">
    <cfRule type="cellIs" dxfId="4215" priority="4215" operator="lessThan">
      <formula>0</formula>
    </cfRule>
    <cfRule type="cellIs" dxfId="4214" priority="4216" operator="lessThan">
      <formula>-105575</formula>
    </cfRule>
  </conditionalFormatting>
  <conditionalFormatting sqref="BB129 BB131 BB133 BB135">
    <cfRule type="cellIs" dxfId="4213" priority="4213" operator="lessThan">
      <formula>0</formula>
    </cfRule>
    <cfRule type="cellIs" dxfId="4212" priority="4214" operator="lessThan">
      <formula>-105575</formula>
    </cfRule>
  </conditionalFormatting>
  <conditionalFormatting sqref="BB146 BB144 BB141">
    <cfRule type="cellIs" dxfId="4211" priority="4211" operator="lessThan">
      <formula>0</formula>
    </cfRule>
    <cfRule type="cellIs" dxfId="4210" priority="4212" operator="lessThan">
      <formula>-105575</formula>
    </cfRule>
  </conditionalFormatting>
  <conditionalFormatting sqref="BB146 BB144 BB141">
    <cfRule type="cellIs" dxfId="4209" priority="4209" operator="lessThan">
      <formula>0</formula>
    </cfRule>
    <cfRule type="cellIs" dxfId="4208" priority="4210" operator="lessThan">
      <formula>-105575</formula>
    </cfRule>
  </conditionalFormatting>
  <conditionalFormatting sqref="BB140 BB145 BB142:BB143 BB137:BB138">
    <cfRule type="cellIs" dxfId="4207" priority="4207" operator="lessThan">
      <formula>0</formula>
    </cfRule>
    <cfRule type="cellIs" dxfId="4206" priority="4208" operator="lessThan">
      <formula>-105575</formula>
    </cfRule>
  </conditionalFormatting>
  <conditionalFormatting sqref="BB149">
    <cfRule type="cellIs" dxfId="4205" priority="4205" operator="lessThan">
      <formula>0</formula>
    </cfRule>
    <cfRule type="cellIs" dxfId="4204" priority="4206" operator="lessThan">
      <formula>-105575</formula>
    </cfRule>
  </conditionalFormatting>
  <conditionalFormatting sqref="BB94:BB98 BB86:BB87 BB89:BB91 BB141:BB149 BB124:BB133 BB107:BB110 BB112:BB117 BB119:BB122 BB135:BB138 BB101:BB104 BB80:BB84">
    <cfRule type="cellIs" dxfId="4203" priority="4203" operator="lessThan">
      <formula>0</formula>
    </cfRule>
    <cfRule type="cellIs" dxfId="4202" priority="420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4201" priority="4201" operator="lessThan">
      <formula>0</formula>
    </cfRule>
    <cfRule type="cellIs" dxfId="4200" priority="4202" operator="lessThan">
      <formula>-105575</formula>
    </cfRule>
  </conditionalFormatting>
  <conditionalFormatting sqref="BB41">
    <cfRule type="cellIs" dxfId="4199" priority="4199" operator="lessThan">
      <formula>0</formula>
    </cfRule>
    <cfRule type="cellIs" dxfId="4198" priority="4200" operator="lessThan">
      <formula>-105575</formula>
    </cfRule>
  </conditionalFormatting>
  <conditionalFormatting sqref="BB152:BB155">
    <cfRule type="cellIs" dxfId="4197" priority="4197" operator="lessThan">
      <formula>0</formula>
    </cfRule>
    <cfRule type="cellIs" dxfId="4196" priority="4198" operator="lessThan">
      <formula>-105575</formula>
    </cfRule>
  </conditionalFormatting>
  <conditionalFormatting sqref="BB152:BB155">
    <cfRule type="cellIs" dxfId="4195" priority="4195" operator="lessThan">
      <formula>0</formula>
    </cfRule>
    <cfRule type="cellIs" dxfId="4194" priority="4196" operator="lessThan">
      <formula>-105575</formula>
    </cfRule>
  </conditionalFormatting>
  <conditionalFormatting sqref="BB152:BB155">
    <cfRule type="cellIs" dxfId="4193" priority="4193" operator="lessThan">
      <formula>0</formula>
    </cfRule>
    <cfRule type="cellIs" dxfId="4192" priority="4194" operator="lessThan">
      <formula>-105575</formula>
    </cfRule>
  </conditionalFormatting>
  <conditionalFormatting sqref="BB157:BB158">
    <cfRule type="cellIs" dxfId="4191" priority="4191" operator="lessThan">
      <formula>0</formula>
    </cfRule>
    <cfRule type="cellIs" dxfId="4190" priority="4192" operator="lessThan">
      <formula>-105575</formula>
    </cfRule>
  </conditionalFormatting>
  <conditionalFormatting sqref="BB157:BB158">
    <cfRule type="cellIs" dxfId="4189" priority="4189" operator="lessThan">
      <formula>0</formula>
    </cfRule>
    <cfRule type="cellIs" dxfId="4188" priority="4190" operator="lessThan">
      <formula>-105575</formula>
    </cfRule>
  </conditionalFormatting>
  <conditionalFormatting sqref="BB157:BB158">
    <cfRule type="cellIs" dxfId="4187" priority="4187" operator="lessThan">
      <formula>0</formula>
    </cfRule>
    <cfRule type="cellIs" dxfId="4186" priority="4188" operator="lessThan">
      <formula>-105575</formula>
    </cfRule>
  </conditionalFormatting>
  <conditionalFormatting sqref="BB160:BB161">
    <cfRule type="cellIs" dxfId="4185" priority="4185" operator="lessThan">
      <formula>0</formula>
    </cfRule>
    <cfRule type="cellIs" dxfId="4184" priority="4186" operator="lessThan">
      <formula>-105575</formula>
    </cfRule>
  </conditionalFormatting>
  <conditionalFormatting sqref="BB160:BB161">
    <cfRule type="cellIs" dxfId="4183" priority="4183" operator="lessThan">
      <formula>0</formula>
    </cfRule>
    <cfRule type="cellIs" dxfId="4182" priority="4184" operator="lessThan">
      <formula>-105575</formula>
    </cfRule>
  </conditionalFormatting>
  <conditionalFormatting sqref="BB160:BB161">
    <cfRule type="cellIs" dxfId="4181" priority="4181" operator="lessThan">
      <formula>0</formula>
    </cfRule>
    <cfRule type="cellIs" dxfId="4180" priority="4182" operator="lessThan">
      <formula>-105575</formula>
    </cfRule>
  </conditionalFormatting>
  <conditionalFormatting sqref="BB164:BB167">
    <cfRule type="cellIs" dxfId="4179" priority="4179" operator="lessThan">
      <formula>0</formula>
    </cfRule>
    <cfRule type="cellIs" dxfId="4178" priority="4180" operator="lessThan">
      <formula>-105575</formula>
    </cfRule>
  </conditionalFormatting>
  <conditionalFormatting sqref="BB164:BB167">
    <cfRule type="cellIs" dxfId="4177" priority="4177" operator="lessThan">
      <formula>0</formula>
    </cfRule>
    <cfRule type="cellIs" dxfId="4176" priority="4178" operator="lessThan">
      <formula>-105575</formula>
    </cfRule>
  </conditionalFormatting>
  <conditionalFormatting sqref="BB164:BB167">
    <cfRule type="cellIs" dxfId="4175" priority="4175" operator="lessThan">
      <formula>0</formula>
    </cfRule>
    <cfRule type="cellIs" dxfId="4174" priority="4176" operator="lessThan">
      <formula>-105575</formula>
    </cfRule>
  </conditionalFormatting>
  <conditionalFormatting sqref="BB169:BB177">
    <cfRule type="cellIs" dxfId="4173" priority="4173" operator="lessThan">
      <formula>0</formula>
    </cfRule>
    <cfRule type="cellIs" dxfId="4172" priority="4174" operator="lessThan">
      <formula>-105575</formula>
    </cfRule>
  </conditionalFormatting>
  <conditionalFormatting sqref="BB169:BB177">
    <cfRule type="cellIs" dxfId="4171" priority="4171" operator="lessThan">
      <formula>0</formula>
    </cfRule>
    <cfRule type="cellIs" dxfId="4170" priority="4172" operator="lessThan">
      <formula>-105575</formula>
    </cfRule>
  </conditionalFormatting>
  <conditionalFormatting sqref="BB169:BB177">
    <cfRule type="cellIs" dxfId="4169" priority="4169" operator="lessThan">
      <formula>0</formula>
    </cfRule>
    <cfRule type="cellIs" dxfId="4168" priority="4170" operator="lessThan">
      <formula>-105575</formula>
    </cfRule>
  </conditionalFormatting>
  <conditionalFormatting sqref="BB179:BB180">
    <cfRule type="cellIs" dxfId="4167" priority="4167" operator="lessThan">
      <formula>0</formula>
    </cfRule>
    <cfRule type="cellIs" dxfId="4166" priority="4168" operator="lessThan">
      <formula>-105575</formula>
    </cfRule>
  </conditionalFormatting>
  <conditionalFormatting sqref="BB179:BB180">
    <cfRule type="cellIs" dxfId="4165" priority="4165" operator="lessThan">
      <formula>0</formula>
    </cfRule>
    <cfRule type="cellIs" dxfId="4164" priority="4166" operator="lessThan">
      <formula>-105575</formula>
    </cfRule>
  </conditionalFormatting>
  <conditionalFormatting sqref="BB179:BB180">
    <cfRule type="cellIs" dxfId="4163" priority="4163" operator="lessThan">
      <formula>0</formula>
    </cfRule>
    <cfRule type="cellIs" dxfId="4162" priority="4164" operator="lessThan">
      <formula>-105575</formula>
    </cfRule>
  </conditionalFormatting>
  <conditionalFormatting sqref="BB183:BB189">
    <cfRule type="cellIs" dxfId="4161" priority="4161" operator="lessThan">
      <formula>0</formula>
    </cfRule>
    <cfRule type="cellIs" dxfId="4160" priority="4162" operator="lessThan">
      <formula>-105575</formula>
    </cfRule>
  </conditionalFormatting>
  <conditionalFormatting sqref="BB183:BB189">
    <cfRule type="cellIs" dxfId="4159" priority="4159" operator="lessThan">
      <formula>0</formula>
    </cfRule>
    <cfRule type="cellIs" dxfId="4158" priority="4160" operator="lessThan">
      <formula>-105575</formula>
    </cfRule>
  </conditionalFormatting>
  <conditionalFormatting sqref="BB183:BB189">
    <cfRule type="cellIs" dxfId="4157" priority="4157" operator="lessThan">
      <formula>0</formula>
    </cfRule>
    <cfRule type="cellIs" dxfId="4156" priority="4158" operator="lessThan">
      <formula>-105575</formula>
    </cfRule>
  </conditionalFormatting>
  <conditionalFormatting sqref="BB191:BB192">
    <cfRule type="cellIs" dxfId="4155" priority="4155" operator="lessThan">
      <formula>0</formula>
    </cfRule>
    <cfRule type="cellIs" dxfId="4154" priority="4156" operator="lessThan">
      <formula>-105575</formula>
    </cfRule>
  </conditionalFormatting>
  <conditionalFormatting sqref="BB191:BB192">
    <cfRule type="cellIs" dxfId="4153" priority="4153" operator="lessThan">
      <formula>0</formula>
    </cfRule>
    <cfRule type="cellIs" dxfId="4152" priority="4154" operator="lessThan">
      <formula>-105575</formula>
    </cfRule>
  </conditionalFormatting>
  <conditionalFormatting sqref="BB191:BB192">
    <cfRule type="cellIs" dxfId="4151" priority="4151" operator="lessThan">
      <formula>0</formula>
    </cfRule>
    <cfRule type="cellIs" dxfId="4150" priority="4152" operator="lessThan">
      <formula>-105575</formula>
    </cfRule>
  </conditionalFormatting>
  <conditionalFormatting sqref="BB194:BB195">
    <cfRule type="cellIs" dxfId="4149" priority="4149" operator="lessThan">
      <formula>0</formula>
    </cfRule>
    <cfRule type="cellIs" dxfId="4148" priority="4150" operator="lessThan">
      <formula>-105575</formula>
    </cfRule>
  </conditionalFormatting>
  <conditionalFormatting sqref="BB194:BB195">
    <cfRule type="cellIs" dxfId="4147" priority="4147" operator="lessThan">
      <formula>0</formula>
    </cfRule>
    <cfRule type="cellIs" dxfId="4146" priority="4148" operator="lessThan">
      <formula>-105575</formula>
    </cfRule>
  </conditionalFormatting>
  <conditionalFormatting sqref="BB194:BB195">
    <cfRule type="cellIs" dxfId="4145" priority="4145" operator="lessThan">
      <formula>0</formula>
    </cfRule>
    <cfRule type="cellIs" dxfId="4144" priority="4146" operator="lessThan">
      <formula>-105575</formula>
    </cfRule>
  </conditionalFormatting>
  <conditionalFormatting sqref="BB199:BB202">
    <cfRule type="cellIs" dxfId="4143" priority="4143" operator="lessThan">
      <formula>0</formula>
    </cfRule>
    <cfRule type="cellIs" dxfId="4142" priority="4144" operator="lessThan">
      <formula>-105575</formula>
    </cfRule>
  </conditionalFormatting>
  <conditionalFormatting sqref="BB199:BB202">
    <cfRule type="cellIs" dxfId="4141" priority="4141" operator="lessThan">
      <formula>0</formula>
    </cfRule>
    <cfRule type="cellIs" dxfId="4140" priority="4142" operator="lessThan">
      <formula>-105575</formula>
    </cfRule>
  </conditionalFormatting>
  <conditionalFormatting sqref="BB199:BB202">
    <cfRule type="cellIs" dxfId="4139" priority="4139" operator="lessThan">
      <formula>0</formula>
    </cfRule>
    <cfRule type="cellIs" dxfId="4138" priority="4140" operator="lessThan">
      <formula>-105575</formula>
    </cfRule>
  </conditionalFormatting>
  <conditionalFormatting sqref="BB204:BB208">
    <cfRule type="cellIs" dxfId="4137" priority="4137" operator="lessThan">
      <formula>0</formula>
    </cfRule>
    <cfRule type="cellIs" dxfId="4136" priority="4138" operator="lessThan">
      <formula>-105575</formula>
    </cfRule>
  </conditionalFormatting>
  <conditionalFormatting sqref="BB204:BB208">
    <cfRule type="cellIs" dxfId="4135" priority="4135" operator="lessThan">
      <formula>0</formula>
    </cfRule>
    <cfRule type="cellIs" dxfId="4134" priority="4136" operator="lessThan">
      <formula>-105575</formula>
    </cfRule>
  </conditionalFormatting>
  <conditionalFormatting sqref="BB204:BB208">
    <cfRule type="cellIs" dxfId="4133" priority="4133" operator="lessThan">
      <formula>0</formula>
    </cfRule>
    <cfRule type="cellIs" dxfId="4132" priority="4134" operator="lessThan">
      <formula>-105575</formula>
    </cfRule>
  </conditionalFormatting>
  <conditionalFormatting sqref="BB210:BB211">
    <cfRule type="cellIs" dxfId="4131" priority="4131" operator="lessThan">
      <formula>0</formula>
    </cfRule>
    <cfRule type="cellIs" dxfId="4130" priority="4132" operator="lessThan">
      <formula>-105575</formula>
    </cfRule>
  </conditionalFormatting>
  <conditionalFormatting sqref="BB210:BB211">
    <cfRule type="cellIs" dxfId="4129" priority="4129" operator="lessThan">
      <formula>0</formula>
    </cfRule>
    <cfRule type="cellIs" dxfId="4128" priority="4130" operator="lessThan">
      <formula>-105575</formula>
    </cfRule>
  </conditionalFormatting>
  <conditionalFormatting sqref="BB210:BB211">
    <cfRule type="cellIs" dxfId="4127" priority="4127" operator="lessThan">
      <formula>0</formula>
    </cfRule>
    <cfRule type="cellIs" dxfId="4126" priority="4128" operator="lessThan">
      <formula>-105575</formula>
    </cfRule>
  </conditionalFormatting>
  <conditionalFormatting sqref="BB214:BB219">
    <cfRule type="cellIs" dxfId="4125" priority="4125" operator="lessThan">
      <formula>0</formula>
    </cfRule>
    <cfRule type="cellIs" dxfId="4124" priority="4126" operator="lessThan">
      <formula>-105575</formula>
    </cfRule>
  </conditionalFormatting>
  <conditionalFormatting sqref="BB214:BB219">
    <cfRule type="cellIs" dxfId="4123" priority="4123" operator="lessThan">
      <formula>0</formula>
    </cfRule>
    <cfRule type="cellIs" dxfId="4122" priority="4124" operator="lessThan">
      <formula>-105575</formula>
    </cfRule>
  </conditionalFormatting>
  <conditionalFormatting sqref="BB214:BB219">
    <cfRule type="cellIs" dxfId="4121" priority="4121" operator="lessThan">
      <formula>0</formula>
    </cfRule>
    <cfRule type="cellIs" dxfId="4120" priority="4122" operator="lessThan">
      <formula>-105575</formula>
    </cfRule>
  </conditionalFormatting>
  <conditionalFormatting sqref="BB222:BB224">
    <cfRule type="cellIs" dxfId="4119" priority="4119" operator="lessThan">
      <formula>0</formula>
    </cfRule>
    <cfRule type="cellIs" dxfId="4118" priority="4120" operator="lessThan">
      <formula>-105575</formula>
    </cfRule>
  </conditionalFormatting>
  <conditionalFormatting sqref="BB222:BB224">
    <cfRule type="cellIs" dxfId="4117" priority="4117" operator="lessThan">
      <formula>0</formula>
    </cfRule>
    <cfRule type="cellIs" dxfId="4116" priority="4118" operator="lessThan">
      <formula>-105575</formula>
    </cfRule>
  </conditionalFormatting>
  <conditionalFormatting sqref="BB222:BB224">
    <cfRule type="cellIs" dxfId="4115" priority="4115" operator="lessThan">
      <formula>0</formula>
    </cfRule>
    <cfRule type="cellIs" dxfId="4114" priority="4116" operator="lessThan">
      <formula>-105575</formula>
    </cfRule>
  </conditionalFormatting>
  <conditionalFormatting sqref="BB227:BB230">
    <cfRule type="cellIs" dxfId="4113" priority="4113" operator="lessThan">
      <formula>0</formula>
    </cfRule>
    <cfRule type="cellIs" dxfId="4112" priority="4114" operator="lessThan">
      <formula>-105575</formula>
    </cfRule>
  </conditionalFormatting>
  <conditionalFormatting sqref="BB227:BB230">
    <cfRule type="cellIs" dxfId="4111" priority="4111" operator="lessThan">
      <formula>0</formula>
    </cfRule>
    <cfRule type="cellIs" dxfId="4110" priority="4112" operator="lessThan">
      <formula>-105575</formula>
    </cfRule>
  </conditionalFormatting>
  <conditionalFormatting sqref="BB227:BB230">
    <cfRule type="cellIs" dxfId="4109" priority="4109" operator="lessThan">
      <formula>0</formula>
    </cfRule>
    <cfRule type="cellIs" dxfId="4108" priority="4110" operator="lessThan">
      <formula>-105575</formula>
    </cfRule>
  </conditionalFormatting>
  <conditionalFormatting sqref="BB203 BB220:BB221 BB235:BB243 BB231:BB233 BB212:BB213 BB225:BB226">
    <cfRule type="cellIs" dxfId="4107" priority="4107" operator="lessThan">
      <formula>0</formula>
    </cfRule>
    <cfRule type="cellIs" dxfId="4106" priority="4108" operator="lessThan">
      <formula>-105575</formula>
    </cfRule>
  </conditionalFormatting>
  <conditionalFormatting sqref="BB220 BB212:BB213 BB235:BB238 BB240:BB243 BB225:BB226 BB231:BB233">
    <cfRule type="cellIs" dxfId="4105" priority="4105" operator="lessThan">
      <formula>0</formula>
    </cfRule>
    <cfRule type="cellIs" dxfId="4104" priority="4106" operator="lessThan">
      <formula>-105575</formula>
    </cfRule>
  </conditionalFormatting>
  <conditionalFormatting sqref="BB220:BB221 BB243 BB226 BB231:BB236 BB238:BB241 BB203 BB213">
    <cfRule type="cellIs" dxfId="4103" priority="4103" operator="lessThan">
      <formula>0</formula>
    </cfRule>
    <cfRule type="cellIs" dxfId="4102" priority="4104" operator="lessThan">
      <formula>-105575</formula>
    </cfRule>
  </conditionalFormatting>
  <conditionalFormatting sqref="BB235:BB243 BB231:BB233 BB220 BB212:BB213 BB225:BB226">
    <cfRule type="cellIs" dxfId="4101" priority="4101" operator="lessThan">
      <formula>0</formula>
    </cfRule>
    <cfRule type="cellIs" dxfId="4100" priority="4102" operator="lessThan">
      <formula>-105575</formula>
    </cfRule>
  </conditionalFormatting>
  <conditionalFormatting sqref="BB220:BB221 BB237:BB243 BB203 BB231:BB235 BB212:BB213 BB225:BB226">
    <cfRule type="cellIs" dxfId="4099" priority="4099" operator="lessThan">
      <formula>0</formula>
    </cfRule>
    <cfRule type="cellIs" dxfId="4098" priority="4100" operator="lessThan">
      <formula>-105575</formula>
    </cfRule>
  </conditionalFormatting>
  <conditionalFormatting sqref="BB220:BB221 BB237:BB240 BB242:BB243 BB225:BB226 BB231:BB235">
    <cfRule type="cellIs" dxfId="4097" priority="4097" operator="lessThan">
      <formula>0</formula>
    </cfRule>
    <cfRule type="cellIs" dxfId="4096" priority="4098" operator="lessThan">
      <formula>-105575</formula>
    </cfRule>
  </conditionalFormatting>
  <conditionalFormatting sqref="BB212 BB231 BB233:BB238 BB240:BB243 BB225">
    <cfRule type="cellIs" dxfId="4095" priority="4095" operator="lessThan">
      <formula>0</formula>
    </cfRule>
    <cfRule type="cellIs" dxfId="4094" priority="4096" operator="lessThan">
      <formula>-105575</formula>
    </cfRule>
  </conditionalFormatting>
  <conditionalFormatting sqref="BB237:BB243 BB231:BB235 BB220:BB221 BB225:BB226">
    <cfRule type="cellIs" dxfId="4093" priority="4093" operator="lessThan">
      <formula>0</formula>
    </cfRule>
    <cfRule type="cellIs" dxfId="4092" priority="4094" operator="lessThan">
      <formula>-105575</formula>
    </cfRule>
  </conditionalFormatting>
  <conditionalFormatting sqref="BB233:BB237 BB231 BB239:BB243">
    <cfRule type="cellIs" dxfId="4091" priority="4091" operator="lessThan">
      <formula>0</formula>
    </cfRule>
    <cfRule type="cellIs" dxfId="4090" priority="4092" operator="lessThan">
      <formula>-105575</formula>
    </cfRule>
  </conditionalFormatting>
  <conditionalFormatting sqref="BB233:BB237 BB231 BB239:BB243">
    <cfRule type="cellIs" dxfId="4089" priority="4089" operator="lessThan">
      <formula>0</formula>
    </cfRule>
    <cfRule type="cellIs" dxfId="4088" priority="4090" operator="lessThan">
      <formula>-105575</formula>
    </cfRule>
  </conditionalFormatting>
  <conditionalFormatting sqref="BB119:BB128 BB106:BB117 BB101:BB104 BB80:BB98">
    <cfRule type="cellIs" dxfId="4087" priority="4087" operator="lessThan">
      <formula>0</formula>
    </cfRule>
    <cfRule type="cellIs" dxfId="4086" priority="4088" operator="lessThan">
      <formula>-105575</formula>
    </cfRule>
  </conditionalFormatting>
  <conditionalFormatting sqref="BB130 BB132 BB134">
    <cfRule type="cellIs" dxfId="4085" priority="4085" operator="lessThan">
      <formula>0</formula>
    </cfRule>
    <cfRule type="cellIs" dxfId="4084" priority="4086" operator="lessThan">
      <formula>-105575</formula>
    </cfRule>
  </conditionalFormatting>
  <conditionalFormatting sqref="BB130 BB132 BB134">
    <cfRule type="cellIs" dxfId="4083" priority="4083" operator="lessThan">
      <formula>0</formula>
    </cfRule>
    <cfRule type="cellIs" dxfId="4082" priority="4084" operator="lessThan">
      <formula>-105575</formula>
    </cfRule>
  </conditionalFormatting>
  <conditionalFormatting sqref="BB129 BB131 BB133 BB135">
    <cfRule type="cellIs" dxfId="4081" priority="4081" operator="lessThan">
      <formula>0</formula>
    </cfRule>
    <cfRule type="cellIs" dxfId="4080" priority="4082" operator="lessThan">
      <formula>-105575</formula>
    </cfRule>
  </conditionalFormatting>
  <conditionalFormatting sqref="BB140 BB145 BB142:BB143 BB137:BB138">
    <cfRule type="cellIs" dxfId="4079" priority="4079" operator="lessThan">
      <formula>0</formula>
    </cfRule>
    <cfRule type="cellIs" dxfId="4078" priority="4080" operator="lessThan">
      <formula>-105575</formula>
    </cfRule>
  </conditionalFormatting>
  <conditionalFormatting sqref="BB149">
    <cfRule type="cellIs" dxfId="4077" priority="4077" operator="lessThan">
      <formula>0</formula>
    </cfRule>
    <cfRule type="cellIs" dxfId="4076" priority="4078" operator="lessThan">
      <formula>-105575</formula>
    </cfRule>
  </conditionalFormatting>
  <conditionalFormatting sqref="BB129:BB138 BB140:BB149">
    <cfRule type="cellIs" dxfId="4075" priority="4075" operator="lessThan">
      <formula>0</formula>
    </cfRule>
    <cfRule type="cellIs" dxfId="4074" priority="4076" operator="lessThan">
      <formula>-105575</formula>
    </cfRule>
  </conditionalFormatting>
  <conditionalFormatting sqref="BB94:BB98 BB86:BB87 BB89:BB91 BB141:BB149 BB124:BB133 BB107:BB110 BB112:BB117 BB119:BB122 BB135:BB138 BB101:BB104 BB80:BB84">
    <cfRule type="cellIs" dxfId="4073" priority="4073" operator="lessThan">
      <formula>0</formula>
    </cfRule>
    <cfRule type="cellIs" dxfId="4072" priority="4074" operator="lessThan">
      <formula>-105575</formula>
    </cfRule>
  </conditionalFormatting>
  <conditionalFormatting sqref="BB129 BB131 BB133 BB135">
    <cfRule type="cellIs" dxfId="4071" priority="4071" operator="lessThan">
      <formula>0</formula>
    </cfRule>
    <cfRule type="cellIs" dxfId="4070" priority="4072" operator="lessThan">
      <formula>-105575</formula>
    </cfRule>
  </conditionalFormatting>
  <conditionalFormatting sqref="BB146 BB144 BB141">
    <cfRule type="cellIs" dxfId="4069" priority="4069" operator="lessThan">
      <formula>0</formula>
    </cfRule>
    <cfRule type="cellIs" dxfId="4068" priority="4070" operator="lessThan">
      <formula>-105575</formula>
    </cfRule>
  </conditionalFormatting>
  <conditionalFormatting sqref="BB146 BB144 BB141">
    <cfRule type="cellIs" dxfId="4067" priority="4067" operator="lessThan">
      <formula>0</formula>
    </cfRule>
    <cfRule type="cellIs" dxfId="4066" priority="4068" operator="lessThan">
      <formula>-105575</formula>
    </cfRule>
  </conditionalFormatting>
  <conditionalFormatting sqref="BB140 BB145 BB142:BB143 BB137:BB138">
    <cfRule type="cellIs" dxfId="4065" priority="4065" operator="lessThan">
      <formula>0</formula>
    </cfRule>
    <cfRule type="cellIs" dxfId="4064" priority="4066" operator="lessThan">
      <formula>-105575</formula>
    </cfRule>
  </conditionalFormatting>
  <conditionalFormatting sqref="BB149">
    <cfRule type="cellIs" dxfId="4063" priority="4063" operator="lessThan">
      <formula>0</formula>
    </cfRule>
    <cfRule type="cellIs" dxfId="4062" priority="4064" operator="lessThan">
      <formula>-105575</formula>
    </cfRule>
  </conditionalFormatting>
  <conditionalFormatting sqref="BB94:BB98 BB86:BB87 BB89:BB91 BB141:BB149 BB124:BB133 BB107:BB110 BB112:BB117 BB119:BB122 BB135:BB138 BB101:BB104 BB80:BB84">
    <cfRule type="cellIs" dxfId="4061" priority="4061" operator="lessThan">
      <formula>0</formula>
    </cfRule>
    <cfRule type="cellIs" dxfId="4060"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4059" priority="4059" operator="lessThan">
      <formula>0</formula>
    </cfRule>
    <cfRule type="cellIs" dxfId="4058" priority="4060" operator="lessThan">
      <formula>-105575</formula>
    </cfRule>
  </conditionalFormatting>
  <conditionalFormatting sqref="BB41">
    <cfRule type="cellIs" dxfId="4057" priority="4057" operator="lessThan">
      <formula>0</formula>
    </cfRule>
    <cfRule type="cellIs" dxfId="4056" priority="4058" operator="lessThan">
      <formula>-105575</formula>
    </cfRule>
  </conditionalFormatting>
  <conditionalFormatting sqref="BB152:BB155">
    <cfRule type="cellIs" dxfId="4055" priority="4055" operator="lessThan">
      <formula>0</formula>
    </cfRule>
    <cfRule type="cellIs" dxfId="4054" priority="4056" operator="lessThan">
      <formula>-105575</formula>
    </cfRule>
  </conditionalFormatting>
  <conditionalFormatting sqref="BB152:BB155">
    <cfRule type="cellIs" dxfId="4053" priority="4053" operator="lessThan">
      <formula>0</formula>
    </cfRule>
    <cfRule type="cellIs" dxfId="4052" priority="4054" operator="lessThan">
      <formula>-105575</formula>
    </cfRule>
  </conditionalFormatting>
  <conditionalFormatting sqref="BB152:BB155">
    <cfRule type="cellIs" dxfId="4051" priority="4051" operator="lessThan">
      <formula>0</formula>
    </cfRule>
    <cfRule type="cellIs" dxfId="4050" priority="4052" operator="lessThan">
      <formula>-105575</formula>
    </cfRule>
  </conditionalFormatting>
  <conditionalFormatting sqref="BB157:BB158">
    <cfRule type="cellIs" dxfId="4049" priority="4049" operator="lessThan">
      <formula>0</formula>
    </cfRule>
    <cfRule type="cellIs" dxfId="4048" priority="4050" operator="lessThan">
      <formula>-105575</formula>
    </cfRule>
  </conditionalFormatting>
  <conditionalFormatting sqref="BB157:BB158">
    <cfRule type="cellIs" dxfId="4047" priority="4047" operator="lessThan">
      <formula>0</formula>
    </cfRule>
    <cfRule type="cellIs" dxfId="4046" priority="4048" operator="lessThan">
      <formula>-105575</formula>
    </cfRule>
  </conditionalFormatting>
  <conditionalFormatting sqref="BB157:BB158">
    <cfRule type="cellIs" dxfId="4045" priority="4045" operator="lessThan">
      <formula>0</formula>
    </cfRule>
    <cfRule type="cellIs" dxfId="4044" priority="4046" operator="lessThan">
      <formula>-105575</formula>
    </cfRule>
  </conditionalFormatting>
  <conditionalFormatting sqref="BB160:BB161">
    <cfRule type="cellIs" dxfId="4043" priority="4043" operator="lessThan">
      <formula>0</formula>
    </cfRule>
    <cfRule type="cellIs" dxfId="4042" priority="4044" operator="lessThan">
      <formula>-105575</formula>
    </cfRule>
  </conditionalFormatting>
  <conditionalFormatting sqref="BB160:BB161">
    <cfRule type="cellIs" dxfId="4041" priority="4041" operator="lessThan">
      <formula>0</formula>
    </cfRule>
    <cfRule type="cellIs" dxfId="4040" priority="4042" operator="lessThan">
      <formula>-105575</formula>
    </cfRule>
  </conditionalFormatting>
  <conditionalFormatting sqref="BB160:BB161">
    <cfRule type="cellIs" dxfId="4039" priority="4039" operator="lessThan">
      <formula>0</formula>
    </cfRule>
    <cfRule type="cellIs" dxfId="4038" priority="4040" operator="lessThan">
      <formula>-105575</formula>
    </cfRule>
  </conditionalFormatting>
  <conditionalFormatting sqref="BB164:BB167">
    <cfRule type="cellIs" dxfId="4037" priority="4037" operator="lessThan">
      <formula>0</formula>
    </cfRule>
    <cfRule type="cellIs" dxfId="4036" priority="4038" operator="lessThan">
      <formula>-105575</formula>
    </cfRule>
  </conditionalFormatting>
  <conditionalFormatting sqref="BB164:BB167">
    <cfRule type="cellIs" dxfId="4035" priority="4035" operator="lessThan">
      <formula>0</formula>
    </cfRule>
    <cfRule type="cellIs" dxfId="4034" priority="4036" operator="lessThan">
      <formula>-105575</formula>
    </cfRule>
  </conditionalFormatting>
  <conditionalFormatting sqref="BB164:BB167">
    <cfRule type="cellIs" dxfId="4033" priority="4033" operator="lessThan">
      <formula>0</formula>
    </cfRule>
    <cfRule type="cellIs" dxfId="4032" priority="4034" operator="lessThan">
      <formula>-105575</formula>
    </cfRule>
  </conditionalFormatting>
  <conditionalFormatting sqref="BB169:BB177">
    <cfRule type="cellIs" dxfId="4031" priority="4031" operator="lessThan">
      <formula>0</formula>
    </cfRule>
    <cfRule type="cellIs" dxfId="4030" priority="4032" operator="lessThan">
      <formula>-105575</formula>
    </cfRule>
  </conditionalFormatting>
  <conditionalFormatting sqref="BB169:BB177">
    <cfRule type="cellIs" dxfId="4029" priority="4029" operator="lessThan">
      <formula>0</formula>
    </cfRule>
    <cfRule type="cellIs" dxfId="4028" priority="4030" operator="lessThan">
      <formula>-105575</formula>
    </cfRule>
  </conditionalFormatting>
  <conditionalFormatting sqref="BB169:BB177">
    <cfRule type="cellIs" dxfId="4027" priority="4027" operator="lessThan">
      <formula>0</formula>
    </cfRule>
    <cfRule type="cellIs" dxfId="4026" priority="4028" operator="lessThan">
      <formula>-105575</formula>
    </cfRule>
  </conditionalFormatting>
  <conditionalFormatting sqref="BB179:BB180">
    <cfRule type="cellIs" dxfId="4025" priority="4025" operator="lessThan">
      <formula>0</formula>
    </cfRule>
    <cfRule type="cellIs" dxfId="4024" priority="4026" operator="lessThan">
      <formula>-105575</formula>
    </cfRule>
  </conditionalFormatting>
  <conditionalFormatting sqref="BB179:BB180">
    <cfRule type="cellIs" dxfId="4023" priority="4023" operator="lessThan">
      <formula>0</formula>
    </cfRule>
    <cfRule type="cellIs" dxfId="4022" priority="4024" operator="lessThan">
      <formula>-105575</formula>
    </cfRule>
  </conditionalFormatting>
  <conditionalFormatting sqref="BB179:BB180">
    <cfRule type="cellIs" dxfId="4021" priority="4021" operator="lessThan">
      <formula>0</formula>
    </cfRule>
    <cfRule type="cellIs" dxfId="4020" priority="4022" operator="lessThan">
      <formula>-105575</formula>
    </cfRule>
  </conditionalFormatting>
  <conditionalFormatting sqref="BB183:BB189">
    <cfRule type="cellIs" dxfId="4019" priority="4019" operator="lessThan">
      <formula>0</formula>
    </cfRule>
    <cfRule type="cellIs" dxfId="4018" priority="4020" operator="lessThan">
      <formula>-105575</formula>
    </cfRule>
  </conditionalFormatting>
  <conditionalFormatting sqref="BB183:BB189">
    <cfRule type="cellIs" dxfId="4017" priority="4017" operator="lessThan">
      <formula>0</formula>
    </cfRule>
    <cfRule type="cellIs" dxfId="4016" priority="4018" operator="lessThan">
      <formula>-105575</formula>
    </cfRule>
  </conditionalFormatting>
  <conditionalFormatting sqref="BB183:BB189">
    <cfRule type="cellIs" dxfId="4015" priority="4015" operator="lessThan">
      <formula>0</formula>
    </cfRule>
    <cfRule type="cellIs" dxfId="4014" priority="4016" operator="lessThan">
      <formula>-105575</formula>
    </cfRule>
  </conditionalFormatting>
  <conditionalFormatting sqref="BB191:BB192">
    <cfRule type="cellIs" dxfId="4013" priority="4013" operator="lessThan">
      <formula>0</formula>
    </cfRule>
    <cfRule type="cellIs" dxfId="4012" priority="4014" operator="lessThan">
      <formula>-105575</formula>
    </cfRule>
  </conditionalFormatting>
  <conditionalFormatting sqref="BB191:BB192">
    <cfRule type="cellIs" dxfId="4011" priority="4011" operator="lessThan">
      <formula>0</formula>
    </cfRule>
    <cfRule type="cellIs" dxfId="4010" priority="4012" operator="lessThan">
      <formula>-105575</formula>
    </cfRule>
  </conditionalFormatting>
  <conditionalFormatting sqref="BB191:BB192">
    <cfRule type="cellIs" dxfId="4009" priority="4009" operator="lessThan">
      <formula>0</formula>
    </cfRule>
    <cfRule type="cellIs" dxfId="4008" priority="4010" operator="lessThan">
      <formula>-105575</formula>
    </cfRule>
  </conditionalFormatting>
  <conditionalFormatting sqref="BB194:BB195">
    <cfRule type="cellIs" dxfId="4007" priority="4007" operator="lessThan">
      <formula>0</formula>
    </cfRule>
    <cfRule type="cellIs" dxfId="4006" priority="4008" operator="lessThan">
      <formula>-105575</formula>
    </cfRule>
  </conditionalFormatting>
  <conditionalFormatting sqref="BB194:BB195">
    <cfRule type="cellIs" dxfId="4005" priority="4005" operator="lessThan">
      <formula>0</formula>
    </cfRule>
    <cfRule type="cellIs" dxfId="4004" priority="4006" operator="lessThan">
      <formula>-105575</formula>
    </cfRule>
  </conditionalFormatting>
  <conditionalFormatting sqref="BB194:BB195">
    <cfRule type="cellIs" dxfId="4003" priority="4003" operator="lessThan">
      <formula>0</formula>
    </cfRule>
    <cfRule type="cellIs" dxfId="4002" priority="4004" operator="lessThan">
      <formula>-105575</formula>
    </cfRule>
  </conditionalFormatting>
  <conditionalFormatting sqref="BB199:BB202">
    <cfRule type="cellIs" dxfId="4001" priority="4001" operator="lessThan">
      <formula>0</formula>
    </cfRule>
    <cfRule type="cellIs" dxfId="4000" priority="4002" operator="lessThan">
      <formula>-105575</formula>
    </cfRule>
  </conditionalFormatting>
  <conditionalFormatting sqref="BB199:BB202">
    <cfRule type="cellIs" dxfId="3999" priority="3999" operator="lessThan">
      <formula>0</formula>
    </cfRule>
    <cfRule type="cellIs" dxfId="3998" priority="4000" operator="lessThan">
      <formula>-105575</formula>
    </cfRule>
  </conditionalFormatting>
  <conditionalFormatting sqref="BB199:BB202">
    <cfRule type="cellIs" dxfId="3997" priority="3997" operator="lessThan">
      <formula>0</formula>
    </cfRule>
    <cfRule type="cellIs" dxfId="3996" priority="3998" operator="lessThan">
      <formula>-105575</formula>
    </cfRule>
  </conditionalFormatting>
  <conditionalFormatting sqref="BB204:BB208">
    <cfRule type="cellIs" dxfId="3995" priority="3995" operator="lessThan">
      <formula>0</formula>
    </cfRule>
    <cfRule type="cellIs" dxfId="3994" priority="3996" operator="lessThan">
      <formula>-105575</formula>
    </cfRule>
  </conditionalFormatting>
  <conditionalFormatting sqref="BB204:BB208">
    <cfRule type="cellIs" dxfId="3993" priority="3993" operator="lessThan">
      <formula>0</formula>
    </cfRule>
    <cfRule type="cellIs" dxfId="3992" priority="3994" operator="lessThan">
      <formula>-105575</formula>
    </cfRule>
  </conditionalFormatting>
  <conditionalFormatting sqref="BB204:BB208">
    <cfRule type="cellIs" dxfId="3991" priority="3991" operator="lessThan">
      <formula>0</formula>
    </cfRule>
    <cfRule type="cellIs" dxfId="3990" priority="3992" operator="lessThan">
      <formula>-105575</formula>
    </cfRule>
  </conditionalFormatting>
  <conditionalFormatting sqref="BB210:BB211">
    <cfRule type="cellIs" dxfId="3989" priority="3989" operator="lessThan">
      <formula>0</formula>
    </cfRule>
    <cfRule type="cellIs" dxfId="3988" priority="3990" operator="lessThan">
      <formula>-105575</formula>
    </cfRule>
  </conditionalFormatting>
  <conditionalFormatting sqref="BB210:BB211">
    <cfRule type="cellIs" dxfId="3987" priority="3987" operator="lessThan">
      <formula>0</formula>
    </cfRule>
    <cfRule type="cellIs" dxfId="3986" priority="3988" operator="lessThan">
      <formula>-105575</formula>
    </cfRule>
  </conditionalFormatting>
  <conditionalFormatting sqref="BB210:BB211">
    <cfRule type="cellIs" dxfId="3985" priority="3985" operator="lessThan">
      <formula>0</formula>
    </cfRule>
    <cfRule type="cellIs" dxfId="3984" priority="3986" operator="lessThan">
      <formula>-105575</formula>
    </cfRule>
  </conditionalFormatting>
  <conditionalFormatting sqref="BB214:BB219">
    <cfRule type="cellIs" dxfId="3983" priority="3983" operator="lessThan">
      <formula>0</formula>
    </cfRule>
    <cfRule type="cellIs" dxfId="3982" priority="3984" operator="lessThan">
      <formula>-105575</formula>
    </cfRule>
  </conditionalFormatting>
  <conditionalFormatting sqref="BB214:BB219">
    <cfRule type="cellIs" dxfId="3981" priority="3981" operator="lessThan">
      <formula>0</formula>
    </cfRule>
    <cfRule type="cellIs" dxfId="3980" priority="3982" operator="lessThan">
      <formula>-105575</formula>
    </cfRule>
  </conditionalFormatting>
  <conditionalFormatting sqref="BB214:BB219">
    <cfRule type="cellIs" dxfId="3979" priority="3979" operator="lessThan">
      <formula>0</formula>
    </cfRule>
    <cfRule type="cellIs" dxfId="3978" priority="3980" operator="lessThan">
      <formula>-105575</formula>
    </cfRule>
  </conditionalFormatting>
  <conditionalFormatting sqref="BB222:BB224">
    <cfRule type="cellIs" dxfId="3977" priority="3977" operator="lessThan">
      <formula>0</formula>
    </cfRule>
    <cfRule type="cellIs" dxfId="3976" priority="3978" operator="lessThan">
      <formula>-105575</formula>
    </cfRule>
  </conditionalFormatting>
  <conditionalFormatting sqref="BB222:BB224">
    <cfRule type="cellIs" dxfId="3975" priority="3975" operator="lessThan">
      <formula>0</formula>
    </cfRule>
    <cfRule type="cellIs" dxfId="3974" priority="3976" operator="lessThan">
      <formula>-105575</formula>
    </cfRule>
  </conditionalFormatting>
  <conditionalFormatting sqref="BB222:BB224">
    <cfRule type="cellIs" dxfId="3973" priority="3973" operator="lessThan">
      <formula>0</formula>
    </cfRule>
    <cfRule type="cellIs" dxfId="3972" priority="3974" operator="lessThan">
      <formula>-105575</formula>
    </cfRule>
  </conditionalFormatting>
  <conditionalFormatting sqref="BB227:BB230">
    <cfRule type="cellIs" dxfId="3971" priority="3971" operator="lessThan">
      <formula>0</formula>
    </cfRule>
    <cfRule type="cellIs" dxfId="3970" priority="3972" operator="lessThan">
      <formula>-105575</formula>
    </cfRule>
  </conditionalFormatting>
  <conditionalFormatting sqref="BB227:BB230">
    <cfRule type="cellIs" dxfId="3969" priority="3969" operator="lessThan">
      <formula>0</formula>
    </cfRule>
    <cfRule type="cellIs" dxfId="3968" priority="3970" operator="lessThan">
      <formula>-105575</formula>
    </cfRule>
  </conditionalFormatting>
  <conditionalFormatting sqref="BB227:BB230">
    <cfRule type="cellIs" dxfId="3967" priority="3967" operator="lessThan">
      <formula>0</formula>
    </cfRule>
    <cfRule type="cellIs" dxfId="3966" priority="3968" operator="lessThan">
      <formula>-105575</formula>
    </cfRule>
  </conditionalFormatting>
  <conditionalFormatting sqref="BB246:BB249">
    <cfRule type="cellIs" dxfId="3965" priority="3965" operator="lessThan">
      <formula>0</formula>
    </cfRule>
    <cfRule type="cellIs" dxfId="3964" priority="3966" operator="lessThan">
      <formula>-105575</formula>
    </cfRule>
  </conditionalFormatting>
  <conditionalFormatting sqref="BB246:BB249">
    <cfRule type="cellIs" dxfId="3963" priority="3963" operator="lessThan">
      <formula>0</formula>
    </cfRule>
    <cfRule type="cellIs" dxfId="3962" priority="3964" operator="lessThan">
      <formula>-105575</formula>
    </cfRule>
  </conditionalFormatting>
  <conditionalFormatting sqref="BB246:BB249">
    <cfRule type="cellIs" dxfId="3961" priority="3961" operator="lessThan">
      <formula>0</formula>
    </cfRule>
    <cfRule type="cellIs" dxfId="3960" priority="3962" operator="lessThan">
      <formula>-105575</formula>
    </cfRule>
  </conditionalFormatting>
  <conditionalFormatting sqref="BB246:BB249">
    <cfRule type="cellIs" dxfId="3959" priority="3959" operator="lessThan">
      <formula>0</formula>
    </cfRule>
    <cfRule type="cellIs" dxfId="3958" priority="3960" operator="lessThan">
      <formula>-105575</formula>
    </cfRule>
  </conditionalFormatting>
  <conditionalFormatting sqref="BB246:BB249">
    <cfRule type="cellIs" dxfId="3957" priority="3957" operator="lessThan">
      <formula>0</formula>
    </cfRule>
    <cfRule type="cellIs" dxfId="3956" priority="3958" operator="lessThan">
      <formula>-105575</formula>
    </cfRule>
  </conditionalFormatting>
  <conditionalFormatting sqref="BB246:BB249">
    <cfRule type="cellIs" dxfId="3955" priority="3955" operator="lessThan">
      <formula>0</formula>
    </cfRule>
    <cfRule type="cellIs" dxfId="3954" priority="3956" operator="lessThan">
      <formula>-105575</formula>
    </cfRule>
  </conditionalFormatting>
  <conditionalFormatting sqref="BB246:BB249">
    <cfRule type="cellIs" dxfId="3953" priority="3953" operator="lessThan">
      <formula>0</formula>
    </cfRule>
    <cfRule type="cellIs" dxfId="3952" priority="3954" operator="lessThan">
      <formula>-105575</formula>
    </cfRule>
  </conditionalFormatting>
  <conditionalFormatting sqref="BB246:BB249">
    <cfRule type="cellIs" dxfId="3951" priority="3951" operator="lessThan">
      <formula>0</formula>
    </cfRule>
    <cfRule type="cellIs" dxfId="3950" priority="3952" operator="lessThan">
      <formula>-105575</formula>
    </cfRule>
  </conditionalFormatting>
  <conditionalFormatting sqref="BB246:BB249">
    <cfRule type="cellIs" dxfId="3949" priority="3949" operator="lessThan">
      <formula>0</formula>
    </cfRule>
    <cfRule type="cellIs" dxfId="3948" priority="3950" operator="lessThan">
      <formula>-105575</formula>
    </cfRule>
  </conditionalFormatting>
  <conditionalFormatting sqref="BB251:BB253">
    <cfRule type="cellIs" dxfId="3947" priority="3947" operator="lessThan">
      <formula>0</formula>
    </cfRule>
    <cfRule type="cellIs" dxfId="3946" priority="3948" operator="lessThan">
      <formula>-105575</formula>
    </cfRule>
  </conditionalFormatting>
  <conditionalFormatting sqref="BB251:BB253">
    <cfRule type="cellIs" dxfId="3945" priority="3945" operator="lessThan">
      <formula>0</formula>
    </cfRule>
    <cfRule type="cellIs" dxfId="3944" priority="3946" operator="lessThan">
      <formula>-105575</formula>
    </cfRule>
  </conditionalFormatting>
  <conditionalFormatting sqref="BB251:BB253">
    <cfRule type="cellIs" dxfId="3943" priority="3943" operator="lessThan">
      <formula>0</formula>
    </cfRule>
    <cfRule type="cellIs" dxfId="3942" priority="3944" operator="lessThan">
      <formula>-105575</formula>
    </cfRule>
  </conditionalFormatting>
  <conditionalFormatting sqref="BB251:BB253">
    <cfRule type="cellIs" dxfId="3941" priority="3941" operator="lessThan">
      <formula>0</formula>
    </cfRule>
    <cfRule type="cellIs" dxfId="3940" priority="3942" operator="lessThan">
      <formula>-105575</formula>
    </cfRule>
  </conditionalFormatting>
  <conditionalFormatting sqref="BB251:BB253">
    <cfRule type="cellIs" dxfId="3939" priority="3939" operator="lessThan">
      <formula>0</formula>
    </cfRule>
    <cfRule type="cellIs" dxfId="3938" priority="3940" operator="lessThan">
      <formula>-105575</formula>
    </cfRule>
  </conditionalFormatting>
  <conditionalFormatting sqref="BB251:BB253">
    <cfRule type="cellIs" dxfId="3937" priority="3937" operator="lessThan">
      <formula>0</formula>
    </cfRule>
    <cfRule type="cellIs" dxfId="3936" priority="3938" operator="lessThan">
      <formula>-105575</formula>
    </cfRule>
  </conditionalFormatting>
  <conditionalFormatting sqref="BB251:BB253">
    <cfRule type="cellIs" dxfId="3935" priority="3935" operator="lessThan">
      <formula>0</formula>
    </cfRule>
    <cfRule type="cellIs" dxfId="3934" priority="3936" operator="lessThan">
      <formula>-105575</formula>
    </cfRule>
  </conditionalFormatting>
  <conditionalFormatting sqref="BB251:BB253">
    <cfRule type="cellIs" dxfId="3933" priority="3933" operator="lessThan">
      <formula>0</formula>
    </cfRule>
    <cfRule type="cellIs" dxfId="3932" priority="3934" operator="lessThan">
      <formula>-105575</formula>
    </cfRule>
  </conditionalFormatting>
  <conditionalFormatting sqref="BB251:BB253">
    <cfRule type="cellIs" dxfId="3931" priority="3931" operator="lessThan">
      <formula>0</formula>
    </cfRule>
    <cfRule type="cellIs" dxfId="3930" priority="3932" operator="lessThan">
      <formula>-105575</formula>
    </cfRule>
  </conditionalFormatting>
  <conditionalFormatting sqref="BB255:BB257">
    <cfRule type="cellIs" dxfId="3929" priority="3929" operator="lessThan">
      <formula>0</formula>
    </cfRule>
    <cfRule type="cellIs" dxfId="3928" priority="3930" operator="lessThan">
      <formula>-105575</formula>
    </cfRule>
  </conditionalFormatting>
  <conditionalFormatting sqref="BB255:BB257">
    <cfRule type="cellIs" dxfId="3927" priority="3927" operator="lessThan">
      <formula>0</formula>
    </cfRule>
    <cfRule type="cellIs" dxfId="3926" priority="3928" operator="lessThan">
      <formula>-105575</formula>
    </cfRule>
  </conditionalFormatting>
  <conditionalFormatting sqref="BB255:BB257">
    <cfRule type="cellIs" dxfId="3925" priority="3925" operator="lessThan">
      <formula>0</formula>
    </cfRule>
    <cfRule type="cellIs" dxfId="3924" priority="3926" operator="lessThan">
      <formula>-105575</formula>
    </cfRule>
  </conditionalFormatting>
  <conditionalFormatting sqref="BB255:BB257">
    <cfRule type="cellIs" dxfId="3923" priority="3923" operator="lessThan">
      <formula>0</formula>
    </cfRule>
    <cfRule type="cellIs" dxfId="3922" priority="3924" operator="lessThan">
      <formula>-105575</formula>
    </cfRule>
  </conditionalFormatting>
  <conditionalFormatting sqref="BB255:BB257">
    <cfRule type="cellIs" dxfId="3921" priority="3921" operator="lessThan">
      <formula>0</formula>
    </cfRule>
    <cfRule type="cellIs" dxfId="3920" priority="3922" operator="lessThan">
      <formula>-105575</formula>
    </cfRule>
  </conditionalFormatting>
  <conditionalFormatting sqref="BB255:BB257">
    <cfRule type="cellIs" dxfId="3919" priority="3919" operator="lessThan">
      <formula>0</formula>
    </cfRule>
    <cfRule type="cellIs" dxfId="3918" priority="3920" operator="lessThan">
      <formula>-105575</formula>
    </cfRule>
  </conditionalFormatting>
  <conditionalFormatting sqref="BB255:BB257">
    <cfRule type="cellIs" dxfId="3917" priority="3917" operator="lessThan">
      <formula>0</formula>
    </cfRule>
    <cfRule type="cellIs" dxfId="3916" priority="3918" operator="lessThan">
      <formula>-105575</formula>
    </cfRule>
  </conditionalFormatting>
  <conditionalFormatting sqref="BB255:BB257">
    <cfRule type="cellIs" dxfId="3915" priority="3915" operator="lessThan">
      <formula>0</formula>
    </cfRule>
    <cfRule type="cellIs" dxfId="3914" priority="3916" operator="lessThan">
      <formula>-105575</formula>
    </cfRule>
  </conditionalFormatting>
  <conditionalFormatting sqref="BB255:BB257">
    <cfRule type="cellIs" dxfId="3913" priority="3913" operator="lessThan">
      <formula>0</formula>
    </cfRule>
    <cfRule type="cellIs" dxfId="3912" priority="3914" operator="lessThan">
      <formula>-105575</formula>
    </cfRule>
  </conditionalFormatting>
  <conditionalFormatting sqref="BB260:BB262">
    <cfRule type="cellIs" dxfId="3911" priority="3911" operator="lessThan">
      <formula>0</formula>
    </cfRule>
    <cfRule type="cellIs" dxfId="3910" priority="3912" operator="lessThan">
      <formula>-105575</formula>
    </cfRule>
  </conditionalFormatting>
  <conditionalFormatting sqref="BB260:BB262">
    <cfRule type="cellIs" dxfId="3909" priority="3909" operator="lessThan">
      <formula>0</formula>
    </cfRule>
    <cfRule type="cellIs" dxfId="3908" priority="3910" operator="lessThan">
      <formula>-105575</formula>
    </cfRule>
  </conditionalFormatting>
  <conditionalFormatting sqref="BB260:BB262">
    <cfRule type="cellIs" dxfId="3907" priority="3907" operator="lessThan">
      <formula>0</formula>
    </cfRule>
    <cfRule type="cellIs" dxfId="3906" priority="3908" operator="lessThan">
      <formula>-105575</formula>
    </cfRule>
  </conditionalFormatting>
  <conditionalFormatting sqref="BB260:BB262">
    <cfRule type="cellIs" dxfId="3905" priority="3905" operator="lessThan">
      <formula>0</formula>
    </cfRule>
    <cfRule type="cellIs" dxfId="3904" priority="3906" operator="lessThan">
      <formula>-105575</formula>
    </cfRule>
  </conditionalFormatting>
  <conditionalFormatting sqref="BB260:BB262">
    <cfRule type="cellIs" dxfId="3903" priority="3903" operator="lessThan">
      <formula>0</formula>
    </cfRule>
    <cfRule type="cellIs" dxfId="3902" priority="3904" operator="lessThan">
      <formula>-105575</formula>
    </cfRule>
  </conditionalFormatting>
  <conditionalFormatting sqref="BB260:BB262">
    <cfRule type="cellIs" dxfId="3901" priority="3901" operator="lessThan">
      <formula>0</formula>
    </cfRule>
    <cfRule type="cellIs" dxfId="3900" priority="3902" operator="lessThan">
      <formula>-105575</formula>
    </cfRule>
  </conditionalFormatting>
  <conditionalFormatting sqref="BB260:BB262">
    <cfRule type="cellIs" dxfId="3899" priority="3899" operator="lessThan">
      <formula>0</formula>
    </cfRule>
    <cfRule type="cellIs" dxfId="3898" priority="3900" operator="lessThan">
      <formula>-105575</formula>
    </cfRule>
  </conditionalFormatting>
  <conditionalFormatting sqref="BB260:BB262">
    <cfRule type="cellIs" dxfId="3897" priority="3897" operator="lessThan">
      <formula>0</formula>
    </cfRule>
    <cfRule type="cellIs" dxfId="3896" priority="3898" operator="lessThan">
      <formula>-105575</formula>
    </cfRule>
  </conditionalFormatting>
  <conditionalFormatting sqref="BB260:BB262">
    <cfRule type="cellIs" dxfId="3895" priority="3895" operator="lessThan">
      <formula>0</formula>
    </cfRule>
    <cfRule type="cellIs" dxfId="3894" priority="3896" operator="lessThan">
      <formula>-105575</formula>
    </cfRule>
  </conditionalFormatting>
  <conditionalFormatting sqref="BB264:BB267">
    <cfRule type="cellIs" dxfId="3893" priority="3893" operator="lessThan">
      <formula>0</formula>
    </cfRule>
    <cfRule type="cellIs" dxfId="3892" priority="3894" operator="lessThan">
      <formula>-105575</formula>
    </cfRule>
  </conditionalFormatting>
  <conditionalFormatting sqref="BB264:BB267">
    <cfRule type="cellIs" dxfId="3891" priority="3891" operator="lessThan">
      <formula>0</formula>
    </cfRule>
    <cfRule type="cellIs" dxfId="3890" priority="3892" operator="lessThan">
      <formula>-105575</formula>
    </cfRule>
  </conditionalFormatting>
  <conditionalFormatting sqref="BB264:BB267">
    <cfRule type="cellIs" dxfId="3889" priority="3889" operator="lessThan">
      <formula>0</formula>
    </cfRule>
    <cfRule type="cellIs" dxfId="3888" priority="3890" operator="lessThan">
      <formula>-105575</formula>
    </cfRule>
  </conditionalFormatting>
  <conditionalFormatting sqref="BB264:BB267">
    <cfRule type="cellIs" dxfId="3887" priority="3887" operator="lessThan">
      <formula>0</formula>
    </cfRule>
    <cfRule type="cellIs" dxfId="3886" priority="3888" operator="lessThan">
      <formula>-105575</formula>
    </cfRule>
  </conditionalFormatting>
  <conditionalFormatting sqref="BB264:BB267">
    <cfRule type="cellIs" dxfId="3885" priority="3885" operator="lessThan">
      <formula>0</formula>
    </cfRule>
    <cfRule type="cellIs" dxfId="3884" priority="3886" operator="lessThan">
      <formula>-105575</formula>
    </cfRule>
  </conditionalFormatting>
  <conditionalFormatting sqref="BB264:BB267">
    <cfRule type="cellIs" dxfId="3883" priority="3883" operator="lessThan">
      <formula>0</formula>
    </cfRule>
    <cfRule type="cellIs" dxfId="3882" priority="3884" operator="lessThan">
      <formula>-105575</formula>
    </cfRule>
  </conditionalFormatting>
  <conditionalFormatting sqref="BB264:BB267">
    <cfRule type="cellIs" dxfId="3881" priority="3881" operator="lessThan">
      <formula>0</formula>
    </cfRule>
    <cfRule type="cellIs" dxfId="3880" priority="3882" operator="lessThan">
      <formula>-105575</formula>
    </cfRule>
  </conditionalFormatting>
  <conditionalFormatting sqref="BB264:BB267">
    <cfRule type="cellIs" dxfId="3879" priority="3879" operator="lessThan">
      <formula>0</formula>
    </cfRule>
    <cfRule type="cellIs" dxfId="3878" priority="3880" operator="lessThan">
      <formula>-105575</formula>
    </cfRule>
  </conditionalFormatting>
  <conditionalFormatting sqref="BB264:BB267">
    <cfRule type="cellIs" dxfId="3877" priority="3877" operator="lessThan">
      <formula>0</formula>
    </cfRule>
    <cfRule type="cellIs" dxfId="3876" priority="3878" operator="lessThan">
      <formula>-105575</formula>
    </cfRule>
  </conditionalFormatting>
  <conditionalFormatting sqref="BB270:BB272">
    <cfRule type="cellIs" dxfId="3875" priority="3875" operator="lessThan">
      <formula>0</formula>
    </cfRule>
    <cfRule type="cellIs" dxfId="3874" priority="3876" operator="lessThan">
      <formula>-105575</formula>
    </cfRule>
  </conditionalFormatting>
  <conditionalFormatting sqref="BB270:BB272">
    <cfRule type="cellIs" dxfId="3873" priority="3873" operator="lessThan">
      <formula>0</formula>
    </cfRule>
    <cfRule type="cellIs" dxfId="3872" priority="3874" operator="lessThan">
      <formula>-105575</formula>
    </cfRule>
  </conditionalFormatting>
  <conditionalFormatting sqref="BB270:BB272">
    <cfRule type="cellIs" dxfId="3871" priority="3871" operator="lessThan">
      <formula>0</formula>
    </cfRule>
    <cfRule type="cellIs" dxfId="3870" priority="3872" operator="lessThan">
      <formula>-105575</formula>
    </cfRule>
  </conditionalFormatting>
  <conditionalFormatting sqref="BB270:BB272">
    <cfRule type="cellIs" dxfId="3869" priority="3869" operator="lessThan">
      <formula>0</formula>
    </cfRule>
    <cfRule type="cellIs" dxfId="3868" priority="3870" operator="lessThan">
      <formula>-105575</formula>
    </cfRule>
  </conditionalFormatting>
  <conditionalFormatting sqref="BB270:BB272">
    <cfRule type="cellIs" dxfId="3867" priority="3867" operator="lessThan">
      <formula>0</formula>
    </cfRule>
    <cfRule type="cellIs" dxfId="3866" priority="3868" operator="lessThan">
      <formula>-105575</formula>
    </cfRule>
  </conditionalFormatting>
  <conditionalFormatting sqref="BB270:BB272">
    <cfRule type="cellIs" dxfId="3865" priority="3865" operator="lessThan">
      <formula>0</formula>
    </cfRule>
    <cfRule type="cellIs" dxfId="3864" priority="3866" operator="lessThan">
      <formula>-105575</formula>
    </cfRule>
  </conditionalFormatting>
  <conditionalFormatting sqref="BB270:BB272">
    <cfRule type="cellIs" dxfId="3863" priority="3863" operator="lessThan">
      <formula>0</formula>
    </cfRule>
    <cfRule type="cellIs" dxfId="3862" priority="3864" operator="lessThan">
      <formula>-105575</formula>
    </cfRule>
  </conditionalFormatting>
  <conditionalFormatting sqref="BB270:BB272">
    <cfRule type="cellIs" dxfId="3861" priority="3861" operator="lessThan">
      <formula>0</formula>
    </cfRule>
    <cfRule type="cellIs" dxfId="3860" priority="3862" operator="lessThan">
      <formula>-105575</formula>
    </cfRule>
  </conditionalFormatting>
  <conditionalFormatting sqref="BB270:BB272">
    <cfRule type="cellIs" dxfId="3859" priority="3859" operator="lessThan">
      <formula>0</formula>
    </cfRule>
    <cfRule type="cellIs" dxfId="3858" priority="3860" operator="lessThan">
      <formula>-105575</formula>
    </cfRule>
  </conditionalFormatting>
  <conditionalFormatting sqref="BB274:BB275">
    <cfRule type="cellIs" dxfId="3857" priority="3857" operator="lessThan">
      <formula>0</formula>
    </cfRule>
    <cfRule type="cellIs" dxfId="3856" priority="3858" operator="lessThan">
      <formula>-105575</formula>
    </cfRule>
  </conditionalFormatting>
  <conditionalFormatting sqref="BB274:BB275">
    <cfRule type="cellIs" dxfId="3855" priority="3855" operator="lessThan">
      <formula>0</formula>
    </cfRule>
    <cfRule type="cellIs" dxfId="3854" priority="3856" operator="lessThan">
      <formula>-105575</formula>
    </cfRule>
  </conditionalFormatting>
  <conditionalFormatting sqref="BB274:BB275">
    <cfRule type="cellIs" dxfId="3853" priority="3853" operator="lessThan">
      <formula>0</formula>
    </cfRule>
    <cfRule type="cellIs" dxfId="3852" priority="3854" operator="lessThan">
      <formula>-105575</formula>
    </cfRule>
  </conditionalFormatting>
  <conditionalFormatting sqref="BB274:BB275">
    <cfRule type="cellIs" dxfId="3851" priority="3851" operator="lessThan">
      <formula>0</formula>
    </cfRule>
    <cfRule type="cellIs" dxfId="3850" priority="3852" operator="lessThan">
      <formula>-105575</formula>
    </cfRule>
  </conditionalFormatting>
  <conditionalFormatting sqref="BB274:BB275">
    <cfRule type="cellIs" dxfId="3849" priority="3849" operator="lessThan">
      <formula>0</formula>
    </cfRule>
    <cfRule type="cellIs" dxfId="3848" priority="3850" operator="lessThan">
      <formula>-105575</formula>
    </cfRule>
  </conditionalFormatting>
  <conditionalFormatting sqref="BB274:BB275">
    <cfRule type="cellIs" dxfId="3847" priority="3847" operator="lessThan">
      <formula>0</formula>
    </cfRule>
    <cfRule type="cellIs" dxfId="3846" priority="3848" operator="lessThan">
      <formula>-105575</formula>
    </cfRule>
  </conditionalFormatting>
  <conditionalFormatting sqref="BB274:BB275">
    <cfRule type="cellIs" dxfId="3845" priority="3845" operator="lessThan">
      <formula>0</formula>
    </cfRule>
    <cfRule type="cellIs" dxfId="3844" priority="3846" operator="lessThan">
      <formula>-105575</formula>
    </cfRule>
  </conditionalFormatting>
  <conditionalFormatting sqref="BB274:BB275">
    <cfRule type="cellIs" dxfId="3843" priority="3843" operator="lessThan">
      <formula>0</formula>
    </cfRule>
    <cfRule type="cellIs" dxfId="3842" priority="3844" operator="lessThan">
      <formula>-105575</formula>
    </cfRule>
  </conditionalFormatting>
  <conditionalFormatting sqref="BB274:BB275">
    <cfRule type="cellIs" dxfId="3841" priority="3841" operator="lessThan">
      <formula>0</formula>
    </cfRule>
    <cfRule type="cellIs" dxfId="3840" priority="3842" operator="lessThan">
      <formula>-105575</formula>
    </cfRule>
  </conditionalFormatting>
  <conditionalFormatting sqref="BB278:BB282">
    <cfRule type="cellIs" dxfId="3839" priority="3839" operator="lessThan">
      <formula>0</formula>
    </cfRule>
    <cfRule type="cellIs" dxfId="3838" priority="3840" operator="lessThan">
      <formula>-105575</formula>
    </cfRule>
  </conditionalFormatting>
  <conditionalFormatting sqref="BB278:BB282">
    <cfRule type="cellIs" dxfId="3837" priority="3837" operator="lessThan">
      <formula>0</formula>
    </cfRule>
    <cfRule type="cellIs" dxfId="3836" priority="3838" operator="lessThan">
      <formula>-105575</formula>
    </cfRule>
  </conditionalFormatting>
  <conditionalFormatting sqref="BB278:BB282">
    <cfRule type="cellIs" dxfId="3835" priority="3835" operator="lessThan">
      <formula>0</formula>
    </cfRule>
    <cfRule type="cellIs" dxfId="3834" priority="3836" operator="lessThan">
      <formula>-105575</formula>
    </cfRule>
  </conditionalFormatting>
  <conditionalFormatting sqref="BB278:BB282">
    <cfRule type="cellIs" dxfId="3833" priority="3833" operator="lessThan">
      <formula>0</formula>
    </cfRule>
    <cfRule type="cellIs" dxfId="3832" priority="3834" operator="lessThan">
      <formula>-105575</formula>
    </cfRule>
  </conditionalFormatting>
  <conditionalFormatting sqref="BB278:BB282">
    <cfRule type="cellIs" dxfId="3831" priority="3831" operator="lessThan">
      <formula>0</formula>
    </cfRule>
    <cfRule type="cellIs" dxfId="3830" priority="3832" operator="lessThan">
      <formula>-105575</formula>
    </cfRule>
  </conditionalFormatting>
  <conditionalFormatting sqref="BB278:BB282">
    <cfRule type="cellIs" dxfId="3829" priority="3829" operator="lessThan">
      <formula>0</formula>
    </cfRule>
    <cfRule type="cellIs" dxfId="3828" priority="3830" operator="lessThan">
      <formula>-105575</formula>
    </cfRule>
  </conditionalFormatting>
  <conditionalFormatting sqref="BB278:BB282">
    <cfRule type="cellIs" dxfId="3827" priority="3827" operator="lessThan">
      <formula>0</formula>
    </cfRule>
    <cfRule type="cellIs" dxfId="3826" priority="3828" operator="lessThan">
      <formula>-105575</formula>
    </cfRule>
  </conditionalFormatting>
  <conditionalFormatting sqref="BB278:BB282">
    <cfRule type="cellIs" dxfId="3825" priority="3825" operator="lessThan">
      <formula>0</formula>
    </cfRule>
    <cfRule type="cellIs" dxfId="3824" priority="3826" operator="lessThan">
      <formula>-105575</formula>
    </cfRule>
  </conditionalFormatting>
  <conditionalFormatting sqref="BB278:BB282">
    <cfRule type="cellIs" dxfId="3823" priority="3823" operator="lessThan">
      <formula>0</formula>
    </cfRule>
    <cfRule type="cellIs" dxfId="3822" priority="3824" operator="lessThan">
      <formula>-105575</formula>
    </cfRule>
  </conditionalFormatting>
  <conditionalFormatting sqref="BB285:BB288">
    <cfRule type="cellIs" dxfId="3821" priority="3821" operator="lessThan">
      <formula>0</formula>
    </cfRule>
    <cfRule type="cellIs" dxfId="3820" priority="3822" operator="lessThan">
      <formula>-105575</formula>
    </cfRule>
  </conditionalFormatting>
  <conditionalFormatting sqref="BB285:BB288">
    <cfRule type="cellIs" dxfId="3819" priority="3819" operator="lessThan">
      <formula>0</formula>
    </cfRule>
    <cfRule type="cellIs" dxfId="3818" priority="3820" operator="lessThan">
      <formula>-105575</formula>
    </cfRule>
  </conditionalFormatting>
  <conditionalFormatting sqref="BB285:BB288">
    <cfRule type="cellIs" dxfId="3817" priority="3817" operator="lessThan">
      <formula>0</formula>
    </cfRule>
    <cfRule type="cellIs" dxfId="3816" priority="3818" operator="lessThan">
      <formula>-105575</formula>
    </cfRule>
  </conditionalFormatting>
  <conditionalFormatting sqref="BB285:BB288">
    <cfRule type="cellIs" dxfId="3815" priority="3815" operator="lessThan">
      <formula>0</formula>
    </cfRule>
    <cfRule type="cellIs" dxfId="3814" priority="3816" operator="lessThan">
      <formula>-105575</formula>
    </cfRule>
  </conditionalFormatting>
  <conditionalFormatting sqref="BB285:BB288">
    <cfRule type="cellIs" dxfId="3813" priority="3813" operator="lessThan">
      <formula>0</formula>
    </cfRule>
    <cfRule type="cellIs" dxfId="3812" priority="3814" operator="lessThan">
      <formula>-105575</formula>
    </cfRule>
  </conditionalFormatting>
  <conditionalFormatting sqref="BB285:BB288">
    <cfRule type="cellIs" dxfId="3811" priority="3811" operator="lessThan">
      <formula>0</formula>
    </cfRule>
    <cfRule type="cellIs" dxfId="3810" priority="3812" operator="lessThan">
      <formula>-105575</formula>
    </cfRule>
  </conditionalFormatting>
  <conditionalFormatting sqref="BB285:BB288">
    <cfRule type="cellIs" dxfId="3809" priority="3809" operator="lessThan">
      <formula>0</formula>
    </cfRule>
    <cfRule type="cellIs" dxfId="3808" priority="3810" operator="lessThan">
      <formula>-105575</formula>
    </cfRule>
  </conditionalFormatting>
  <conditionalFormatting sqref="BB285:BB288">
    <cfRule type="cellIs" dxfId="3807" priority="3807" operator="lessThan">
      <formula>0</formula>
    </cfRule>
    <cfRule type="cellIs" dxfId="3806" priority="3808" operator="lessThan">
      <formula>-105575</formula>
    </cfRule>
  </conditionalFormatting>
  <conditionalFormatting sqref="BB285:BB288">
    <cfRule type="cellIs" dxfId="3805" priority="3805" operator="lessThan">
      <formula>0</formula>
    </cfRule>
    <cfRule type="cellIs" dxfId="3804" priority="3806" operator="lessThan">
      <formula>-105575</formula>
    </cfRule>
  </conditionalFormatting>
  <conditionalFormatting sqref="BB203 BB220:BB221 BB235:BB243 BB231:BB233 BB212:BB213 BB225:BB226">
    <cfRule type="cellIs" dxfId="3803" priority="3803" operator="lessThan">
      <formula>0</formula>
    </cfRule>
    <cfRule type="cellIs" dxfId="3802" priority="3804" operator="lessThan">
      <formula>-105575</formula>
    </cfRule>
  </conditionalFormatting>
  <conditionalFormatting sqref="BB220 BB212:BB213 BB235:BB238 BB240:BB243 BB225:BB226 BB231:BB233">
    <cfRule type="cellIs" dxfId="3801" priority="3801" operator="lessThan">
      <formula>0</formula>
    </cfRule>
    <cfRule type="cellIs" dxfId="3800" priority="3802" operator="lessThan">
      <formula>-105575</formula>
    </cfRule>
  </conditionalFormatting>
  <conditionalFormatting sqref="BB220:BB221 BB243 BB226 BB231:BB236 BB238:BB241 BB203 BB213">
    <cfRule type="cellIs" dxfId="3799" priority="3799" operator="lessThan">
      <formula>0</formula>
    </cfRule>
    <cfRule type="cellIs" dxfId="3798" priority="3800" operator="lessThan">
      <formula>-105575</formula>
    </cfRule>
  </conditionalFormatting>
  <conditionalFormatting sqref="BB235:BB243 BB231:BB233 BB220 BB212:BB213 BB225:BB226">
    <cfRule type="cellIs" dxfId="3797" priority="3797" operator="lessThan">
      <formula>0</formula>
    </cfRule>
    <cfRule type="cellIs" dxfId="3796" priority="3798" operator="lessThan">
      <formula>-105575</formula>
    </cfRule>
  </conditionalFormatting>
  <conditionalFormatting sqref="BB220:BB221 BB237:BB243 BB203 BB231:BB235 BB212:BB213 BB225:BB226">
    <cfRule type="cellIs" dxfId="3795" priority="3795" operator="lessThan">
      <formula>0</formula>
    </cfRule>
    <cfRule type="cellIs" dxfId="3794" priority="3796" operator="lessThan">
      <formula>-105575</formula>
    </cfRule>
  </conditionalFormatting>
  <conditionalFormatting sqref="BB220:BB221 BB237:BB240 BB242:BB243 BB225:BB226 BB231:BB235">
    <cfRule type="cellIs" dxfId="3793" priority="3793" operator="lessThan">
      <formula>0</formula>
    </cfRule>
    <cfRule type="cellIs" dxfId="3792" priority="3794" operator="lessThan">
      <formula>-105575</formula>
    </cfRule>
  </conditionalFormatting>
  <conditionalFormatting sqref="BB212 BB231 BB233:BB238 BB240:BB243 BB225">
    <cfRule type="cellIs" dxfId="3791" priority="3791" operator="lessThan">
      <formula>0</formula>
    </cfRule>
    <cfRule type="cellIs" dxfId="3790" priority="3792" operator="lessThan">
      <formula>-105575</formula>
    </cfRule>
  </conditionalFormatting>
  <conditionalFormatting sqref="BB237:BB243 BB231:BB235 BB220:BB221 BB225:BB226">
    <cfRule type="cellIs" dxfId="3789" priority="3789" operator="lessThan">
      <formula>0</formula>
    </cfRule>
    <cfRule type="cellIs" dxfId="3788" priority="3790" operator="lessThan">
      <formula>-105575</formula>
    </cfRule>
  </conditionalFormatting>
  <conditionalFormatting sqref="BB233:BB237 BB231 BB239:BB243">
    <cfRule type="cellIs" dxfId="3787" priority="3787" operator="lessThan">
      <formula>0</formula>
    </cfRule>
    <cfRule type="cellIs" dxfId="3786" priority="3788" operator="lessThan">
      <formula>-105575</formula>
    </cfRule>
  </conditionalFormatting>
  <conditionalFormatting sqref="BB233:BB237 BB231 BB239:BB243">
    <cfRule type="cellIs" dxfId="3785" priority="3785" operator="lessThan">
      <formula>0</formula>
    </cfRule>
    <cfRule type="cellIs" dxfId="3784" priority="3786" operator="lessThan">
      <formula>-105575</formula>
    </cfRule>
  </conditionalFormatting>
  <conditionalFormatting sqref="BB119:BB128 BB106:BB117 BB101:BB104 BB80:BB98">
    <cfRule type="cellIs" dxfId="3783" priority="3783" operator="lessThan">
      <formula>0</formula>
    </cfRule>
    <cfRule type="cellIs" dxfId="3782" priority="3784" operator="lessThan">
      <formula>-105575</formula>
    </cfRule>
  </conditionalFormatting>
  <conditionalFormatting sqref="BB130 BB132 BB134">
    <cfRule type="cellIs" dxfId="3781" priority="3781" operator="lessThan">
      <formula>0</formula>
    </cfRule>
    <cfRule type="cellIs" dxfId="3780" priority="3782" operator="lessThan">
      <formula>-105575</formula>
    </cfRule>
  </conditionalFormatting>
  <conditionalFormatting sqref="BB130 BB132 BB134">
    <cfRule type="cellIs" dxfId="3779" priority="3779" operator="lessThan">
      <formula>0</formula>
    </cfRule>
    <cfRule type="cellIs" dxfId="3778" priority="3780" operator="lessThan">
      <formula>-105575</formula>
    </cfRule>
  </conditionalFormatting>
  <conditionalFormatting sqref="BB129 BB131 BB133 BB135">
    <cfRule type="cellIs" dxfId="3777" priority="3777" operator="lessThan">
      <formula>0</formula>
    </cfRule>
    <cfRule type="cellIs" dxfId="3776" priority="3778" operator="lessThan">
      <formula>-105575</formula>
    </cfRule>
  </conditionalFormatting>
  <conditionalFormatting sqref="BB140 BB145 BB142:BB143 BB137:BB138">
    <cfRule type="cellIs" dxfId="3775" priority="3775" operator="lessThan">
      <formula>0</formula>
    </cfRule>
    <cfRule type="cellIs" dxfId="3774" priority="3776" operator="lessThan">
      <formula>-105575</formula>
    </cfRule>
  </conditionalFormatting>
  <conditionalFormatting sqref="BB149">
    <cfRule type="cellIs" dxfId="3773" priority="3773" operator="lessThan">
      <formula>0</formula>
    </cfRule>
    <cfRule type="cellIs" dxfId="3772" priority="3774" operator="lessThan">
      <formula>-105575</formula>
    </cfRule>
  </conditionalFormatting>
  <conditionalFormatting sqref="BB129:BB138 BB140:BB149">
    <cfRule type="cellIs" dxfId="3771" priority="3771" operator="lessThan">
      <formula>0</formula>
    </cfRule>
    <cfRule type="cellIs" dxfId="3770" priority="3772" operator="lessThan">
      <formula>-105575</formula>
    </cfRule>
  </conditionalFormatting>
  <conditionalFormatting sqref="BB94:BB98 BB86:BB87 BB89:BB91 BB141:BB149 BB124:BB133 BB107:BB110 BB112:BB117 BB119:BB122 BB135:BB138 BB101:BB104 BB80:BB84">
    <cfRule type="cellIs" dxfId="3769" priority="3769" operator="lessThan">
      <formula>0</formula>
    </cfRule>
    <cfRule type="cellIs" dxfId="3768" priority="3770" operator="lessThan">
      <formula>-105575</formula>
    </cfRule>
  </conditionalFormatting>
  <conditionalFormatting sqref="BB129 BB131 BB133 BB135">
    <cfRule type="cellIs" dxfId="3767" priority="3767" operator="lessThan">
      <formula>0</formula>
    </cfRule>
    <cfRule type="cellIs" dxfId="3766" priority="3768" operator="lessThan">
      <formula>-105575</formula>
    </cfRule>
  </conditionalFormatting>
  <conditionalFormatting sqref="BB146 BB144 BB141">
    <cfRule type="cellIs" dxfId="3765" priority="3765" operator="lessThan">
      <formula>0</formula>
    </cfRule>
    <cfRule type="cellIs" dxfId="3764" priority="3766" operator="lessThan">
      <formula>-105575</formula>
    </cfRule>
  </conditionalFormatting>
  <conditionalFormatting sqref="BB146 BB144 BB141">
    <cfRule type="cellIs" dxfId="3763" priority="3763" operator="lessThan">
      <formula>0</formula>
    </cfRule>
    <cfRule type="cellIs" dxfId="3762" priority="3764" operator="lessThan">
      <formula>-105575</formula>
    </cfRule>
  </conditionalFormatting>
  <conditionalFormatting sqref="BB140 BB145 BB142:BB143 BB137:BB138">
    <cfRule type="cellIs" dxfId="3761" priority="3761" operator="lessThan">
      <formula>0</formula>
    </cfRule>
    <cfRule type="cellIs" dxfId="3760" priority="3762" operator="lessThan">
      <formula>-105575</formula>
    </cfRule>
  </conditionalFormatting>
  <conditionalFormatting sqref="BB149">
    <cfRule type="cellIs" dxfId="3759" priority="3759" operator="lessThan">
      <formula>0</formula>
    </cfRule>
    <cfRule type="cellIs" dxfId="3758" priority="3760" operator="lessThan">
      <formula>-105575</formula>
    </cfRule>
  </conditionalFormatting>
  <conditionalFormatting sqref="BB94:BB98 BB86:BB87 BB89:BB91 BB141:BB149 BB124:BB133 BB107:BB110 BB112:BB117 BB119:BB122 BB135:BB138 BB101:BB104 BB80:BB84">
    <cfRule type="cellIs" dxfId="3757" priority="3757" operator="lessThan">
      <formula>0</formula>
    </cfRule>
    <cfRule type="cellIs" dxfId="3756"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755" priority="3755" operator="lessThan">
      <formula>0</formula>
    </cfRule>
    <cfRule type="cellIs" dxfId="3754" priority="3756" operator="lessThan">
      <formula>-105575</formula>
    </cfRule>
  </conditionalFormatting>
  <conditionalFormatting sqref="BB41">
    <cfRule type="cellIs" dxfId="3753" priority="3753" operator="lessThan">
      <formula>0</formula>
    </cfRule>
    <cfRule type="cellIs" dxfId="3752" priority="3754" operator="lessThan">
      <formula>-105575</formula>
    </cfRule>
  </conditionalFormatting>
  <conditionalFormatting sqref="BB152:BB155">
    <cfRule type="cellIs" dxfId="3751" priority="3751" operator="lessThan">
      <formula>0</formula>
    </cfRule>
    <cfRule type="cellIs" dxfId="3750" priority="3752" operator="lessThan">
      <formula>-105575</formula>
    </cfRule>
  </conditionalFormatting>
  <conditionalFormatting sqref="BB152:BB155">
    <cfRule type="cellIs" dxfId="3749" priority="3749" operator="lessThan">
      <formula>0</formula>
    </cfRule>
    <cfRule type="cellIs" dxfId="3748" priority="3750" operator="lessThan">
      <formula>-105575</formula>
    </cfRule>
  </conditionalFormatting>
  <conditionalFormatting sqref="BB152:BB155">
    <cfRule type="cellIs" dxfId="3747" priority="3747" operator="lessThan">
      <formula>0</formula>
    </cfRule>
    <cfRule type="cellIs" dxfId="3746" priority="3748" operator="lessThan">
      <formula>-105575</formula>
    </cfRule>
  </conditionalFormatting>
  <conditionalFormatting sqref="BB157:BB158">
    <cfRule type="cellIs" dxfId="3745" priority="3745" operator="lessThan">
      <formula>0</formula>
    </cfRule>
    <cfRule type="cellIs" dxfId="3744" priority="3746" operator="lessThan">
      <formula>-105575</formula>
    </cfRule>
  </conditionalFormatting>
  <conditionalFormatting sqref="BB157:BB158">
    <cfRule type="cellIs" dxfId="3743" priority="3743" operator="lessThan">
      <formula>0</formula>
    </cfRule>
    <cfRule type="cellIs" dxfId="3742" priority="3744" operator="lessThan">
      <formula>-105575</formula>
    </cfRule>
  </conditionalFormatting>
  <conditionalFormatting sqref="BB157:BB158">
    <cfRule type="cellIs" dxfId="3741" priority="3741" operator="lessThan">
      <formula>0</formula>
    </cfRule>
    <cfRule type="cellIs" dxfId="3740" priority="3742" operator="lessThan">
      <formula>-105575</formula>
    </cfRule>
  </conditionalFormatting>
  <conditionalFormatting sqref="BB160:BB161">
    <cfRule type="cellIs" dxfId="3739" priority="3739" operator="lessThan">
      <formula>0</formula>
    </cfRule>
    <cfRule type="cellIs" dxfId="3738" priority="3740" operator="lessThan">
      <formula>-105575</formula>
    </cfRule>
  </conditionalFormatting>
  <conditionalFormatting sqref="BB160:BB161">
    <cfRule type="cellIs" dxfId="3737" priority="3737" operator="lessThan">
      <formula>0</formula>
    </cfRule>
    <cfRule type="cellIs" dxfId="3736" priority="3738" operator="lessThan">
      <formula>-105575</formula>
    </cfRule>
  </conditionalFormatting>
  <conditionalFormatting sqref="BB160:BB161">
    <cfRule type="cellIs" dxfId="3735" priority="3735" operator="lessThan">
      <formula>0</formula>
    </cfRule>
    <cfRule type="cellIs" dxfId="3734" priority="3736" operator="lessThan">
      <formula>-105575</formula>
    </cfRule>
  </conditionalFormatting>
  <conditionalFormatting sqref="BB164:BB167">
    <cfRule type="cellIs" dxfId="3733" priority="3733" operator="lessThan">
      <formula>0</formula>
    </cfRule>
    <cfRule type="cellIs" dxfId="3732" priority="3734" operator="lessThan">
      <formula>-105575</formula>
    </cfRule>
  </conditionalFormatting>
  <conditionalFormatting sqref="BB164:BB167">
    <cfRule type="cellIs" dxfId="3731" priority="3731" operator="lessThan">
      <formula>0</formula>
    </cfRule>
    <cfRule type="cellIs" dxfId="3730" priority="3732" operator="lessThan">
      <formula>-105575</formula>
    </cfRule>
  </conditionalFormatting>
  <conditionalFormatting sqref="BB164:BB167">
    <cfRule type="cellIs" dxfId="3729" priority="3729" operator="lessThan">
      <formula>0</formula>
    </cfRule>
    <cfRule type="cellIs" dxfId="3728" priority="3730" operator="lessThan">
      <formula>-105575</formula>
    </cfRule>
  </conditionalFormatting>
  <conditionalFormatting sqref="BB169:BB177">
    <cfRule type="cellIs" dxfId="3727" priority="3727" operator="lessThan">
      <formula>0</formula>
    </cfRule>
    <cfRule type="cellIs" dxfId="3726" priority="3728" operator="lessThan">
      <formula>-105575</formula>
    </cfRule>
  </conditionalFormatting>
  <conditionalFormatting sqref="BB169:BB177">
    <cfRule type="cellIs" dxfId="3725" priority="3725" operator="lessThan">
      <formula>0</formula>
    </cfRule>
    <cfRule type="cellIs" dxfId="3724" priority="3726" operator="lessThan">
      <formula>-105575</formula>
    </cfRule>
  </conditionalFormatting>
  <conditionalFormatting sqref="BB169:BB177">
    <cfRule type="cellIs" dxfId="3723" priority="3723" operator="lessThan">
      <formula>0</formula>
    </cfRule>
    <cfRule type="cellIs" dxfId="3722" priority="3724" operator="lessThan">
      <formula>-105575</formula>
    </cfRule>
  </conditionalFormatting>
  <conditionalFormatting sqref="BB179:BB180">
    <cfRule type="cellIs" dxfId="3721" priority="3721" operator="lessThan">
      <formula>0</formula>
    </cfRule>
    <cfRule type="cellIs" dxfId="3720" priority="3722" operator="lessThan">
      <formula>-105575</formula>
    </cfRule>
  </conditionalFormatting>
  <conditionalFormatting sqref="BB179:BB180">
    <cfRule type="cellIs" dxfId="3719" priority="3719" operator="lessThan">
      <formula>0</formula>
    </cfRule>
    <cfRule type="cellIs" dxfId="3718" priority="3720" operator="lessThan">
      <formula>-105575</formula>
    </cfRule>
  </conditionalFormatting>
  <conditionalFormatting sqref="BB179:BB180">
    <cfRule type="cellIs" dxfId="3717" priority="3717" operator="lessThan">
      <formula>0</formula>
    </cfRule>
    <cfRule type="cellIs" dxfId="3716" priority="3718" operator="lessThan">
      <formula>-105575</formula>
    </cfRule>
  </conditionalFormatting>
  <conditionalFormatting sqref="BB183:BB189">
    <cfRule type="cellIs" dxfId="3715" priority="3715" operator="lessThan">
      <formula>0</formula>
    </cfRule>
    <cfRule type="cellIs" dxfId="3714" priority="3716" operator="lessThan">
      <formula>-105575</formula>
    </cfRule>
  </conditionalFormatting>
  <conditionalFormatting sqref="BB183:BB189">
    <cfRule type="cellIs" dxfId="3713" priority="3713" operator="lessThan">
      <formula>0</formula>
    </cfRule>
    <cfRule type="cellIs" dxfId="3712" priority="3714" operator="lessThan">
      <formula>-105575</formula>
    </cfRule>
  </conditionalFormatting>
  <conditionalFormatting sqref="BB183:BB189">
    <cfRule type="cellIs" dxfId="3711" priority="3711" operator="lessThan">
      <formula>0</formula>
    </cfRule>
    <cfRule type="cellIs" dxfId="3710" priority="3712" operator="lessThan">
      <formula>-105575</formula>
    </cfRule>
  </conditionalFormatting>
  <conditionalFormatting sqref="BB191:BB192">
    <cfRule type="cellIs" dxfId="3709" priority="3709" operator="lessThan">
      <formula>0</formula>
    </cfRule>
    <cfRule type="cellIs" dxfId="3708" priority="3710" operator="lessThan">
      <formula>-105575</formula>
    </cfRule>
  </conditionalFormatting>
  <conditionalFormatting sqref="BB191:BB192">
    <cfRule type="cellIs" dxfId="3707" priority="3707" operator="lessThan">
      <formula>0</formula>
    </cfRule>
    <cfRule type="cellIs" dxfId="3706" priority="3708" operator="lessThan">
      <formula>-105575</formula>
    </cfRule>
  </conditionalFormatting>
  <conditionalFormatting sqref="BB191:BB192">
    <cfRule type="cellIs" dxfId="3705" priority="3705" operator="lessThan">
      <formula>0</formula>
    </cfRule>
    <cfRule type="cellIs" dxfId="3704" priority="3706" operator="lessThan">
      <formula>-105575</formula>
    </cfRule>
  </conditionalFormatting>
  <conditionalFormatting sqref="BB194:BB195">
    <cfRule type="cellIs" dxfId="3703" priority="3703" operator="lessThan">
      <formula>0</formula>
    </cfRule>
    <cfRule type="cellIs" dxfId="3702" priority="3704" operator="lessThan">
      <formula>-105575</formula>
    </cfRule>
  </conditionalFormatting>
  <conditionalFormatting sqref="BB194:BB195">
    <cfRule type="cellIs" dxfId="3701" priority="3701" operator="lessThan">
      <formula>0</formula>
    </cfRule>
    <cfRule type="cellIs" dxfId="3700" priority="3702" operator="lessThan">
      <formula>-105575</formula>
    </cfRule>
  </conditionalFormatting>
  <conditionalFormatting sqref="BB194:BB195">
    <cfRule type="cellIs" dxfId="3699" priority="3699" operator="lessThan">
      <formula>0</formula>
    </cfRule>
    <cfRule type="cellIs" dxfId="3698" priority="3700" operator="lessThan">
      <formula>-105575</formula>
    </cfRule>
  </conditionalFormatting>
  <conditionalFormatting sqref="BB199:BB202">
    <cfRule type="cellIs" dxfId="3697" priority="3697" operator="lessThan">
      <formula>0</formula>
    </cfRule>
    <cfRule type="cellIs" dxfId="3696" priority="3698" operator="lessThan">
      <formula>-105575</formula>
    </cfRule>
  </conditionalFormatting>
  <conditionalFormatting sqref="BB199:BB202">
    <cfRule type="cellIs" dxfId="3695" priority="3695" operator="lessThan">
      <formula>0</formula>
    </cfRule>
    <cfRule type="cellIs" dxfId="3694" priority="3696" operator="lessThan">
      <formula>-105575</formula>
    </cfRule>
  </conditionalFormatting>
  <conditionalFormatting sqref="BB199:BB202">
    <cfRule type="cellIs" dxfId="3693" priority="3693" operator="lessThan">
      <formula>0</formula>
    </cfRule>
    <cfRule type="cellIs" dxfId="3692" priority="3694" operator="lessThan">
      <formula>-105575</formula>
    </cfRule>
  </conditionalFormatting>
  <conditionalFormatting sqref="BB204:BB208">
    <cfRule type="cellIs" dxfId="3691" priority="3691" operator="lessThan">
      <formula>0</formula>
    </cfRule>
    <cfRule type="cellIs" dxfId="3690" priority="3692" operator="lessThan">
      <formula>-105575</formula>
    </cfRule>
  </conditionalFormatting>
  <conditionalFormatting sqref="BB204:BB208">
    <cfRule type="cellIs" dxfId="3689" priority="3689" operator="lessThan">
      <formula>0</formula>
    </cfRule>
    <cfRule type="cellIs" dxfId="3688" priority="3690" operator="lessThan">
      <formula>-105575</formula>
    </cfRule>
  </conditionalFormatting>
  <conditionalFormatting sqref="BB204:BB208">
    <cfRule type="cellIs" dxfId="3687" priority="3687" operator="lessThan">
      <formula>0</formula>
    </cfRule>
    <cfRule type="cellIs" dxfId="3686" priority="3688" operator="lessThan">
      <formula>-105575</formula>
    </cfRule>
  </conditionalFormatting>
  <conditionalFormatting sqref="BB210:BB211">
    <cfRule type="cellIs" dxfId="3685" priority="3685" operator="lessThan">
      <formula>0</formula>
    </cfRule>
    <cfRule type="cellIs" dxfId="3684" priority="3686" operator="lessThan">
      <formula>-105575</formula>
    </cfRule>
  </conditionalFormatting>
  <conditionalFormatting sqref="BB210:BB211">
    <cfRule type="cellIs" dxfId="3683" priority="3683" operator="lessThan">
      <formula>0</formula>
    </cfRule>
    <cfRule type="cellIs" dxfId="3682" priority="3684" operator="lessThan">
      <formula>-105575</formula>
    </cfRule>
  </conditionalFormatting>
  <conditionalFormatting sqref="BB210:BB211">
    <cfRule type="cellIs" dxfId="3681" priority="3681" operator="lessThan">
      <formula>0</formula>
    </cfRule>
    <cfRule type="cellIs" dxfId="3680" priority="3682" operator="lessThan">
      <formula>-105575</formula>
    </cfRule>
  </conditionalFormatting>
  <conditionalFormatting sqref="BB214:BB219">
    <cfRule type="cellIs" dxfId="3679" priority="3679" operator="lessThan">
      <formula>0</formula>
    </cfRule>
    <cfRule type="cellIs" dxfId="3678" priority="3680" operator="lessThan">
      <formula>-105575</formula>
    </cfRule>
  </conditionalFormatting>
  <conditionalFormatting sqref="BB214:BB219">
    <cfRule type="cellIs" dxfId="3677" priority="3677" operator="lessThan">
      <formula>0</formula>
    </cfRule>
    <cfRule type="cellIs" dxfId="3676" priority="3678" operator="lessThan">
      <formula>-105575</formula>
    </cfRule>
  </conditionalFormatting>
  <conditionalFormatting sqref="BB214:BB219">
    <cfRule type="cellIs" dxfId="3675" priority="3675" operator="lessThan">
      <formula>0</formula>
    </cfRule>
    <cfRule type="cellIs" dxfId="3674" priority="3676" operator="lessThan">
      <formula>-105575</formula>
    </cfRule>
  </conditionalFormatting>
  <conditionalFormatting sqref="BB222:BB224">
    <cfRule type="cellIs" dxfId="3673" priority="3673" operator="lessThan">
      <formula>0</formula>
    </cfRule>
    <cfRule type="cellIs" dxfId="3672" priority="3674" operator="lessThan">
      <formula>-105575</formula>
    </cfRule>
  </conditionalFormatting>
  <conditionalFormatting sqref="BB222:BB224">
    <cfRule type="cellIs" dxfId="3671" priority="3671" operator="lessThan">
      <formula>0</formula>
    </cfRule>
    <cfRule type="cellIs" dxfId="3670" priority="3672" operator="lessThan">
      <formula>-105575</formula>
    </cfRule>
  </conditionalFormatting>
  <conditionalFormatting sqref="BB222:BB224">
    <cfRule type="cellIs" dxfId="3669" priority="3669" operator="lessThan">
      <formula>0</formula>
    </cfRule>
    <cfRule type="cellIs" dxfId="3668" priority="3670" operator="lessThan">
      <formula>-105575</formula>
    </cfRule>
  </conditionalFormatting>
  <conditionalFormatting sqref="BB227:BB230">
    <cfRule type="cellIs" dxfId="3667" priority="3667" operator="lessThan">
      <formula>0</formula>
    </cfRule>
    <cfRule type="cellIs" dxfId="3666" priority="3668" operator="lessThan">
      <formula>-105575</formula>
    </cfRule>
  </conditionalFormatting>
  <conditionalFormatting sqref="BB227:BB230">
    <cfRule type="cellIs" dxfId="3665" priority="3665" operator="lessThan">
      <formula>0</formula>
    </cfRule>
    <cfRule type="cellIs" dxfId="3664" priority="3666" operator="lessThan">
      <formula>-105575</formula>
    </cfRule>
  </conditionalFormatting>
  <conditionalFormatting sqref="BB227:BB230">
    <cfRule type="cellIs" dxfId="3663" priority="3663" operator="lessThan">
      <formula>0</formula>
    </cfRule>
    <cfRule type="cellIs" dxfId="3662" priority="3664" operator="lessThan">
      <formula>-105575</formula>
    </cfRule>
  </conditionalFormatting>
  <conditionalFormatting sqref="BB203 BB220:BB221 BB235:BB243 BB231:BB233 BB212:BB213 BB225:BB226">
    <cfRule type="cellIs" dxfId="3661" priority="3661" operator="lessThan">
      <formula>0</formula>
    </cfRule>
    <cfRule type="cellIs" dxfId="3660" priority="3662" operator="lessThan">
      <formula>-105575</formula>
    </cfRule>
  </conditionalFormatting>
  <conditionalFormatting sqref="BB220 BB212:BB213 BB235:BB238 BB240:BB243 BB225:BB226 BB231:BB233">
    <cfRule type="cellIs" dxfId="3659" priority="3659" operator="lessThan">
      <formula>0</formula>
    </cfRule>
    <cfRule type="cellIs" dxfId="3658" priority="3660" operator="lessThan">
      <formula>-105575</formula>
    </cfRule>
  </conditionalFormatting>
  <conditionalFormatting sqref="BB220:BB221 BB243 BB226 BB231:BB236 BB238:BB241 BB203 BB213">
    <cfRule type="cellIs" dxfId="3657" priority="3657" operator="lessThan">
      <formula>0</formula>
    </cfRule>
    <cfRule type="cellIs" dxfId="3656" priority="3658" operator="lessThan">
      <formula>-105575</formula>
    </cfRule>
  </conditionalFormatting>
  <conditionalFormatting sqref="BB235:BB243 BB231:BB233 BB220 BB212:BB213 BB225:BB226">
    <cfRule type="cellIs" dxfId="3655" priority="3655" operator="lessThan">
      <formula>0</formula>
    </cfRule>
    <cfRule type="cellIs" dxfId="3654" priority="3656" operator="lessThan">
      <formula>-105575</formula>
    </cfRule>
  </conditionalFormatting>
  <conditionalFormatting sqref="BB220:BB221 BB237:BB243 BB203 BB231:BB235 BB212:BB213 BB225:BB226">
    <cfRule type="cellIs" dxfId="3653" priority="3653" operator="lessThan">
      <formula>0</formula>
    </cfRule>
    <cfRule type="cellIs" dxfId="3652" priority="3654" operator="lessThan">
      <formula>-105575</formula>
    </cfRule>
  </conditionalFormatting>
  <conditionalFormatting sqref="BB220:BB221 BB237:BB240 BB242:BB243 BB225:BB226 BB231:BB235">
    <cfRule type="cellIs" dxfId="3651" priority="3651" operator="lessThan">
      <formula>0</formula>
    </cfRule>
    <cfRule type="cellIs" dxfId="3650" priority="3652" operator="lessThan">
      <formula>-105575</formula>
    </cfRule>
  </conditionalFormatting>
  <conditionalFormatting sqref="BB212 BB231 BB233:BB238 BB240:BB243 BB225">
    <cfRule type="cellIs" dxfId="3649" priority="3649" operator="lessThan">
      <formula>0</formula>
    </cfRule>
    <cfRule type="cellIs" dxfId="3648" priority="3650" operator="lessThan">
      <formula>-105575</formula>
    </cfRule>
  </conditionalFormatting>
  <conditionalFormatting sqref="BB237:BB243 BB231:BB235 BB220:BB221 BB225:BB226">
    <cfRule type="cellIs" dxfId="3647" priority="3647" operator="lessThan">
      <formula>0</formula>
    </cfRule>
    <cfRule type="cellIs" dxfId="3646" priority="3648" operator="lessThan">
      <formula>-105575</formula>
    </cfRule>
  </conditionalFormatting>
  <conditionalFormatting sqref="BB233:BB237 BB231 BB239:BB243">
    <cfRule type="cellIs" dxfId="3645" priority="3645" operator="lessThan">
      <formula>0</formula>
    </cfRule>
    <cfRule type="cellIs" dxfId="3644" priority="3646" operator="lessThan">
      <formula>-105575</formula>
    </cfRule>
  </conditionalFormatting>
  <conditionalFormatting sqref="BB233:BB237 BB231 BB239:BB243">
    <cfRule type="cellIs" dxfId="3643" priority="3643" operator="lessThan">
      <formula>0</formula>
    </cfRule>
    <cfRule type="cellIs" dxfId="3642" priority="3644" operator="lessThan">
      <formula>-105575</formula>
    </cfRule>
  </conditionalFormatting>
  <conditionalFormatting sqref="BB119:BB128 BB106:BB117 BB101:BB104 BB80:BB98">
    <cfRule type="cellIs" dxfId="3641" priority="3641" operator="lessThan">
      <formula>0</formula>
    </cfRule>
    <cfRule type="cellIs" dxfId="3640" priority="3642" operator="lessThan">
      <formula>-105575</formula>
    </cfRule>
  </conditionalFormatting>
  <conditionalFormatting sqref="BB130 BB132 BB134">
    <cfRule type="cellIs" dxfId="3639" priority="3639" operator="lessThan">
      <formula>0</formula>
    </cfRule>
    <cfRule type="cellIs" dxfId="3638" priority="3640" operator="lessThan">
      <formula>-105575</formula>
    </cfRule>
  </conditionalFormatting>
  <conditionalFormatting sqref="BB130 BB132 BB134">
    <cfRule type="cellIs" dxfId="3637" priority="3637" operator="lessThan">
      <formula>0</formula>
    </cfRule>
    <cfRule type="cellIs" dxfId="3636" priority="3638" operator="lessThan">
      <formula>-105575</formula>
    </cfRule>
  </conditionalFormatting>
  <conditionalFormatting sqref="BB129 BB131 BB133 BB135">
    <cfRule type="cellIs" dxfId="3635" priority="3635" operator="lessThan">
      <formula>0</formula>
    </cfRule>
    <cfRule type="cellIs" dxfId="3634" priority="3636" operator="lessThan">
      <formula>-105575</formula>
    </cfRule>
  </conditionalFormatting>
  <conditionalFormatting sqref="BB140 BB145 BB142:BB143 BB137:BB138">
    <cfRule type="cellIs" dxfId="3633" priority="3633" operator="lessThan">
      <formula>0</formula>
    </cfRule>
    <cfRule type="cellIs" dxfId="3632" priority="3634" operator="lessThan">
      <formula>-105575</formula>
    </cfRule>
  </conditionalFormatting>
  <conditionalFormatting sqref="BB149">
    <cfRule type="cellIs" dxfId="3631" priority="3631" operator="lessThan">
      <formula>0</formula>
    </cfRule>
    <cfRule type="cellIs" dxfId="3630" priority="3632" operator="lessThan">
      <formula>-105575</formula>
    </cfRule>
  </conditionalFormatting>
  <conditionalFormatting sqref="BB129:BB138 BB140:BB149">
    <cfRule type="cellIs" dxfId="3629" priority="3629" operator="lessThan">
      <formula>0</formula>
    </cfRule>
    <cfRule type="cellIs" dxfId="3628" priority="3630" operator="lessThan">
      <formula>-105575</formula>
    </cfRule>
  </conditionalFormatting>
  <conditionalFormatting sqref="BB94:BB98 BB86:BB87 BB89:BB91 BB141:BB149 BB124:BB133 BB107:BB110 BB112:BB117 BB119:BB122 BB135:BB138 BB101:BB104 BB80:BB84">
    <cfRule type="cellIs" dxfId="3627" priority="3627" operator="lessThan">
      <formula>0</formula>
    </cfRule>
    <cfRule type="cellIs" dxfId="3626" priority="3628" operator="lessThan">
      <formula>-105575</formula>
    </cfRule>
  </conditionalFormatting>
  <conditionalFormatting sqref="BB129 BB131 BB133 BB135">
    <cfRule type="cellIs" dxfId="3625" priority="3625" operator="lessThan">
      <formula>0</formula>
    </cfRule>
    <cfRule type="cellIs" dxfId="3624" priority="3626" operator="lessThan">
      <formula>-105575</formula>
    </cfRule>
  </conditionalFormatting>
  <conditionalFormatting sqref="BB146 BB144 BB141">
    <cfRule type="cellIs" dxfId="3623" priority="3623" operator="lessThan">
      <formula>0</formula>
    </cfRule>
    <cfRule type="cellIs" dxfId="3622" priority="3624" operator="lessThan">
      <formula>-105575</formula>
    </cfRule>
  </conditionalFormatting>
  <conditionalFormatting sqref="BB146 BB144 BB141">
    <cfRule type="cellIs" dxfId="3621" priority="3621" operator="lessThan">
      <formula>0</formula>
    </cfRule>
    <cfRule type="cellIs" dxfId="3620" priority="3622" operator="lessThan">
      <formula>-105575</formula>
    </cfRule>
  </conditionalFormatting>
  <conditionalFormatting sqref="BB140 BB145 BB142:BB143 BB137:BB138">
    <cfRule type="cellIs" dxfId="3619" priority="3619" operator="lessThan">
      <formula>0</formula>
    </cfRule>
    <cfRule type="cellIs" dxfId="3618" priority="3620" operator="lessThan">
      <formula>-105575</formula>
    </cfRule>
  </conditionalFormatting>
  <conditionalFormatting sqref="BB149">
    <cfRule type="cellIs" dxfId="3617" priority="3617" operator="lessThan">
      <formula>0</formula>
    </cfRule>
    <cfRule type="cellIs" dxfId="3616" priority="3618" operator="lessThan">
      <formula>-105575</formula>
    </cfRule>
  </conditionalFormatting>
  <conditionalFormatting sqref="BB94:BB98 BB86:BB87 BB89:BB91 BB141:BB149 BB124:BB133 BB107:BB110 BB112:BB117 BB119:BB122 BB135:BB138 BB101:BB104 BB80:BB84">
    <cfRule type="cellIs" dxfId="3615" priority="3615" operator="lessThan">
      <formula>0</formula>
    </cfRule>
    <cfRule type="cellIs" dxfId="3614"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613" priority="3613" operator="lessThan">
      <formula>0</formula>
    </cfRule>
    <cfRule type="cellIs" dxfId="3612" priority="3614" operator="lessThan">
      <formula>-105575</formula>
    </cfRule>
  </conditionalFormatting>
  <conditionalFormatting sqref="BB41">
    <cfRule type="cellIs" dxfId="3611" priority="3611" operator="lessThan">
      <formula>0</formula>
    </cfRule>
    <cfRule type="cellIs" dxfId="3610" priority="3612" operator="lessThan">
      <formula>-105575</formula>
    </cfRule>
  </conditionalFormatting>
  <conditionalFormatting sqref="BB152:BB155">
    <cfRule type="cellIs" dxfId="3609" priority="3609" operator="lessThan">
      <formula>0</formula>
    </cfRule>
    <cfRule type="cellIs" dxfId="3608" priority="3610" operator="lessThan">
      <formula>-105575</formula>
    </cfRule>
  </conditionalFormatting>
  <conditionalFormatting sqref="BB152:BB155">
    <cfRule type="cellIs" dxfId="3607" priority="3607" operator="lessThan">
      <formula>0</formula>
    </cfRule>
    <cfRule type="cellIs" dxfId="3606" priority="3608" operator="lessThan">
      <formula>-105575</formula>
    </cfRule>
  </conditionalFormatting>
  <conditionalFormatting sqref="BB152:BB155">
    <cfRule type="cellIs" dxfId="3605" priority="3605" operator="lessThan">
      <formula>0</formula>
    </cfRule>
    <cfRule type="cellIs" dxfId="3604" priority="3606" operator="lessThan">
      <formula>-105575</formula>
    </cfRule>
  </conditionalFormatting>
  <conditionalFormatting sqref="BB157:BB158">
    <cfRule type="cellIs" dxfId="3603" priority="3603" operator="lessThan">
      <formula>0</formula>
    </cfRule>
    <cfRule type="cellIs" dxfId="3602" priority="3604" operator="lessThan">
      <formula>-105575</formula>
    </cfRule>
  </conditionalFormatting>
  <conditionalFormatting sqref="BB157:BB158">
    <cfRule type="cellIs" dxfId="3601" priority="3601" operator="lessThan">
      <formula>0</formula>
    </cfRule>
    <cfRule type="cellIs" dxfId="3600" priority="3602" operator="lessThan">
      <formula>-105575</formula>
    </cfRule>
  </conditionalFormatting>
  <conditionalFormatting sqref="BB157:BB158">
    <cfRule type="cellIs" dxfId="3599" priority="3599" operator="lessThan">
      <formula>0</formula>
    </cfRule>
    <cfRule type="cellIs" dxfId="3598" priority="3600" operator="lessThan">
      <formula>-105575</formula>
    </cfRule>
  </conditionalFormatting>
  <conditionalFormatting sqref="BB160:BB161">
    <cfRule type="cellIs" dxfId="3597" priority="3597" operator="lessThan">
      <formula>0</formula>
    </cfRule>
    <cfRule type="cellIs" dxfId="3596" priority="3598" operator="lessThan">
      <formula>-105575</formula>
    </cfRule>
  </conditionalFormatting>
  <conditionalFormatting sqref="BB160:BB161">
    <cfRule type="cellIs" dxfId="3595" priority="3595" operator="lessThan">
      <formula>0</formula>
    </cfRule>
    <cfRule type="cellIs" dxfId="3594" priority="3596" operator="lessThan">
      <formula>-105575</formula>
    </cfRule>
  </conditionalFormatting>
  <conditionalFormatting sqref="BB160:BB161">
    <cfRule type="cellIs" dxfId="3593" priority="3593" operator="lessThan">
      <formula>0</formula>
    </cfRule>
    <cfRule type="cellIs" dxfId="3592" priority="3594" operator="lessThan">
      <formula>-105575</formula>
    </cfRule>
  </conditionalFormatting>
  <conditionalFormatting sqref="BB164:BB167">
    <cfRule type="cellIs" dxfId="3591" priority="3591" operator="lessThan">
      <formula>0</formula>
    </cfRule>
    <cfRule type="cellIs" dxfId="3590" priority="3592" operator="lessThan">
      <formula>-105575</formula>
    </cfRule>
  </conditionalFormatting>
  <conditionalFormatting sqref="BB164:BB167">
    <cfRule type="cellIs" dxfId="3589" priority="3589" operator="lessThan">
      <formula>0</formula>
    </cfRule>
    <cfRule type="cellIs" dxfId="3588" priority="3590" operator="lessThan">
      <formula>-105575</formula>
    </cfRule>
  </conditionalFormatting>
  <conditionalFormatting sqref="BB164:BB167">
    <cfRule type="cellIs" dxfId="3587" priority="3587" operator="lessThan">
      <formula>0</formula>
    </cfRule>
    <cfRule type="cellIs" dxfId="3586" priority="3588" operator="lessThan">
      <formula>-105575</formula>
    </cfRule>
  </conditionalFormatting>
  <conditionalFormatting sqref="BB169:BB177">
    <cfRule type="cellIs" dxfId="3585" priority="3585" operator="lessThan">
      <formula>0</formula>
    </cfRule>
    <cfRule type="cellIs" dxfId="3584" priority="3586" operator="lessThan">
      <formula>-105575</formula>
    </cfRule>
  </conditionalFormatting>
  <conditionalFormatting sqref="BB169:BB177">
    <cfRule type="cellIs" dxfId="3583" priority="3583" operator="lessThan">
      <formula>0</formula>
    </cfRule>
    <cfRule type="cellIs" dxfId="3582" priority="3584" operator="lessThan">
      <formula>-105575</formula>
    </cfRule>
  </conditionalFormatting>
  <conditionalFormatting sqref="BB169:BB177">
    <cfRule type="cellIs" dxfId="3581" priority="3581" operator="lessThan">
      <formula>0</formula>
    </cfRule>
    <cfRule type="cellIs" dxfId="3580" priority="3582" operator="lessThan">
      <formula>-105575</formula>
    </cfRule>
  </conditionalFormatting>
  <conditionalFormatting sqref="BB179:BB180">
    <cfRule type="cellIs" dxfId="3579" priority="3579" operator="lessThan">
      <formula>0</formula>
    </cfRule>
    <cfRule type="cellIs" dxfId="3578" priority="3580" operator="lessThan">
      <formula>-105575</formula>
    </cfRule>
  </conditionalFormatting>
  <conditionalFormatting sqref="BB179:BB180">
    <cfRule type="cellIs" dxfId="3577" priority="3577" operator="lessThan">
      <formula>0</formula>
    </cfRule>
    <cfRule type="cellIs" dxfId="3576" priority="3578" operator="lessThan">
      <formula>-105575</formula>
    </cfRule>
  </conditionalFormatting>
  <conditionalFormatting sqref="BB179:BB180">
    <cfRule type="cellIs" dxfId="3575" priority="3575" operator="lessThan">
      <formula>0</formula>
    </cfRule>
    <cfRule type="cellIs" dxfId="3574" priority="3576" operator="lessThan">
      <formula>-105575</formula>
    </cfRule>
  </conditionalFormatting>
  <conditionalFormatting sqref="BB183:BB189">
    <cfRule type="cellIs" dxfId="3573" priority="3573" operator="lessThan">
      <formula>0</formula>
    </cfRule>
    <cfRule type="cellIs" dxfId="3572" priority="3574" operator="lessThan">
      <formula>-105575</formula>
    </cfRule>
  </conditionalFormatting>
  <conditionalFormatting sqref="BB183:BB189">
    <cfRule type="cellIs" dxfId="3571" priority="3571" operator="lessThan">
      <formula>0</formula>
    </cfRule>
    <cfRule type="cellIs" dxfId="3570" priority="3572" operator="lessThan">
      <formula>-105575</formula>
    </cfRule>
  </conditionalFormatting>
  <conditionalFormatting sqref="BB183:BB189">
    <cfRule type="cellIs" dxfId="3569" priority="3569" operator="lessThan">
      <formula>0</formula>
    </cfRule>
    <cfRule type="cellIs" dxfId="3568" priority="3570" operator="lessThan">
      <formula>-105575</formula>
    </cfRule>
  </conditionalFormatting>
  <conditionalFormatting sqref="BB191:BB192">
    <cfRule type="cellIs" dxfId="3567" priority="3567" operator="lessThan">
      <formula>0</formula>
    </cfRule>
    <cfRule type="cellIs" dxfId="3566" priority="3568" operator="lessThan">
      <formula>-105575</formula>
    </cfRule>
  </conditionalFormatting>
  <conditionalFormatting sqref="BB191:BB192">
    <cfRule type="cellIs" dxfId="3565" priority="3565" operator="lessThan">
      <formula>0</formula>
    </cfRule>
    <cfRule type="cellIs" dxfId="3564" priority="3566" operator="lessThan">
      <formula>-105575</formula>
    </cfRule>
  </conditionalFormatting>
  <conditionalFormatting sqref="BB191:BB192">
    <cfRule type="cellIs" dxfId="3563" priority="3563" operator="lessThan">
      <formula>0</formula>
    </cfRule>
    <cfRule type="cellIs" dxfId="3562" priority="3564" operator="lessThan">
      <formula>-105575</formula>
    </cfRule>
  </conditionalFormatting>
  <conditionalFormatting sqref="BB194:BB195">
    <cfRule type="cellIs" dxfId="3561" priority="3561" operator="lessThan">
      <formula>0</formula>
    </cfRule>
    <cfRule type="cellIs" dxfId="3560" priority="3562" operator="lessThan">
      <formula>-105575</formula>
    </cfRule>
  </conditionalFormatting>
  <conditionalFormatting sqref="BB194:BB195">
    <cfRule type="cellIs" dxfId="3559" priority="3559" operator="lessThan">
      <formula>0</formula>
    </cfRule>
    <cfRule type="cellIs" dxfId="3558" priority="3560" operator="lessThan">
      <formula>-105575</formula>
    </cfRule>
  </conditionalFormatting>
  <conditionalFormatting sqref="BB194:BB195">
    <cfRule type="cellIs" dxfId="3557" priority="3557" operator="lessThan">
      <formula>0</formula>
    </cfRule>
    <cfRule type="cellIs" dxfId="3556" priority="3558" operator="lessThan">
      <formula>-105575</formula>
    </cfRule>
  </conditionalFormatting>
  <conditionalFormatting sqref="BB199:BB202">
    <cfRule type="cellIs" dxfId="3555" priority="3555" operator="lessThan">
      <formula>0</formula>
    </cfRule>
    <cfRule type="cellIs" dxfId="3554" priority="3556" operator="lessThan">
      <formula>-105575</formula>
    </cfRule>
  </conditionalFormatting>
  <conditionalFormatting sqref="BB199:BB202">
    <cfRule type="cellIs" dxfId="3553" priority="3553" operator="lessThan">
      <formula>0</formula>
    </cfRule>
    <cfRule type="cellIs" dxfId="3552" priority="3554" operator="lessThan">
      <formula>-105575</formula>
    </cfRule>
  </conditionalFormatting>
  <conditionalFormatting sqref="BB199:BB202">
    <cfRule type="cellIs" dxfId="3551" priority="3551" operator="lessThan">
      <formula>0</formula>
    </cfRule>
    <cfRule type="cellIs" dxfId="3550" priority="3552" operator="lessThan">
      <formula>-105575</formula>
    </cfRule>
  </conditionalFormatting>
  <conditionalFormatting sqref="BB204:BB208">
    <cfRule type="cellIs" dxfId="3549" priority="3549" operator="lessThan">
      <formula>0</formula>
    </cfRule>
    <cfRule type="cellIs" dxfId="3548" priority="3550" operator="lessThan">
      <formula>-105575</formula>
    </cfRule>
  </conditionalFormatting>
  <conditionalFormatting sqref="BB204:BB208">
    <cfRule type="cellIs" dxfId="3547" priority="3547" operator="lessThan">
      <formula>0</formula>
    </cfRule>
    <cfRule type="cellIs" dxfId="3546" priority="3548" operator="lessThan">
      <formula>-105575</formula>
    </cfRule>
  </conditionalFormatting>
  <conditionalFormatting sqref="BB204:BB208">
    <cfRule type="cellIs" dxfId="3545" priority="3545" operator="lessThan">
      <formula>0</formula>
    </cfRule>
    <cfRule type="cellIs" dxfId="3544" priority="3546" operator="lessThan">
      <formula>-105575</formula>
    </cfRule>
  </conditionalFormatting>
  <conditionalFormatting sqref="BB210:BB211">
    <cfRule type="cellIs" dxfId="3543" priority="3543" operator="lessThan">
      <formula>0</formula>
    </cfRule>
    <cfRule type="cellIs" dxfId="3542" priority="3544" operator="lessThan">
      <formula>-105575</formula>
    </cfRule>
  </conditionalFormatting>
  <conditionalFormatting sqref="BB210:BB211">
    <cfRule type="cellIs" dxfId="3541" priority="3541" operator="lessThan">
      <formula>0</formula>
    </cfRule>
    <cfRule type="cellIs" dxfId="3540" priority="3542" operator="lessThan">
      <formula>-105575</formula>
    </cfRule>
  </conditionalFormatting>
  <conditionalFormatting sqref="BB210:BB211">
    <cfRule type="cellIs" dxfId="3539" priority="3539" operator="lessThan">
      <formula>0</formula>
    </cfRule>
    <cfRule type="cellIs" dxfId="3538" priority="3540" operator="lessThan">
      <formula>-105575</formula>
    </cfRule>
  </conditionalFormatting>
  <conditionalFormatting sqref="BB214:BB219">
    <cfRule type="cellIs" dxfId="3537" priority="3537" operator="lessThan">
      <formula>0</formula>
    </cfRule>
    <cfRule type="cellIs" dxfId="3536" priority="3538" operator="lessThan">
      <formula>-105575</formula>
    </cfRule>
  </conditionalFormatting>
  <conditionalFormatting sqref="BB214:BB219">
    <cfRule type="cellIs" dxfId="3535" priority="3535" operator="lessThan">
      <formula>0</formula>
    </cfRule>
    <cfRule type="cellIs" dxfId="3534" priority="3536" operator="lessThan">
      <formula>-105575</formula>
    </cfRule>
  </conditionalFormatting>
  <conditionalFormatting sqref="BB214:BB219">
    <cfRule type="cellIs" dxfId="3533" priority="3533" operator="lessThan">
      <formula>0</formula>
    </cfRule>
    <cfRule type="cellIs" dxfId="3532" priority="3534" operator="lessThan">
      <formula>-105575</formula>
    </cfRule>
  </conditionalFormatting>
  <conditionalFormatting sqref="BB222:BB224">
    <cfRule type="cellIs" dxfId="3531" priority="3531" operator="lessThan">
      <formula>0</formula>
    </cfRule>
    <cfRule type="cellIs" dxfId="3530" priority="3532" operator="lessThan">
      <formula>-105575</formula>
    </cfRule>
  </conditionalFormatting>
  <conditionalFormatting sqref="BB222:BB224">
    <cfRule type="cellIs" dxfId="3529" priority="3529" operator="lessThan">
      <formula>0</formula>
    </cfRule>
    <cfRule type="cellIs" dxfId="3528" priority="3530" operator="lessThan">
      <formula>-105575</formula>
    </cfRule>
  </conditionalFormatting>
  <conditionalFormatting sqref="BB222:BB224">
    <cfRule type="cellIs" dxfId="3527" priority="3527" operator="lessThan">
      <formula>0</formula>
    </cfRule>
    <cfRule type="cellIs" dxfId="3526" priority="3528" operator="lessThan">
      <formula>-105575</formula>
    </cfRule>
  </conditionalFormatting>
  <conditionalFormatting sqref="BB227:BB230">
    <cfRule type="cellIs" dxfId="3525" priority="3525" operator="lessThan">
      <formula>0</formula>
    </cfRule>
    <cfRule type="cellIs" dxfId="3524" priority="3526" operator="lessThan">
      <formula>-105575</formula>
    </cfRule>
  </conditionalFormatting>
  <conditionalFormatting sqref="BB227:BB230">
    <cfRule type="cellIs" dxfId="3523" priority="3523" operator="lessThan">
      <formula>0</formula>
    </cfRule>
    <cfRule type="cellIs" dxfId="3522" priority="3524" operator="lessThan">
      <formula>-105575</formula>
    </cfRule>
  </conditionalFormatting>
  <conditionalFormatting sqref="BB227:BB230">
    <cfRule type="cellIs" dxfId="3521" priority="3521" operator="lessThan">
      <formula>0</formula>
    </cfRule>
    <cfRule type="cellIs" dxfId="3520" priority="3522" operator="lessThan">
      <formula>-105575</formula>
    </cfRule>
  </conditionalFormatting>
  <conditionalFormatting sqref="BB246:BB249">
    <cfRule type="cellIs" dxfId="3519" priority="3519" operator="lessThan">
      <formula>0</formula>
    </cfRule>
    <cfRule type="cellIs" dxfId="3518" priority="3520" operator="lessThan">
      <formula>-105575</formula>
    </cfRule>
  </conditionalFormatting>
  <conditionalFormatting sqref="BB246:BB249">
    <cfRule type="cellIs" dxfId="3517" priority="3517" operator="lessThan">
      <formula>0</formula>
    </cfRule>
    <cfRule type="cellIs" dxfId="3516" priority="3518" operator="lessThan">
      <formula>-105575</formula>
    </cfRule>
  </conditionalFormatting>
  <conditionalFormatting sqref="BB246:BB249">
    <cfRule type="cellIs" dxfId="3515" priority="3515" operator="lessThan">
      <formula>0</formula>
    </cfRule>
    <cfRule type="cellIs" dxfId="3514" priority="3516" operator="lessThan">
      <formula>-105575</formula>
    </cfRule>
  </conditionalFormatting>
  <conditionalFormatting sqref="BB246:BB249">
    <cfRule type="cellIs" dxfId="3513" priority="3513" operator="lessThan">
      <formula>0</formula>
    </cfRule>
    <cfRule type="cellIs" dxfId="3512" priority="3514" operator="lessThan">
      <formula>-105575</formula>
    </cfRule>
  </conditionalFormatting>
  <conditionalFormatting sqref="BB246:BB249">
    <cfRule type="cellIs" dxfId="3511" priority="3511" operator="lessThan">
      <formula>0</formula>
    </cfRule>
    <cfRule type="cellIs" dxfId="3510" priority="3512" operator="lessThan">
      <formula>-105575</formula>
    </cfRule>
  </conditionalFormatting>
  <conditionalFormatting sqref="BB246:BB249">
    <cfRule type="cellIs" dxfId="3509" priority="3509" operator="lessThan">
      <formula>0</formula>
    </cfRule>
    <cfRule type="cellIs" dxfId="3508" priority="3510" operator="lessThan">
      <formula>-105575</formula>
    </cfRule>
  </conditionalFormatting>
  <conditionalFormatting sqref="BB246:BB249">
    <cfRule type="cellIs" dxfId="3507" priority="3507" operator="lessThan">
      <formula>0</formula>
    </cfRule>
    <cfRule type="cellIs" dxfId="3506" priority="3508" operator="lessThan">
      <formula>-105575</formula>
    </cfRule>
  </conditionalFormatting>
  <conditionalFormatting sqref="BB246:BB249">
    <cfRule type="cellIs" dxfId="3505" priority="3505" operator="lessThan">
      <formula>0</formula>
    </cfRule>
    <cfRule type="cellIs" dxfId="3504" priority="3506" operator="lessThan">
      <formula>-105575</formula>
    </cfRule>
  </conditionalFormatting>
  <conditionalFormatting sqref="BB246:BB249">
    <cfRule type="cellIs" dxfId="3503" priority="3503" operator="lessThan">
      <formula>0</formula>
    </cfRule>
    <cfRule type="cellIs" dxfId="3502" priority="3504" operator="lessThan">
      <formula>-105575</formula>
    </cfRule>
  </conditionalFormatting>
  <conditionalFormatting sqref="BB251:BB253">
    <cfRule type="cellIs" dxfId="3501" priority="3501" operator="lessThan">
      <formula>0</formula>
    </cfRule>
    <cfRule type="cellIs" dxfId="3500" priority="3502" operator="lessThan">
      <formula>-105575</formula>
    </cfRule>
  </conditionalFormatting>
  <conditionalFormatting sqref="BB251:BB253">
    <cfRule type="cellIs" dxfId="3499" priority="3499" operator="lessThan">
      <formula>0</formula>
    </cfRule>
    <cfRule type="cellIs" dxfId="3498" priority="3500" operator="lessThan">
      <formula>-105575</formula>
    </cfRule>
  </conditionalFormatting>
  <conditionalFormatting sqref="BB251:BB253">
    <cfRule type="cellIs" dxfId="3497" priority="3497" operator="lessThan">
      <formula>0</formula>
    </cfRule>
    <cfRule type="cellIs" dxfId="3496" priority="3498" operator="lessThan">
      <formula>-105575</formula>
    </cfRule>
  </conditionalFormatting>
  <conditionalFormatting sqref="BB251:BB253">
    <cfRule type="cellIs" dxfId="3495" priority="3495" operator="lessThan">
      <formula>0</formula>
    </cfRule>
    <cfRule type="cellIs" dxfId="3494" priority="3496" operator="lessThan">
      <formula>-105575</formula>
    </cfRule>
  </conditionalFormatting>
  <conditionalFormatting sqref="BB251:BB253">
    <cfRule type="cellIs" dxfId="3493" priority="3493" operator="lessThan">
      <formula>0</formula>
    </cfRule>
    <cfRule type="cellIs" dxfId="3492" priority="3494" operator="lessThan">
      <formula>-105575</formula>
    </cfRule>
  </conditionalFormatting>
  <conditionalFormatting sqref="BB251:BB253">
    <cfRule type="cellIs" dxfId="3491" priority="3491" operator="lessThan">
      <formula>0</formula>
    </cfRule>
    <cfRule type="cellIs" dxfId="3490" priority="3492" operator="lessThan">
      <formula>-105575</formula>
    </cfRule>
  </conditionalFormatting>
  <conditionalFormatting sqref="BB251:BB253">
    <cfRule type="cellIs" dxfId="3489" priority="3489" operator="lessThan">
      <formula>0</formula>
    </cfRule>
    <cfRule type="cellIs" dxfId="3488" priority="3490" operator="lessThan">
      <formula>-105575</formula>
    </cfRule>
  </conditionalFormatting>
  <conditionalFormatting sqref="BB251:BB253">
    <cfRule type="cellIs" dxfId="3487" priority="3487" operator="lessThan">
      <formula>0</formula>
    </cfRule>
    <cfRule type="cellIs" dxfId="3486" priority="3488" operator="lessThan">
      <formula>-105575</formula>
    </cfRule>
  </conditionalFormatting>
  <conditionalFormatting sqref="BB251:BB253">
    <cfRule type="cellIs" dxfId="3485" priority="3485" operator="lessThan">
      <formula>0</formula>
    </cfRule>
    <cfRule type="cellIs" dxfId="3484" priority="3486" operator="lessThan">
      <formula>-105575</formula>
    </cfRule>
  </conditionalFormatting>
  <conditionalFormatting sqref="BB255:BB257">
    <cfRule type="cellIs" dxfId="3483" priority="3483" operator="lessThan">
      <formula>0</formula>
    </cfRule>
    <cfRule type="cellIs" dxfId="3482" priority="3484" operator="lessThan">
      <formula>-105575</formula>
    </cfRule>
  </conditionalFormatting>
  <conditionalFormatting sqref="BB255:BB257">
    <cfRule type="cellIs" dxfId="3481" priority="3481" operator="lessThan">
      <formula>0</formula>
    </cfRule>
    <cfRule type="cellIs" dxfId="3480" priority="3482" operator="lessThan">
      <formula>-105575</formula>
    </cfRule>
  </conditionalFormatting>
  <conditionalFormatting sqref="BB255:BB257">
    <cfRule type="cellIs" dxfId="3479" priority="3479" operator="lessThan">
      <formula>0</formula>
    </cfRule>
    <cfRule type="cellIs" dxfId="3478" priority="3480" operator="lessThan">
      <formula>-105575</formula>
    </cfRule>
  </conditionalFormatting>
  <conditionalFormatting sqref="BB255:BB257">
    <cfRule type="cellIs" dxfId="3477" priority="3477" operator="lessThan">
      <formula>0</formula>
    </cfRule>
    <cfRule type="cellIs" dxfId="3476" priority="3478" operator="lessThan">
      <formula>-105575</formula>
    </cfRule>
  </conditionalFormatting>
  <conditionalFormatting sqref="BB255:BB257">
    <cfRule type="cellIs" dxfId="3475" priority="3475" operator="lessThan">
      <formula>0</formula>
    </cfRule>
    <cfRule type="cellIs" dxfId="3474" priority="3476" operator="lessThan">
      <formula>-105575</formula>
    </cfRule>
  </conditionalFormatting>
  <conditionalFormatting sqref="BB255:BB257">
    <cfRule type="cellIs" dxfId="3473" priority="3473" operator="lessThan">
      <formula>0</formula>
    </cfRule>
    <cfRule type="cellIs" dxfId="3472" priority="3474" operator="lessThan">
      <formula>-105575</formula>
    </cfRule>
  </conditionalFormatting>
  <conditionalFormatting sqref="BB255:BB257">
    <cfRule type="cellIs" dxfId="3471" priority="3471" operator="lessThan">
      <formula>0</formula>
    </cfRule>
    <cfRule type="cellIs" dxfId="3470" priority="3472" operator="lessThan">
      <formula>-105575</formula>
    </cfRule>
  </conditionalFormatting>
  <conditionalFormatting sqref="BB255:BB257">
    <cfRule type="cellIs" dxfId="3469" priority="3469" operator="lessThan">
      <formula>0</formula>
    </cfRule>
    <cfRule type="cellIs" dxfId="3468" priority="3470" operator="lessThan">
      <formula>-105575</formula>
    </cfRule>
  </conditionalFormatting>
  <conditionalFormatting sqref="BB255:BB257">
    <cfRule type="cellIs" dxfId="3467" priority="3467" operator="lessThan">
      <formula>0</formula>
    </cfRule>
    <cfRule type="cellIs" dxfId="3466" priority="3468" operator="lessThan">
      <formula>-105575</formula>
    </cfRule>
  </conditionalFormatting>
  <conditionalFormatting sqref="BB260:BB262">
    <cfRule type="cellIs" dxfId="3465" priority="3465" operator="lessThan">
      <formula>0</formula>
    </cfRule>
    <cfRule type="cellIs" dxfId="3464" priority="3466" operator="lessThan">
      <formula>-105575</formula>
    </cfRule>
  </conditionalFormatting>
  <conditionalFormatting sqref="BB260:BB262">
    <cfRule type="cellIs" dxfId="3463" priority="3463" operator="lessThan">
      <formula>0</formula>
    </cfRule>
    <cfRule type="cellIs" dxfId="3462" priority="3464" operator="lessThan">
      <formula>-105575</formula>
    </cfRule>
  </conditionalFormatting>
  <conditionalFormatting sqref="BB260:BB262">
    <cfRule type="cellIs" dxfId="3461" priority="3461" operator="lessThan">
      <formula>0</formula>
    </cfRule>
    <cfRule type="cellIs" dxfId="3460" priority="3462" operator="lessThan">
      <formula>-105575</formula>
    </cfRule>
  </conditionalFormatting>
  <conditionalFormatting sqref="BB260:BB262">
    <cfRule type="cellIs" dxfId="3459" priority="3459" operator="lessThan">
      <formula>0</formula>
    </cfRule>
    <cfRule type="cellIs" dxfId="3458" priority="3460" operator="lessThan">
      <formula>-105575</formula>
    </cfRule>
  </conditionalFormatting>
  <conditionalFormatting sqref="BB260:BB262">
    <cfRule type="cellIs" dxfId="3457" priority="3457" operator="lessThan">
      <formula>0</formula>
    </cfRule>
    <cfRule type="cellIs" dxfId="3456" priority="3458" operator="lessThan">
      <formula>-105575</formula>
    </cfRule>
  </conditionalFormatting>
  <conditionalFormatting sqref="BB260:BB262">
    <cfRule type="cellIs" dxfId="3455" priority="3455" operator="lessThan">
      <formula>0</formula>
    </cfRule>
    <cfRule type="cellIs" dxfId="3454" priority="3456" operator="lessThan">
      <formula>-105575</formula>
    </cfRule>
  </conditionalFormatting>
  <conditionalFormatting sqref="BB260:BB262">
    <cfRule type="cellIs" dxfId="3453" priority="3453" operator="lessThan">
      <formula>0</formula>
    </cfRule>
    <cfRule type="cellIs" dxfId="3452" priority="3454" operator="lessThan">
      <formula>-105575</formula>
    </cfRule>
  </conditionalFormatting>
  <conditionalFormatting sqref="BB260:BB262">
    <cfRule type="cellIs" dxfId="3451" priority="3451" operator="lessThan">
      <formula>0</formula>
    </cfRule>
    <cfRule type="cellIs" dxfId="3450" priority="3452" operator="lessThan">
      <formula>-105575</formula>
    </cfRule>
  </conditionalFormatting>
  <conditionalFormatting sqref="BB260:BB262">
    <cfRule type="cellIs" dxfId="3449" priority="3449" operator="lessThan">
      <formula>0</formula>
    </cfRule>
    <cfRule type="cellIs" dxfId="3448" priority="3450" operator="lessThan">
      <formula>-105575</formula>
    </cfRule>
  </conditionalFormatting>
  <conditionalFormatting sqref="BB264:BB267">
    <cfRule type="cellIs" dxfId="3447" priority="3447" operator="lessThan">
      <formula>0</formula>
    </cfRule>
    <cfRule type="cellIs" dxfId="3446" priority="3448" operator="lessThan">
      <formula>-105575</formula>
    </cfRule>
  </conditionalFormatting>
  <conditionalFormatting sqref="BB264:BB267">
    <cfRule type="cellIs" dxfId="3445" priority="3445" operator="lessThan">
      <formula>0</formula>
    </cfRule>
    <cfRule type="cellIs" dxfId="3444" priority="3446" operator="lessThan">
      <formula>-105575</formula>
    </cfRule>
  </conditionalFormatting>
  <conditionalFormatting sqref="BB264:BB267">
    <cfRule type="cellIs" dxfId="3443" priority="3443" operator="lessThan">
      <formula>0</formula>
    </cfRule>
    <cfRule type="cellIs" dxfId="3442" priority="3444" operator="lessThan">
      <formula>-105575</formula>
    </cfRule>
  </conditionalFormatting>
  <conditionalFormatting sqref="BB264:BB267">
    <cfRule type="cellIs" dxfId="3441" priority="3441" operator="lessThan">
      <formula>0</formula>
    </cfRule>
    <cfRule type="cellIs" dxfId="3440" priority="3442" operator="lessThan">
      <formula>-105575</formula>
    </cfRule>
  </conditionalFormatting>
  <conditionalFormatting sqref="BB264:BB267">
    <cfRule type="cellIs" dxfId="3439" priority="3439" operator="lessThan">
      <formula>0</formula>
    </cfRule>
    <cfRule type="cellIs" dxfId="3438" priority="3440" operator="lessThan">
      <formula>-105575</formula>
    </cfRule>
  </conditionalFormatting>
  <conditionalFormatting sqref="BB264:BB267">
    <cfRule type="cellIs" dxfId="3437" priority="3437" operator="lessThan">
      <formula>0</formula>
    </cfRule>
    <cfRule type="cellIs" dxfId="3436" priority="3438" operator="lessThan">
      <formula>-105575</formula>
    </cfRule>
  </conditionalFormatting>
  <conditionalFormatting sqref="BB264:BB267">
    <cfRule type="cellIs" dxfId="3435" priority="3435" operator="lessThan">
      <formula>0</formula>
    </cfRule>
    <cfRule type="cellIs" dxfId="3434" priority="3436" operator="lessThan">
      <formula>-105575</formula>
    </cfRule>
  </conditionalFormatting>
  <conditionalFormatting sqref="BB264:BB267">
    <cfRule type="cellIs" dxfId="3433" priority="3433" operator="lessThan">
      <formula>0</formula>
    </cfRule>
    <cfRule type="cellIs" dxfId="3432" priority="3434" operator="lessThan">
      <formula>-105575</formula>
    </cfRule>
  </conditionalFormatting>
  <conditionalFormatting sqref="BB264:BB267">
    <cfRule type="cellIs" dxfId="3431" priority="3431" operator="lessThan">
      <formula>0</formula>
    </cfRule>
    <cfRule type="cellIs" dxfId="3430" priority="3432" operator="lessThan">
      <formula>-105575</formula>
    </cfRule>
  </conditionalFormatting>
  <conditionalFormatting sqref="BB270:BB272">
    <cfRule type="cellIs" dxfId="3429" priority="3429" operator="lessThan">
      <formula>0</formula>
    </cfRule>
    <cfRule type="cellIs" dxfId="3428" priority="3430" operator="lessThan">
      <formula>-105575</formula>
    </cfRule>
  </conditionalFormatting>
  <conditionalFormatting sqref="BB270:BB272">
    <cfRule type="cellIs" dxfId="3427" priority="3427" operator="lessThan">
      <formula>0</formula>
    </cfRule>
    <cfRule type="cellIs" dxfId="3426" priority="3428" operator="lessThan">
      <formula>-105575</formula>
    </cfRule>
  </conditionalFormatting>
  <conditionalFormatting sqref="BB270:BB272">
    <cfRule type="cellIs" dxfId="3425" priority="3425" operator="lessThan">
      <formula>0</formula>
    </cfRule>
    <cfRule type="cellIs" dxfId="3424" priority="3426" operator="lessThan">
      <formula>-105575</formula>
    </cfRule>
  </conditionalFormatting>
  <conditionalFormatting sqref="BB270:BB272">
    <cfRule type="cellIs" dxfId="3423" priority="3423" operator="lessThan">
      <formula>0</formula>
    </cfRule>
    <cfRule type="cellIs" dxfId="3422" priority="3424" operator="lessThan">
      <formula>-105575</formula>
    </cfRule>
  </conditionalFormatting>
  <conditionalFormatting sqref="BB270:BB272">
    <cfRule type="cellIs" dxfId="3421" priority="3421" operator="lessThan">
      <formula>0</formula>
    </cfRule>
    <cfRule type="cellIs" dxfId="3420" priority="3422" operator="lessThan">
      <formula>-105575</formula>
    </cfRule>
  </conditionalFormatting>
  <conditionalFormatting sqref="BB270:BB272">
    <cfRule type="cellIs" dxfId="3419" priority="3419" operator="lessThan">
      <formula>0</formula>
    </cfRule>
    <cfRule type="cellIs" dxfId="3418" priority="3420" operator="lessThan">
      <formula>-105575</formula>
    </cfRule>
  </conditionalFormatting>
  <conditionalFormatting sqref="BB270:BB272">
    <cfRule type="cellIs" dxfId="3417" priority="3417" operator="lessThan">
      <formula>0</formula>
    </cfRule>
    <cfRule type="cellIs" dxfId="3416" priority="3418" operator="lessThan">
      <formula>-105575</formula>
    </cfRule>
  </conditionalFormatting>
  <conditionalFormatting sqref="BB270:BB272">
    <cfRule type="cellIs" dxfId="3415" priority="3415" operator="lessThan">
      <formula>0</formula>
    </cfRule>
    <cfRule type="cellIs" dxfId="3414" priority="3416" operator="lessThan">
      <formula>-105575</formula>
    </cfRule>
  </conditionalFormatting>
  <conditionalFormatting sqref="BB270:BB272">
    <cfRule type="cellIs" dxfId="3413" priority="3413" operator="lessThan">
      <formula>0</formula>
    </cfRule>
    <cfRule type="cellIs" dxfId="3412" priority="3414" operator="lessThan">
      <formula>-105575</formula>
    </cfRule>
  </conditionalFormatting>
  <conditionalFormatting sqref="BB274:BB275">
    <cfRule type="cellIs" dxfId="3411" priority="3411" operator="lessThan">
      <formula>0</formula>
    </cfRule>
    <cfRule type="cellIs" dxfId="3410" priority="3412" operator="lessThan">
      <formula>-105575</formula>
    </cfRule>
  </conditionalFormatting>
  <conditionalFormatting sqref="BB274:BB275">
    <cfRule type="cellIs" dxfId="3409" priority="3409" operator="lessThan">
      <formula>0</formula>
    </cfRule>
    <cfRule type="cellIs" dxfId="3408" priority="3410" operator="lessThan">
      <formula>-105575</formula>
    </cfRule>
  </conditionalFormatting>
  <conditionalFormatting sqref="BB274:BB275">
    <cfRule type="cellIs" dxfId="3407" priority="3407" operator="lessThan">
      <formula>0</formula>
    </cfRule>
    <cfRule type="cellIs" dxfId="3406" priority="3408" operator="lessThan">
      <formula>-105575</formula>
    </cfRule>
  </conditionalFormatting>
  <conditionalFormatting sqref="BB274:BB275">
    <cfRule type="cellIs" dxfId="3405" priority="3405" operator="lessThan">
      <formula>0</formula>
    </cfRule>
    <cfRule type="cellIs" dxfId="3404" priority="3406" operator="lessThan">
      <formula>-105575</formula>
    </cfRule>
  </conditionalFormatting>
  <conditionalFormatting sqref="BB274:BB275">
    <cfRule type="cellIs" dxfId="3403" priority="3403" operator="lessThan">
      <formula>0</formula>
    </cfRule>
    <cfRule type="cellIs" dxfId="3402" priority="3404" operator="lessThan">
      <formula>-105575</formula>
    </cfRule>
  </conditionalFormatting>
  <conditionalFormatting sqref="BB274:BB275">
    <cfRule type="cellIs" dxfId="3401" priority="3401" operator="lessThan">
      <formula>0</formula>
    </cfRule>
    <cfRule type="cellIs" dxfId="3400" priority="3402" operator="lessThan">
      <formula>-105575</formula>
    </cfRule>
  </conditionalFormatting>
  <conditionalFormatting sqref="BB274:BB275">
    <cfRule type="cellIs" dxfId="3399" priority="3399" operator="lessThan">
      <formula>0</formula>
    </cfRule>
    <cfRule type="cellIs" dxfId="3398" priority="3400" operator="lessThan">
      <formula>-105575</formula>
    </cfRule>
  </conditionalFormatting>
  <conditionalFormatting sqref="BB274:BB275">
    <cfRule type="cellIs" dxfId="3397" priority="3397" operator="lessThan">
      <formula>0</formula>
    </cfRule>
    <cfRule type="cellIs" dxfId="3396" priority="3398" operator="lessThan">
      <formula>-105575</formula>
    </cfRule>
  </conditionalFormatting>
  <conditionalFormatting sqref="BB274:BB275">
    <cfRule type="cellIs" dxfId="3395" priority="3395" operator="lessThan">
      <formula>0</formula>
    </cfRule>
    <cfRule type="cellIs" dxfId="3394" priority="3396" operator="lessThan">
      <formula>-105575</formula>
    </cfRule>
  </conditionalFormatting>
  <conditionalFormatting sqref="BB278:BB282">
    <cfRule type="cellIs" dxfId="3393" priority="3393" operator="lessThan">
      <formula>0</formula>
    </cfRule>
    <cfRule type="cellIs" dxfId="3392" priority="3394" operator="lessThan">
      <formula>-105575</formula>
    </cfRule>
  </conditionalFormatting>
  <conditionalFormatting sqref="BB278:BB282">
    <cfRule type="cellIs" dxfId="3391" priority="3391" operator="lessThan">
      <formula>0</formula>
    </cfRule>
    <cfRule type="cellIs" dxfId="3390" priority="3392" operator="lessThan">
      <formula>-105575</formula>
    </cfRule>
  </conditionalFormatting>
  <conditionalFormatting sqref="BB278:BB282">
    <cfRule type="cellIs" dxfId="3389" priority="3389" operator="lessThan">
      <formula>0</formula>
    </cfRule>
    <cfRule type="cellIs" dxfId="3388" priority="3390" operator="lessThan">
      <formula>-105575</formula>
    </cfRule>
  </conditionalFormatting>
  <conditionalFormatting sqref="BB278:BB282">
    <cfRule type="cellIs" dxfId="3387" priority="3387" operator="lessThan">
      <formula>0</formula>
    </cfRule>
    <cfRule type="cellIs" dxfId="3386" priority="3388" operator="lessThan">
      <formula>-105575</formula>
    </cfRule>
  </conditionalFormatting>
  <conditionalFormatting sqref="BB278:BB282">
    <cfRule type="cellIs" dxfId="3385" priority="3385" operator="lessThan">
      <formula>0</formula>
    </cfRule>
    <cfRule type="cellIs" dxfId="3384" priority="3386" operator="lessThan">
      <formula>-105575</formula>
    </cfRule>
  </conditionalFormatting>
  <conditionalFormatting sqref="BB278:BB282">
    <cfRule type="cellIs" dxfId="3383" priority="3383" operator="lessThan">
      <formula>0</formula>
    </cfRule>
    <cfRule type="cellIs" dxfId="3382" priority="3384" operator="lessThan">
      <formula>-105575</formula>
    </cfRule>
  </conditionalFormatting>
  <conditionalFormatting sqref="BB278:BB282">
    <cfRule type="cellIs" dxfId="3381" priority="3381" operator="lessThan">
      <formula>0</formula>
    </cfRule>
    <cfRule type="cellIs" dxfId="3380" priority="3382" operator="lessThan">
      <formula>-105575</formula>
    </cfRule>
  </conditionalFormatting>
  <conditionalFormatting sqref="BB278:BB282">
    <cfRule type="cellIs" dxfId="3379" priority="3379" operator="lessThan">
      <formula>0</formula>
    </cfRule>
    <cfRule type="cellIs" dxfId="3378" priority="3380" operator="lessThan">
      <formula>-105575</formula>
    </cfRule>
  </conditionalFormatting>
  <conditionalFormatting sqref="BB278:BB282">
    <cfRule type="cellIs" dxfId="3377" priority="3377" operator="lessThan">
      <formula>0</formula>
    </cfRule>
    <cfRule type="cellIs" dxfId="3376" priority="3378" operator="lessThan">
      <formula>-105575</formula>
    </cfRule>
  </conditionalFormatting>
  <conditionalFormatting sqref="BB285:BB288">
    <cfRule type="cellIs" dxfId="3375" priority="3375" operator="lessThan">
      <formula>0</formula>
    </cfRule>
    <cfRule type="cellIs" dxfId="3374" priority="3376" operator="lessThan">
      <formula>-105575</formula>
    </cfRule>
  </conditionalFormatting>
  <conditionalFormatting sqref="BB285:BB288">
    <cfRule type="cellIs" dxfId="3373" priority="3373" operator="lessThan">
      <formula>0</formula>
    </cfRule>
    <cfRule type="cellIs" dxfId="3372" priority="3374" operator="lessThan">
      <formula>-105575</formula>
    </cfRule>
  </conditionalFormatting>
  <conditionalFormatting sqref="BB285:BB288">
    <cfRule type="cellIs" dxfId="3371" priority="3371" operator="lessThan">
      <formula>0</formula>
    </cfRule>
    <cfRule type="cellIs" dxfId="3370" priority="3372" operator="lessThan">
      <formula>-105575</formula>
    </cfRule>
  </conditionalFormatting>
  <conditionalFormatting sqref="BB285:BB288">
    <cfRule type="cellIs" dxfId="3369" priority="3369" operator="lessThan">
      <formula>0</formula>
    </cfRule>
    <cfRule type="cellIs" dxfId="3368" priority="3370" operator="lessThan">
      <formula>-105575</formula>
    </cfRule>
  </conditionalFormatting>
  <conditionalFormatting sqref="BB285:BB288">
    <cfRule type="cellIs" dxfId="3367" priority="3367" operator="lessThan">
      <formula>0</formula>
    </cfRule>
    <cfRule type="cellIs" dxfId="3366" priority="3368" operator="lessThan">
      <formula>-105575</formula>
    </cfRule>
  </conditionalFormatting>
  <conditionalFormatting sqref="BB285:BB288">
    <cfRule type="cellIs" dxfId="3365" priority="3365" operator="lessThan">
      <formula>0</formula>
    </cfRule>
    <cfRule type="cellIs" dxfId="3364" priority="3366" operator="lessThan">
      <formula>-105575</formula>
    </cfRule>
  </conditionalFormatting>
  <conditionalFormatting sqref="BB285:BB288">
    <cfRule type="cellIs" dxfId="3363" priority="3363" operator="lessThan">
      <formula>0</formula>
    </cfRule>
    <cfRule type="cellIs" dxfId="3362" priority="3364" operator="lessThan">
      <formula>-105575</formula>
    </cfRule>
  </conditionalFormatting>
  <conditionalFormatting sqref="BB285:BB288">
    <cfRule type="cellIs" dxfId="3361" priority="3361" operator="lessThan">
      <formula>0</formula>
    </cfRule>
    <cfRule type="cellIs" dxfId="3360" priority="3362" operator="lessThan">
      <formula>-105575</formula>
    </cfRule>
  </conditionalFormatting>
  <conditionalFormatting sqref="BB285:BB288">
    <cfRule type="cellIs" dxfId="3359" priority="3359" operator="lessThan">
      <formula>0</formula>
    </cfRule>
    <cfRule type="cellIs" dxfId="3358" priority="3360" operator="lessThan">
      <formula>-105575</formula>
    </cfRule>
  </conditionalFormatting>
  <conditionalFormatting sqref="BB203 BB220:BB221 BB235:BB243 BB231:BB233 BB212:BB213 BB225:BB226">
    <cfRule type="cellIs" dxfId="3357" priority="3357" operator="lessThan">
      <formula>0</formula>
    </cfRule>
    <cfRule type="cellIs" dxfId="3356" priority="3358" operator="lessThan">
      <formula>-105575</formula>
    </cfRule>
  </conditionalFormatting>
  <conditionalFormatting sqref="BB220 BB212:BB213 BB235:BB238 BB240:BB243 BB225:BB226 BB231:BB233">
    <cfRule type="cellIs" dxfId="3355" priority="3355" operator="lessThan">
      <formula>0</formula>
    </cfRule>
    <cfRule type="cellIs" dxfId="3354" priority="3356" operator="lessThan">
      <formula>-105575</formula>
    </cfRule>
  </conditionalFormatting>
  <conditionalFormatting sqref="BB220:BB221 BB243 BB226 BB231:BB236 BB238:BB241 BB203 BB213">
    <cfRule type="cellIs" dxfId="3353" priority="3353" operator="lessThan">
      <formula>0</formula>
    </cfRule>
    <cfRule type="cellIs" dxfId="3352" priority="3354" operator="lessThan">
      <formula>-105575</formula>
    </cfRule>
  </conditionalFormatting>
  <conditionalFormatting sqref="BB235:BB243 BB231:BB233 BB220 BB212:BB213 BB225:BB226">
    <cfRule type="cellIs" dxfId="3351" priority="3351" operator="lessThan">
      <formula>0</formula>
    </cfRule>
    <cfRule type="cellIs" dxfId="3350" priority="3352" operator="lessThan">
      <formula>-105575</formula>
    </cfRule>
  </conditionalFormatting>
  <conditionalFormatting sqref="BB220:BB221 BB237:BB243 BB203 BB231:BB235 BB212:BB213 BB225:BB226">
    <cfRule type="cellIs" dxfId="3349" priority="3349" operator="lessThan">
      <formula>0</formula>
    </cfRule>
    <cfRule type="cellIs" dxfId="3348" priority="3350" operator="lessThan">
      <formula>-105575</formula>
    </cfRule>
  </conditionalFormatting>
  <conditionalFormatting sqref="BB220:BB221 BB237:BB240 BB242:BB243 BB225:BB226 BB231:BB235">
    <cfRule type="cellIs" dxfId="3347" priority="3347" operator="lessThan">
      <formula>0</formula>
    </cfRule>
    <cfRule type="cellIs" dxfId="3346" priority="3348" operator="lessThan">
      <formula>-105575</formula>
    </cfRule>
  </conditionalFormatting>
  <conditionalFormatting sqref="BB212 BB231 BB233:BB238 BB240:BB243 BB225">
    <cfRule type="cellIs" dxfId="3345" priority="3345" operator="lessThan">
      <formula>0</formula>
    </cfRule>
    <cfRule type="cellIs" dxfId="3344" priority="3346" operator="lessThan">
      <formula>-105575</formula>
    </cfRule>
  </conditionalFormatting>
  <conditionalFormatting sqref="BB237:BB243 BB231:BB235 BB220:BB221 BB225:BB226">
    <cfRule type="cellIs" dxfId="3343" priority="3343" operator="lessThan">
      <formula>0</formula>
    </cfRule>
    <cfRule type="cellIs" dxfId="3342" priority="3344" operator="lessThan">
      <formula>-105575</formula>
    </cfRule>
  </conditionalFormatting>
  <conditionalFormatting sqref="BB233:BB237 BB231 BB239:BB243">
    <cfRule type="cellIs" dxfId="3341" priority="3341" operator="lessThan">
      <formula>0</formula>
    </cfRule>
    <cfRule type="cellIs" dxfId="3340" priority="3342" operator="lessThan">
      <formula>-105575</formula>
    </cfRule>
  </conditionalFormatting>
  <conditionalFormatting sqref="BB233:BB237 BB231 BB239:BB243">
    <cfRule type="cellIs" dxfId="3339" priority="3339" operator="lessThan">
      <formula>0</formula>
    </cfRule>
    <cfRule type="cellIs" dxfId="3338" priority="3340" operator="lessThan">
      <formula>-105575</formula>
    </cfRule>
  </conditionalFormatting>
  <conditionalFormatting sqref="BB119:BB128 BB106:BB117 BB101:BB104 BB80:BB98">
    <cfRule type="cellIs" dxfId="3337" priority="3337" operator="lessThan">
      <formula>0</formula>
    </cfRule>
    <cfRule type="cellIs" dxfId="3336" priority="3338" operator="lessThan">
      <formula>-105575</formula>
    </cfRule>
  </conditionalFormatting>
  <conditionalFormatting sqref="BB130 BB132 BB134">
    <cfRule type="cellIs" dxfId="3335" priority="3335" operator="lessThan">
      <formula>0</formula>
    </cfRule>
    <cfRule type="cellIs" dxfId="3334" priority="3336" operator="lessThan">
      <formula>-105575</formula>
    </cfRule>
  </conditionalFormatting>
  <conditionalFormatting sqref="BB130 BB132 BB134">
    <cfRule type="cellIs" dxfId="3333" priority="3333" operator="lessThan">
      <formula>0</formula>
    </cfRule>
    <cfRule type="cellIs" dxfId="3332" priority="3334" operator="lessThan">
      <formula>-105575</formula>
    </cfRule>
  </conditionalFormatting>
  <conditionalFormatting sqref="BB129 BB131 BB133 BB135">
    <cfRule type="cellIs" dxfId="3331" priority="3331" operator="lessThan">
      <formula>0</formula>
    </cfRule>
    <cfRule type="cellIs" dxfId="3330" priority="3332" operator="lessThan">
      <formula>-105575</formula>
    </cfRule>
  </conditionalFormatting>
  <conditionalFormatting sqref="BB140 BB145 BB142:BB143 BB137:BB138">
    <cfRule type="cellIs" dxfId="3329" priority="3329" operator="lessThan">
      <formula>0</formula>
    </cfRule>
    <cfRule type="cellIs" dxfId="3328" priority="3330" operator="lessThan">
      <formula>-105575</formula>
    </cfRule>
  </conditionalFormatting>
  <conditionalFormatting sqref="BB149">
    <cfRule type="cellIs" dxfId="3327" priority="3327" operator="lessThan">
      <formula>0</formula>
    </cfRule>
    <cfRule type="cellIs" dxfId="3326" priority="3328" operator="lessThan">
      <formula>-105575</formula>
    </cfRule>
  </conditionalFormatting>
  <conditionalFormatting sqref="BB129:BB138 BB140:BB149">
    <cfRule type="cellIs" dxfId="3325" priority="3325" operator="lessThan">
      <formula>0</formula>
    </cfRule>
    <cfRule type="cellIs" dxfId="3324" priority="3326" operator="lessThan">
      <formula>-105575</formula>
    </cfRule>
  </conditionalFormatting>
  <conditionalFormatting sqref="BB94:BB98 BB86:BB87 BB89:BB91 BB141:BB149 BB124:BB133 BB107:BB110 BB112:BB117 BB119:BB122 BB135:BB138 BB101:BB104 BB80:BB84">
    <cfRule type="cellIs" dxfId="3323" priority="3323" operator="lessThan">
      <formula>0</formula>
    </cfRule>
    <cfRule type="cellIs" dxfId="3322" priority="3324" operator="lessThan">
      <formula>-105575</formula>
    </cfRule>
  </conditionalFormatting>
  <conditionalFormatting sqref="BB129 BB131 BB133 BB135">
    <cfRule type="cellIs" dxfId="3321" priority="3321" operator="lessThan">
      <formula>0</formula>
    </cfRule>
    <cfRule type="cellIs" dxfId="3320" priority="3322" operator="lessThan">
      <formula>-105575</formula>
    </cfRule>
  </conditionalFormatting>
  <conditionalFormatting sqref="BB146 BB144 BB141">
    <cfRule type="cellIs" dxfId="3319" priority="3319" operator="lessThan">
      <formula>0</formula>
    </cfRule>
    <cfRule type="cellIs" dxfId="3318" priority="3320" operator="lessThan">
      <formula>-105575</formula>
    </cfRule>
  </conditionalFormatting>
  <conditionalFormatting sqref="BB146 BB144 BB141">
    <cfRule type="cellIs" dxfId="3317" priority="3317" operator="lessThan">
      <formula>0</formula>
    </cfRule>
    <cfRule type="cellIs" dxfId="3316" priority="3318" operator="lessThan">
      <formula>-105575</formula>
    </cfRule>
  </conditionalFormatting>
  <conditionalFormatting sqref="BB140 BB145 BB142:BB143 BB137:BB138">
    <cfRule type="cellIs" dxfId="3315" priority="3315" operator="lessThan">
      <formula>0</formula>
    </cfRule>
    <cfRule type="cellIs" dxfId="3314" priority="3316" operator="lessThan">
      <formula>-105575</formula>
    </cfRule>
  </conditionalFormatting>
  <conditionalFormatting sqref="BB149">
    <cfRule type="cellIs" dxfId="3313" priority="3313" operator="lessThan">
      <formula>0</formula>
    </cfRule>
    <cfRule type="cellIs" dxfId="3312" priority="3314" operator="lessThan">
      <formula>-105575</formula>
    </cfRule>
  </conditionalFormatting>
  <conditionalFormatting sqref="BB94:BB98 BB86:BB87 BB89:BB91 BB141:BB149 BB124:BB133 BB107:BB110 BB112:BB117 BB119:BB122 BB135:BB138 BB101:BB104 BB80:BB84">
    <cfRule type="cellIs" dxfId="3311" priority="3311" operator="lessThan">
      <formula>0</formula>
    </cfRule>
    <cfRule type="cellIs" dxfId="3310"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309" priority="3309" operator="lessThan">
      <formula>0</formula>
    </cfRule>
    <cfRule type="cellIs" dxfId="3308" priority="3310" operator="lessThan">
      <formula>-105575</formula>
    </cfRule>
  </conditionalFormatting>
  <conditionalFormatting sqref="BB41">
    <cfRule type="cellIs" dxfId="3307" priority="3307" operator="lessThan">
      <formula>0</formula>
    </cfRule>
    <cfRule type="cellIs" dxfId="3306" priority="3308" operator="lessThan">
      <formula>-105575</formula>
    </cfRule>
  </conditionalFormatting>
  <conditionalFormatting sqref="BB152:BB155">
    <cfRule type="cellIs" dxfId="3305" priority="3305" operator="lessThan">
      <formula>0</formula>
    </cfRule>
    <cfRule type="cellIs" dxfId="3304" priority="3306" operator="lessThan">
      <formula>-105575</formula>
    </cfRule>
  </conditionalFormatting>
  <conditionalFormatting sqref="BB152:BB155">
    <cfRule type="cellIs" dxfId="3303" priority="3303" operator="lessThan">
      <formula>0</formula>
    </cfRule>
    <cfRule type="cellIs" dxfId="3302" priority="3304" operator="lessThan">
      <formula>-105575</formula>
    </cfRule>
  </conditionalFormatting>
  <conditionalFormatting sqref="BB152:BB155">
    <cfRule type="cellIs" dxfId="3301" priority="3301" operator="lessThan">
      <formula>0</formula>
    </cfRule>
    <cfRule type="cellIs" dxfId="3300" priority="3302" operator="lessThan">
      <formula>-105575</formula>
    </cfRule>
  </conditionalFormatting>
  <conditionalFormatting sqref="BB157:BB158">
    <cfRule type="cellIs" dxfId="3299" priority="3299" operator="lessThan">
      <formula>0</formula>
    </cfRule>
    <cfRule type="cellIs" dxfId="3298" priority="3300" operator="lessThan">
      <formula>-105575</formula>
    </cfRule>
  </conditionalFormatting>
  <conditionalFormatting sqref="BB157:BB158">
    <cfRule type="cellIs" dxfId="3297" priority="3297" operator="lessThan">
      <formula>0</formula>
    </cfRule>
    <cfRule type="cellIs" dxfId="3296" priority="3298" operator="lessThan">
      <formula>-105575</formula>
    </cfRule>
  </conditionalFormatting>
  <conditionalFormatting sqref="BB157:BB158">
    <cfRule type="cellIs" dxfId="3295" priority="3295" operator="lessThan">
      <formula>0</formula>
    </cfRule>
    <cfRule type="cellIs" dxfId="3294" priority="3296" operator="lessThan">
      <formula>-105575</formula>
    </cfRule>
  </conditionalFormatting>
  <conditionalFormatting sqref="BB160:BB161">
    <cfRule type="cellIs" dxfId="3293" priority="3293" operator="lessThan">
      <formula>0</formula>
    </cfRule>
    <cfRule type="cellIs" dxfId="3292" priority="3294" operator="lessThan">
      <formula>-105575</formula>
    </cfRule>
  </conditionalFormatting>
  <conditionalFormatting sqref="BB160:BB161">
    <cfRule type="cellIs" dxfId="3291" priority="3291" operator="lessThan">
      <formula>0</formula>
    </cfRule>
    <cfRule type="cellIs" dxfId="3290" priority="3292" operator="lessThan">
      <formula>-105575</formula>
    </cfRule>
  </conditionalFormatting>
  <conditionalFormatting sqref="BB160:BB161">
    <cfRule type="cellIs" dxfId="3289" priority="3289" operator="lessThan">
      <formula>0</formula>
    </cfRule>
    <cfRule type="cellIs" dxfId="3288" priority="3290" operator="lessThan">
      <formula>-105575</formula>
    </cfRule>
  </conditionalFormatting>
  <conditionalFormatting sqref="BB164:BB167">
    <cfRule type="cellIs" dxfId="3287" priority="3287" operator="lessThan">
      <formula>0</formula>
    </cfRule>
    <cfRule type="cellIs" dxfId="3286" priority="3288" operator="lessThan">
      <formula>-105575</formula>
    </cfRule>
  </conditionalFormatting>
  <conditionalFormatting sqref="BB164:BB167">
    <cfRule type="cellIs" dxfId="3285" priority="3285" operator="lessThan">
      <formula>0</formula>
    </cfRule>
    <cfRule type="cellIs" dxfId="3284" priority="3286" operator="lessThan">
      <formula>-105575</formula>
    </cfRule>
  </conditionalFormatting>
  <conditionalFormatting sqref="BB164:BB167">
    <cfRule type="cellIs" dxfId="3283" priority="3283" operator="lessThan">
      <formula>0</formula>
    </cfRule>
    <cfRule type="cellIs" dxfId="3282" priority="3284" operator="lessThan">
      <formula>-105575</formula>
    </cfRule>
  </conditionalFormatting>
  <conditionalFormatting sqref="BB169:BB177">
    <cfRule type="cellIs" dxfId="3281" priority="3281" operator="lessThan">
      <formula>0</formula>
    </cfRule>
    <cfRule type="cellIs" dxfId="3280" priority="3282" operator="lessThan">
      <formula>-105575</formula>
    </cfRule>
  </conditionalFormatting>
  <conditionalFormatting sqref="BB169:BB177">
    <cfRule type="cellIs" dxfId="3279" priority="3279" operator="lessThan">
      <formula>0</formula>
    </cfRule>
    <cfRule type="cellIs" dxfId="3278" priority="3280" operator="lessThan">
      <formula>-105575</formula>
    </cfRule>
  </conditionalFormatting>
  <conditionalFormatting sqref="BB169:BB177">
    <cfRule type="cellIs" dxfId="3277" priority="3277" operator="lessThan">
      <formula>0</formula>
    </cfRule>
    <cfRule type="cellIs" dxfId="3276" priority="3278" operator="lessThan">
      <formula>-105575</formula>
    </cfRule>
  </conditionalFormatting>
  <conditionalFormatting sqref="BB179:BB180">
    <cfRule type="cellIs" dxfId="3275" priority="3275" operator="lessThan">
      <formula>0</formula>
    </cfRule>
    <cfRule type="cellIs" dxfId="3274" priority="3276" operator="lessThan">
      <formula>-105575</formula>
    </cfRule>
  </conditionalFormatting>
  <conditionalFormatting sqref="BB179:BB180">
    <cfRule type="cellIs" dxfId="3273" priority="3273" operator="lessThan">
      <formula>0</formula>
    </cfRule>
    <cfRule type="cellIs" dxfId="3272" priority="3274" operator="lessThan">
      <formula>-105575</formula>
    </cfRule>
  </conditionalFormatting>
  <conditionalFormatting sqref="BB179:BB180">
    <cfRule type="cellIs" dxfId="3271" priority="3271" operator="lessThan">
      <formula>0</formula>
    </cfRule>
    <cfRule type="cellIs" dxfId="3270" priority="3272" operator="lessThan">
      <formula>-105575</formula>
    </cfRule>
  </conditionalFormatting>
  <conditionalFormatting sqref="BB183:BB189">
    <cfRule type="cellIs" dxfId="3269" priority="3269" operator="lessThan">
      <formula>0</formula>
    </cfRule>
    <cfRule type="cellIs" dxfId="3268" priority="3270" operator="lessThan">
      <formula>-105575</formula>
    </cfRule>
  </conditionalFormatting>
  <conditionalFormatting sqref="BB183:BB189">
    <cfRule type="cellIs" dxfId="3267" priority="3267" operator="lessThan">
      <formula>0</formula>
    </cfRule>
    <cfRule type="cellIs" dxfId="3266" priority="3268" operator="lessThan">
      <formula>-105575</formula>
    </cfRule>
  </conditionalFormatting>
  <conditionalFormatting sqref="BB183:BB189">
    <cfRule type="cellIs" dxfId="3265" priority="3265" operator="lessThan">
      <formula>0</formula>
    </cfRule>
    <cfRule type="cellIs" dxfId="3264" priority="3266" operator="lessThan">
      <formula>-105575</formula>
    </cfRule>
  </conditionalFormatting>
  <conditionalFormatting sqref="BB191:BB192">
    <cfRule type="cellIs" dxfId="3263" priority="3263" operator="lessThan">
      <formula>0</formula>
    </cfRule>
    <cfRule type="cellIs" dxfId="3262" priority="3264" operator="lessThan">
      <formula>-105575</formula>
    </cfRule>
  </conditionalFormatting>
  <conditionalFormatting sqref="BB191:BB192">
    <cfRule type="cellIs" dxfId="3261" priority="3261" operator="lessThan">
      <formula>0</formula>
    </cfRule>
    <cfRule type="cellIs" dxfId="3260" priority="3262" operator="lessThan">
      <formula>-105575</formula>
    </cfRule>
  </conditionalFormatting>
  <conditionalFormatting sqref="BB191:BB192">
    <cfRule type="cellIs" dxfId="3259" priority="3259" operator="lessThan">
      <formula>0</formula>
    </cfRule>
    <cfRule type="cellIs" dxfId="3258" priority="3260" operator="lessThan">
      <formula>-105575</formula>
    </cfRule>
  </conditionalFormatting>
  <conditionalFormatting sqref="BB194:BB195">
    <cfRule type="cellIs" dxfId="3257" priority="3257" operator="lessThan">
      <formula>0</formula>
    </cfRule>
    <cfRule type="cellIs" dxfId="3256" priority="3258" operator="lessThan">
      <formula>-105575</formula>
    </cfRule>
  </conditionalFormatting>
  <conditionalFormatting sqref="BB194:BB195">
    <cfRule type="cellIs" dxfId="3255" priority="3255" operator="lessThan">
      <formula>0</formula>
    </cfRule>
    <cfRule type="cellIs" dxfId="3254" priority="3256" operator="lessThan">
      <formula>-105575</formula>
    </cfRule>
  </conditionalFormatting>
  <conditionalFormatting sqref="BB194:BB195">
    <cfRule type="cellIs" dxfId="3253" priority="3253" operator="lessThan">
      <formula>0</formula>
    </cfRule>
    <cfRule type="cellIs" dxfId="3252" priority="3254" operator="lessThan">
      <formula>-105575</formula>
    </cfRule>
  </conditionalFormatting>
  <conditionalFormatting sqref="BB199:BB202">
    <cfRule type="cellIs" dxfId="3251" priority="3251" operator="lessThan">
      <formula>0</formula>
    </cfRule>
    <cfRule type="cellIs" dxfId="3250" priority="3252" operator="lessThan">
      <formula>-105575</formula>
    </cfRule>
  </conditionalFormatting>
  <conditionalFormatting sqref="BB199:BB202">
    <cfRule type="cellIs" dxfId="3249" priority="3249" operator="lessThan">
      <formula>0</formula>
    </cfRule>
    <cfRule type="cellIs" dxfId="3248" priority="3250" operator="lessThan">
      <formula>-105575</formula>
    </cfRule>
  </conditionalFormatting>
  <conditionalFormatting sqref="BB199:BB202">
    <cfRule type="cellIs" dxfId="3247" priority="3247" operator="lessThan">
      <formula>0</formula>
    </cfRule>
    <cfRule type="cellIs" dxfId="3246" priority="3248" operator="lessThan">
      <formula>-105575</formula>
    </cfRule>
  </conditionalFormatting>
  <conditionalFormatting sqref="BB204:BB208">
    <cfRule type="cellIs" dxfId="3245" priority="3245" operator="lessThan">
      <formula>0</formula>
    </cfRule>
    <cfRule type="cellIs" dxfId="3244" priority="3246" operator="lessThan">
      <formula>-105575</formula>
    </cfRule>
  </conditionalFormatting>
  <conditionalFormatting sqref="BB204:BB208">
    <cfRule type="cellIs" dxfId="3243" priority="3243" operator="lessThan">
      <formula>0</formula>
    </cfRule>
    <cfRule type="cellIs" dxfId="3242" priority="3244" operator="lessThan">
      <formula>-105575</formula>
    </cfRule>
  </conditionalFormatting>
  <conditionalFormatting sqref="BB204:BB208">
    <cfRule type="cellIs" dxfId="3241" priority="3241" operator="lessThan">
      <formula>0</formula>
    </cfRule>
    <cfRule type="cellIs" dxfId="3240" priority="3242" operator="lessThan">
      <formula>-105575</formula>
    </cfRule>
  </conditionalFormatting>
  <conditionalFormatting sqref="BB210:BB211">
    <cfRule type="cellIs" dxfId="3239" priority="3239" operator="lessThan">
      <formula>0</formula>
    </cfRule>
    <cfRule type="cellIs" dxfId="3238" priority="3240" operator="lessThan">
      <formula>-105575</formula>
    </cfRule>
  </conditionalFormatting>
  <conditionalFormatting sqref="BB210:BB211">
    <cfRule type="cellIs" dxfId="3237" priority="3237" operator="lessThan">
      <formula>0</formula>
    </cfRule>
    <cfRule type="cellIs" dxfId="3236" priority="3238" operator="lessThan">
      <formula>-105575</formula>
    </cfRule>
  </conditionalFormatting>
  <conditionalFormatting sqref="BB210:BB211">
    <cfRule type="cellIs" dxfId="3235" priority="3235" operator="lessThan">
      <formula>0</formula>
    </cfRule>
    <cfRule type="cellIs" dxfId="3234" priority="3236" operator="lessThan">
      <formula>-105575</formula>
    </cfRule>
  </conditionalFormatting>
  <conditionalFormatting sqref="BB214:BB219">
    <cfRule type="cellIs" dxfId="3233" priority="3233" operator="lessThan">
      <formula>0</formula>
    </cfRule>
    <cfRule type="cellIs" dxfId="3232" priority="3234" operator="lessThan">
      <formula>-105575</formula>
    </cfRule>
  </conditionalFormatting>
  <conditionalFormatting sqref="BB214:BB219">
    <cfRule type="cellIs" dxfId="3231" priority="3231" operator="lessThan">
      <formula>0</formula>
    </cfRule>
    <cfRule type="cellIs" dxfId="3230" priority="3232" operator="lessThan">
      <formula>-105575</formula>
    </cfRule>
  </conditionalFormatting>
  <conditionalFormatting sqref="BB214:BB219">
    <cfRule type="cellIs" dxfId="3229" priority="3229" operator="lessThan">
      <formula>0</formula>
    </cfRule>
    <cfRule type="cellIs" dxfId="3228" priority="3230" operator="lessThan">
      <formula>-105575</formula>
    </cfRule>
  </conditionalFormatting>
  <conditionalFormatting sqref="BB222:BB224">
    <cfRule type="cellIs" dxfId="3227" priority="3227" operator="lessThan">
      <formula>0</formula>
    </cfRule>
    <cfRule type="cellIs" dxfId="3226" priority="3228" operator="lessThan">
      <formula>-105575</formula>
    </cfRule>
  </conditionalFormatting>
  <conditionalFormatting sqref="BB222:BB224">
    <cfRule type="cellIs" dxfId="3225" priority="3225" operator="lessThan">
      <formula>0</formula>
    </cfRule>
    <cfRule type="cellIs" dxfId="3224" priority="3226" operator="lessThan">
      <formula>-105575</formula>
    </cfRule>
  </conditionalFormatting>
  <conditionalFormatting sqref="BB222:BB224">
    <cfRule type="cellIs" dxfId="3223" priority="3223" operator="lessThan">
      <formula>0</formula>
    </cfRule>
    <cfRule type="cellIs" dxfId="3222" priority="3224" operator="lessThan">
      <formula>-105575</formula>
    </cfRule>
  </conditionalFormatting>
  <conditionalFormatting sqref="BB227:BB230">
    <cfRule type="cellIs" dxfId="3221" priority="3221" operator="lessThan">
      <formula>0</formula>
    </cfRule>
    <cfRule type="cellIs" dxfId="3220" priority="3222" operator="lessThan">
      <formula>-105575</formula>
    </cfRule>
  </conditionalFormatting>
  <conditionalFormatting sqref="BB227:BB230">
    <cfRule type="cellIs" dxfId="3219" priority="3219" operator="lessThan">
      <formula>0</formula>
    </cfRule>
    <cfRule type="cellIs" dxfId="3218" priority="3220" operator="lessThan">
      <formula>-105575</formula>
    </cfRule>
  </conditionalFormatting>
  <conditionalFormatting sqref="BB227:BB230">
    <cfRule type="cellIs" dxfId="3217" priority="3217" operator="lessThan">
      <formula>0</formula>
    </cfRule>
    <cfRule type="cellIs" dxfId="3216" priority="3218" operator="lessThan">
      <formula>-105575</formula>
    </cfRule>
  </conditionalFormatting>
  <conditionalFormatting sqref="BB203 BB220:BB221 BB235:BB243 BB231:BB233 BB212:BB213 BB225:BB226">
    <cfRule type="cellIs" dxfId="3215" priority="3215" operator="lessThan">
      <formula>0</formula>
    </cfRule>
    <cfRule type="cellIs" dxfId="3214" priority="3216" operator="lessThan">
      <formula>-105575</formula>
    </cfRule>
  </conditionalFormatting>
  <conditionalFormatting sqref="BB220 BB212:BB213 BB235:BB238 BB240:BB243 BB225:BB226 BB231:BB233">
    <cfRule type="cellIs" dxfId="3213" priority="3213" operator="lessThan">
      <formula>0</formula>
    </cfRule>
    <cfRule type="cellIs" dxfId="3212" priority="3214" operator="lessThan">
      <formula>-105575</formula>
    </cfRule>
  </conditionalFormatting>
  <conditionalFormatting sqref="BB220:BB221 BB243 BB226 BB231:BB236 BB238:BB241 BB203 BB213">
    <cfRule type="cellIs" dxfId="3211" priority="3211" operator="lessThan">
      <formula>0</formula>
    </cfRule>
    <cfRule type="cellIs" dxfId="3210" priority="3212" operator="lessThan">
      <formula>-105575</formula>
    </cfRule>
  </conditionalFormatting>
  <conditionalFormatting sqref="BB235:BB243 BB231:BB233 BB220 BB212:BB213 BB225:BB226">
    <cfRule type="cellIs" dxfId="3209" priority="3209" operator="lessThan">
      <formula>0</formula>
    </cfRule>
    <cfRule type="cellIs" dxfId="3208" priority="3210" operator="lessThan">
      <formula>-105575</formula>
    </cfRule>
  </conditionalFormatting>
  <conditionalFormatting sqref="BB220:BB221 BB237:BB243 BB203 BB231:BB235 BB212:BB213 BB225:BB226">
    <cfRule type="cellIs" dxfId="3207" priority="3207" operator="lessThan">
      <formula>0</formula>
    </cfRule>
    <cfRule type="cellIs" dxfId="3206" priority="3208" operator="lessThan">
      <formula>-105575</formula>
    </cfRule>
  </conditionalFormatting>
  <conditionalFormatting sqref="BB220:BB221 BB237:BB240 BB242:BB243 BB225:BB226 BB231:BB235">
    <cfRule type="cellIs" dxfId="3205" priority="3205" operator="lessThan">
      <formula>0</formula>
    </cfRule>
    <cfRule type="cellIs" dxfId="3204" priority="3206" operator="lessThan">
      <formula>-105575</formula>
    </cfRule>
  </conditionalFormatting>
  <conditionalFormatting sqref="BB212 BB231 BB233:BB238 BB240:BB243 BB225">
    <cfRule type="cellIs" dxfId="3203" priority="3203" operator="lessThan">
      <formula>0</formula>
    </cfRule>
    <cfRule type="cellIs" dxfId="3202" priority="3204" operator="lessThan">
      <formula>-105575</formula>
    </cfRule>
  </conditionalFormatting>
  <conditionalFormatting sqref="BB237:BB243 BB231:BB235 BB220:BB221 BB225:BB226">
    <cfRule type="cellIs" dxfId="3201" priority="3201" operator="lessThan">
      <formula>0</formula>
    </cfRule>
    <cfRule type="cellIs" dxfId="3200" priority="3202" operator="lessThan">
      <formula>-105575</formula>
    </cfRule>
  </conditionalFormatting>
  <conditionalFormatting sqref="BB233:BB237 BB231 BB239:BB243">
    <cfRule type="cellIs" dxfId="3199" priority="3199" operator="lessThan">
      <formula>0</formula>
    </cfRule>
    <cfRule type="cellIs" dxfId="3198" priority="3200" operator="lessThan">
      <formula>-105575</formula>
    </cfRule>
  </conditionalFormatting>
  <conditionalFormatting sqref="BB233:BB237 BB231 BB239:BB243">
    <cfRule type="cellIs" dxfId="3197" priority="3197" operator="lessThan">
      <formula>0</formula>
    </cfRule>
    <cfRule type="cellIs" dxfId="3196" priority="3198" operator="lessThan">
      <formula>-105575</formula>
    </cfRule>
  </conditionalFormatting>
  <conditionalFormatting sqref="BB119:BB128 BB106:BB117 BB101:BB104 BB80:BB98">
    <cfRule type="cellIs" dxfId="3195" priority="3195" operator="lessThan">
      <formula>0</formula>
    </cfRule>
    <cfRule type="cellIs" dxfId="3194" priority="3196" operator="lessThan">
      <formula>-105575</formula>
    </cfRule>
  </conditionalFormatting>
  <conditionalFormatting sqref="BB130 BB132 BB134">
    <cfRule type="cellIs" dxfId="3193" priority="3193" operator="lessThan">
      <formula>0</formula>
    </cfRule>
    <cfRule type="cellIs" dxfId="3192" priority="3194" operator="lessThan">
      <formula>-105575</formula>
    </cfRule>
  </conditionalFormatting>
  <conditionalFormatting sqref="BB130 BB132 BB134">
    <cfRule type="cellIs" dxfId="3191" priority="3191" operator="lessThan">
      <formula>0</formula>
    </cfRule>
    <cfRule type="cellIs" dxfId="3190" priority="3192" operator="lessThan">
      <formula>-105575</formula>
    </cfRule>
  </conditionalFormatting>
  <conditionalFormatting sqref="BB129 BB131 BB133 BB135">
    <cfRule type="cellIs" dxfId="3189" priority="3189" operator="lessThan">
      <formula>0</formula>
    </cfRule>
    <cfRule type="cellIs" dxfId="3188" priority="3190" operator="lessThan">
      <formula>-105575</formula>
    </cfRule>
  </conditionalFormatting>
  <conditionalFormatting sqref="BB140 BB145 BB142:BB143 BB137:BB138">
    <cfRule type="cellIs" dxfId="3187" priority="3187" operator="lessThan">
      <formula>0</formula>
    </cfRule>
    <cfRule type="cellIs" dxfId="3186" priority="3188" operator="lessThan">
      <formula>-105575</formula>
    </cfRule>
  </conditionalFormatting>
  <conditionalFormatting sqref="BB149">
    <cfRule type="cellIs" dxfId="3185" priority="3185" operator="lessThan">
      <formula>0</formula>
    </cfRule>
    <cfRule type="cellIs" dxfId="3184" priority="3186" operator="lessThan">
      <formula>-105575</formula>
    </cfRule>
  </conditionalFormatting>
  <conditionalFormatting sqref="BB129:BB138 BB140:BB149">
    <cfRule type="cellIs" dxfId="3183" priority="3183" operator="lessThan">
      <formula>0</formula>
    </cfRule>
    <cfRule type="cellIs" dxfId="3182" priority="3184" operator="lessThan">
      <formula>-105575</formula>
    </cfRule>
  </conditionalFormatting>
  <conditionalFormatting sqref="BB94:BB98 BB86:BB87 BB89:BB91 BB141:BB149 BB124:BB133 BB107:BB110 BB112:BB117 BB119:BB122 BB135:BB138 BB101:BB104 BB80:BB84">
    <cfRule type="cellIs" dxfId="3181" priority="3181" operator="lessThan">
      <formula>0</formula>
    </cfRule>
    <cfRule type="cellIs" dxfId="3180" priority="3182" operator="lessThan">
      <formula>-105575</formula>
    </cfRule>
  </conditionalFormatting>
  <conditionalFormatting sqref="BB129 BB131 BB133 BB135">
    <cfRule type="cellIs" dxfId="3179" priority="3179" operator="lessThan">
      <formula>0</formula>
    </cfRule>
    <cfRule type="cellIs" dxfId="3178" priority="3180" operator="lessThan">
      <formula>-105575</formula>
    </cfRule>
  </conditionalFormatting>
  <conditionalFormatting sqref="BB146 BB144 BB141">
    <cfRule type="cellIs" dxfId="3177" priority="3177" operator="lessThan">
      <formula>0</formula>
    </cfRule>
    <cfRule type="cellIs" dxfId="3176" priority="3178" operator="lessThan">
      <formula>-105575</formula>
    </cfRule>
  </conditionalFormatting>
  <conditionalFormatting sqref="BB146 BB144 BB141">
    <cfRule type="cellIs" dxfId="3175" priority="3175" operator="lessThan">
      <formula>0</formula>
    </cfRule>
    <cfRule type="cellIs" dxfId="3174" priority="3176" operator="lessThan">
      <formula>-105575</formula>
    </cfRule>
  </conditionalFormatting>
  <conditionalFormatting sqref="BB140 BB145 BB142:BB143 BB137:BB138">
    <cfRule type="cellIs" dxfId="3173" priority="3173" operator="lessThan">
      <formula>0</formula>
    </cfRule>
    <cfRule type="cellIs" dxfId="3172" priority="3174" operator="lessThan">
      <formula>-105575</formula>
    </cfRule>
  </conditionalFormatting>
  <conditionalFormatting sqref="BB149">
    <cfRule type="cellIs" dxfId="3171" priority="3171" operator="lessThan">
      <formula>0</formula>
    </cfRule>
    <cfRule type="cellIs" dxfId="3170" priority="3172" operator="lessThan">
      <formula>-105575</formula>
    </cfRule>
  </conditionalFormatting>
  <conditionalFormatting sqref="BB94:BB98 BB86:BB87 BB89:BB91 BB141:BB149 BB124:BB133 BB107:BB110 BB112:BB117 BB119:BB122 BB135:BB138 BB101:BB104 BB80:BB84">
    <cfRule type="cellIs" dxfId="3169" priority="3169" operator="lessThan">
      <formula>0</formula>
    </cfRule>
    <cfRule type="cellIs" dxfId="3168"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167" priority="3167" operator="lessThan">
      <formula>0</formula>
    </cfRule>
    <cfRule type="cellIs" dxfId="3166" priority="3168" operator="lessThan">
      <formula>-105575</formula>
    </cfRule>
  </conditionalFormatting>
  <conditionalFormatting sqref="BB41">
    <cfRule type="cellIs" dxfId="3165" priority="3165" operator="lessThan">
      <formula>0</formula>
    </cfRule>
    <cfRule type="cellIs" dxfId="3164" priority="3166" operator="lessThan">
      <formula>-105575</formula>
    </cfRule>
  </conditionalFormatting>
  <conditionalFormatting sqref="BB152:BB155">
    <cfRule type="cellIs" dxfId="3163" priority="3163" operator="lessThan">
      <formula>0</formula>
    </cfRule>
    <cfRule type="cellIs" dxfId="3162" priority="3164" operator="lessThan">
      <formula>-105575</formula>
    </cfRule>
  </conditionalFormatting>
  <conditionalFormatting sqref="BB152:BB155">
    <cfRule type="cellIs" dxfId="3161" priority="3161" operator="lessThan">
      <formula>0</formula>
    </cfRule>
    <cfRule type="cellIs" dxfId="3160" priority="3162" operator="lessThan">
      <formula>-105575</formula>
    </cfRule>
  </conditionalFormatting>
  <conditionalFormatting sqref="BB152:BB155">
    <cfRule type="cellIs" dxfId="3159" priority="3159" operator="lessThan">
      <formula>0</formula>
    </cfRule>
    <cfRule type="cellIs" dxfId="3158" priority="3160" operator="lessThan">
      <formula>-105575</formula>
    </cfRule>
  </conditionalFormatting>
  <conditionalFormatting sqref="BB157:BB158">
    <cfRule type="cellIs" dxfId="3157" priority="3157" operator="lessThan">
      <formula>0</formula>
    </cfRule>
    <cfRule type="cellIs" dxfId="3156" priority="3158" operator="lessThan">
      <formula>-105575</formula>
    </cfRule>
  </conditionalFormatting>
  <conditionalFormatting sqref="BB157:BB158">
    <cfRule type="cellIs" dxfId="3155" priority="3155" operator="lessThan">
      <formula>0</formula>
    </cfRule>
    <cfRule type="cellIs" dxfId="3154" priority="3156" operator="lessThan">
      <formula>-105575</formula>
    </cfRule>
  </conditionalFormatting>
  <conditionalFormatting sqref="BB157:BB158">
    <cfRule type="cellIs" dxfId="3153" priority="3153" operator="lessThan">
      <formula>0</formula>
    </cfRule>
    <cfRule type="cellIs" dxfId="3152" priority="3154" operator="lessThan">
      <formula>-105575</formula>
    </cfRule>
  </conditionalFormatting>
  <conditionalFormatting sqref="BB160:BB161">
    <cfRule type="cellIs" dxfId="3151" priority="3151" operator="lessThan">
      <formula>0</formula>
    </cfRule>
    <cfRule type="cellIs" dxfId="3150" priority="3152" operator="lessThan">
      <formula>-105575</formula>
    </cfRule>
  </conditionalFormatting>
  <conditionalFormatting sqref="BB160:BB161">
    <cfRule type="cellIs" dxfId="3149" priority="3149" operator="lessThan">
      <formula>0</formula>
    </cfRule>
    <cfRule type="cellIs" dxfId="3148" priority="3150" operator="lessThan">
      <formula>-105575</formula>
    </cfRule>
  </conditionalFormatting>
  <conditionalFormatting sqref="BB160:BB161">
    <cfRule type="cellIs" dxfId="3147" priority="3147" operator="lessThan">
      <formula>0</formula>
    </cfRule>
    <cfRule type="cellIs" dxfId="3146" priority="3148" operator="lessThan">
      <formula>-105575</formula>
    </cfRule>
  </conditionalFormatting>
  <conditionalFormatting sqref="BB164:BB167">
    <cfRule type="cellIs" dxfId="3145" priority="3145" operator="lessThan">
      <formula>0</formula>
    </cfRule>
    <cfRule type="cellIs" dxfId="3144" priority="3146" operator="lessThan">
      <formula>-105575</formula>
    </cfRule>
  </conditionalFormatting>
  <conditionalFormatting sqref="BB164:BB167">
    <cfRule type="cellIs" dxfId="3143" priority="3143" operator="lessThan">
      <formula>0</formula>
    </cfRule>
    <cfRule type="cellIs" dxfId="3142" priority="3144" operator="lessThan">
      <formula>-105575</formula>
    </cfRule>
  </conditionalFormatting>
  <conditionalFormatting sqref="BB164:BB167">
    <cfRule type="cellIs" dxfId="3141" priority="3141" operator="lessThan">
      <formula>0</formula>
    </cfRule>
    <cfRule type="cellIs" dxfId="3140" priority="3142" operator="lessThan">
      <formula>-105575</formula>
    </cfRule>
  </conditionalFormatting>
  <conditionalFormatting sqref="BB169:BB177">
    <cfRule type="cellIs" dxfId="3139" priority="3139" operator="lessThan">
      <formula>0</formula>
    </cfRule>
    <cfRule type="cellIs" dxfId="3138" priority="3140" operator="lessThan">
      <formula>-105575</formula>
    </cfRule>
  </conditionalFormatting>
  <conditionalFormatting sqref="BB169:BB177">
    <cfRule type="cellIs" dxfId="3137" priority="3137" operator="lessThan">
      <formula>0</formula>
    </cfRule>
    <cfRule type="cellIs" dxfId="3136" priority="3138" operator="lessThan">
      <formula>-105575</formula>
    </cfRule>
  </conditionalFormatting>
  <conditionalFormatting sqref="BB169:BB177">
    <cfRule type="cellIs" dxfId="3135" priority="3135" operator="lessThan">
      <formula>0</formula>
    </cfRule>
    <cfRule type="cellIs" dxfId="3134" priority="3136" operator="lessThan">
      <formula>-105575</formula>
    </cfRule>
  </conditionalFormatting>
  <conditionalFormatting sqref="BB179:BB180">
    <cfRule type="cellIs" dxfId="3133" priority="3133" operator="lessThan">
      <formula>0</formula>
    </cfRule>
    <cfRule type="cellIs" dxfId="3132" priority="3134" operator="lessThan">
      <formula>-105575</formula>
    </cfRule>
  </conditionalFormatting>
  <conditionalFormatting sqref="BB179:BB180">
    <cfRule type="cellIs" dxfId="3131" priority="3131" operator="lessThan">
      <formula>0</formula>
    </cfRule>
    <cfRule type="cellIs" dxfId="3130" priority="3132" operator="lessThan">
      <formula>-105575</formula>
    </cfRule>
  </conditionalFormatting>
  <conditionalFormatting sqref="BB179:BB180">
    <cfRule type="cellIs" dxfId="3129" priority="3129" operator="lessThan">
      <formula>0</formula>
    </cfRule>
    <cfRule type="cellIs" dxfId="3128" priority="3130" operator="lessThan">
      <formula>-105575</formula>
    </cfRule>
  </conditionalFormatting>
  <conditionalFormatting sqref="BB183:BB189">
    <cfRule type="cellIs" dxfId="3127" priority="3127" operator="lessThan">
      <formula>0</formula>
    </cfRule>
    <cfRule type="cellIs" dxfId="3126" priority="3128" operator="lessThan">
      <formula>-105575</formula>
    </cfRule>
  </conditionalFormatting>
  <conditionalFormatting sqref="BB183:BB189">
    <cfRule type="cellIs" dxfId="3125" priority="3125" operator="lessThan">
      <formula>0</formula>
    </cfRule>
    <cfRule type="cellIs" dxfId="3124" priority="3126" operator="lessThan">
      <formula>-105575</formula>
    </cfRule>
  </conditionalFormatting>
  <conditionalFormatting sqref="BB183:BB189">
    <cfRule type="cellIs" dxfId="3123" priority="3123" operator="lessThan">
      <formula>0</formula>
    </cfRule>
    <cfRule type="cellIs" dxfId="3122" priority="3124" operator="lessThan">
      <formula>-105575</formula>
    </cfRule>
  </conditionalFormatting>
  <conditionalFormatting sqref="BB191:BB192">
    <cfRule type="cellIs" dxfId="3121" priority="3121" operator="lessThan">
      <formula>0</formula>
    </cfRule>
    <cfRule type="cellIs" dxfId="3120" priority="3122" operator="lessThan">
      <formula>-105575</formula>
    </cfRule>
  </conditionalFormatting>
  <conditionalFormatting sqref="BB191:BB192">
    <cfRule type="cellIs" dxfId="3119" priority="3119" operator="lessThan">
      <formula>0</formula>
    </cfRule>
    <cfRule type="cellIs" dxfId="3118" priority="3120" operator="lessThan">
      <formula>-105575</formula>
    </cfRule>
  </conditionalFormatting>
  <conditionalFormatting sqref="BB191:BB192">
    <cfRule type="cellIs" dxfId="3117" priority="3117" operator="lessThan">
      <formula>0</formula>
    </cfRule>
    <cfRule type="cellIs" dxfId="3116" priority="3118" operator="lessThan">
      <formula>-105575</formula>
    </cfRule>
  </conditionalFormatting>
  <conditionalFormatting sqref="BB194:BB195">
    <cfRule type="cellIs" dxfId="3115" priority="3115" operator="lessThan">
      <formula>0</formula>
    </cfRule>
    <cfRule type="cellIs" dxfId="3114" priority="3116" operator="lessThan">
      <formula>-105575</formula>
    </cfRule>
  </conditionalFormatting>
  <conditionalFormatting sqref="BB194:BB195">
    <cfRule type="cellIs" dxfId="3113" priority="3113" operator="lessThan">
      <formula>0</formula>
    </cfRule>
    <cfRule type="cellIs" dxfId="3112" priority="3114" operator="lessThan">
      <formula>-105575</formula>
    </cfRule>
  </conditionalFormatting>
  <conditionalFormatting sqref="BB194:BB195">
    <cfRule type="cellIs" dxfId="3111" priority="3111" operator="lessThan">
      <formula>0</formula>
    </cfRule>
    <cfRule type="cellIs" dxfId="3110" priority="3112" operator="lessThan">
      <formula>-105575</formula>
    </cfRule>
  </conditionalFormatting>
  <conditionalFormatting sqref="BB199:BB202">
    <cfRule type="cellIs" dxfId="3109" priority="3109" operator="lessThan">
      <formula>0</formula>
    </cfRule>
    <cfRule type="cellIs" dxfId="3108" priority="3110" operator="lessThan">
      <formula>-105575</formula>
    </cfRule>
  </conditionalFormatting>
  <conditionalFormatting sqref="BB199:BB202">
    <cfRule type="cellIs" dxfId="3107" priority="3107" operator="lessThan">
      <formula>0</formula>
    </cfRule>
    <cfRule type="cellIs" dxfId="3106" priority="3108" operator="lessThan">
      <formula>-105575</formula>
    </cfRule>
  </conditionalFormatting>
  <conditionalFormatting sqref="BB199:BB202">
    <cfRule type="cellIs" dxfId="3105" priority="3105" operator="lessThan">
      <formula>0</formula>
    </cfRule>
    <cfRule type="cellIs" dxfId="3104" priority="3106" operator="lessThan">
      <formula>-105575</formula>
    </cfRule>
  </conditionalFormatting>
  <conditionalFormatting sqref="BB204:BB208">
    <cfRule type="cellIs" dxfId="3103" priority="3103" operator="lessThan">
      <formula>0</formula>
    </cfRule>
    <cfRule type="cellIs" dxfId="3102" priority="3104" operator="lessThan">
      <formula>-105575</formula>
    </cfRule>
  </conditionalFormatting>
  <conditionalFormatting sqref="BB204:BB208">
    <cfRule type="cellIs" dxfId="3101" priority="3101" operator="lessThan">
      <formula>0</formula>
    </cfRule>
    <cfRule type="cellIs" dxfId="3100" priority="3102" operator="lessThan">
      <formula>-105575</formula>
    </cfRule>
  </conditionalFormatting>
  <conditionalFormatting sqref="BB204:BB208">
    <cfRule type="cellIs" dxfId="3099" priority="3099" operator="lessThan">
      <formula>0</formula>
    </cfRule>
    <cfRule type="cellIs" dxfId="3098" priority="3100" operator="lessThan">
      <formula>-105575</formula>
    </cfRule>
  </conditionalFormatting>
  <conditionalFormatting sqref="BB210:BB211">
    <cfRule type="cellIs" dxfId="3097" priority="3097" operator="lessThan">
      <formula>0</formula>
    </cfRule>
    <cfRule type="cellIs" dxfId="3096" priority="3098" operator="lessThan">
      <formula>-105575</formula>
    </cfRule>
  </conditionalFormatting>
  <conditionalFormatting sqref="BB210:BB211">
    <cfRule type="cellIs" dxfId="3095" priority="3095" operator="lessThan">
      <formula>0</formula>
    </cfRule>
    <cfRule type="cellIs" dxfId="3094" priority="3096" operator="lessThan">
      <formula>-105575</formula>
    </cfRule>
  </conditionalFormatting>
  <conditionalFormatting sqref="BB210:BB211">
    <cfRule type="cellIs" dxfId="3093" priority="3093" operator="lessThan">
      <formula>0</formula>
    </cfRule>
    <cfRule type="cellIs" dxfId="3092" priority="3094" operator="lessThan">
      <formula>-105575</formula>
    </cfRule>
  </conditionalFormatting>
  <conditionalFormatting sqref="BB214:BB219">
    <cfRule type="cellIs" dxfId="3091" priority="3091" operator="lessThan">
      <formula>0</formula>
    </cfRule>
    <cfRule type="cellIs" dxfId="3090" priority="3092" operator="lessThan">
      <formula>-105575</formula>
    </cfRule>
  </conditionalFormatting>
  <conditionalFormatting sqref="BB214:BB219">
    <cfRule type="cellIs" dxfId="3089" priority="3089" operator="lessThan">
      <formula>0</formula>
    </cfRule>
    <cfRule type="cellIs" dxfId="3088" priority="3090" operator="lessThan">
      <formula>-105575</formula>
    </cfRule>
  </conditionalFormatting>
  <conditionalFormatting sqref="BB214:BB219">
    <cfRule type="cellIs" dxfId="3087" priority="3087" operator="lessThan">
      <formula>0</formula>
    </cfRule>
    <cfRule type="cellIs" dxfId="3086" priority="3088" operator="lessThan">
      <formula>-105575</formula>
    </cfRule>
  </conditionalFormatting>
  <conditionalFormatting sqref="BB222:BB224">
    <cfRule type="cellIs" dxfId="3085" priority="3085" operator="lessThan">
      <formula>0</formula>
    </cfRule>
    <cfRule type="cellIs" dxfId="3084" priority="3086" operator="lessThan">
      <formula>-105575</formula>
    </cfRule>
  </conditionalFormatting>
  <conditionalFormatting sqref="BB222:BB224">
    <cfRule type="cellIs" dxfId="3083" priority="3083" operator="lessThan">
      <formula>0</formula>
    </cfRule>
    <cfRule type="cellIs" dxfId="3082" priority="3084" operator="lessThan">
      <formula>-105575</formula>
    </cfRule>
  </conditionalFormatting>
  <conditionalFormatting sqref="BB222:BB224">
    <cfRule type="cellIs" dxfId="3081" priority="3081" operator="lessThan">
      <formula>0</formula>
    </cfRule>
    <cfRule type="cellIs" dxfId="3080" priority="3082" operator="lessThan">
      <formula>-105575</formula>
    </cfRule>
  </conditionalFormatting>
  <conditionalFormatting sqref="BB227:BB230">
    <cfRule type="cellIs" dxfId="3079" priority="3079" operator="lessThan">
      <formula>0</formula>
    </cfRule>
    <cfRule type="cellIs" dxfId="3078" priority="3080" operator="lessThan">
      <formula>-105575</formula>
    </cfRule>
  </conditionalFormatting>
  <conditionalFormatting sqref="BB227:BB230">
    <cfRule type="cellIs" dxfId="3077" priority="3077" operator="lessThan">
      <formula>0</formula>
    </cfRule>
    <cfRule type="cellIs" dxfId="3076" priority="3078" operator="lessThan">
      <formula>-105575</formula>
    </cfRule>
  </conditionalFormatting>
  <conditionalFormatting sqref="BB227:BB230">
    <cfRule type="cellIs" dxfId="3075" priority="3075" operator="lessThan">
      <formula>0</formula>
    </cfRule>
    <cfRule type="cellIs" dxfId="3074" priority="3076" operator="lessThan">
      <formula>-105575</formula>
    </cfRule>
  </conditionalFormatting>
  <conditionalFormatting sqref="BB246:BB249">
    <cfRule type="cellIs" dxfId="3073" priority="3073" operator="lessThan">
      <formula>0</formula>
    </cfRule>
    <cfRule type="cellIs" dxfId="3072" priority="3074" operator="lessThan">
      <formula>-105575</formula>
    </cfRule>
  </conditionalFormatting>
  <conditionalFormatting sqref="BB246:BB249">
    <cfRule type="cellIs" dxfId="3071" priority="3071" operator="lessThan">
      <formula>0</formula>
    </cfRule>
    <cfRule type="cellIs" dxfId="3070" priority="3072" operator="lessThan">
      <formula>-105575</formula>
    </cfRule>
  </conditionalFormatting>
  <conditionalFormatting sqref="BB246:BB249">
    <cfRule type="cellIs" dxfId="3069" priority="3069" operator="lessThan">
      <formula>0</formula>
    </cfRule>
    <cfRule type="cellIs" dxfId="3068" priority="3070" operator="lessThan">
      <formula>-105575</formula>
    </cfRule>
  </conditionalFormatting>
  <conditionalFormatting sqref="BB246:BB249">
    <cfRule type="cellIs" dxfId="3067" priority="3067" operator="lessThan">
      <formula>0</formula>
    </cfRule>
    <cfRule type="cellIs" dxfId="3066" priority="3068" operator="lessThan">
      <formula>-105575</formula>
    </cfRule>
  </conditionalFormatting>
  <conditionalFormatting sqref="BB246:BB249">
    <cfRule type="cellIs" dxfId="3065" priority="3065" operator="lessThan">
      <formula>0</formula>
    </cfRule>
    <cfRule type="cellIs" dxfId="3064" priority="3066" operator="lessThan">
      <formula>-105575</formula>
    </cfRule>
  </conditionalFormatting>
  <conditionalFormatting sqref="BB246:BB249">
    <cfRule type="cellIs" dxfId="3063" priority="3063" operator="lessThan">
      <formula>0</formula>
    </cfRule>
    <cfRule type="cellIs" dxfId="3062" priority="3064" operator="lessThan">
      <formula>-105575</formula>
    </cfRule>
  </conditionalFormatting>
  <conditionalFormatting sqref="BB246:BB249">
    <cfRule type="cellIs" dxfId="3061" priority="3061" operator="lessThan">
      <formula>0</formula>
    </cfRule>
    <cfRule type="cellIs" dxfId="3060" priority="3062" operator="lessThan">
      <formula>-105575</formula>
    </cfRule>
  </conditionalFormatting>
  <conditionalFormatting sqref="BB246:BB249">
    <cfRule type="cellIs" dxfId="3059" priority="3059" operator="lessThan">
      <formula>0</formula>
    </cfRule>
    <cfRule type="cellIs" dxfId="3058" priority="3060" operator="lessThan">
      <formula>-105575</formula>
    </cfRule>
  </conditionalFormatting>
  <conditionalFormatting sqref="BB246:BB249">
    <cfRule type="cellIs" dxfId="3057" priority="3057" operator="lessThan">
      <formula>0</formula>
    </cfRule>
    <cfRule type="cellIs" dxfId="3056" priority="3058" operator="lessThan">
      <formula>-105575</formula>
    </cfRule>
  </conditionalFormatting>
  <conditionalFormatting sqref="BB251:BB253">
    <cfRule type="cellIs" dxfId="3055" priority="3055" operator="lessThan">
      <formula>0</formula>
    </cfRule>
    <cfRule type="cellIs" dxfId="3054" priority="3056" operator="lessThan">
      <formula>-105575</formula>
    </cfRule>
  </conditionalFormatting>
  <conditionalFormatting sqref="BB251:BB253">
    <cfRule type="cellIs" dxfId="3053" priority="3053" operator="lessThan">
      <formula>0</formula>
    </cfRule>
    <cfRule type="cellIs" dxfId="3052" priority="3054" operator="lessThan">
      <formula>-105575</formula>
    </cfRule>
  </conditionalFormatting>
  <conditionalFormatting sqref="BB251:BB253">
    <cfRule type="cellIs" dxfId="3051" priority="3051" operator="lessThan">
      <formula>0</formula>
    </cfRule>
    <cfRule type="cellIs" dxfId="3050" priority="3052" operator="lessThan">
      <formula>-105575</formula>
    </cfRule>
  </conditionalFormatting>
  <conditionalFormatting sqref="BB251:BB253">
    <cfRule type="cellIs" dxfId="3049" priority="3049" operator="lessThan">
      <formula>0</formula>
    </cfRule>
    <cfRule type="cellIs" dxfId="3048" priority="3050" operator="lessThan">
      <formula>-105575</formula>
    </cfRule>
  </conditionalFormatting>
  <conditionalFormatting sqref="BB251:BB253">
    <cfRule type="cellIs" dxfId="3047" priority="3047" operator="lessThan">
      <formula>0</formula>
    </cfRule>
    <cfRule type="cellIs" dxfId="3046" priority="3048" operator="lessThan">
      <formula>-105575</formula>
    </cfRule>
  </conditionalFormatting>
  <conditionalFormatting sqref="BB251:BB253">
    <cfRule type="cellIs" dxfId="3045" priority="3045" operator="lessThan">
      <formula>0</formula>
    </cfRule>
    <cfRule type="cellIs" dxfId="3044" priority="3046" operator="lessThan">
      <formula>-105575</formula>
    </cfRule>
  </conditionalFormatting>
  <conditionalFormatting sqref="BB251:BB253">
    <cfRule type="cellIs" dxfId="3043" priority="3043" operator="lessThan">
      <formula>0</formula>
    </cfRule>
    <cfRule type="cellIs" dxfId="3042" priority="3044" operator="lessThan">
      <formula>-105575</formula>
    </cfRule>
  </conditionalFormatting>
  <conditionalFormatting sqref="BB251:BB253">
    <cfRule type="cellIs" dxfId="3041" priority="3041" operator="lessThan">
      <formula>0</formula>
    </cfRule>
    <cfRule type="cellIs" dxfId="3040" priority="3042" operator="lessThan">
      <formula>-105575</formula>
    </cfRule>
  </conditionalFormatting>
  <conditionalFormatting sqref="BB251:BB253">
    <cfRule type="cellIs" dxfId="3039" priority="3039" operator="lessThan">
      <formula>0</formula>
    </cfRule>
    <cfRule type="cellIs" dxfId="3038" priority="3040" operator="lessThan">
      <formula>-105575</formula>
    </cfRule>
  </conditionalFormatting>
  <conditionalFormatting sqref="BB255:BB257">
    <cfRule type="cellIs" dxfId="3037" priority="3037" operator="lessThan">
      <formula>0</formula>
    </cfRule>
    <cfRule type="cellIs" dxfId="3036" priority="3038" operator="lessThan">
      <formula>-105575</formula>
    </cfRule>
  </conditionalFormatting>
  <conditionalFormatting sqref="BB255:BB257">
    <cfRule type="cellIs" dxfId="3035" priority="3035" operator="lessThan">
      <formula>0</formula>
    </cfRule>
    <cfRule type="cellIs" dxfId="3034" priority="3036" operator="lessThan">
      <formula>-105575</formula>
    </cfRule>
  </conditionalFormatting>
  <conditionalFormatting sqref="BB255:BB257">
    <cfRule type="cellIs" dxfId="3033" priority="3033" operator="lessThan">
      <formula>0</formula>
    </cfRule>
    <cfRule type="cellIs" dxfId="3032" priority="3034" operator="lessThan">
      <formula>-105575</formula>
    </cfRule>
  </conditionalFormatting>
  <conditionalFormatting sqref="BB255:BB257">
    <cfRule type="cellIs" dxfId="3031" priority="3031" operator="lessThan">
      <formula>0</formula>
    </cfRule>
    <cfRule type="cellIs" dxfId="3030" priority="3032" operator="lessThan">
      <formula>-105575</formula>
    </cfRule>
  </conditionalFormatting>
  <conditionalFormatting sqref="BB255:BB257">
    <cfRule type="cellIs" dxfId="3029" priority="3029" operator="lessThan">
      <formula>0</formula>
    </cfRule>
    <cfRule type="cellIs" dxfId="3028" priority="3030" operator="lessThan">
      <formula>-105575</formula>
    </cfRule>
  </conditionalFormatting>
  <conditionalFormatting sqref="BB255:BB257">
    <cfRule type="cellIs" dxfId="3027" priority="3027" operator="lessThan">
      <formula>0</formula>
    </cfRule>
    <cfRule type="cellIs" dxfId="3026" priority="3028" operator="lessThan">
      <formula>-105575</formula>
    </cfRule>
  </conditionalFormatting>
  <conditionalFormatting sqref="BB255:BB257">
    <cfRule type="cellIs" dxfId="3025" priority="3025" operator="lessThan">
      <formula>0</formula>
    </cfRule>
    <cfRule type="cellIs" dxfId="3024" priority="3026" operator="lessThan">
      <formula>-105575</formula>
    </cfRule>
  </conditionalFormatting>
  <conditionalFormatting sqref="BB255:BB257">
    <cfRule type="cellIs" dxfId="3023" priority="3023" operator="lessThan">
      <formula>0</formula>
    </cfRule>
    <cfRule type="cellIs" dxfId="3022" priority="3024" operator="lessThan">
      <formula>-105575</formula>
    </cfRule>
  </conditionalFormatting>
  <conditionalFormatting sqref="BB255:BB257">
    <cfRule type="cellIs" dxfId="3021" priority="3021" operator="lessThan">
      <formula>0</formula>
    </cfRule>
    <cfRule type="cellIs" dxfId="3020" priority="3022" operator="lessThan">
      <formula>-105575</formula>
    </cfRule>
  </conditionalFormatting>
  <conditionalFormatting sqref="BB260:BB262">
    <cfRule type="cellIs" dxfId="3019" priority="3019" operator="lessThan">
      <formula>0</formula>
    </cfRule>
    <cfRule type="cellIs" dxfId="3018" priority="3020" operator="lessThan">
      <formula>-105575</formula>
    </cfRule>
  </conditionalFormatting>
  <conditionalFormatting sqref="BB260:BB262">
    <cfRule type="cellIs" dxfId="3017" priority="3017" operator="lessThan">
      <formula>0</formula>
    </cfRule>
    <cfRule type="cellIs" dxfId="3016" priority="3018" operator="lessThan">
      <formula>-105575</formula>
    </cfRule>
  </conditionalFormatting>
  <conditionalFormatting sqref="BB260:BB262">
    <cfRule type="cellIs" dxfId="3015" priority="3015" operator="lessThan">
      <formula>0</formula>
    </cfRule>
    <cfRule type="cellIs" dxfId="3014" priority="3016" operator="lessThan">
      <formula>-105575</formula>
    </cfRule>
  </conditionalFormatting>
  <conditionalFormatting sqref="BB260:BB262">
    <cfRule type="cellIs" dxfId="3013" priority="3013" operator="lessThan">
      <formula>0</formula>
    </cfRule>
    <cfRule type="cellIs" dxfId="3012" priority="3014" operator="lessThan">
      <formula>-105575</formula>
    </cfRule>
  </conditionalFormatting>
  <conditionalFormatting sqref="BB260:BB262">
    <cfRule type="cellIs" dxfId="3011" priority="3011" operator="lessThan">
      <formula>0</formula>
    </cfRule>
    <cfRule type="cellIs" dxfId="3010" priority="3012" operator="lessThan">
      <formula>-105575</formula>
    </cfRule>
  </conditionalFormatting>
  <conditionalFormatting sqref="BB260:BB262">
    <cfRule type="cellIs" dxfId="3009" priority="3009" operator="lessThan">
      <formula>0</formula>
    </cfRule>
    <cfRule type="cellIs" dxfId="3008" priority="3010" operator="lessThan">
      <formula>-105575</formula>
    </cfRule>
  </conditionalFormatting>
  <conditionalFormatting sqref="BB260:BB262">
    <cfRule type="cellIs" dxfId="3007" priority="3007" operator="lessThan">
      <formula>0</formula>
    </cfRule>
    <cfRule type="cellIs" dxfId="3006" priority="3008" operator="lessThan">
      <formula>-105575</formula>
    </cfRule>
  </conditionalFormatting>
  <conditionalFormatting sqref="BB260:BB262">
    <cfRule type="cellIs" dxfId="3005" priority="3005" operator="lessThan">
      <formula>0</formula>
    </cfRule>
    <cfRule type="cellIs" dxfId="3004" priority="3006" operator="lessThan">
      <formula>-105575</formula>
    </cfRule>
  </conditionalFormatting>
  <conditionalFormatting sqref="BB260:BB262">
    <cfRule type="cellIs" dxfId="3003" priority="3003" operator="lessThan">
      <formula>0</formula>
    </cfRule>
    <cfRule type="cellIs" dxfId="3002" priority="3004" operator="lessThan">
      <formula>-105575</formula>
    </cfRule>
  </conditionalFormatting>
  <conditionalFormatting sqref="BB264:BB267">
    <cfRule type="cellIs" dxfId="3001" priority="3001" operator="lessThan">
      <formula>0</formula>
    </cfRule>
    <cfRule type="cellIs" dxfId="3000" priority="3002" operator="lessThan">
      <formula>-105575</formula>
    </cfRule>
  </conditionalFormatting>
  <conditionalFormatting sqref="BB264:BB267">
    <cfRule type="cellIs" dxfId="2999" priority="2999" operator="lessThan">
      <formula>0</formula>
    </cfRule>
    <cfRule type="cellIs" dxfId="2998" priority="3000" operator="lessThan">
      <formula>-105575</formula>
    </cfRule>
  </conditionalFormatting>
  <conditionalFormatting sqref="BB264:BB267">
    <cfRule type="cellIs" dxfId="2997" priority="2997" operator="lessThan">
      <formula>0</formula>
    </cfRule>
    <cfRule type="cellIs" dxfId="2996" priority="2998" operator="lessThan">
      <formula>-105575</formula>
    </cfRule>
  </conditionalFormatting>
  <conditionalFormatting sqref="BB264:BB267">
    <cfRule type="cellIs" dxfId="2995" priority="2995" operator="lessThan">
      <formula>0</formula>
    </cfRule>
    <cfRule type="cellIs" dxfId="2994" priority="2996" operator="lessThan">
      <formula>-105575</formula>
    </cfRule>
  </conditionalFormatting>
  <conditionalFormatting sqref="BB264:BB267">
    <cfRule type="cellIs" dxfId="2993" priority="2993" operator="lessThan">
      <formula>0</formula>
    </cfRule>
    <cfRule type="cellIs" dxfId="2992" priority="2994" operator="lessThan">
      <formula>-105575</formula>
    </cfRule>
  </conditionalFormatting>
  <conditionalFormatting sqref="BB264:BB267">
    <cfRule type="cellIs" dxfId="2991" priority="2991" operator="lessThan">
      <formula>0</formula>
    </cfRule>
    <cfRule type="cellIs" dxfId="2990" priority="2992" operator="lessThan">
      <formula>-105575</formula>
    </cfRule>
  </conditionalFormatting>
  <conditionalFormatting sqref="BB264:BB267">
    <cfRule type="cellIs" dxfId="2989" priority="2989" operator="lessThan">
      <formula>0</formula>
    </cfRule>
    <cfRule type="cellIs" dxfId="2988" priority="2990" operator="lessThan">
      <formula>-105575</formula>
    </cfRule>
  </conditionalFormatting>
  <conditionalFormatting sqref="BB264:BB267">
    <cfRule type="cellIs" dxfId="2987" priority="2987" operator="lessThan">
      <formula>0</formula>
    </cfRule>
    <cfRule type="cellIs" dxfId="2986" priority="2988" operator="lessThan">
      <formula>-105575</formula>
    </cfRule>
  </conditionalFormatting>
  <conditionalFormatting sqref="BB264:BB267">
    <cfRule type="cellIs" dxfId="2985" priority="2985" operator="lessThan">
      <formula>0</formula>
    </cfRule>
    <cfRule type="cellIs" dxfId="2984" priority="2986" operator="lessThan">
      <formula>-105575</formula>
    </cfRule>
  </conditionalFormatting>
  <conditionalFormatting sqref="BB270:BB272">
    <cfRule type="cellIs" dxfId="2983" priority="2983" operator="lessThan">
      <formula>0</formula>
    </cfRule>
    <cfRule type="cellIs" dxfId="2982" priority="2984" operator="lessThan">
      <formula>-105575</formula>
    </cfRule>
  </conditionalFormatting>
  <conditionalFormatting sqref="BB270:BB272">
    <cfRule type="cellIs" dxfId="2981" priority="2981" operator="lessThan">
      <formula>0</formula>
    </cfRule>
    <cfRule type="cellIs" dxfId="2980" priority="2982" operator="lessThan">
      <formula>-105575</formula>
    </cfRule>
  </conditionalFormatting>
  <conditionalFormatting sqref="BB270:BB272">
    <cfRule type="cellIs" dxfId="2979" priority="2979" operator="lessThan">
      <formula>0</formula>
    </cfRule>
    <cfRule type="cellIs" dxfId="2978" priority="2980" operator="lessThan">
      <formula>-105575</formula>
    </cfRule>
  </conditionalFormatting>
  <conditionalFormatting sqref="BB270:BB272">
    <cfRule type="cellIs" dxfId="2977" priority="2977" operator="lessThan">
      <formula>0</formula>
    </cfRule>
    <cfRule type="cellIs" dxfId="2976" priority="2978" operator="lessThan">
      <formula>-105575</formula>
    </cfRule>
  </conditionalFormatting>
  <conditionalFormatting sqref="BB270:BB272">
    <cfRule type="cellIs" dxfId="2975" priority="2975" operator="lessThan">
      <formula>0</formula>
    </cfRule>
    <cfRule type="cellIs" dxfId="2974" priority="2976" operator="lessThan">
      <formula>-105575</formula>
    </cfRule>
  </conditionalFormatting>
  <conditionalFormatting sqref="BB270:BB272">
    <cfRule type="cellIs" dxfId="2973" priority="2973" operator="lessThan">
      <formula>0</formula>
    </cfRule>
    <cfRule type="cellIs" dxfId="2972" priority="2974" operator="lessThan">
      <formula>-105575</formula>
    </cfRule>
  </conditionalFormatting>
  <conditionalFormatting sqref="BB270:BB272">
    <cfRule type="cellIs" dxfId="2971" priority="2971" operator="lessThan">
      <formula>0</formula>
    </cfRule>
    <cfRule type="cellIs" dxfId="2970" priority="2972" operator="lessThan">
      <formula>-105575</formula>
    </cfRule>
  </conditionalFormatting>
  <conditionalFormatting sqref="BB270:BB272">
    <cfRule type="cellIs" dxfId="2969" priority="2969" operator="lessThan">
      <formula>0</formula>
    </cfRule>
    <cfRule type="cellIs" dxfId="2968" priority="2970" operator="lessThan">
      <formula>-105575</formula>
    </cfRule>
  </conditionalFormatting>
  <conditionalFormatting sqref="BB270:BB272">
    <cfRule type="cellIs" dxfId="2967" priority="2967" operator="lessThan">
      <formula>0</formula>
    </cfRule>
    <cfRule type="cellIs" dxfId="2966" priority="2968" operator="lessThan">
      <formula>-105575</formula>
    </cfRule>
  </conditionalFormatting>
  <conditionalFormatting sqref="BB274:BB275">
    <cfRule type="cellIs" dxfId="2965" priority="2965" operator="lessThan">
      <formula>0</formula>
    </cfRule>
    <cfRule type="cellIs" dxfId="2964" priority="2966" operator="lessThan">
      <formula>-105575</formula>
    </cfRule>
  </conditionalFormatting>
  <conditionalFormatting sqref="BB274:BB275">
    <cfRule type="cellIs" dxfId="2963" priority="2963" operator="lessThan">
      <formula>0</formula>
    </cfRule>
    <cfRule type="cellIs" dxfId="2962" priority="2964" operator="lessThan">
      <formula>-105575</formula>
    </cfRule>
  </conditionalFormatting>
  <conditionalFormatting sqref="BB274:BB275">
    <cfRule type="cellIs" dxfId="2961" priority="2961" operator="lessThan">
      <formula>0</formula>
    </cfRule>
    <cfRule type="cellIs" dxfId="2960" priority="2962" operator="lessThan">
      <formula>-105575</formula>
    </cfRule>
  </conditionalFormatting>
  <conditionalFormatting sqref="BB274:BB275">
    <cfRule type="cellIs" dxfId="2959" priority="2959" operator="lessThan">
      <formula>0</formula>
    </cfRule>
    <cfRule type="cellIs" dxfId="2958" priority="2960" operator="lessThan">
      <formula>-105575</formula>
    </cfRule>
  </conditionalFormatting>
  <conditionalFormatting sqref="BB274:BB275">
    <cfRule type="cellIs" dxfId="2957" priority="2957" operator="lessThan">
      <formula>0</formula>
    </cfRule>
    <cfRule type="cellIs" dxfId="2956" priority="2958" operator="lessThan">
      <formula>-105575</formula>
    </cfRule>
  </conditionalFormatting>
  <conditionalFormatting sqref="BB274:BB275">
    <cfRule type="cellIs" dxfId="2955" priority="2955" operator="lessThan">
      <formula>0</formula>
    </cfRule>
    <cfRule type="cellIs" dxfId="2954" priority="2956" operator="lessThan">
      <formula>-105575</formula>
    </cfRule>
  </conditionalFormatting>
  <conditionalFormatting sqref="BB274:BB275">
    <cfRule type="cellIs" dxfId="2953" priority="2953" operator="lessThan">
      <formula>0</formula>
    </cfRule>
    <cfRule type="cellIs" dxfId="2952" priority="2954" operator="lessThan">
      <formula>-105575</formula>
    </cfRule>
  </conditionalFormatting>
  <conditionalFormatting sqref="BB274:BB275">
    <cfRule type="cellIs" dxfId="2951" priority="2951" operator="lessThan">
      <formula>0</formula>
    </cfRule>
    <cfRule type="cellIs" dxfId="2950" priority="2952" operator="lessThan">
      <formula>-105575</formula>
    </cfRule>
  </conditionalFormatting>
  <conditionalFormatting sqref="BB274:BB275">
    <cfRule type="cellIs" dxfId="2949" priority="2949" operator="lessThan">
      <formula>0</formula>
    </cfRule>
    <cfRule type="cellIs" dxfId="2948" priority="2950" operator="lessThan">
      <formula>-105575</formula>
    </cfRule>
  </conditionalFormatting>
  <conditionalFormatting sqref="BB278:BB282">
    <cfRule type="cellIs" dxfId="2947" priority="2947" operator="lessThan">
      <formula>0</formula>
    </cfRule>
    <cfRule type="cellIs" dxfId="2946" priority="2948" operator="lessThan">
      <formula>-105575</formula>
    </cfRule>
  </conditionalFormatting>
  <conditionalFormatting sqref="BB278:BB282">
    <cfRule type="cellIs" dxfId="2945" priority="2945" operator="lessThan">
      <formula>0</formula>
    </cfRule>
    <cfRule type="cellIs" dxfId="2944" priority="2946" operator="lessThan">
      <formula>-105575</formula>
    </cfRule>
  </conditionalFormatting>
  <conditionalFormatting sqref="BB278:BB282">
    <cfRule type="cellIs" dxfId="2943" priority="2943" operator="lessThan">
      <formula>0</formula>
    </cfRule>
    <cfRule type="cellIs" dxfId="2942" priority="2944" operator="lessThan">
      <formula>-105575</formula>
    </cfRule>
  </conditionalFormatting>
  <conditionalFormatting sqref="BB278:BB282">
    <cfRule type="cellIs" dxfId="2941" priority="2941" operator="lessThan">
      <formula>0</formula>
    </cfRule>
    <cfRule type="cellIs" dxfId="2940" priority="2942" operator="lessThan">
      <formula>-105575</formula>
    </cfRule>
  </conditionalFormatting>
  <conditionalFormatting sqref="BB278:BB282">
    <cfRule type="cellIs" dxfId="2939" priority="2939" operator="lessThan">
      <formula>0</formula>
    </cfRule>
    <cfRule type="cellIs" dxfId="2938" priority="2940" operator="lessThan">
      <formula>-105575</formula>
    </cfRule>
  </conditionalFormatting>
  <conditionalFormatting sqref="BB278:BB282">
    <cfRule type="cellIs" dxfId="2937" priority="2937" operator="lessThan">
      <formula>0</formula>
    </cfRule>
    <cfRule type="cellIs" dxfId="2936" priority="2938" operator="lessThan">
      <formula>-105575</formula>
    </cfRule>
  </conditionalFormatting>
  <conditionalFormatting sqref="BB278:BB282">
    <cfRule type="cellIs" dxfId="2935" priority="2935" operator="lessThan">
      <formula>0</formula>
    </cfRule>
    <cfRule type="cellIs" dxfId="2934" priority="2936" operator="lessThan">
      <formula>-105575</formula>
    </cfRule>
  </conditionalFormatting>
  <conditionalFormatting sqref="BB278:BB282">
    <cfRule type="cellIs" dxfId="2933" priority="2933" operator="lessThan">
      <formula>0</formula>
    </cfRule>
    <cfRule type="cellIs" dxfId="2932" priority="2934" operator="lessThan">
      <formula>-105575</formula>
    </cfRule>
  </conditionalFormatting>
  <conditionalFormatting sqref="BB278:BB282">
    <cfRule type="cellIs" dxfId="2931" priority="2931" operator="lessThan">
      <formula>0</formula>
    </cfRule>
    <cfRule type="cellIs" dxfId="2930" priority="2932" operator="lessThan">
      <formula>-105575</formula>
    </cfRule>
  </conditionalFormatting>
  <conditionalFormatting sqref="BB285:BB288">
    <cfRule type="cellIs" dxfId="2929" priority="2929" operator="lessThan">
      <formula>0</formula>
    </cfRule>
    <cfRule type="cellIs" dxfId="2928" priority="2930" operator="lessThan">
      <formula>-105575</formula>
    </cfRule>
  </conditionalFormatting>
  <conditionalFormatting sqref="BB285:BB288">
    <cfRule type="cellIs" dxfId="2927" priority="2927" operator="lessThan">
      <formula>0</formula>
    </cfRule>
    <cfRule type="cellIs" dxfId="2926" priority="2928" operator="lessThan">
      <formula>-105575</formula>
    </cfRule>
  </conditionalFormatting>
  <conditionalFormatting sqref="BB285:BB288">
    <cfRule type="cellIs" dxfId="2925" priority="2925" operator="lessThan">
      <formula>0</formula>
    </cfRule>
    <cfRule type="cellIs" dxfId="2924" priority="2926" operator="lessThan">
      <formula>-105575</formula>
    </cfRule>
  </conditionalFormatting>
  <conditionalFormatting sqref="BB285:BB288">
    <cfRule type="cellIs" dxfId="2923" priority="2923" operator="lessThan">
      <formula>0</formula>
    </cfRule>
    <cfRule type="cellIs" dxfId="2922" priority="2924" operator="lessThan">
      <formula>-105575</formula>
    </cfRule>
  </conditionalFormatting>
  <conditionalFormatting sqref="BB285:BB288">
    <cfRule type="cellIs" dxfId="2921" priority="2921" operator="lessThan">
      <formula>0</formula>
    </cfRule>
    <cfRule type="cellIs" dxfId="2920" priority="2922" operator="lessThan">
      <formula>-105575</formula>
    </cfRule>
  </conditionalFormatting>
  <conditionalFormatting sqref="BB285:BB288">
    <cfRule type="cellIs" dxfId="2919" priority="2919" operator="lessThan">
      <formula>0</formula>
    </cfRule>
    <cfRule type="cellIs" dxfId="2918" priority="2920" operator="lessThan">
      <formula>-105575</formula>
    </cfRule>
  </conditionalFormatting>
  <conditionalFormatting sqref="BB285:BB288">
    <cfRule type="cellIs" dxfId="2917" priority="2917" operator="lessThan">
      <formula>0</formula>
    </cfRule>
    <cfRule type="cellIs" dxfId="2916" priority="2918" operator="lessThan">
      <formula>-105575</formula>
    </cfRule>
  </conditionalFormatting>
  <conditionalFormatting sqref="BB285:BB288">
    <cfRule type="cellIs" dxfId="2915" priority="2915" operator="lessThan">
      <formula>0</formula>
    </cfRule>
    <cfRule type="cellIs" dxfId="2914" priority="2916" operator="lessThan">
      <formula>-105575</formula>
    </cfRule>
  </conditionalFormatting>
  <conditionalFormatting sqref="BB285:BB288">
    <cfRule type="cellIs" dxfId="2913" priority="2913" operator="lessThan">
      <formula>0</formula>
    </cfRule>
    <cfRule type="cellIs" dxfId="2912" priority="2914" operator="lessThan">
      <formula>-105575</formula>
    </cfRule>
  </conditionalFormatting>
  <conditionalFormatting sqref="BB203 BB220:BB221 BB235:BB243 BB231:BB233 BB212:BB213 BB225:BB226">
    <cfRule type="cellIs" dxfId="2911" priority="2911" operator="lessThan">
      <formula>0</formula>
    </cfRule>
    <cfRule type="cellIs" dxfId="2910" priority="2912" operator="lessThan">
      <formula>-105575</formula>
    </cfRule>
  </conditionalFormatting>
  <conditionalFormatting sqref="BB220 BB212:BB213 BB235:BB238 BB240:BB243 BB225:BB226 BB231:BB233">
    <cfRule type="cellIs" dxfId="2909" priority="2909" operator="lessThan">
      <formula>0</formula>
    </cfRule>
    <cfRule type="cellIs" dxfId="2908" priority="2910" operator="lessThan">
      <formula>-105575</formula>
    </cfRule>
  </conditionalFormatting>
  <conditionalFormatting sqref="BB220:BB221 BB243 BB226 BB231:BB236 BB238:BB241 BB203 BB213">
    <cfRule type="cellIs" dxfId="2907" priority="2907" operator="lessThan">
      <formula>0</formula>
    </cfRule>
    <cfRule type="cellIs" dxfId="2906" priority="2908" operator="lessThan">
      <formula>-105575</formula>
    </cfRule>
  </conditionalFormatting>
  <conditionalFormatting sqref="BB235:BB243 BB231:BB233 BB220 BB212:BB213 BB225:BB226">
    <cfRule type="cellIs" dxfId="2905" priority="2905" operator="lessThan">
      <formula>0</formula>
    </cfRule>
    <cfRule type="cellIs" dxfId="2904" priority="2906" operator="lessThan">
      <formula>-105575</formula>
    </cfRule>
  </conditionalFormatting>
  <conditionalFormatting sqref="BB220:BB221 BB237:BB243 BB203 BB231:BB235 BB212:BB213 BB225:BB226">
    <cfRule type="cellIs" dxfId="2903" priority="2903" operator="lessThan">
      <formula>0</formula>
    </cfRule>
    <cfRule type="cellIs" dxfId="2902" priority="2904" operator="lessThan">
      <formula>-105575</formula>
    </cfRule>
  </conditionalFormatting>
  <conditionalFormatting sqref="BB220:BB221 BB237:BB240 BB242:BB243 BB225:BB226 BB231:BB235">
    <cfRule type="cellIs" dxfId="2901" priority="2901" operator="lessThan">
      <formula>0</formula>
    </cfRule>
    <cfRule type="cellIs" dxfId="2900" priority="2902" operator="lessThan">
      <formula>-105575</formula>
    </cfRule>
  </conditionalFormatting>
  <conditionalFormatting sqref="BB212 BB231 BB233:BB238 BB240:BB243 BB225">
    <cfRule type="cellIs" dxfId="2899" priority="2899" operator="lessThan">
      <formula>0</formula>
    </cfRule>
    <cfRule type="cellIs" dxfId="2898" priority="2900" operator="lessThan">
      <formula>-105575</formula>
    </cfRule>
  </conditionalFormatting>
  <conditionalFormatting sqref="BB237:BB243 BB231:BB235 BB220:BB221 BB225:BB226">
    <cfRule type="cellIs" dxfId="2897" priority="2897" operator="lessThan">
      <formula>0</formula>
    </cfRule>
    <cfRule type="cellIs" dxfId="2896" priority="2898" operator="lessThan">
      <formula>-105575</formula>
    </cfRule>
  </conditionalFormatting>
  <conditionalFormatting sqref="BB233:BB237 BB231 BB239:BB243">
    <cfRule type="cellIs" dxfId="2895" priority="2895" operator="lessThan">
      <formula>0</formula>
    </cfRule>
    <cfRule type="cellIs" dxfId="2894" priority="2896" operator="lessThan">
      <formula>-105575</formula>
    </cfRule>
  </conditionalFormatting>
  <conditionalFormatting sqref="BB233:BB237 BB231 BB239:BB243">
    <cfRule type="cellIs" dxfId="2893" priority="2893" operator="lessThan">
      <formula>0</formula>
    </cfRule>
    <cfRule type="cellIs" dxfId="2892" priority="2894" operator="lessThan">
      <formula>-105575</formula>
    </cfRule>
  </conditionalFormatting>
  <conditionalFormatting sqref="BB119:BB128 BB106:BB117 BB101:BB104 BB80:BB98">
    <cfRule type="cellIs" dxfId="2891" priority="2891" operator="lessThan">
      <formula>0</formula>
    </cfRule>
    <cfRule type="cellIs" dxfId="2890" priority="2892" operator="lessThan">
      <formula>-105575</formula>
    </cfRule>
  </conditionalFormatting>
  <conditionalFormatting sqref="BB130 BB132 BB134">
    <cfRule type="cellIs" dxfId="2889" priority="2889" operator="lessThan">
      <formula>0</formula>
    </cfRule>
    <cfRule type="cellIs" dxfId="2888" priority="2890" operator="lessThan">
      <formula>-105575</formula>
    </cfRule>
  </conditionalFormatting>
  <conditionalFormatting sqref="BB130 BB132 BB134">
    <cfRule type="cellIs" dxfId="2887" priority="2887" operator="lessThan">
      <formula>0</formula>
    </cfRule>
    <cfRule type="cellIs" dxfId="2886" priority="2888" operator="lessThan">
      <formula>-105575</formula>
    </cfRule>
  </conditionalFormatting>
  <conditionalFormatting sqref="BB129 BB131 BB133 BB135">
    <cfRule type="cellIs" dxfId="2885" priority="2885" operator="lessThan">
      <formula>0</formula>
    </cfRule>
    <cfRule type="cellIs" dxfId="2884" priority="2886" operator="lessThan">
      <formula>-105575</formula>
    </cfRule>
  </conditionalFormatting>
  <conditionalFormatting sqref="BB140 BB145 BB142:BB143 BB137:BB138">
    <cfRule type="cellIs" dxfId="2883" priority="2883" operator="lessThan">
      <formula>0</formula>
    </cfRule>
    <cfRule type="cellIs" dxfId="2882" priority="2884" operator="lessThan">
      <formula>-105575</formula>
    </cfRule>
  </conditionalFormatting>
  <conditionalFormatting sqref="BB149">
    <cfRule type="cellIs" dxfId="2881" priority="2881" operator="lessThan">
      <formula>0</formula>
    </cfRule>
    <cfRule type="cellIs" dxfId="2880" priority="2882" operator="lessThan">
      <formula>-105575</formula>
    </cfRule>
  </conditionalFormatting>
  <conditionalFormatting sqref="BB129:BB138 BB140:BB149">
    <cfRule type="cellIs" dxfId="2879" priority="2879" operator="lessThan">
      <formula>0</formula>
    </cfRule>
    <cfRule type="cellIs" dxfId="2878" priority="2880" operator="lessThan">
      <formula>-105575</formula>
    </cfRule>
  </conditionalFormatting>
  <conditionalFormatting sqref="BB94:BB98 BB86:BB87 BB89:BB91 BB141:BB149 BB124:BB133 BB107:BB110 BB112:BB117 BB119:BB122 BB135:BB138 BB101:BB104 BB80:BB84">
    <cfRule type="cellIs" dxfId="2877" priority="2877" operator="lessThan">
      <formula>0</formula>
    </cfRule>
    <cfRule type="cellIs" dxfId="2876" priority="2878" operator="lessThan">
      <formula>-105575</formula>
    </cfRule>
  </conditionalFormatting>
  <conditionalFormatting sqref="BB129 BB131 BB133 BB135">
    <cfRule type="cellIs" dxfId="2875" priority="2875" operator="lessThan">
      <formula>0</formula>
    </cfRule>
    <cfRule type="cellIs" dxfId="2874" priority="2876" operator="lessThan">
      <formula>-105575</formula>
    </cfRule>
  </conditionalFormatting>
  <conditionalFormatting sqref="BB146 BB144 BB141">
    <cfRule type="cellIs" dxfId="2873" priority="2873" operator="lessThan">
      <formula>0</formula>
    </cfRule>
    <cfRule type="cellIs" dxfId="2872" priority="2874" operator="lessThan">
      <formula>-105575</formula>
    </cfRule>
  </conditionalFormatting>
  <conditionalFormatting sqref="BB146 BB144 BB141">
    <cfRule type="cellIs" dxfId="2871" priority="2871" operator="lessThan">
      <formula>0</formula>
    </cfRule>
    <cfRule type="cellIs" dxfId="2870" priority="2872" operator="lessThan">
      <formula>-105575</formula>
    </cfRule>
  </conditionalFormatting>
  <conditionalFormatting sqref="BB140 BB145 BB142:BB143 BB137:BB138">
    <cfRule type="cellIs" dxfId="2869" priority="2869" operator="lessThan">
      <formula>0</formula>
    </cfRule>
    <cfRule type="cellIs" dxfId="2868" priority="2870" operator="lessThan">
      <formula>-105575</formula>
    </cfRule>
  </conditionalFormatting>
  <conditionalFormatting sqref="BB149">
    <cfRule type="cellIs" dxfId="2867" priority="2867" operator="lessThan">
      <formula>0</formula>
    </cfRule>
    <cfRule type="cellIs" dxfId="2866" priority="2868" operator="lessThan">
      <formula>-105575</formula>
    </cfRule>
  </conditionalFormatting>
  <conditionalFormatting sqref="BB94:BB98 BB86:BB87 BB89:BB91 BB141:BB149 BB124:BB133 BB107:BB110 BB112:BB117 BB119:BB122 BB135:BB138 BB101:BB104 BB80:BB84">
    <cfRule type="cellIs" dxfId="2865" priority="2865" operator="lessThan">
      <formula>0</formula>
    </cfRule>
    <cfRule type="cellIs" dxfId="2864"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863" priority="2863" operator="lessThan">
      <formula>0</formula>
    </cfRule>
    <cfRule type="cellIs" dxfId="2862" priority="2864" operator="lessThan">
      <formula>-105575</formula>
    </cfRule>
  </conditionalFormatting>
  <conditionalFormatting sqref="BB41">
    <cfRule type="cellIs" dxfId="2861" priority="2861" operator="lessThan">
      <formula>0</formula>
    </cfRule>
    <cfRule type="cellIs" dxfId="2860" priority="2862" operator="lessThan">
      <formula>-105575</formula>
    </cfRule>
  </conditionalFormatting>
  <conditionalFormatting sqref="BB152:BB155">
    <cfRule type="cellIs" dxfId="2859" priority="2859" operator="lessThan">
      <formula>0</formula>
    </cfRule>
    <cfRule type="cellIs" dxfId="2858" priority="2860" operator="lessThan">
      <formula>-105575</formula>
    </cfRule>
  </conditionalFormatting>
  <conditionalFormatting sqref="BB152:BB155">
    <cfRule type="cellIs" dxfId="2857" priority="2857" operator="lessThan">
      <formula>0</formula>
    </cfRule>
    <cfRule type="cellIs" dxfId="2856" priority="2858" operator="lessThan">
      <formula>-105575</formula>
    </cfRule>
  </conditionalFormatting>
  <conditionalFormatting sqref="BB152:BB155">
    <cfRule type="cellIs" dxfId="2855" priority="2855" operator="lessThan">
      <formula>0</formula>
    </cfRule>
    <cfRule type="cellIs" dxfId="2854" priority="2856" operator="lessThan">
      <formula>-105575</formula>
    </cfRule>
  </conditionalFormatting>
  <conditionalFormatting sqref="BB157:BB158">
    <cfRule type="cellIs" dxfId="2853" priority="2853" operator="lessThan">
      <formula>0</formula>
    </cfRule>
    <cfRule type="cellIs" dxfId="2852" priority="2854" operator="lessThan">
      <formula>-105575</formula>
    </cfRule>
  </conditionalFormatting>
  <conditionalFormatting sqref="BB157:BB158">
    <cfRule type="cellIs" dxfId="2851" priority="2851" operator="lessThan">
      <formula>0</formula>
    </cfRule>
    <cfRule type="cellIs" dxfId="2850" priority="2852" operator="lessThan">
      <formula>-105575</formula>
    </cfRule>
  </conditionalFormatting>
  <conditionalFormatting sqref="BB157:BB158">
    <cfRule type="cellIs" dxfId="2849" priority="2849" operator="lessThan">
      <formula>0</formula>
    </cfRule>
    <cfRule type="cellIs" dxfId="2848" priority="2850" operator="lessThan">
      <formula>-105575</formula>
    </cfRule>
  </conditionalFormatting>
  <conditionalFormatting sqref="BB160:BB161">
    <cfRule type="cellIs" dxfId="2847" priority="2847" operator="lessThan">
      <formula>0</formula>
    </cfRule>
    <cfRule type="cellIs" dxfId="2846" priority="2848" operator="lessThan">
      <formula>-105575</formula>
    </cfRule>
  </conditionalFormatting>
  <conditionalFormatting sqref="BB160:BB161">
    <cfRule type="cellIs" dxfId="2845" priority="2845" operator="lessThan">
      <formula>0</formula>
    </cfRule>
    <cfRule type="cellIs" dxfId="2844" priority="2846" operator="lessThan">
      <formula>-105575</formula>
    </cfRule>
  </conditionalFormatting>
  <conditionalFormatting sqref="BB160:BB161">
    <cfRule type="cellIs" dxfId="2843" priority="2843" operator="lessThan">
      <formula>0</formula>
    </cfRule>
    <cfRule type="cellIs" dxfId="2842" priority="2844" operator="lessThan">
      <formula>-105575</formula>
    </cfRule>
  </conditionalFormatting>
  <conditionalFormatting sqref="BB164:BB167">
    <cfRule type="cellIs" dxfId="2841" priority="2841" operator="lessThan">
      <formula>0</formula>
    </cfRule>
    <cfRule type="cellIs" dxfId="2840" priority="2842" operator="lessThan">
      <formula>-105575</formula>
    </cfRule>
  </conditionalFormatting>
  <conditionalFormatting sqref="BB164:BB167">
    <cfRule type="cellIs" dxfId="2839" priority="2839" operator="lessThan">
      <formula>0</formula>
    </cfRule>
    <cfRule type="cellIs" dxfId="2838" priority="2840" operator="lessThan">
      <formula>-105575</formula>
    </cfRule>
  </conditionalFormatting>
  <conditionalFormatting sqref="BB164:BB167">
    <cfRule type="cellIs" dxfId="2837" priority="2837" operator="lessThan">
      <formula>0</formula>
    </cfRule>
    <cfRule type="cellIs" dxfId="2836" priority="2838" operator="lessThan">
      <formula>-105575</formula>
    </cfRule>
  </conditionalFormatting>
  <conditionalFormatting sqref="BB169:BB177">
    <cfRule type="cellIs" dxfId="2835" priority="2835" operator="lessThan">
      <formula>0</formula>
    </cfRule>
    <cfRule type="cellIs" dxfId="2834" priority="2836" operator="lessThan">
      <formula>-105575</formula>
    </cfRule>
  </conditionalFormatting>
  <conditionalFormatting sqref="BB169:BB177">
    <cfRule type="cellIs" dxfId="2833" priority="2833" operator="lessThan">
      <formula>0</formula>
    </cfRule>
    <cfRule type="cellIs" dxfId="2832" priority="2834" operator="lessThan">
      <formula>-105575</formula>
    </cfRule>
  </conditionalFormatting>
  <conditionalFormatting sqref="BB169:BB177">
    <cfRule type="cellIs" dxfId="2831" priority="2831" operator="lessThan">
      <formula>0</formula>
    </cfRule>
    <cfRule type="cellIs" dxfId="2830" priority="2832" operator="lessThan">
      <formula>-105575</formula>
    </cfRule>
  </conditionalFormatting>
  <conditionalFormatting sqref="BB179:BB180">
    <cfRule type="cellIs" dxfId="2829" priority="2829" operator="lessThan">
      <formula>0</formula>
    </cfRule>
    <cfRule type="cellIs" dxfId="2828" priority="2830" operator="lessThan">
      <formula>-105575</formula>
    </cfRule>
  </conditionalFormatting>
  <conditionalFormatting sqref="BB179:BB180">
    <cfRule type="cellIs" dxfId="2827" priority="2827" operator="lessThan">
      <formula>0</formula>
    </cfRule>
    <cfRule type="cellIs" dxfId="2826" priority="2828" operator="lessThan">
      <formula>-105575</formula>
    </cfRule>
  </conditionalFormatting>
  <conditionalFormatting sqref="BB179:BB180">
    <cfRule type="cellIs" dxfId="2825" priority="2825" operator="lessThan">
      <formula>0</formula>
    </cfRule>
    <cfRule type="cellIs" dxfId="2824" priority="2826" operator="lessThan">
      <formula>-105575</formula>
    </cfRule>
  </conditionalFormatting>
  <conditionalFormatting sqref="BB183:BB189">
    <cfRule type="cellIs" dxfId="2823" priority="2823" operator="lessThan">
      <formula>0</formula>
    </cfRule>
    <cfRule type="cellIs" dxfId="2822" priority="2824" operator="lessThan">
      <formula>-105575</formula>
    </cfRule>
  </conditionalFormatting>
  <conditionalFormatting sqref="BB183:BB189">
    <cfRule type="cellIs" dxfId="2821" priority="2821" operator="lessThan">
      <formula>0</formula>
    </cfRule>
    <cfRule type="cellIs" dxfId="2820" priority="2822" operator="lessThan">
      <formula>-105575</formula>
    </cfRule>
  </conditionalFormatting>
  <conditionalFormatting sqref="BB183:BB189">
    <cfRule type="cellIs" dxfId="2819" priority="2819" operator="lessThan">
      <formula>0</formula>
    </cfRule>
    <cfRule type="cellIs" dxfId="2818" priority="2820" operator="lessThan">
      <formula>-105575</formula>
    </cfRule>
  </conditionalFormatting>
  <conditionalFormatting sqref="BB191:BB192">
    <cfRule type="cellIs" dxfId="2817" priority="2817" operator="lessThan">
      <formula>0</formula>
    </cfRule>
    <cfRule type="cellIs" dxfId="2816" priority="2818" operator="lessThan">
      <formula>-105575</formula>
    </cfRule>
  </conditionalFormatting>
  <conditionalFormatting sqref="BB191:BB192">
    <cfRule type="cellIs" dxfId="2815" priority="2815" operator="lessThan">
      <formula>0</formula>
    </cfRule>
    <cfRule type="cellIs" dxfId="2814" priority="2816" operator="lessThan">
      <formula>-105575</formula>
    </cfRule>
  </conditionalFormatting>
  <conditionalFormatting sqref="BB191:BB192">
    <cfRule type="cellIs" dxfId="2813" priority="2813" operator="lessThan">
      <formula>0</formula>
    </cfRule>
    <cfRule type="cellIs" dxfId="2812" priority="2814" operator="lessThan">
      <formula>-105575</formula>
    </cfRule>
  </conditionalFormatting>
  <conditionalFormatting sqref="BB194:BB195">
    <cfRule type="cellIs" dxfId="2811" priority="2811" operator="lessThan">
      <formula>0</formula>
    </cfRule>
    <cfRule type="cellIs" dxfId="2810" priority="2812" operator="lessThan">
      <formula>-105575</formula>
    </cfRule>
  </conditionalFormatting>
  <conditionalFormatting sqref="BB194:BB195">
    <cfRule type="cellIs" dxfId="2809" priority="2809" operator="lessThan">
      <formula>0</formula>
    </cfRule>
    <cfRule type="cellIs" dxfId="2808" priority="2810" operator="lessThan">
      <formula>-105575</formula>
    </cfRule>
  </conditionalFormatting>
  <conditionalFormatting sqref="BB194:BB195">
    <cfRule type="cellIs" dxfId="2807" priority="2807" operator="lessThan">
      <formula>0</formula>
    </cfRule>
    <cfRule type="cellIs" dxfId="2806" priority="2808" operator="lessThan">
      <formula>-105575</formula>
    </cfRule>
  </conditionalFormatting>
  <conditionalFormatting sqref="BB199:BB202">
    <cfRule type="cellIs" dxfId="2805" priority="2805" operator="lessThan">
      <formula>0</formula>
    </cfRule>
    <cfRule type="cellIs" dxfId="2804" priority="2806" operator="lessThan">
      <formula>-105575</formula>
    </cfRule>
  </conditionalFormatting>
  <conditionalFormatting sqref="BB199:BB202">
    <cfRule type="cellIs" dxfId="2803" priority="2803" operator="lessThan">
      <formula>0</formula>
    </cfRule>
    <cfRule type="cellIs" dxfId="2802" priority="2804" operator="lessThan">
      <formula>-105575</formula>
    </cfRule>
  </conditionalFormatting>
  <conditionalFormatting sqref="BB199:BB202">
    <cfRule type="cellIs" dxfId="2801" priority="2801" operator="lessThan">
      <formula>0</formula>
    </cfRule>
    <cfRule type="cellIs" dxfId="2800" priority="2802" operator="lessThan">
      <formula>-105575</formula>
    </cfRule>
  </conditionalFormatting>
  <conditionalFormatting sqref="BB204:BB208">
    <cfRule type="cellIs" dxfId="2799" priority="2799" operator="lessThan">
      <formula>0</formula>
    </cfRule>
    <cfRule type="cellIs" dxfId="2798" priority="2800" operator="lessThan">
      <formula>-105575</formula>
    </cfRule>
  </conditionalFormatting>
  <conditionalFormatting sqref="BB204:BB208">
    <cfRule type="cellIs" dxfId="2797" priority="2797" operator="lessThan">
      <formula>0</formula>
    </cfRule>
    <cfRule type="cellIs" dxfId="2796" priority="2798" operator="lessThan">
      <formula>-105575</formula>
    </cfRule>
  </conditionalFormatting>
  <conditionalFormatting sqref="BB204:BB208">
    <cfRule type="cellIs" dxfId="2795" priority="2795" operator="lessThan">
      <formula>0</formula>
    </cfRule>
    <cfRule type="cellIs" dxfId="2794" priority="2796" operator="lessThan">
      <formula>-105575</formula>
    </cfRule>
  </conditionalFormatting>
  <conditionalFormatting sqref="BB210:BB211">
    <cfRule type="cellIs" dxfId="2793" priority="2793" operator="lessThan">
      <formula>0</formula>
    </cfRule>
    <cfRule type="cellIs" dxfId="2792" priority="2794" operator="lessThan">
      <formula>-105575</formula>
    </cfRule>
  </conditionalFormatting>
  <conditionalFormatting sqref="BB210:BB211">
    <cfRule type="cellIs" dxfId="2791" priority="2791" operator="lessThan">
      <formula>0</formula>
    </cfRule>
    <cfRule type="cellIs" dxfId="2790" priority="2792" operator="lessThan">
      <formula>-105575</formula>
    </cfRule>
  </conditionalFormatting>
  <conditionalFormatting sqref="BB210:BB211">
    <cfRule type="cellIs" dxfId="2789" priority="2789" operator="lessThan">
      <formula>0</formula>
    </cfRule>
    <cfRule type="cellIs" dxfId="2788" priority="2790" operator="lessThan">
      <formula>-105575</formula>
    </cfRule>
  </conditionalFormatting>
  <conditionalFormatting sqref="BB214:BB219">
    <cfRule type="cellIs" dxfId="2787" priority="2787" operator="lessThan">
      <formula>0</formula>
    </cfRule>
    <cfRule type="cellIs" dxfId="2786" priority="2788" operator="lessThan">
      <formula>-105575</formula>
    </cfRule>
  </conditionalFormatting>
  <conditionalFormatting sqref="BB214:BB219">
    <cfRule type="cellIs" dxfId="2785" priority="2785" operator="lessThan">
      <formula>0</formula>
    </cfRule>
    <cfRule type="cellIs" dxfId="2784" priority="2786" operator="lessThan">
      <formula>-105575</formula>
    </cfRule>
  </conditionalFormatting>
  <conditionalFormatting sqref="BB214:BB219">
    <cfRule type="cellIs" dxfId="2783" priority="2783" operator="lessThan">
      <formula>0</formula>
    </cfRule>
    <cfRule type="cellIs" dxfId="2782" priority="2784" operator="lessThan">
      <formula>-105575</formula>
    </cfRule>
  </conditionalFormatting>
  <conditionalFormatting sqref="BB222:BB224">
    <cfRule type="cellIs" dxfId="2781" priority="2781" operator="lessThan">
      <formula>0</formula>
    </cfRule>
    <cfRule type="cellIs" dxfId="2780" priority="2782" operator="lessThan">
      <formula>-105575</formula>
    </cfRule>
  </conditionalFormatting>
  <conditionalFormatting sqref="BB222:BB224">
    <cfRule type="cellIs" dxfId="2779" priority="2779" operator="lessThan">
      <formula>0</formula>
    </cfRule>
    <cfRule type="cellIs" dxfId="2778" priority="2780" operator="lessThan">
      <formula>-105575</formula>
    </cfRule>
  </conditionalFormatting>
  <conditionalFormatting sqref="BB222:BB224">
    <cfRule type="cellIs" dxfId="2777" priority="2777" operator="lessThan">
      <formula>0</formula>
    </cfRule>
    <cfRule type="cellIs" dxfId="2776" priority="2778" operator="lessThan">
      <formula>-105575</formula>
    </cfRule>
  </conditionalFormatting>
  <conditionalFormatting sqref="BB227:BB230">
    <cfRule type="cellIs" dxfId="2775" priority="2775" operator="lessThan">
      <formula>0</formula>
    </cfRule>
    <cfRule type="cellIs" dxfId="2774" priority="2776" operator="lessThan">
      <formula>-105575</formula>
    </cfRule>
  </conditionalFormatting>
  <conditionalFormatting sqref="BB227:BB230">
    <cfRule type="cellIs" dxfId="2773" priority="2773" operator="lessThan">
      <formula>0</formula>
    </cfRule>
    <cfRule type="cellIs" dxfId="2772" priority="2774" operator="lessThan">
      <formula>-105575</formula>
    </cfRule>
  </conditionalFormatting>
  <conditionalFormatting sqref="BB227:BB230">
    <cfRule type="cellIs" dxfId="2771" priority="2771" operator="lessThan">
      <formula>0</formula>
    </cfRule>
    <cfRule type="cellIs" dxfId="2770" priority="2772" operator="lessThan">
      <formula>-105575</formula>
    </cfRule>
  </conditionalFormatting>
  <conditionalFormatting sqref="BB203 BB220:BB221 BB235:BB243 BB231:BB233 BB212:BB213 BB225:BB226">
    <cfRule type="cellIs" dxfId="2769" priority="2769" operator="lessThan">
      <formula>0</formula>
    </cfRule>
    <cfRule type="cellIs" dxfId="2768" priority="2770" operator="lessThan">
      <formula>-105575</formula>
    </cfRule>
  </conditionalFormatting>
  <conditionalFormatting sqref="BB220 BB212:BB213 BB235:BB238 BB240:BB243 BB225:BB226 BB231:BB233">
    <cfRule type="cellIs" dxfId="2767" priority="2767" operator="lessThan">
      <formula>0</formula>
    </cfRule>
    <cfRule type="cellIs" dxfId="2766" priority="2768" operator="lessThan">
      <formula>-105575</formula>
    </cfRule>
  </conditionalFormatting>
  <conditionalFormatting sqref="BB220:BB221 BB243 BB226 BB231:BB236 BB238:BB241 BB203 BB213">
    <cfRule type="cellIs" dxfId="2765" priority="2765" operator="lessThan">
      <formula>0</formula>
    </cfRule>
    <cfRule type="cellIs" dxfId="2764" priority="2766" operator="lessThan">
      <formula>-105575</formula>
    </cfRule>
  </conditionalFormatting>
  <conditionalFormatting sqref="BB235:BB243 BB231:BB233 BB220 BB212:BB213 BB225:BB226">
    <cfRule type="cellIs" dxfId="2763" priority="2763" operator="lessThan">
      <formula>0</formula>
    </cfRule>
    <cfRule type="cellIs" dxfId="2762" priority="2764" operator="lessThan">
      <formula>-105575</formula>
    </cfRule>
  </conditionalFormatting>
  <conditionalFormatting sqref="BB220:BB221 BB237:BB243 BB203 BB231:BB235 BB212:BB213 BB225:BB226">
    <cfRule type="cellIs" dxfId="2761" priority="2761" operator="lessThan">
      <formula>0</formula>
    </cfRule>
    <cfRule type="cellIs" dxfId="2760" priority="2762" operator="lessThan">
      <formula>-105575</formula>
    </cfRule>
  </conditionalFormatting>
  <conditionalFormatting sqref="BB220:BB221 BB237:BB240 BB242:BB243 BB225:BB226 BB231:BB235">
    <cfRule type="cellIs" dxfId="2759" priority="2759" operator="lessThan">
      <formula>0</formula>
    </cfRule>
    <cfRule type="cellIs" dxfId="2758" priority="2760" operator="lessThan">
      <formula>-105575</formula>
    </cfRule>
  </conditionalFormatting>
  <conditionalFormatting sqref="BB212 BB231 BB233:BB238 BB240:BB243 BB225">
    <cfRule type="cellIs" dxfId="2757" priority="2757" operator="lessThan">
      <formula>0</formula>
    </cfRule>
    <cfRule type="cellIs" dxfId="2756" priority="2758" operator="lessThan">
      <formula>-105575</formula>
    </cfRule>
  </conditionalFormatting>
  <conditionalFormatting sqref="BB237:BB243 BB231:BB235 BB220:BB221 BB225:BB226">
    <cfRule type="cellIs" dxfId="2755" priority="2755" operator="lessThan">
      <formula>0</formula>
    </cfRule>
    <cfRule type="cellIs" dxfId="2754" priority="2756" operator="lessThan">
      <formula>-105575</formula>
    </cfRule>
  </conditionalFormatting>
  <conditionalFormatting sqref="BB233:BB237 BB231 BB239:BB243">
    <cfRule type="cellIs" dxfId="2753" priority="2753" operator="lessThan">
      <formula>0</formula>
    </cfRule>
    <cfRule type="cellIs" dxfId="2752" priority="2754" operator="lessThan">
      <formula>-105575</formula>
    </cfRule>
  </conditionalFormatting>
  <conditionalFormatting sqref="BB233:BB237 BB231 BB239:BB243">
    <cfRule type="cellIs" dxfId="2751" priority="2751" operator="lessThan">
      <formula>0</formula>
    </cfRule>
    <cfRule type="cellIs" dxfId="2750" priority="2752" operator="lessThan">
      <formula>-105575</formula>
    </cfRule>
  </conditionalFormatting>
  <conditionalFormatting sqref="BB119:BB128 BB106:BB117 BB101:BB104 BB80:BB98">
    <cfRule type="cellIs" dxfId="2749" priority="2749" operator="lessThan">
      <formula>0</formula>
    </cfRule>
    <cfRule type="cellIs" dxfId="2748" priority="2750" operator="lessThan">
      <formula>-105575</formula>
    </cfRule>
  </conditionalFormatting>
  <conditionalFormatting sqref="BB130 BB132 BB134">
    <cfRule type="cellIs" dxfId="2747" priority="2747" operator="lessThan">
      <formula>0</formula>
    </cfRule>
    <cfRule type="cellIs" dxfId="2746" priority="2748" operator="lessThan">
      <formula>-105575</formula>
    </cfRule>
  </conditionalFormatting>
  <conditionalFormatting sqref="BB130 BB132 BB134">
    <cfRule type="cellIs" dxfId="2745" priority="2745" operator="lessThan">
      <formula>0</formula>
    </cfRule>
    <cfRule type="cellIs" dxfId="2744" priority="2746" operator="lessThan">
      <formula>-105575</formula>
    </cfRule>
  </conditionalFormatting>
  <conditionalFormatting sqref="BB129 BB131 BB133 BB135">
    <cfRule type="cellIs" dxfId="2743" priority="2743" operator="lessThan">
      <formula>0</formula>
    </cfRule>
    <cfRule type="cellIs" dxfId="2742" priority="2744" operator="lessThan">
      <formula>-105575</formula>
    </cfRule>
  </conditionalFormatting>
  <conditionalFormatting sqref="BB140 BB145 BB142:BB143 BB137:BB138">
    <cfRule type="cellIs" dxfId="2741" priority="2741" operator="lessThan">
      <formula>0</formula>
    </cfRule>
    <cfRule type="cellIs" dxfId="2740" priority="2742" operator="lessThan">
      <formula>-105575</formula>
    </cfRule>
  </conditionalFormatting>
  <conditionalFormatting sqref="BB149">
    <cfRule type="cellIs" dxfId="2739" priority="2739" operator="lessThan">
      <formula>0</formula>
    </cfRule>
    <cfRule type="cellIs" dxfId="2738" priority="2740" operator="lessThan">
      <formula>-105575</formula>
    </cfRule>
  </conditionalFormatting>
  <conditionalFormatting sqref="BB129:BB138 BB140:BB149">
    <cfRule type="cellIs" dxfId="2737" priority="2737" operator="lessThan">
      <formula>0</formula>
    </cfRule>
    <cfRule type="cellIs" dxfId="2736" priority="2738" operator="lessThan">
      <formula>-105575</formula>
    </cfRule>
  </conditionalFormatting>
  <conditionalFormatting sqref="BB94:BB98 BB86:BB87 BB89:BB91 BB141:BB149 BB124:BB133 BB107:BB110 BB112:BB117 BB119:BB122 BB135:BB138 BB101:BB104 BB80:BB84">
    <cfRule type="cellIs" dxfId="2735" priority="2735" operator="lessThan">
      <formula>0</formula>
    </cfRule>
    <cfRule type="cellIs" dxfId="2734" priority="2736" operator="lessThan">
      <formula>-105575</formula>
    </cfRule>
  </conditionalFormatting>
  <conditionalFormatting sqref="BB129 BB131 BB133 BB135">
    <cfRule type="cellIs" dxfId="2733" priority="2733" operator="lessThan">
      <formula>0</formula>
    </cfRule>
    <cfRule type="cellIs" dxfId="2732" priority="2734" operator="lessThan">
      <formula>-105575</formula>
    </cfRule>
  </conditionalFormatting>
  <conditionalFormatting sqref="BB146 BB144 BB141">
    <cfRule type="cellIs" dxfId="2731" priority="2731" operator="lessThan">
      <formula>0</formula>
    </cfRule>
    <cfRule type="cellIs" dxfId="2730" priority="2732" operator="lessThan">
      <formula>-105575</formula>
    </cfRule>
  </conditionalFormatting>
  <conditionalFormatting sqref="BB146 BB144 BB141">
    <cfRule type="cellIs" dxfId="2729" priority="2729" operator="lessThan">
      <formula>0</formula>
    </cfRule>
    <cfRule type="cellIs" dxfId="2728" priority="2730" operator="lessThan">
      <formula>-105575</formula>
    </cfRule>
  </conditionalFormatting>
  <conditionalFormatting sqref="BB140 BB145 BB142:BB143 BB137:BB138">
    <cfRule type="cellIs" dxfId="2727" priority="2727" operator="lessThan">
      <formula>0</formula>
    </cfRule>
    <cfRule type="cellIs" dxfId="2726" priority="2728" operator="lessThan">
      <formula>-105575</formula>
    </cfRule>
  </conditionalFormatting>
  <conditionalFormatting sqref="BB149">
    <cfRule type="cellIs" dxfId="2725" priority="2725" operator="lessThan">
      <formula>0</formula>
    </cfRule>
    <cfRule type="cellIs" dxfId="2724" priority="2726" operator="lessThan">
      <formula>-105575</formula>
    </cfRule>
  </conditionalFormatting>
  <conditionalFormatting sqref="BB94:BB98 BB86:BB87 BB89:BB91 BB141:BB149 BB124:BB133 BB107:BB110 BB112:BB117 BB119:BB122 BB135:BB138 BB101:BB104 BB80:BB84">
    <cfRule type="cellIs" dxfId="2723" priority="2723" operator="lessThan">
      <formula>0</formula>
    </cfRule>
    <cfRule type="cellIs" dxfId="2722"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721" priority="2721" operator="lessThan">
      <formula>0</formula>
    </cfRule>
    <cfRule type="cellIs" dxfId="2720" priority="2722" operator="lessThan">
      <formula>-105575</formula>
    </cfRule>
  </conditionalFormatting>
  <conditionalFormatting sqref="BB41">
    <cfRule type="cellIs" dxfId="2719" priority="2719" operator="lessThan">
      <formula>0</formula>
    </cfRule>
    <cfRule type="cellIs" dxfId="2718" priority="2720" operator="lessThan">
      <formula>-105575</formula>
    </cfRule>
  </conditionalFormatting>
  <conditionalFormatting sqref="BB152:BB155">
    <cfRule type="cellIs" dxfId="2717" priority="2717" operator="lessThan">
      <formula>0</formula>
    </cfRule>
    <cfRule type="cellIs" dxfId="2716" priority="2718" operator="lessThan">
      <formula>-105575</formula>
    </cfRule>
  </conditionalFormatting>
  <conditionalFormatting sqref="BB152:BB155">
    <cfRule type="cellIs" dxfId="2715" priority="2715" operator="lessThan">
      <formula>0</formula>
    </cfRule>
    <cfRule type="cellIs" dxfId="2714" priority="2716" operator="lessThan">
      <formula>-105575</formula>
    </cfRule>
  </conditionalFormatting>
  <conditionalFormatting sqref="BB152:BB155">
    <cfRule type="cellIs" dxfId="2713" priority="2713" operator="lessThan">
      <formula>0</formula>
    </cfRule>
    <cfRule type="cellIs" dxfId="2712" priority="2714" operator="lessThan">
      <formula>-105575</formula>
    </cfRule>
  </conditionalFormatting>
  <conditionalFormatting sqref="BB157:BB158">
    <cfRule type="cellIs" dxfId="2711" priority="2711" operator="lessThan">
      <formula>0</formula>
    </cfRule>
    <cfRule type="cellIs" dxfId="2710" priority="2712" operator="lessThan">
      <formula>-105575</formula>
    </cfRule>
  </conditionalFormatting>
  <conditionalFormatting sqref="BB157:BB158">
    <cfRule type="cellIs" dxfId="2709" priority="2709" operator="lessThan">
      <formula>0</formula>
    </cfRule>
    <cfRule type="cellIs" dxfId="2708" priority="2710" operator="lessThan">
      <formula>-105575</formula>
    </cfRule>
  </conditionalFormatting>
  <conditionalFormatting sqref="BB157:BB158">
    <cfRule type="cellIs" dxfId="2707" priority="2707" operator="lessThan">
      <formula>0</formula>
    </cfRule>
    <cfRule type="cellIs" dxfId="2706" priority="2708" operator="lessThan">
      <formula>-105575</formula>
    </cfRule>
  </conditionalFormatting>
  <conditionalFormatting sqref="BB160:BB161">
    <cfRule type="cellIs" dxfId="2705" priority="2705" operator="lessThan">
      <formula>0</formula>
    </cfRule>
    <cfRule type="cellIs" dxfId="2704" priority="2706" operator="lessThan">
      <formula>-105575</formula>
    </cfRule>
  </conditionalFormatting>
  <conditionalFormatting sqref="BB160:BB161">
    <cfRule type="cellIs" dxfId="2703" priority="2703" operator="lessThan">
      <formula>0</formula>
    </cfRule>
    <cfRule type="cellIs" dxfId="2702" priority="2704" operator="lessThan">
      <formula>-105575</formula>
    </cfRule>
  </conditionalFormatting>
  <conditionalFormatting sqref="BB160:BB161">
    <cfRule type="cellIs" dxfId="2701" priority="2701" operator="lessThan">
      <formula>0</formula>
    </cfRule>
    <cfRule type="cellIs" dxfId="2700" priority="2702" operator="lessThan">
      <formula>-105575</formula>
    </cfRule>
  </conditionalFormatting>
  <conditionalFormatting sqref="BB164:BB167">
    <cfRule type="cellIs" dxfId="2699" priority="2699" operator="lessThan">
      <formula>0</formula>
    </cfRule>
    <cfRule type="cellIs" dxfId="2698" priority="2700" operator="lessThan">
      <formula>-105575</formula>
    </cfRule>
  </conditionalFormatting>
  <conditionalFormatting sqref="BB164:BB167">
    <cfRule type="cellIs" dxfId="2697" priority="2697" operator="lessThan">
      <formula>0</formula>
    </cfRule>
    <cfRule type="cellIs" dxfId="2696" priority="2698" operator="lessThan">
      <formula>-105575</formula>
    </cfRule>
  </conditionalFormatting>
  <conditionalFormatting sqref="BB164:BB167">
    <cfRule type="cellIs" dxfId="2695" priority="2695" operator="lessThan">
      <formula>0</formula>
    </cfRule>
    <cfRule type="cellIs" dxfId="2694" priority="2696" operator="lessThan">
      <formula>-105575</formula>
    </cfRule>
  </conditionalFormatting>
  <conditionalFormatting sqref="BB169:BB177">
    <cfRule type="cellIs" dxfId="2693" priority="2693" operator="lessThan">
      <formula>0</formula>
    </cfRule>
    <cfRule type="cellIs" dxfId="2692" priority="2694" operator="lessThan">
      <formula>-105575</formula>
    </cfRule>
  </conditionalFormatting>
  <conditionalFormatting sqref="BB169:BB177">
    <cfRule type="cellIs" dxfId="2691" priority="2691" operator="lessThan">
      <formula>0</formula>
    </cfRule>
    <cfRule type="cellIs" dxfId="2690" priority="2692" operator="lessThan">
      <formula>-105575</formula>
    </cfRule>
  </conditionalFormatting>
  <conditionalFormatting sqref="BB169:BB177">
    <cfRule type="cellIs" dxfId="2689" priority="2689" operator="lessThan">
      <formula>0</formula>
    </cfRule>
    <cfRule type="cellIs" dxfId="2688" priority="2690" operator="lessThan">
      <formula>-105575</formula>
    </cfRule>
  </conditionalFormatting>
  <conditionalFormatting sqref="BB179:BB180">
    <cfRule type="cellIs" dxfId="2687" priority="2687" operator="lessThan">
      <formula>0</formula>
    </cfRule>
    <cfRule type="cellIs" dxfId="2686" priority="2688" operator="lessThan">
      <formula>-105575</formula>
    </cfRule>
  </conditionalFormatting>
  <conditionalFormatting sqref="BB179:BB180">
    <cfRule type="cellIs" dxfId="2685" priority="2685" operator="lessThan">
      <formula>0</formula>
    </cfRule>
    <cfRule type="cellIs" dxfId="2684" priority="2686" operator="lessThan">
      <formula>-105575</formula>
    </cfRule>
  </conditionalFormatting>
  <conditionalFormatting sqref="BB179:BB180">
    <cfRule type="cellIs" dxfId="2683" priority="2683" operator="lessThan">
      <formula>0</formula>
    </cfRule>
    <cfRule type="cellIs" dxfId="2682" priority="2684" operator="lessThan">
      <formula>-105575</formula>
    </cfRule>
  </conditionalFormatting>
  <conditionalFormatting sqref="BB183:BB189">
    <cfRule type="cellIs" dxfId="2681" priority="2681" operator="lessThan">
      <formula>0</formula>
    </cfRule>
    <cfRule type="cellIs" dxfId="2680" priority="2682" operator="lessThan">
      <formula>-105575</formula>
    </cfRule>
  </conditionalFormatting>
  <conditionalFormatting sqref="BB183:BB189">
    <cfRule type="cellIs" dxfId="2679" priority="2679" operator="lessThan">
      <formula>0</formula>
    </cfRule>
    <cfRule type="cellIs" dxfId="2678" priority="2680" operator="lessThan">
      <formula>-105575</formula>
    </cfRule>
  </conditionalFormatting>
  <conditionalFormatting sqref="BB183:BB189">
    <cfRule type="cellIs" dxfId="2677" priority="2677" operator="lessThan">
      <formula>0</formula>
    </cfRule>
    <cfRule type="cellIs" dxfId="2676" priority="2678" operator="lessThan">
      <formula>-105575</formula>
    </cfRule>
  </conditionalFormatting>
  <conditionalFormatting sqref="BB191:BB192">
    <cfRule type="cellIs" dxfId="2675" priority="2675" operator="lessThan">
      <formula>0</formula>
    </cfRule>
    <cfRule type="cellIs" dxfId="2674" priority="2676" operator="lessThan">
      <formula>-105575</formula>
    </cfRule>
  </conditionalFormatting>
  <conditionalFormatting sqref="BB191:BB192">
    <cfRule type="cellIs" dxfId="2673" priority="2673" operator="lessThan">
      <formula>0</formula>
    </cfRule>
    <cfRule type="cellIs" dxfId="2672" priority="2674" operator="lessThan">
      <formula>-105575</formula>
    </cfRule>
  </conditionalFormatting>
  <conditionalFormatting sqref="BB191:BB192">
    <cfRule type="cellIs" dxfId="2671" priority="2671" operator="lessThan">
      <formula>0</formula>
    </cfRule>
    <cfRule type="cellIs" dxfId="2670" priority="2672" operator="lessThan">
      <formula>-105575</formula>
    </cfRule>
  </conditionalFormatting>
  <conditionalFormatting sqref="BB194:BB195">
    <cfRule type="cellIs" dxfId="2669" priority="2669" operator="lessThan">
      <formula>0</formula>
    </cfRule>
    <cfRule type="cellIs" dxfId="2668" priority="2670" operator="lessThan">
      <formula>-105575</formula>
    </cfRule>
  </conditionalFormatting>
  <conditionalFormatting sqref="BB194:BB195">
    <cfRule type="cellIs" dxfId="2667" priority="2667" operator="lessThan">
      <formula>0</formula>
    </cfRule>
    <cfRule type="cellIs" dxfId="2666" priority="2668" operator="lessThan">
      <formula>-105575</formula>
    </cfRule>
  </conditionalFormatting>
  <conditionalFormatting sqref="BB194:BB195">
    <cfRule type="cellIs" dxfId="2665" priority="2665" operator="lessThan">
      <formula>0</formula>
    </cfRule>
    <cfRule type="cellIs" dxfId="2664" priority="2666" operator="lessThan">
      <formula>-105575</formula>
    </cfRule>
  </conditionalFormatting>
  <conditionalFormatting sqref="BB199:BB202">
    <cfRule type="cellIs" dxfId="2663" priority="2663" operator="lessThan">
      <formula>0</formula>
    </cfRule>
    <cfRule type="cellIs" dxfId="2662" priority="2664" operator="lessThan">
      <formula>-105575</formula>
    </cfRule>
  </conditionalFormatting>
  <conditionalFormatting sqref="BB199:BB202">
    <cfRule type="cellIs" dxfId="2661" priority="2661" operator="lessThan">
      <formula>0</formula>
    </cfRule>
    <cfRule type="cellIs" dxfId="2660" priority="2662" operator="lessThan">
      <formula>-105575</formula>
    </cfRule>
  </conditionalFormatting>
  <conditionalFormatting sqref="BB199:BB202">
    <cfRule type="cellIs" dxfId="2659" priority="2659" operator="lessThan">
      <formula>0</formula>
    </cfRule>
    <cfRule type="cellIs" dxfId="2658" priority="2660" operator="lessThan">
      <formula>-105575</formula>
    </cfRule>
  </conditionalFormatting>
  <conditionalFormatting sqref="BB204:BB208">
    <cfRule type="cellIs" dxfId="2657" priority="2657" operator="lessThan">
      <formula>0</formula>
    </cfRule>
    <cfRule type="cellIs" dxfId="2656" priority="2658" operator="lessThan">
      <formula>-105575</formula>
    </cfRule>
  </conditionalFormatting>
  <conditionalFormatting sqref="BB204:BB208">
    <cfRule type="cellIs" dxfId="2655" priority="2655" operator="lessThan">
      <formula>0</formula>
    </cfRule>
    <cfRule type="cellIs" dxfId="2654" priority="2656" operator="lessThan">
      <formula>-105575</formula>
    </cfRule>
  </conditionalFormatting>
  <conditionalFormatting sqref="BB204:BB208">
    <cfRule type="cellIs" dxfId="2653" priority="2653" operator="lessThan">
      <formula>0</formula>
    </cfRule>
    <cfRule type="cellIs" dxfId="2652" priority="2654" operator="lessThan">
      <formula>-105575</formula>
    </cfRule>
  </conditionalFormatting>
  <conditionalFormatting sqref="BB210:BB211">
    <cfRule type="cellIs" dxfId="2651" priority="2651" operator="lessThan">
      <formula>0</formula>
    </cfRule>
    <cfRule type="cellIs" dxfId="2650" priority="2652" operator="lessThan">
      <formula>-105575</formula>
    </cfRule>
  </conditionalFormatting>
  <conditionalFormatting sqref="BB210:BB211">
    <cfRule type="cellIs" dxfId="2649" priority="2649" operator="lessThan">
      <formula>0</formula>
    </cfRule>
    <cfRule type="cellIs" dxfId="2648" priority="2650" operator="lessThan">
      <formula>-105575</formula>
    </cfRule>
  </conditionalFormatting>
  <conditionalFormatting sqref="BB210:BB211">
    <cfRule type="cellIs" dxfId="2647" priority="2647" operator="lessThan">
      <formula>0</formula>
    </cfRule>
    <cfRule type="cellIs" dxfId="2646" priority="2648" operator="lessThan">
      <formula>-105575</formula>
    </cfRule>
  </conditionalFormatting>
  <conditionalFormatting sqref="BB214:BB219">
    <cfRule type="cellIs" dxfId="2645" priority="2645" operator="lessThan">
      <formula>0</formula>
    </cfRule>
    <cfRule type="cellIs" dxfId="2644" priority="2646" operator="lessThan">
      <formula>-105575</formula>
    </cfRule>
  </conditionalFormatting>
  <conditionalFormatting sqref="BB214:BB219">
    <cfRule type="cellIs" dxfId="2643" priority="2643" operator="lessThan">
      <formula>0</formula>
    </cfRule>
    <cfRule type="cellIs" dxfId="2642" priority="2644" operator="lessThan">
      <formula>-105575</formula>
    </cfRule>
  </conditionalFormatting>
  <conditionalFormatting sqref="BB214:BB219">
    <cfRule type="cellIs" dxfId="2641" priority="2641" operator="lessThan">
      <formula>0</formula>
    </cfRule>
    <cfRule type="cellIs" dxfId="2640" priority="2642" operator="lessThan">
      <formula>-105575</formula>
    </cfRule>
  </conditionalFormatting>
  <conditionalFormatting sqref="BB222:BB224">
    <cfRule type="cellIs" dxfId="2639" priority="2639" operator="lessThan">
      <formula>0</formula>
    </cfRule>
    <cfRule type="cellIs" dxfId="2638" priority="2640" operator="lessThan">
      <formula>-105575</formula>
    </cfRule>
  </conditionalFormatting>
  <conditionalFormatting sqref="BB222:BB224">
    <cfRule type="cellIs" dxfId="2637" priority="2637" operator="lessThan">
      <formula>0</formula>
    </cfRule>
    <cfRule type="cellIs" dxfId="2636" priority="2638" operator="lessThan">
      <formula>-105575</formula>
    </cfRule>
  </conditionalFormatting>
  <conditionalFormatting sqref="BB222:BB224">
    <cfRule type="cellIs" dxfId="2635" priority="2635" operator="lessThan">
      <formula>0</formula>
    </cfRule>
    <cfRule type="cellIs" dxfId="2634" priority="2636" operator="lessThan">
      <formula>-105575</formula>
    </cfRule>
  </conditionalFormatting>
  <conditionalFormatting sqref="BB227:BB230">
    <cfRule type="cellIs" dxfId="2633" priority="2633" operator="lessThan">
      <formula>0</formula>
    </cfRule>
    <cfRule type="cellIs" dxfId="2632" priority="2634" operator="lessThan">
      <formula>-105575</formula>
    </cfRule>
  </conditionalFormatting>
  <conditionalFormatting sqref="BB227:BB230">
    <cfRule type="cellIs" dxfId="2631" priority="2631" operator="lessThan">
      <formula>0</formula>
    </cfRule>
    <cfRule type="cellIs" dxfId="2630" priority="2632" operator="lessThan">
      <formula>-105575</formula>
    </cfRule>
  </conditionalFormatting>
  <conditionalFormatting sqref="BB227:BB230">
    <cfRule type="cellIs" dxfId="2629" priority="2629" operator="lessThan">
      <formula>0</formula>
    </cfRule>
    <cfRule type="cellIs" dxfId="2628" priority="2630" operator="lessThan">
      <formula>-105575</formula>
    </cfRule>
  </conditionalFormatting>
  <conditionalFormatting sqref="BB246:BB249">
    <cfRule type="cellIs" dxfId="2627" priority="2627" operator="lessThan">
      <formula>0</formula>
    </cfRule>
    <cfRule type="cellIs" dxfId="2626" priority="2628" operator="lessThan">
      <formula>-105575</formula>
    </cfRule>
  </conditionalFormatting>
  <conditionalFormatting sqref="BB246:BB249">
    <cfRule type="cellIs" dxfId="2625" priority="2625" operator="lessThan">
      <formula>0</formula>
    </cfRule>
    <cfRule type="cellIs" dxfId="2624" priority="2626" operator="lessThan">
      <formula>-105575</formula>
    </cfRule>
  </conditionalFormatting>
  <conditionalFormatting sqref="BB246:BB249">
    <cfRule type="cellIs" dxfId="2623" priority="2623" operator="lessThan">
      <formula>0</formula>
    </cfRule>
    <cfRule type="cellIs" dxfId="2622" priority="2624" operator="lessThan">
      <formula>-105575</formula>
    </cfRule>
  </conditionalFormatting>
  <conditionalFormatting sqref="BB246:BB249">
    <cfRule type="cellIs" dxfId="2621" priority="2621" operator="lessThan">
      <formula>0</formula>
    </cfRule>
    <cfRule type="cellIs" dxfId="2620" priority="2622" operator="lessThan">
      <formula>-105575</formula>
    </cfRule>
  </conditionalFormatting>
  <conditionalFormatting sqref="BB246:BB249">
    <cfRule type="cellIs" dxfId="2619" priority="2619" operator="lessThan">
      <formula>0</formula>
    </cfRule>
    <cfRule type="cellIs" dxfId="2618" priority="2620" operator="lessThan">
      <formula>-105575</formula>
    </cfRule>
  </conditionalFormatting>
  <conditionalFormatting sqref="BB246:BB249">
    <cfRule type="cellIs" dxfId="2617" priority="2617" operator="lessThan">
      <formula>0</formula>
    </cfRule>
    <cfRule type="cellIs" dxfId="2616" priority="2618" operator="lessThan">
      <formula>-105575</formula>
    </cfRule>
  </conditionalFormatting>
  <conditionalFormatting sqref="BB246:BB249">
    <cfRule type="cellIs" dxfId="2615" priority="2615" operator="lessThan">
      <formula>0</formula>
    </cfRule>
    <cfRule type="cellIs" dxfId="2614" priority="2616" operator="lessThan">
      <formula>-105575</formula>
    </cfRule>
  </conditionalFormatting>
  <conditionalFormatting sqref="BB246:BB249">
    <cfRule type="cellIs" dxfId="2613" priority="2613" operator="lessThan">
      <formula>0</formula>
    </cfRule>
    <cfRule type="cellIs" dxfId="2612" priority="2614" operator="lessThan">
      <formula>-105575</formula>
    </cfRule>
  </conditionalFormatting>
  <conditionalFormatting sqref="BB246:BB249">
    <cfRule type="cellIs" dxfId="2611" priority="2611" operator="lessThan">
      <formula>0</formula>
    </cfRule>
    <cfRule type="cellIs" dxfId="2610" priority="2612" operator="lessThan">
      <formula>-105575</formula>
    </cfRule>
  </conditionalFormatting>
  <conditionalFormatting sqref="BB251:BB253">
    <cfRule type="cellIs" dxfId="2609" priority="2609" operator="lessThan">
      <formula>0</formula>
    </cfRule>
    <cfRule type="cellIs" dxfId="2608" priority="2610" operator="lessThan">
      <formula>-105575</formula>
    </cfRule>
  </conditionalFormatting>
  <conditionalFormatting sqref="BB251:BB253">
    <cfRule type="cellIs" dxfId="2607" priority="2607" operator="lessThan">
      <formula>0</formula>
    </cfRule>
    <cfRule type="cellIs" dxfId="2606" priority="2608" operator="lessThan">
      <formula>-105575</formula>
    </cfRule>
  </conditionalFormatting>
  <conditionalFormatting sqref="BB251:BB253">
    <cfRule type="cellIs" dxfId="2605" priority="2605" operator="lessThan">
      <formula>0</formula>
    </cfRule>
    <cfRule type="cellIs" dxfId="2604" priority="2606" operator="lessThan">
      <formula>-105575</formula>
    </cfRule>
  </conditionalFormatting>
  <conditionalFormatting sqref="BB251:BB253">
    <cfRule type="cellIs" dxfId="2603" priority="2603" operator="lessThan">
      <formula>0</formula>
    </cfRule>
    <cfRule type="cellIs" dxfId="2602" priority="2604" operator="lessThan">
      <formula>-105575</formula>
    </cfRule>
  </conditionalFormatting>
  <conditionalFormatting sqref="BB251:BB253">
    <cfRule type="cellIs" dxfId="2601" priority="2601" operator="lessThan">
      <formula>0</formula>
    </cfRule>
    <cfRule type="cellIs" dxfId="2600" priority="2602" operator="lessThan">
      <formula>-105575</formula>
    </cfRule>
  </conditionalFormatting>
  <conditionalFormatting sqref="BB251:BB253">
    <cfRule type="cellIs" dxfId="2599" priority="2599" operator="lessThan">
      <formula>0</formula>
    </cfRule>
    <cfRule type="cellIs" dxfId="2598" priority="2600" operator="lessThan">
      <formula>-105575</formula>
    </cfRule>
  </conditionalFormatting>
  <conditionalFormatting sqref="BB251:BB253">
    <cfRule type="cellIs" dxfId="2597" priority="2597" operator="lessThan">
      <formula>0</formula>
    </cfRule>
    <cfRule type="cellIs" dxfId="2596" priority="2598" operator="lessThan">
      <formula>-105575</formula>
    </cfRule>
  </conditionalFormatting>
  <conditionalFormatting sqref="BB251:BB253">
    <cfRule type="cellIs" dxfId="2595" priority="2595" operator="lessThan">
      <formula>0</formula>
    </cfRule>
    <cfRule type="cellIs" dxfId="2594" priority="2596" operator="lessThan">
      <formula>-105575</formula>
    </cfRule>
  </conditionalFormatting>
  <conditionalFormatting sqref="BB251:BB253">
    <cfRule type="cellIs" dxfId="2593" priority="2593" operator="lessThan">
      <formula>0</formula>
    </cfRule>
    <cfRule type="cellIs" dxfId="2592" priority="2594" operator="lessThan">
      <formula>-105575</formula>
    </cfRule>
  </conditionalFormatting>
  <conditionalFormatting sqref="BB255:BB257">
    <cfRule type="cellIs" dxfId="2591" priority="2591" operator="lessThan">
      <formula>0</formula>
    </cfRule>
    <cfRule type="cellIs" dxfId="2590" priority="2592" operator="lessThan">
      <formula>-105575</formula>
    </cfRule>
  </conditionalFormatting>
  <conditionalFormatting sqref="BB255:BB257">
    <cfRule type="cellIs" dxfId="2589" priority="2589" operator="lessThan">
      <formula>0</formula>
    </cfRule>
    <cfRule type="cellIs" dxfId="2588" priority="2590" operator="lessThan">
      <formula>-105575</formula>
    </cfRule>
  </conditionalFormatting>
  <conditionalFormatting sqref="BB255:BB257">
    <cfRule type="cellIs" dxfId="2587" priority="2587" operator="lessThan">
      <formula>0</formula>
    </cfRule>
    <cfRule type="cellIs" dxfId="2586" priority="2588" operator="lessThan">
      <formula>-105575</formula>
    </cfRule>
  </conditionalFormatting>
  <conditionalFormatting sqref="BB255:BB257">
    <cfRule type="cellIs" dxfId="2585" priority="2585" operator="lessThan">
      <formula>0</formula>
    </cfRule>
    <cfRule type="cellIs" dxfId="2584" priority="2586" operator="lessThan">
      <formula>-105575</formula>
    </cfRule>
  </conditionalFormatting>
  <conditionalFormatting sqref="BB255:BB257">
    <cfRule type="cellIs" dxfId="2583" priority="2583" operator="lessThan">
      <formula>0</formula>
    </cfRule>
    <cfRule type="cellIs" dxfId="2582" priority="2584" operator="lessThan">
      <formula>-105575</formula>
    </cfRule>
  </conditionalFormatting>
  <conditionalFormatting sqref="BB255:BB257">
    <cfRule type="cellIs" dxfId="2581" priority="2581" operator="lessThan">
      <formula>0</formula>
    </cfRule>
    <cfRule type="cellIs" dxfId="2580" priority="2582" operator="lessThan">
      <formula>-105575</formula>
    </cfRule>
  </conditionalFormatting>
  <conditionalFormatting sqref="BB255:BB257">
    <cfRule type="cellIs" dxfId="2579" priority="2579" operator="lessThan">
      <formula>0</formula>
    </cfRule>
    <cfRule type="cellIs" dxfId="2578" priority="2580" operator="lessThan">
      <formula>-105575</formula>
    </cfRule>
  </conditionalFormatting>
  <conditionalFormatting sqref="BB255:BB257">
    <cfRule type="cellIs" dxfId="2577" priority="2577" operator="lessThan">
      <formula>0</formula>
    </cfRule>
    <cfRule type="cellIs" dxfId="2576" priority="2578" operator="lessThan">
      <formula>-105575</formula>
    </cfRule>
  </conditionalFormatting>
  <conditionalFormatting sqref="BB255:BB257">
    <cfRule type="cellIs" dxfId="2575" priority="2575" operator="lessThan">
      <formula>0</formula>
    </cfRule>
    <cfRule type="cellIs" dxfId="2574" priority="2576" operator="lessThan">
      <formula>-105575</formula>
    </cfRule>
  </conditionalFormatting>
  <conditionalFormatting sqref="BB260:BB262">
    <cfRule type="cellIs" dxfId="2573" priority="2573" operator="lessThan">
      <formula>0</formula>
    </cfRule>
    <cfRule type="cellIs" dxfId="2572" priority="2574" operator="lessThan">
      <formula>-105575</formula>
    </cfRule>
  </conditionalFormatting>
  <conditionalFormatting sqref="BB260:BB262">
    <cfRule type="cellIs" dxfId="2571" priority="2571" operator="lessThan">
      <formula>0</formula>
    </cfRule>
    <cfRule type="cellIs" dxfId="2570" priority="2572" operator="lessThan">
      <formula>-105575</formula>
    </cfRule>
  </conditionalFormatting>
  <conditionalFormatting sqref="BB260:BB262">
    <cfRule type="cellIs" dxfId="2569" priority="2569" operator="lessThan">
      <formula>0</formula>
    </cfRule>
    <cfRule type="cellIs" dxfId="2568" priority="2570" operator="lessThan">
      <formula>-105575</formula>
    </cfRule>
  </conditionalFormatting>
  <conditionalFormatting sqref="BB260:BB262">
    <cfRule type="cellIs" dxfId="2567" priority="2567" operator="lessThan">
      <formula>0</formula>
    </cfRule>
    <cfRule type="cellIs" dxfId="2566" priority="2568" operator="lessThan">
      <formula>-105575</formula>
    </cfRule>
  </conditionalFormatting>
  <conditionalFormatting sqref="BB260:BB262">
    <cfRule type="cellIs" dxfId="2565" priority="2565" operator="lessThan">
      <formula>0</formula>
    </cfRule>
    <cfRule type="cellIs" dxfId="2564" priority="2566" operator="lessThan">
      <formula>-105575</formula>
    </cfRule>
  </conditionalFormatting>
  <conditionalFormatting sqref="BB260:BB262">
    <cfRule type="cellIs" dxfId="2563" priority="2563" operator="lessThan">
      <formula>0</formula>
    </cfRule>
    <cfRule type="cellIs" dxfId="2562" priority="2564" operator="lessThan">
      <formula>-105575</formula>
    </cfRule>
  </conditionalFormatting>
  <conditionalFormatting sqref="BB260:BB262">
    <cfRule type="cellIs" dxfId="2561" priority="2561" operator="lessThan">
      <formula>0</formula>
    </cfRule>
    <cfRule type="cellIs" dxfId="2560" priority="2562" operator="lessThan">
      <formula>-105575</formula>
    </cfRule>
  </conditionalFormatting>
  <conditionalFormatting sqref="BB260:BB262">
    <cfRule type="cellIs" dxfId="2559" priority="2559" operator="lessThan">
      <formula>0</formula>
    </cfRule>
    <cfRule type="cellIs" dxfId="2558" priority="2560" operator="lessThan">
      <formula>-105575</formula>
    </cfRule>
  </conditionalFormatting>
  <conditionalFormatting sqref="BB260:BB262">
    <cfRule type="cellIs" dxfId="2557" priority="2557" operator="lessThan">
      <formula>0</formula>
    </cfRule>
    <cfRule type="cellIs" dxfId="2556" priority="2558" operator="lessThan">
      <formula>-105575</formula>
    </cfRule>
  </conditionalFormatting>
  <conditionalFormatting sqref="BB264:BB267">
    <cfRule type="cellIs" dxfId="2555" priority="2555" operator="lessThan">
      <formula>0</formula>
    </cfRule>
    <cfRule type="cellIs" dxfId="2554" priority="2556" operator="lessThan">
      <formula>-105575</formula>
    </cfRule>
  </conditionalFormatting>
  <conditionalFormatting sqref="BB264:BB267">
    <cfRule type="cellIs" dxfId="2553" priority="2553" operator="lessThan">
      <formula>0</formula>
    </cfRule>
    <cfRule type="cellIs" dxfId="2552" priority="2554" operator="lessThan">
      <formula>-105575</formula>
    </cfRule>
  </conditionalFormatting>
  <conditionalFormatting sqref="BB264:BB267">
    <cfRule type="cellIs" dxfId="2551" priority="2551" operator="lessThan">
      <formula>0</formula>
    </cfRule>
    <cfRule type="cellIs" dxfId="2550" priority="2552" operator="lessThan">
      <formula>-105575</formula>
    </cfRule>
  </conditionalFormatting>
  <conditionalFormatting sqref="BB264:BB267">
    <cfRule type="cellIs" dxfId="2549" priority="2549" operator="lessThan">
      <formula>0</formula>
    </cfRule>
    <cfRule type="cellIs" dxfId="2548" priority="2550" operator="lessThan">
      <formula>-105575</formula>
    </cfRule>
  </conditionalFormatting>
  <conditionalFormatting sqref="BB264:BB267">
    <cfRule type="cellIs" dxfId="2547" priority="2547" operator="lessThan">
      <formula>0</formula>
    </cfRule>
    <cfRule type="cellIs" dxfId="2546" priority="2548" operator="lessThan">
      <formula>-105575</formula>
    </cfRule>
  </conditionalFormatting>
  <conditionalFormatting sqref="BB264:BB267">
    <cfRule type="cellIs" dxfId="2545" priority="2545" operator="lessThan">
      <formula>0</formula>
    </cfRule>
    <cfRule type="cellIs" dxfId="2544" priority="2546" operator="lessThan">
      <formula>-105575</formula>
    </cfRule>
  </conditionalFormatting>
  <conditionalFormatting sqref="BB264:BB267">
    <cfRule type="cellIs" dxfId="2543" priority="2543" operator="lessThan">
      <formula>0</formula>
    </cfRule>
    <cfRule type="cellIs" dxfId="2542" priority="2544" operator="lessThan">
      <formula>-105575</formula>
    </cfRule>
  </conditionalFormatting>
  <conditionalFormatting sqref="BB264:BB267">
    <cfRule type="cellIs" dxfId="2541" priority="2541" operator="lessThan">
      <formula>0</formula>
    </cfRule>
    <cfRule type="cellIs" dxfId="2540" priority="2542" operator="lessThan">
      <formula>-105575</formula>
    </cfRule>
  </conditionalFormatting>
  <conditionalFormatting sqref="BB264:BB267">
    <cfRule type="cellIs" dxfId="2539" priority="2539" operator="lessThan">
      <formula>0</formula>
    </cfRule>
    <cfRule type="cellIs" dxfId="2538" priority="2540" operator="lessThan">
      <formula>-105575</formula>
    </cfRule>
  </conditionalFormatting>
  <conditionalFormatting sqref="BB270:BB272">
    <cfRule type="cellIs" dxfId="2537" priority="2537" operator="lessThan">
      <formula>0</formula>
    </cfRule>
    <cfRule type="cellIs" dxfId="2536" priority="2538" operator="lessThan">
      <formula>-105575</formula>
    </cfRule>
  </conditionalFormatting>
  <conditionalFormatting sqref="BB270:BB272">
    <cfRule type="cellIs" dxfId="2535" priority="2535" operator="lessThan">
      <formula>0</formula>
    </cfRule>
    <cfRule type="cellIs" dxfId="2534" priority="2536" operator="lessThan">
      <formula>-105575</formula>
    </cfRule>
  </conditionalFormatting>
  <conditionalFormatting sqref="BB270:BB272">
    <cfRule type="cellIs" dxfId="2533" priority="2533" operator="lessThan">
      <formula>0</formula>
    </cfRule>
    <cfRule type="cellIs" dxfId="2532" priority="2534" operator="lessThan">
      <formula>-105575</formula>
    </cfRule>
  </conditionalFormatting>
  <conditionalFormatting sqref="BB270:BB272">
    <cfRule type="cellIs" dxfId="2531" priority="2531" operator="lessThan">
      <formula>0</formula>
    </cfRule>
    <cfRule type="cellIs" dxfId="2530" priority="2532" operator="lessThan">
      <formula>-105575</formula>
    </cfRule>
  </conditionalFormatting>
  <conditionalFormatting sqref="BB270:BB272">
    <cfRule type="cellIs" dxfId="2529" priority="2529" operator="lessThan">
      <formula>0</formula>
    </cfRule>
    <cfRule type="cellIs" dxfId="2528" priority="2530" operator="lessThan">
      <formula>-105575</formula>
    </cfRule>
  </conditionalFormatting>
  <conditionalFormatting sqref="BB270:BB272">
    <cfRule type="cellIs" dxfId="2527" priority="2527" operator="lessThan">
      <formula>0</formula>
    </cfRule>
    <cfRule type="cellIs" dxfId="2526" priority="2528" operator="lessThan">
      <formula>-105575</formula>
    </cfRule>
  </conditionalFormatting>
  <conditionalFormatting sqref="BB270:BB272">
    <cfRule type="cellIs" dxfId="2525" priority="2525" operator="lessThan">
      <formula>0</formula>
    </cfRule>
    <cfRule type="cellIs" dxfId="2524" priority="2526" operator="lessThan">
      <formula>-105575</formula>
    </cfRule>
  </conditionalFormatting>
  <conditionalFormatting sqref="BB270:BB272">
    <cfRule type="cellIs" dxfId="2523" priority="2523" operator="lessThan">
      <formula>0</formula>
    </cfRule>
    <cfRule type="cellIs" dxfId="2522" priority="2524" operator="lessThan">
      <formula>-105575</formula>
    </cfRule>
  </conditionalFormatting>
  <conditionalFormatting sqref="BB270:BB272">
    <cfRule type="cellIs" dxfId="2521" priority="2521" operator="lessThan">
      <formula>0</formula>
    </cfRule>
    <cfRule type="cellIs" dxfId="2520" priority="2522" operator="lessThan">
      <formula>-105575</formula>
    </cfRule>
  </conditionalFormatting>
  <conditionalFormatting sqref="BB274:BB275">
    <cfRule type="cellIs" dxfId="2519" priority="2519" operator="lessThan">
      <formula>0</formula>
    </cfRule>
    <cfRule type="cellIs" dxfId="2518" priority="2520" operator="lessThan">
      <formula>-105575</formula>
    </cfRule>
  </conditionalFormatting>
  <conditionalFormatting sqref="BB274:BB275">
    <cfRule type="cellIs" dxfId="2517" priority="2517" operator="lessThan">
      <formula>0</formula>
    </cfRule>
    <cfRule type="cellIs" dxfId="2516" priority="2518" operator="lessThan">
      <formula>-105575</formula>
    </cfRule>
  </conditionalFormatting>
  <conditionalFormatting sqref="BB274:BB275">
    <cfRule type="cellIs" dxfId="2515" priority="2515" operator="lessThan">
      <formula>0</formula>
    </cfRule>
    <cfRule type="cellIs" dxfId="2514" priority="2516" operator="lessThan">
      <formula>-105575</formula>
    </cfRule>
  </conditionalFormatting>
  <conditionalFormatting sqref="BB274:BB275">
    <cfRule type="cellIs" dxfId="2513" priority="2513" operator="lessThan">
      <formula>0</formula>
    </cfRule>
    <cfRule type="cellIs" dxfId="2512" priority="2514" operator="lessThan">
      <formula>-105575</formula>
    </cfRule>
  </conditionalFormatting>
  <conditionalFormatting sqref="BB274:BB275">
    <cfRule type="cellIs" dxfId="2511" priority="2511" operator="lessThan">
      <formula>0</formula>
    </cfRule>
    <cfRule type="cellIs" dxfId="2510" priority="2512" operator="lessThan">
      <formula>-105575</formula>
    </cfRule>
  </conditionalFormatting>
  <conditionalFormatting sqref="BB274:BB275">
    <cfRule type="cellIs" dxfId="2509" priority="2509" operator="lessThan">
      <formula>0</formula>
    </cfRule>
    <cfRule type="cellIs" dxfId="2508" priority="2510" operator="lessThan">
      <formula>-105575</formula>
    </cfRule>
  </conditionalFormatting>
  <conditionalFormatting sqref="BB274:BB275">
    <cfRule type="cellIs" dxfId="2507" priority="2507" operator="lessThan">
      <formula>0</formula>
    </cfRule>
    <cfRule type="cellIs" dxfId="2506" priority="2508" operator="lessThan">
      <formula>-105575</formula>
    </cfRule>
  </conditionalFormatting>
  <conditionalFormatting sqref="BB274:BB275">
    <cfRule type="cellIs" dxfId="2505" priority="2505" operator="lessThan">
      <formula>0</formula>
    </cfRule>
    <cfRule type="cellIs" dxfId="2504" priority="2506" operator="lessThan">
      <formula>-105575</formula>
    </cfRule>
  </conditionalFormatting>
  <conditionalFormatting sqref="BB274:BB275">
    <cfRule type="cellIs" dxfId="2503" priority="2503" operator="lessThan">
      <formula>0</formula>
    </cfRule>
    <cfRule type="cellIs" dxfId="2502" priority="2504" operator="lessThan">
      <formula>-105575</formula>
    </cfRule>
  </conditionalFormatting>
  <conditionalFormatting sqref="BB278:BB282">
    <cfRule type="cellIs" dxfId="2501" priority="2501" operator="lessThan">
      <formula>0</formula>
    </cfRule>
    <cfRule type="cellIs" dxfId="2500" priority="2502" operator="lessThan">
      <formula>-105575</formula>
    </cfRule>
  </conditionalFormatting>
  <conditionalFormatting sqref="BB278:BB282">
    <cfRule type="cellIs" dxfId="2499" priority="2499" operator="lessThan">
      <formula>0</formula>
    </cfRule>
    <cfRule type="cellIs" dxfId="2498" priority="2500" operator="lessThan">
      <formula>-105575</formula>
    </cfRule>
  </conditionalFormatting>
  <conditionalFormatting sqref="BB278:BB282">
    <cfRule type="cellIs" dxfId="2497" priority="2497" operator="lessThan">
      <formula>0</formula>
    </cfRule>
    <cfRule type="cellIs" dxfId="2496" priority="2498" operator="lessThan">
      <formula>-105575</formula>
    </cfRule>
  </conditionalFormatting>
  <conditionalFormatting sqref="BB278:BB282">
    <cfRule type="cellIs" dxfId="2495" priority="2495" operator="lessThan">
      <formula>0</formula>
    </cfRule>
    <cfRule type="cellIs" dxfId="2494" priority="2496" operator="lessThan">
      <formula>-105575</formula>
    </cfRule>
  </conditionalFormatting>
  <conditionalFormatting sqref="BB278:BB282">
    <cfRule type="cellIs" dxfId="2493" priority="2493" operator="lessThan">
      <formula>0</formula>
    </cfRule>
    <cfRule type="cellIs" dxfId="2492" priority="2494" operator="lessThan">
      <formula>-105575</formula>
    </cfRule>
  </conditionalFormatting>
  <conditionalFormatting sqref="BB278:BB282">
    <cfRule type="cellIs" dxfId="2491" priority="2491" operator="lessThan">
      <formula>0</formula>
    </cfRule>
    <cfRule type="cellIs" dxfId="2490" priority="2492" operator="lessThan">
      <formula>-105575</formula>
    </cfRule>
  </conditionalFormatting>
  <conditionalFormatting sqref="BB278:BB282">
    <cfRule type="cellIs" dxfId="2489" priority="2489" operator="lessThan">
      <formula>0</formula>
    </cfRule>
    <cfRule type="cellIs" dxfId="2488" priority="2490" operator="lessThan">
      <formula>-105575</formula>
    </cfRule>
  </conditionalFormatting>
  <conditionalFormatting sqref="BB278:BB282">
    <cfRule type="cellIs" dxfId="2487" priority="2487" operator="lessThan">
      <formula>0</formula>
    </cfRule>
    <cfRule type="cellIs" dxfId="2486" priority="2488" operator="lessThan">
      <formula>-105575</formula>
    </cfRule>
  </conditionalFormatting>
  <conditionalFormatting sqref="BB278:BB282">
    <cfRule type="cellIs" dxfId="2485" priority="2485" operator="lessThan">
      <formula>0</formula>
    </cfRule>
    <cfRule type="cellIs" dxfId="2484" priority="2486" operator="lessThan">
      <formula>-105575</formula>
    </cfRule>
  </conditionalFormatting>
  <conditionalFormatting sqref="BB285:BB288">
    <cfRule type="cellIs" dxfId="2483" priority="2483" operator="lessThan">
      <formula>0</formula>
    </cfRule>
    <cfRule type="cellIs" dxfId="2482" priority="2484" operator="lessThan">
      <formula>-105575</formula>
    </cfRule>
  </conditionalFormatting>
  <conditionalFormatting sqref="BB285:BB288">
    <cfRule type="cellIs" dxfId="2481" priority="2481" operator="lessThan">
      <formula>0</formula>
    </cfRule>
    <cfRule type="cellIs" dxfId="2480" priority="2482" operator="lessThan">
      <formula>-105575</formula>
    </cfRule>
  </conditionalFormatting>
  <conditionalFormatting sqref="BB285:BB288">
    <cfRule type="cellIs" dxfId="2479" priority="2479" operator="lessThan">
      <formula>0</formula>
    </cfRule>
    <cfRule type="cellIs" dxfId="2478" priority="2480" operator="lessThan">
      <formula>-105575</formula>
    </cfRule>
  </conditionalFormatting>
  <conditionalFormatting sqref="BB285:BB288">
    <cfRule type="cellIs" dxfId="2477" priority="2477" operator="lessThan">
      <formula>0</formula>
    </cfRule>
    <cfRule type="cellIs" dxfId="2476" priority="2478" operator="lessThan">
      <formula>-105575</formula>
    </cfRule>
  </conditionalFormatting>
  <conditionalFormatting sqref="BB285:BB288">
    <cfRule type="cellIs" dxfId="2475" priority="2475" operator="lessThan">
      <formula>0</formula>
    </cfRule>
    <cfRule type="cellIs" dxfId="2474" priority="2476" operator="lessThan">
      <formula>-105575</formula>
    </cfRule>
  </conditionalFormatting>
  <conditionalFormatting sqref="BB285:BB288">
    <cfRule type="cellIs" dxfId="2473" priority="2473" operator="lessThan">
      <formula>0</formula>
    </cfRule>
    <cfRule type="cellIs" dxfId="2472" priority="2474" operator="lessThan">
      <formula>-105575</formula>
    </cfRule>
  </conditionalFormatting>
  <conditionalFormatting sqref="BB285:BB288">
    <cfRule type="cellIs" dxfId="2471" priority="2471" operator="lessThan">
      <formula>0</formula>
    </cfRule>
    <cfRule type="cellIs" dxfId="2470" priority="2472" operator="lessThan">
      <formula>-105575</formula>
    </cfRule>
  </conditionalFormatting>
  <conditionalFormatting sqref="BB285:BB288">
    <cfRule type="cellIs" dxfId="2469" priority="2469" operator="lessThan">
      <formula>0</formula>
    </cfRule>
    <cfRule type="cellIs" dxfId="2468" priority="2470" operator="lessThan">
      <formula>-105575</formula>
    </cfRule>
  </conditionalFormatting>
  <conditionalFormatting sqref="BB285:BB288">
    <cfRule type="cellIs" dxfId="2467" priority="2467" operator="lessThan">
      <formula>0</formula>
    </cfRule>
    <cfRule type="cellIs" dxfId="2466" priority="2468" operator="lessThan">
      <formula>-105575</formula>
    </cfRule>
  </conditionalFormatting>
  <conditionalFormatting sqref="BB203 BB220:BB221 BB235:BB243 BB231:BB233 BB212:BB213 BB225:BB226">
    <cfRule type="cellIs" dxfId="2465" priority="2465" operator="lessThan">
      <formula>0</formula>
    </cfRule>
    <cfRule type="cellIs" dxfId="2464" priority="2466" operator="lessThan">
      <formula>-105575</formula>
    </cfRule>
  </conditionalFormatting>
  <conditionalFormatting sqref="BB220 BB212:BB213 BB235:BB238 BB240:BB243 BB225:BB226 BB231:BB233">
    <cfRule type="cellIs" dxfId="2463" priority="2463" operator="lessThan">
      <formula>0</formula>
    </cfRule>
    <cfRule type="cellIs" dxfId="2462" priority="2464" operator="lessThan">
      <formula>-105575</formula>
    </cfRule>
  </conditionalFormatting>
  <conditionalFormatting sqref="BB220:BB221 BB243 BB226 BB231:BB236 BB238:BB241 BB203 BB213">
    <cfRule type="cellIs" dxfId="2461" priority="2461" operator="lessThan">
      <formula>0</formula>
    </cfRule>
    <cfRule type="cellIs" dxfId="2460" priority="2462" operator="lessThan">
      <formula>-105575</formula>
    </cfRule>
  </conditionalFormatting>
  <conditionalFormatting sqref="BB235:BB243 BB231:BB233 BB220 BB212:BB213 BB225:BB226">
    <cfRule type="cellIs" dxfId="2459" priority="2459" operator="lessThan">
      <formula>0</formula>
    </cfRule>
    <cfRule type="cellIs" dxfId="2458" priority="2460" operator="lessThan">
      <formula>-105575</formula>
    </cfRule>
  </conditionalFormatting>
  <conditionalFormatting sqref="BB220:BB221 BB237:BB243 BB203 BB231:BB235 BB212:BB213 BB225:BB226">
    <cfRule type="cellIs" dxfId="2457" priority="2457" operator="lessThan">
      <formula>0</formula>
    </cfRule>
    <cfRule type="cellIs" dxfId="2456" priority="2458" operator="lessThan">
      <formula>-105575</formula>
    </cfRule>
  </conditionalFormatting>
  <conditionalFormatting sqref="BB220:BB221 BB237:BB240 BB242:BB243 BB225:BB226 BB231:BB235">
    <cfRule type="cellIs" dxfId="2455" priority="2455" operator="lessThan">
      <formula>0</formula>
    </cfRule>
    <cfRule type="cellIs" dxfId="2454" priority="2456" operator="lessThan">
      <formula>-105575</formula>
    </cfRule>
  </conditionalFormatting>
  <conditionalFormatting sqref="BB212 BB231 BB233:BB238 BB240:BB243 BB225">
    <cfRule type="cellIs" dxfId="2453" priority="2453" operator="lessThan">
      <formula>0</formula>
    </cfRule>
    <cfRule type="cellIs" dxfId="2452" priority="2454" operator="lessThan">
      <formula>-105575</formula>
    </cfRule>
  </conditionalFormatting>
  <conditionalFormatting sqref="BB237:BB243 BB231:BB235 BB220:BB221 BB225:BB226">
    <cfRule type="cellIs" dxfId="2451" priority="2451" operator="lessThan">
      <formula>0</formula>
    </cfRule>
    <cfRule type="cellIs" dxfId="2450" priority="2452" operator="lessThan">
      <formula>-105575</formula>
    </cfRule>
  </conditionalFormatting>
  <conditionalFormatting sqref="BB233:BB237 BB231 BB239:BB243">
    <cfRule type="cellIs" dxfId="2449" priority="2449" operator="lessThan">
      <formula>0</formula>
    </cfRule>
    <cfRule type="cellIs" dxfId="2448" priority="2450" operator="lessThan">
      <formula>-105575</formula>
    </cfRule>
  </conditionalFormatting>
  <conditionalFormatting sqref="BB233:BB237 BB231 BB239:BB243">
    <cfRule type="cellIs" dxfId="2447" priority="2447" operator="lessThan">
      <formula>0</formula>
    </cfRule>
    <cfRule type="cellIs" dxfId="2446" priority="2448" operator="lessThan">
      <formula>-105575</formula>
    </cfRule>
  </conditionalFormatting>
  <conditionalFormatting sqref="BB119:BB128 BB106:BB117 BB101:BB104 BB80:BB98">
    <cfRule type="cellIs" dxfId="2445" priority="2445" operator="lessThan">
      <formula>0</formula>
    </cfRule>
    <cfRule type="cellIs" dxfId="2444" priority="2446" operator="lessThan">
      <formula>-105575</formula>
    </cfRule>
  </conditionalFormatting>
  <conditionalFormatting sqref="BB130 BB132 BB134">
    <cfRule type="cellIs" dxfId="2443" priority="2443" operator="lessThan">
      <formula>0</formula>
    </cfRule>
    <cfRule type="cellIs" dxfId="2442" priority="2444" operator="lessThan">
      <formula>-105575</formula>
    </cfRule>
  </conditionalFormatting>
  <conditionalFormatting sqref="BB130 BB132 BB134">
    <cfRule type="cellIs" dxfId="2441" priority="2441" operator="lessThan">
      <formula>0</formula>
    </cfRule>
    <cfRule type="cellIs" dxfId="2440" priority="2442" operator="lessThan">
      <formula>-105575</formula>
    </cfRule>
  </conditionalFormatting>
  <conditionalFormatting sqref="BB129 BB131 BB133 BB135">
    <cfRule type="cellIs" dxfId="2439" priority="2439" operator="lessThan">
      <formula>0</formula>
    </cfRule>
    <cfRule type="cellIs" dxfId="2438" priority="2440" operator="lessThan">
      <formula>-105575</formula>
    </cfRule>
  </conditionalFormatting>
  <conditionalFormatting sqref="BB140 BB145 BB142:BB143 BB137:BB138">
    <cfRule type="cellIs" dxfId="2437" priority="2437" operator="lessThan">
      <formula>0</formula>
    </cfRule>
    <cfRule type="cellIs" dxfId="2436" priority="2438" operator="lessThan">
      <formula>-105575</formula>
    </cfRule>
  </conditionalFormatting>
  <conditionalFormatting sqref="BB149">
    <cfRule type="cellIs" dxfId="2435" priority="2435" operator="lessThan">
      <formula>0</formula>
    </cfRule>
    <cfRule type="cellIs" dxfId="2434" priority="2436" operator="lessThan">
      <formula>-105575</formula>
    </cfRule>
  </conditionalFormatting>
  <conditionalFormatting sqref="BB129:BB138 BB140:BB149">
    <cfRule type="cellIs" dxfId="2433" priority="2433" operator="lessThan">
      <formula>0</formula>
    </cfRule>
    <cfRule type="cellIs" dxfId="2432" priority="2434" operator="lessThan">
      <formula>-105575</formula>
    </cfRule>
  </conditionalFormatting>
  <conditionalFormatting sqref="BB94:BB98 BB86:BB87 BB89:BB91 BB141:BB149 BB124:BB133 BB107:BB110 BB112:BB117 BB119:BB122 BB135:BB138 BB101:BB104 BB80:BB84">
    <cfRule type="cellIs" dxfId="2431" priority="2431" operator="lessThan">
      <formula>0</formula>
    </cfRule>
    <cfRule type="cellIs" dxfId="2430" priority="2432" operator="lessThan">
      <formula>-105575</formula>
    </cfRule>
  </conditionalFormatting>
  <conditionalFormatting sqref="BB129 BB131 BB133 BB135">
    <cfRule type="cellIs" dxfId="2429" priority="2429" operator="lessThan">
      <formula>0</formula>
    </cfRule>
    <cfRule type="cellIs" dxfId="2428" priority="2430" operator="lessThan">
      <formula>-105575</formula>
    </cfRule>
  </conditionalFormatting>
  <conditionalFormatting sqref="BB146 BB144 BB141">
    <cfRule type="cellIs" dxfId="2427" priority="2427" operator="lessThan">
      <formula>0</formula>
    </cfRule>
    <cfRule type="cellIs" dxfId="2426" priority="2428" operator="lessThan">
      <formula>-105575</formula>
    </cfRule>
  </conditionalFormatting>
  <conditionalFormatting sqref="BB146 BB144 BB141">
    <cfRule type="cellIs" dxfId="2425" priority="2425" operator="lessThan">
      <formula>0</formula>
    </cfRule>
    <cfRule type="cellIs" dxfId="2424" priority="2426" operator="lessThan">
      <formula>-105575</formula>
    </cfRule>
  </conditionalFormatting>
  <conditionalFormatting sqref="BB140 BB145 BB142:BB143 BB137:BB138">
    <cfRule type="cellIs" dxfId="2423" priority="2423" operator="lessThan">
      <formula>0</formula>
    </cfRule>
    <cfRule type="cellIs" dxfId="2422" priority="2424" operator="lessThan">
      <formula>-105575</formula>
    </cfRule>
  </conditionalFormatting>
  <conditionalFormatting sqref="BB149">
    <cfRule type="cellIs" dxfId="2421" priority="2421" operator="lessThan">
      <formula>0</formula>
    </cfRule>
    <cfRule type="cellIs" dxfId="2420" priority="2422" operator="lessThan">
      <formula>-105575</formula>
    </cfRule>
  </conditionalFormatting>
  <conditionalFormatting sqref="BB94:BB98 BB86:BB87 BB89:BB91 BB141:BB149 BB124:BB133 BB107:BB110 BB112:BB117 BB119:BB122 BB135:BB138 BB101:BB104 BB80:BB84">
    <cfRule type="cellIs" dxfId="2419" priority="2419" operator="lessThan">
      <formula>0</formula>
    </cfRule>
    <cfRule type="cellIs" dxfId="2418"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17" priority="2417" operator="lessThan">
      <formula>0</formula>
    </cfRule>
    <cfRule type="cellIs" dxfId="2416" priority="2418" operator="lessThan">
      <formula>-105575</formula>
    </cfRule>
  </conditionalFormatting>
  <conditionalFormatting sqref="BB41">
    <cfRule type="cellIs" dxfId="2415" priority="2415" operator="lessThan">
      <formula>0</formula>
    </cfRule>
    <cfRule type="cellIs" dxfId="2414" priority="2416" operator="lessThan">
      <formula>-105575</formula>
    </cfRule>
  </conditionalFormatting>
  <conditionalFormatting sqref="BB152:BB155">
    <cfRule type="cellIs" dxfId="2413" priority="2413" operator="lessThan">
      <formula>0</formula>
    </cfRule>
    <cfRule type="cellIs" dxfId="2412" priority="2414" operator="lessThan">
      <formula>-105575</formula>
    </cfRule>
  </conditionalFormatting>
  <conditionalFormatting sqref="BB152:BB155">
    <cfRule type="cellIs" dxfId="2411" priority="2411" operator="lessThan">
      <formula>0</formula>
    </cfRule>
    <cfRule type="cellIs" dxfId="2410" priority="2412" operator="lessThan">
      <formula>-105575</formula>
    </cfRule>
  </conditionalFormatting>
  <conditionalFormatting sqref="BB152:BB155">
    <cfRule type="cellIs" dxfId="2409" priority="2409" operator="lessThan">
      <formula>0</formula>
    </cfRule>
    <cfRule type="cellIs" dxfId="2408" priority="2410" operator="lessThan">
      <formula>-105575</formula>
    </cfRule>
  </conditionalFormatting>
  <conditionalFormatting sqref="BB157:BB158">
    <cfRule type="cellIs" dxfId="2407" priority="2407" operator="lessThan">
      <formula>0</formula>
    </cfRule>
    <cfRule type="cellIs" dxfId="2406" priority="2408" operator="lessThan">
      <formula>-105575</formula>
    </cfRule>
  </conditionalFormatting>
  <conditionalFormatting sqref="BB157:BB158">
    <cfRule type="cellIs" dxfId="2405" priority="2405" operator="lessThan">
      <formula>0</formula>
    </cfRule>
    <cfRule type="cellIs" dxfId="2404" priority="2406" operator="lessThan">
      <formula>-105575</formula>
    </cfRule>
  </conditionalFormatting>
  <conditionalFormatting sqref="BB157:BB158">
    <cfRule type="cellIs" dxfId="2403" priority="2403" operator="lessThan">
      <formula>0</formula>
    </cfRule>
    <cfRule type="cellIs" dxfId="2402" priority="2404" operator="lessThan">
      <formula>-105575</formula>
    </cfRule>
  </conditionalFormatting>
  <conditionalFormatting sqref="BB160:BB161">
    <cfRule type="cellIs" dxfId="2401" priority="2401" operator="lessThan">
      <formula>0</formula>
    </cfRule>
    <cfRule type="cellIs" dxfId="2400" priority="2402" operator="lessThan">
      <formula>-105575</formula>
    </cfRule>
  </conditionalFormatting>
  <conditionalFormatting sqref="BB160:BB161">
    <cfRule type="cellIs" dxfId="2399" priority="2399" operator="lessThan">
      <formula>0</formula>
    </cfRule>
    <cfRule type="cellIs" dxfId="2398" priority="2400" operator="lessThan">
      <formula>-105575</formula>
    </cfRule>
  </conditionalFormatting>
  <conditionalFormatting sqref="BB160:BB161">
    <cfRule type="cellIs" dxfId="2397" priority="2397" operator="lessThan">
      <formula>0</formula>
    </cfRule>
    <cfRule type="cellIs" dxfId="2396" priority="2398" operator="lessThan">
      <formula>-105575</formula>
    </cfRule>
  </conditionalFormatting>
  <conditionalFormatting sqref="BB164:BB167">
    <cfRule type="cellIs" dxfId="2395" priority="2395" operator="lessThan">
      <formula>0</formula>
    </cfRule>
    <cfRule type="cellIs" dxfId="2394" priority="2396" operator="lessThan">
      <formula>-105575</formula>
    </cfRule>
  </conditionalFormatting>
  <conditionalFormatting sqref="BB164:BB167">
    <cfRule type="cellIs" dxfId="2393" priority="2393" operator="lessThan">
      <formula>0</formula>
    </cfRule>
    <cfRule type="cellIs" dxfId="2392" priority="2394" operator="lessThan">
      <formula>-105575</formula>
    </cfRule>
  </conditionalFormatting>
  <conditionalFormatting sqref="BB164:BB167">
    <cfRule type="cellIs" dxfId="2391" priority="2391" operator="lessThan">
      <formula>0</formula>
    </cfRule>
    <cfRule type="cellIs" dxfId="2390" priority="2392" operator="lessThan">
      <formula>-105575</formula>
    </cfRule>
  </conditionalFormatting>
  <conditionalFormatting sqref="BB169:BB177">
    <cfRule type="cellIs" dxfId="2389" priority="2389" operator="lessThan">
      <formula>0</formula>
    </cfRule>
    <cfRule type="cellIs" dxfId="2388" priority="2390" operator="lessThan">
      <formula>-105575</formula>
    </cfRule>
  </conditionalFormatting>
  <conditionalFormatting sqref="BB169:BB177">
    <cfRule type="cellIs" dxfId="2387" priority="2387" operator="lessThan">
      <formula>0</formula>
    </cfRule>
    <cfRule type="cellIs" dxfId="2386" priority="2388" operator="lessThan">
      <formula>-105575</formula>
    </cfRule>
  </conditionalFormatting>
  <conditionalFormatting sqref="BB169:BB177">
    <cfRule type="cellIs" dxfId="2385" priority="2385" operator="lessThan">
      <formula>0</formula>
    </cfRule>
    <cfRule type="cellIs" dxfId="2384" priority="2386" operator="lessThan">
      <formula>-105575</formula>
    </cfRule>
  </conditionalFormatting>
  <conditionalFormatting sqref="BB179:BB180">
    <cfRule type="cellIs" dxfId="2383" priority="2383" operator="lessThan">
      <formula>0</formula>
    </cfRule>
    <cfRule type="cellIs" dxfId="2382" priority="2384" operator="lessThan">
      <formula>-105575</formula>
    </cfRule>
  </conditionalFormatting>
  <conditionalFormatting sqref="BB179:BB180">
    <cfRule type="cellIs" dxfId="2381" priority="2381" operator="lessThan">
      <formula>0</formula>
    </cfRule>
    <cfRule type="cellIs" dxfId="2380" priority="2382" operator="lessThan">
      <formula>-105575</formula>
    </cfRule>
  </conditionalFormatting>
  <conditionalFormatting sqref="BB179:BB180">
    <cfRule type="cellIs" dxfId="2379" priority="2379" operator="lessThan">
      <formula>0</formula>
    </cfRule>
    <cfRule type="cellIs" dxfId="2378" priority="2380" operator="lessThan">
      <formula>-105575</formula>
    </cfRule>
  </conditionalFormatting>
  <conditionalFormatting sqref="BB183:BB189">
    <cfRule type="cellIs" dxfId="2377" priority="2377" operator="lessThan">
      <formula>0</formula>
    </cfRule>
    <cfRule type="cellIs" dxfId="2376" priority="2378" operator="lessThan">
      <formula>-105575</formula>
    </cfRule>
  </conditionalFormatting>
  <conditionalFormatting sqref="BB183:BB189">
    <cfRule type="cellIs" dxfId="2375" priority="2375" operator="lessThan">
      <formula>0</formula>
    </cfRule>
    <cfRule type="cellIs" dxfId="2374" priority="2376" operator="lessThan">
      <formula>-105575</formula>
    </cfRule>
  </conditionalFormatting>
  <conditionalFormatting sqref="BB183:BB189">
    <cfRule type="cellIs" dxfId="2373" priority="2373" operator="lessThan">
      <formula>0</formula>
    </cfRule>
    <cfRule type="cellIs" dxfId="2372" priority="2374" operator="lessThan">
      <formula>-105575</formula>
    </cfRule>
  </conditionalFormatting>
  <conditionalFormatting sqref="BB191:BB192">
    <cfRule type="cellIs" dxfId="2371" priority="2371" operator="lessThan">
      <formula>0</formula>
    </cfRule>
    <cfRule type="cellIs" dxfId="2370" priority="2372" operator="lessThan">
      <formula>-105575</formula>
    </cfRule>
  </conditionalFormatting>
  <conditionalFormatting sqref="BB191:BB192">
    <cfRule type="cellIs" dxfId="2369" priority="2369" operator="lessThan">
      <formula>0</formula>
    </cfRule>
    <cfRule type="cellIs" dxfId="2368" priority="2370" operator="lessThan">
      <formula>-105575</formula>
    </cfRule>
  </conditionalFormatting>
  <conditionalFormatting sqref="BB191:BB192">
    <cfRule type="cellIs" dxfId="2367" priority="2367" operator="lessThan">
      <formula>0</formula>
    </cfRule>
    <cfRule type="cellIs" dxfId="2366" priority="2368" operator="lessThan">
      <formula>-105575</formula>
    </cfRule>
  </conditionalFormatting>
  <conditionalFormatting sqref="BB194:BB195">
    <cfRule type="cellIs" dxfId="2365" priority="2365" operator="lessThan">
      <formula>0</formula>
    </cfRule>
    <cfRule type="cellIs" dxfId="2364" priority="2366" operator="lessThan">
      <formula>-105575</formula>
    </cfRule>
  </conditionalFormatting>
  <conditionalFormatting sqref="BB194:BB195">
    <cfRule type="cellIs" dxfId="2363" priority="2363" operator="lessThan">
      <formula>0</formula>
    </cfRule>
    <cfRule type="cellIs" dxfId="2362" priority="2364" operator="lessThan">
      <formula>-105575</formula>
    </cfRule>
  </conditionalFormatting>
  <conditionalFormatting sqref="BB194:BB195">
    <cfRule type="cellIs" dxfId="2361" priority="2361" operator="lessThan">
      <formula>0</formula>
    </cfRule>
    <cfRule type="cellIs" dxfId="2360" priority="2362" operator="lessThan">
      <formula>-105575</formula>
    </cfRule>
  </conditionalFormatting>
  <conditionalFormatting sqref="BB199:BB202">
    <cfRule type="cellIs" dxfId="2359" priority="2359" operator="lessThan">
      <formula>0</formula>
    </cfRule>
    <cfRule type="cellIs" dxfId="2358" priority="2360" operator="lessThan">
      <formula>-105575</formula>
    </cfRule>
  </conditionalFormatting>
  <conditionalFormatting sqref="BB199:BB202">
    <cfRule type="cellIs" dxfId="2357" priority="2357" operator="lessThan">
      <formula>0</formula>
    </cfRule>
    <cfRule type="cellIs" dxfId="2356" priority="2358" operator="lessThan">
      <formula>-105575</formula>
    </cfRule>
  </conditionalFormatting>
  <conditionalFormatting sqref="BB199:BB202">
    <cfRule type="cellIs" dxfId="2355" priority="2355" operator="lessThan">
      <formula>0</formula>
    </cfRule>
    <cfRule type="cellIs" dxfId="2354" priority="2356" operator="lessThan">
      <formula>-105575</formula>
    </cfRule>
  </conditionalFormatting>
  <conditionalFormatting sqref="BB204:BB208">
    <cfRule type="cellIs" dxfId="2353" priority="2353" operator="lessThan">
      <formula>0</formula>
    </cfRule>
    <cfRule type="cellIs" dxfId="2352" priority="2354" operator="lessThan">
      <formula>-105575</formula>
    </cfRule>
  </conditionalFormatting>
  <conditionalFormatting sqref="BB204:BB208">
    <cfRule type="cellIs" dxfId="2351" priority="2351" operator="lessThan">
      <formula>0</formula>
    </cfRule>
    <cfRule type="cellIs" dxfId="2350" priority="2352" operator="lessThan">
      <formula>-105575</formula>
    </cfRule>
  </conditionalFormatting>
  <conditionalFormatting sqref="BB204:BB208">
    <cfRule type="cellIs" dxfId="2349" priority="2349" operator="lessThan">
      <formula>0</formula>
    </cfRule>
    <cfRule type="cellIs" dxfId="2348" priority="2350" operator="lessThan">
      <formula>-105575</formula>
    </cfRule>
  </conditionalFormatting>
  <conditionalFormatting sqref="BB210:BB211">
    <cfRule type="cellIs" dxfId="2347" priority="2347" operator="lessThan">
      <formula>0</formula>
    </cfRule>
    <cfRule type="cellIs" dxfId="2346" priority="2348" operator="lessThan">
      <formula>-105575</formula>
    </cfRule>
  </conditionalFormatting>
  <conditionalFormatting sqref="BB210:BB211">
    <cfRule type="cellIs" dxfId="2345" priority="2345" operator="lessThan">
      <formula>0</formula>
    </cfRule>
    <cfRule type="cellIs" dxfId="2344" priority="2346" operator="lessThan">
      <formula>-105575</formula>
    </cfRule>
  </conditionalFormatting>
  <conditionalFormatting sqref="BB210:BB211">
    <cfRule type="cellIs" dxfId="2343" priority="2343" operator="lessThan">
      <formula>0</formula>
    </cfRule>
    <cfRule type="cellIs" dxfId="2342" priority="2344" operator="lessThan">
      <formula>-105575</formula>
    </cfRule>
  </conditionalFormatting>
  <conditionalFormatting sqref="BB214:BB219">
    <cfRule type="cellIs" dxfId="2341" priority="2341" operator="lessThan">
      <formula>0</formula>
    </cfRule>
    <cfRule type="cellIs" dxfId="2340" priority="2342" operator="lessThan">
      <formula>-105575</formula>
    </cfRule>
  </conditionalFormatting>
  <conditionalFormatting sqref="BB214:BB219">
    <cfRule type="cellIs" dxfId="2339" priority="2339" operator="lessThan">
      <formula>0</formula>
    </cfRule>
    <cfRule type="cellIs" dxfId="2338" priority="2340" operator="lessThan">
      <formula>-105575</formula>
    </cfRule>
  </conditionalFormatting>
  <conditionalFormatting sqref="BB214:BB219">
    <cfRule type="cellIs" dxfId="2337" priority="2337" operator="lessThan">
      <formula>0</formula>
    </cfRule>
    <cfRule type="cellIs" dxfId="2336" priority="2338" operator="lessThan">
      <formula>-105575</formula>
    </cfRule>
  </conditionalFormatting>
  <conditionalFormatting sqref="BB222:BB224">
    <cfRule type="cellIs" dxfId="2335" priority="2335" operator="lessThan">
      <formula>0</formula>
    </cfRule>
    <cfRule type="cellIs" dxfId="2334" priority="2336" operator="lessThan">
      <formula>-105575</formula>
    </cfRule>
  </conditionalFormatting>
  <conditionalFormatting sqref="BB222:BB224">
    <cfRule type="cellIs" dxfId="2333" priority="2333" operator="lessThan">
      <formula>0</formula>
    </cfRule>
    <cfRule type="cellIs" dxfId="2332" priority="2334" operator="lessThan">
      <formula>-105575</formula>
    </cfRule>
  </conditionalFormatting>
  <conditionalFormatting sqref="BB222:BB224">
    <cfRule type="cellIs" dxfId="2331" priority="2331" operator="lessThan">
      <formula>0</formula>
    </cfRule>
    <cfRule type="cellIs" dxfId="2330" priority="2332" operator="lessThan">
      <formula>-105575</formula>
    </cfRule>
  </conditionalFormatting>
  <conditionalFormatting sqref="BB227:BB230">
    <cfRule type="cellIs" dxfId="2329" priority="2329" operator="lessThan">
      <formula>0</formula>
    </cfRule>
    <cfRule type="cellIs" dxfId="2328" priority="2330" operator="lessThan">
      <formula>-105575</formula>
    </cfRule>
  </conditionalFormatting>
  <conditionalFormatting sqref="BB227:BB230">
    <cfRule type="cellIs" dxfId="2327" priority="2327" operator="lessThan">
      <formula>0</formula>
    </cfRule>
    <cfRule type="cellIs" dxfId="2326" priority="2328" operator="lessThan">
      <formula>-105575</formula>
    </cfRule>
  </conditionalFormatting>
  <conditionalFormatting sqref="BB227:BB230">
    <cfRule type="cellIs" dxfId="2325" priority="2325" operator="lessThan">
      <formula>0</formula>
    </cfRule>
    <cfRule type="cellIs" dxfId="2324" priority="2326" operator="lessThan">
      <formula>-105575</formula>
    </cfRule>
  </conditionalFormatting>
  <conditionalFormatting sqref="BB203 BB220:BB221 BB235:BB243 BB231:BB233 BB212:BB213 BB225:BB226">
    <cfRule type="cellIs" dxfId="2323" priority="2323" operator="lessThan">
      <formula>0</formula>
    </cfRule>
    <cfRule type="cellIs" dxfId="2322" priority="2324" operator="lessThan">
      <formula>-105575</formula>
    </cfRule>
  </conditionalFormatting>
  <conditionalFormatting sqref="BB220 BB212:BB213 BB235:BB238 BB240:BB243 BB225:BB226 BB231:BB233">
    <cfRule type="cellIs" dxfId="2321" priority="2321" operator="lessThan">
      <formula>0</formula>
    </cfRule>
    <cfRule type="cellIs" dxfId="2320" priority="2322" operator="lessThan">
      <formula>-105575</formula>
    </cfRule>
  </conditionalFormatting>
  <conditionalFormatting sqref="BB220:BB221 BB243 BB226 BB231:BB236 BB238:BB241 BB203 BB213">
    <cfRule type="cellIs" dxfId="2319" priority="2319" operator="lessThan">
      <formula>0</formula>
    </cfRule>
    <cfRule type="cellIs" dxfId="2318" priority="2320" operator="lessThan">
      <formula>-105575</formula>
    </cfRule>
  </conditionalFormatting>
  <conditionalFormatting sqref="BB235:BB243 BB231:BB233 BB220 BB212:BB213 BB225:BB226">
    <cfRule type="cellIs" dxfId="2317" priority="2317" operator="lessThan">
      <formula>0</formula>
    </cfRule>
    <cfRule type="cellIs" dxfId="2316" priority="2318" operator="lessThan">
      <formula>-105575</formula>
    </cfRule>
  </conditionalFormatting>
  <conditionalFormatting sqref="BB220:BB221 BB237:BB243 BB203 BB231:BB235 BB212:BB213 BB225:BB226">
    <cfRule type="cellIs" dxfId="2315" priority="2315" operator="lessThan">
      <formula>0</formula>
    </cfRule>
    <cfRule type="cellIs" dxfId="2314" priority="2316" operator="lessThan">
      <formula>-105575</formula>
    </cfRule>
  </conditionalFormatting>
  <conditionalFormatting sqref="BB220:BB221 BB237:BB240 BB242:BB243 BB225:BB226 BB231:BB235">
    <cfRule type="cellIs" dxfId="2313" priority="2313" operator="lessThan">
      <formula>0</formula>
    </cfRule>
    <cfRule type="cellIs" dxfId="2312" priority="2314" operator="lessThan">
      <formula>-105575</formula>
    </cfRule>
  </conditionalFormatting>
  <conditionalFormatting sqref="BB212 BB231 BB233:BB238 BB240:BB243 BB225">
    <cfRule type="cellIs" dxfId="2311" priority="2311" operator="lessThan">
      <formula>0</formula>
    </cfRule>
    <cfRule type="cellIs" dxfId="2310" priority="2312" operator="lessThan">
      <formula>-105575</formula>
    </cfRule>
  </conditionalFormatting>
  <conditionalFormatting sqref="BB237:BB243 BB231:BB235 BB220:BB221 BB225:BB226">
    <cfRule type="cellIs" dxfId="2309" priority="2309" operator="lessThan">
      <formula>0</formula>
    </cfRule>
    <cfRule type="cellIs" dxfId="2308" priority="2310" operator="lessThan">
      <formula>-105575</formula>
    </cfRule>
  </conditionalFormatting>
  <conditionalFormatting sqref="BB233:BB237 BB231 BB239:BB243">
    <cfRule type="cellIs" dxfId="2307" priority="2307" operator="lessThan">
      <formula>0</formula>
    </cfRule>
    <cfRule type="cellIs" dxfId="2306" priority="2308" operator="lessThan">
      <formula>-105575</formula>
    </cfRule>
  </conditionalFormatting>
  <conditionalFormatting sqref="BB233:BB237 BB231 BB239:BB243">
    <cfRule type="cellIs" dxfId="2305" priority="2305" operator="lessThan">
      <formula>0</formula>
    </cfRule>
    <cfRule type="cellIs" dxfId="2304" priority="2306" operator="lessThan">
      <formula>-105575</formula>
    </cfRule>
  </conditionalFormatting>
  <conditionalFormatting sqref="BB119:BB128 BB106:BB117 BB101:BB104 BB80:BB98">
    <cfRule type="cellIs" dxfId="2303" priority="2303" operator="lessThan">
      <formula>0</formula>
    </cfRule>
    <cfRule type="cellIs" dxfId="2302" priority="2304" operator="lessThan">
      <formula>-105575</formula>
    </cfRule>
  </conditionalFormatting>
  <conditionalFormatting sqref="BB130 BB132 BB134">
    <cfRule type="cellIs" dxfId="2301" priority="2301" operator="lessThan">
      <formula>0</formula>
    </cfRule>
    <cfRule type="cellIs" dxfId="2300" priority="2302" operator="lessThan">
      <formula>-105575</formula>
    </cfRule>
  </conditionalFormatting>
  <conditionalFormatting sqref="BB130 BB132 BB134">
    <cfRule type="cellIs" dxfId="2299" priority="2299" operator="lessThan">
      <formula>0</formula>
    </cfRule>
    <cfRule type="cellIs" dxfId="2298" priority="2300" operator="lessThan">
      <formula>-105575</formula>
    </cfRule>
  </conditionalFormatting>
  <conditionalFormatting sqref="BB129 BB131 BB133 BB135">
    <cfRule type="cellIs" dxfId="2297" priority="2297" operator="lessThan">
      <formula>0</formula>
    </cfRule>
    <cfRule type="cellIs" dxfId="2296" priority="2298" operator="lessThan">
      <formula>-105575</formula>
    </cfRule>
  </conditionalFormatting>
  <conditionalFormatting sqref="BB140 BB145 BB142:BB143 BB137:BB138">
    <cfRule type="cellIs" dxfId="2295" priority="2295" operator="lessThan">
      <formula>0</formula>
    </cfRule>
    <cfRule type="cellIs" dxfId="2294" priority="2296" operator="lessThan">
      <formula>-105575</formula>
    </cfRule>
  </conditionalFormatting>
  <conditionalFormatting sqref="BB149">
    <cfRule type="cellIs" dxfId="2293" priority="2293" operator="lessThan">
      <formula>0</formula>
    </cfRule>
    <cfRule type="cellIs" dxfId="2292" priority="2294" operator="lessThan">
      <formula>-105575</formula>
    </cfRule>
  </conditionalFormatting>
  <conditionalFormatting sqref="BB129:BB138 BB140:BB149">
    <cfRule type="cellIs" dxfId="2291" priority="2291" operator="lessThan">
      <formula>0</formula>
    </cfRule>
    <cfRule type="cellIs" dxfId="2290" priority="2292" operator="lessThan">
      <formula>-105575</formula>
    </cfRule>
  </conditionalFormatting>
  <conditionalFormatting sqref="BB94:BB98 BB86:BB87 BB89:BB91 BB141:BB149 BB124:BB133 BB107:BB110 BB112:BB117 BB119:BB122 BB135:BB138 BB101:BB104 BB80:BB84">
    <cfRule type="cellIs" dxfId="2289" priority="2289" operator="lessThan">
      <formula>0</formula>
    </cfRule>
    <cfRule type="cellIs" dxfId="2288" priority="2290" operator="lessThan">
      <formula>-105575</formula>
    </cfRule>
  </conditionalFormatting>
  <conditionalFormatting sqref="BB129 BB131 BB133 BB135">
    <cfRule type="cellIs" dxfId="2287" priority="2287" operator="lessThan">
      <formula>0</formula>
    </cfRule>
    <cfRule type="cellIs" dxfId="2286" priority="2288" operator="lessThan">
      <formula>-105575</formula>
    </cfRule>
  </conditionalFormatting>
  <conditionalFormatting sqref="BB146 BB144 BB141">
    <cfRule type="cellIs" dxfId="2285" priority="2285" operator="lessThan">
      <formula>0</formula>
    </cfRule>
    <cfRule type="cellIs" dxfId="2284" priority="2286" operator="lessThan">
      <formula>-105575</formula>
    </cfRule>
  </conditionalFormatting>
  <conditionalFormatting sqref="BB146 BB144 BB141">
    <cfRule type="cellIs" dxfId="2283" priority="2283" operator="lessThan">
      <formula>0</formula>
    </cfRule>
    <cfRule type="cellIs" dxfId="2282" priority="2284" operator="lessThan">
      <formula>-105575</formula>
    </cfRule>
  </conditionalFormatting>
  <conditionalFormatting sqref="BB140 BB145 BB142:BB143 BB137:BB138">
    <cfRule type="cellIs" dxfId="2281" priority="2281" operator="lessThan">
      <formula>0</formula>
    </cfRule>
    <cfRule type="cellIs" dxfId="2280" priority="2282" operator="lessThan">
      <formula>-105575</formula>
    </cfRule>
  </conditionalFormatting>
  <conditionalFormatting sqref="BB149">
    <cfRule type="cellIs" dxfId="2279" priority="2279" operator="lessThan">
      <formula>0</formula>
    </cfRule>
    <cfRule type="cellIs" dxfId="2278" priority="2280" operator="lessThan">
      <formula>-105575</formula>
    </cfRule>
  </conditionalFormatting>
  <conditionalFormatting sqref="BB94:BB98 BB86:BB87 BB89:BB91 BB141:BB149 BB124:BB133 BB107:BB110 BB112:BB117 BB119:BB122 BB135:BB138 BB101:BB104 BB80:BB84">
    <cfRule type="cellIs" dxfId="2277" priority="2277" operator="lessThan">
      <formula>0</formula>
    </cfRule>
    <cfRule type="cellIs" dxfId="227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75" priority="2275" operator="lessThan">
      <formula>0</formula>
    </cfRule>
    <cfRule type="cellIs" dxfId="2274" priority="2276" operator="lessThan">
      <formula>-105575</formula>
    </cfRule>
  </conditionalFormatting>
  <conditionalFormatting sqref="BB41">
    <cfRule type="cellIs" dxfId="2273" priority="2273" operator="lessThan">
      <formula>0</formula>
    </cfRule>
    <cfRule type="cellIs" dxfId="2272" priority="2274" operator="lessThan">
      <formula>-105575</formula>
    </cfRule>
  </conditionalFormatting>
  <conditionalFormatting sqref="BB152:BB155">
    <cfRule type="cellIs" dxfId="2271" priority="2271" operator="lessThan">
      <formula>0</formula>
    </cfRule>
    <cfRule type="cellIs" dxfId="2270" priority="2272" operator="lessThan">
      <formula>-105575</formula>
    </cfRule>
  </conditionalFormatting>
  <conditionalFormatting sqref="BB152:BB155">
    <cfRule type="cellIs" dxfId="2269" priority="2269" operator="lessThan">
      <formula>0</formula>
    </cfRule>
    <cfRule type="cellIs" dxfId="2268" priority="2270" operator="lessThan">
      <formula>-105575</formula>
    </cfRule>
  </conditionalFormatting>
  <conditionalFormatting sqref="BB152:BB155">
    <cfRule type="cellIs" dxfId="2267" priority="2267" operator="lessThan">
      <formula>0</formula>
    </cfRule>
    <cfRule type="cellIs" dxfId="2266" priority="2268" operator="lessThan">
      <formula>-105575</formula>
    </cfRule>
  </conditionalFormatting>
  <conditionalFormatting sqref="BB157:BB158">
    <cfRule type="cellIs" dxfId="2265" priority="2265" operator="lessThan">
      <formula>0</formula>
    </cfRule>
    <cfRule type="cellIs" dxfId="2264" priority="2266" operator="lessThan">
      <formula>-105575</formula>
    </cfRule>
  </conditionalFormatting>
  <conditionalFormatting sqref="BB157:BB158">
    <cfRule type="cellIs" dxfId="2263" priority="2263" operator="lessThan">
      <formula>0</formula>
    </cfRule>
    <cfRule type="cellIs" dxfId="2262" priority="2264" operator="lessThan">
      <formula>-105575</formula>
    </cfRule>
  </conditionalFormatting>
  <conditionalFormatting sqref="BB157:BB158">
    <cfRule type="cellIs" dxfId="2261" priority="2261" operator="lessThan">
      <formula>0</formula>
    </cfRule>
    <cfRule type="cellIs" dxfId="2260" priority="2262" operator="lessThan">
      <formula>-105575</formula>
    </cfRule>
  </conditionalFormatting>
  <conditionalFormatting sqref="BB160:BB161">
    <cfRule type="cellIs" dxfId="2259" priority="2259" operator="lessThan">
      <formula>0</formula>
    </cfRule>
    <cfRule type="cellIs" dxfId="2258" priority="2260" operator="lessThan">
      <formula>-105575</formula>
    </cfRule>
  </conditionalFormatting>
  <conditionalFormatting sqref="BB160:BB161">
    <cfRule type="cellIs" dxfId="2257" priority="2257" operator="lessThan">
      <formula>0</formula>
    </cfRule>
    <cfRule type="cellIs" dxfId="2256" priority="2258" operator="lessThan">
      <formula>-105575</formula>
    </cfRule>
  </conditionalFormatting>
  <conditionalFormatting sqref="BB160:BB161">
    <cfRule type="cellIs" dxfId="2255" priority="2255" operator="lessThan">
      <formula>0</formula>
    </cfRule>
    <cfRule type="cellIs" dxfId="2254" priority="2256" operator="lessThan">
      <formula>-105575</formula>
    </cfRule>
  </conditionalFormatting>
  <conditionalFormatting sqref="BB164:BB167">
    <cfRule type="cellIs" dxfId="2253" priority="2253" operator="lessThan">
      <formula>0</formula>
    </cfRule>
    <cfRule type="cellIs" dxfId="2252" priority="2254" operator="lessThan">
      <formula>-105575</formula>
    </cfRule>
  </conditionalFormatting>
  <conditionalFormatting sqref="BB164:BB167">
    <cfRule type="cellIs" dxfId="2251" priority="2251" operator="lessThan">
      <formula>0</formula>
    </cfRule>
    <cfRule type="cellIs" dxfId="2250" priority="2252" operator="lessThan">
      <formula>-105575</formula>
    </cfRule>
  </conditionalFormatting>
  <conditionalFormatting sqref="BB164:BB167">
    <cfRule type="cellIs" dxfId="2249" priority="2249" operator="lessThan">
      <formula>0</formula>
    </cfRule>
    <cfRule type="cellIs" dxfId="2248" priority="2250" operator="lessThan">
      <formula>-105575</formula>
    </cfRule>
  </conditionalFormatting>
  <conditionalFormatting sqref="BB169:BB177">
    <cfRule type="cellIs" dxfId="2247" priority="2247" operator="lessThan">
      <formula>0</formula>
    </cfRule>
    <cfRule type="cellIs" dxfId="2246" priority="2248" operator="lessThan">
      <formula>-105575</formula>
    </cfRule>
  </conditionalFormatting>
  <conditionalFormatting sqref="BB169:BB177">
    <cfRule type="cellIs" dxfId="2245" priority="2245" operator="lessThan">
      <formula>0</formula>
    </cfRule>
    <cfRule type="cellIs" dxfId="2244" priority="2246" operator="lessThan">
      <formula>-105575</formula>
    </cfRule>
  </conditionalFormatting>
  <conditionalFormatting sqref="BB169:BB177">
    <cfRule type="cellIs" dxfId="2243" priority="2243" operator="lessThan">
      <formula>0</formula>
    </cfRule>
    <cfRule type="cellIs" dxfId="2242" priority="2244" operator="lessThan">
      <formula>-105575</formula>
    </cfRule>
  </conditionalFormatting>
  <conditionalFormatting sqref="BB179:BB180">
    <cfRule type="cellIs" dxfId="2241" priority="2241" operator="lessThan">
      <formula>0</formula>
    </cfRule>
    <cfRule type="cellIs" dxfId="2240" priority="2242" operator="lessThan">
      <formula>-105575</formula>
    </cfRule>
  </conditionalFormatting>
  <conditionalFormatting sqref="BB179:BB180">
    <cfRule type="cellIs" dxfId="2239" priority="2239" operator="lessThan">
      <formula>0</formula>
    </cfRule>
    <cfRule type="cellIs" dxfId="2238" priority="2240" operator="lessThan">
      <formula>-105575</formula>
    </cfRule>
  </conditionalFormatting>
  <conditionalFormatting sqref="BB179:BB180">
    <cfRule type="cellIs" dxfId="2237" priority="2237" operator="lessThan">
      <formula>0</formula>
    </cfRule>
    <cfRule type="cellIs" dxfId="2236" priority="2238" operator="lessThan">
      <formula>-105575</formula>
    </cfRule>
  </conditionalFormatting>
  <conditionalFormatting sqref="BB183:BB189">
    <cfRule type="cellIs" dxfId="2235" priority="2235" operator="lessThan">
      <formula>0</formula>
    </cfRule>
    <cfRule type="cellIs" dxfId="2234" priority="2236" operator="lessThan">
      <formula>-105575</formula>
    </cfRule>
  </conditionalFormatting>
  <conditionalFormatting sqref="BB183:BB189">
    <cfRule type="cellIs" dxfId="2233" priority="2233" operator="lessThan">
      <formula>0</formula>
    </cfRule>
    <cfRule type="cellIs" dxfId="2232" priority="2234" operator="lessThan">
      <formula>-105575</formula>
    </cfRule>
  </conditionalFormatting>
  <conditionalFormatting sqref="BB183:BB189">
    <cfRule type="cellIs" dxfId="2231" priority="2231" operator="lessThan">
      <formula>0</formula>
    </cfRule>
    <cfRule type="cellIs" dxfId="2230" priority="2232" operator="lessThan">
      <formula>-105575</formula>
    </cfRule>
  </conditionalFormatting>
  <conditionalFormatting sqref="BB191:BB192">
    <cfRule type="cellIs" dxfId="2229" priority="2229" operator="lessThan">
      <formula>0</formula>
    </cfRule>
    <cfRule type="cellIs" dxfId="2228" priority="2230" operator="lessThan">
      <formula>-105575</formula>
    </cfRule>
  </conditionalFormatting>
  <conditionalFormatting sqref="BB191:BB192">
    <cfRule type="cellIs" dxfId="2227" priority="2227" operator="lessThan">
      <formula>0</formula>
    </cfRule>
    <cfRule type="cellIs" dxfId="2226" priority="2228" operator="lessThan">
      <formula>-105575</formula>
    </cfRule>
  </conditionalFormatting>
  <conditionalFormatting sqref="BB191:BB192">
    <cfRule type="cellIs" dxfId="2225" priority="2225" operator="lessThan">
      <formula>0</formula>
    </cfRule>
    <cfRule type="cellIs" dxfId="2224" priority="2226" operator="lessThan">
      <formula>-105575</formula>
    </cfRule>
  </conditionalFormatting>
  <conditionalFormatting sqref="BB194:BB195">
    <cfRule type="cellIs" dxfId="2223" priority="2223" operator="lessThan">
      <formula>0</formula>
    </cfRule>
    <cfRule type="cellIs" dxfId="2222" priority="2224" operator="lessThan">
      <formula>-105575</formula>
    </cfRule>
  </conditionalFormatting>
  <conditionalFormatting sqref="BB194:BB195">
    <cfRule type="cellIs" dxfId="2221" priority="2221" operator="lessThan">
      <formula>0</formula>
    </cfRule>
    <cfRule type="cellIs" dxfId="2220" priority="2222" operator="lessThan">
      <formula>-105575</formula>
    </cfRule>
  </conditionalFormatting>
  <conditionalFormatting sqref="BB194:BB195">
    <cfRule type="cellIs" dxfId="2219" priority="2219" operator="lessThan">
      <formula>0</formula>
    </cfRule>
    <cfRule type="cellIs" dxfId="2218" priority="2220" operator="lessThan">
      <formula>-105575</formula>
    </cfRule>
  </conditionalFormatting>
  <conditionalFormatting sqref="BB199:BB202">
    <cfRule type="cellIs" dxfId="2217" priority="2217" operator="lessThan">
      <formula>0</formula>
    </cfRule>
    <cfRule type="cellIs" dxfId="2216" priority="2218" operator="lessThan">
      <formula>-105575</formula>
    </cfRule>
  </conditionalFormatting>
  <conditionalFormatting sqref="BB199:BB202">
    <cfRule type="cellIs" dxfId="2215" priority="2215" operator="lessThan">
      <formula>0</formula>
    </cfRule>
    <cfRule type="cellIs" dxfId="2214" priority="2216" operator="lessThan">
      <formula>-105575</formula>
    </cfRule>
  </conditionalFormatting>
  <conditionalFormatting sqref="BB199:BB202">
    <cfRule type="cellIs" dxfId="2213" priority="2213" operator="lessThan">
      <formula>0</formula>
    </cfRule>
    <cfRule type="cellIs" dxfId="2212" priority="2214" operator="lessThan">
      <formula>-105575</formula>
    </cfRule>
  </conditionalFormatting>
  <conditionalFormatting sqref="BB204:BB208">
    <cfRule type="cellIs" dxfId="2211" priority="2211" operator="lessThan">
      <formula>0</formula>
    </cfRule>
    <cfRule type="cellIs" dxfId="2210" priority="2212" operator="lessThan">
      <formula>-105575</formula>
    </cfRule>
  </conditionalFormatting>
  <conditionalFormatting sqref="BB204:BB208">
    <cfRule type="cellIs" dxfId="2209" priority="2209" operator="lessThan">
      <formula>0</formula>
    </cfRule>
    <cfRule type="cellIs" dxfId="2208" priority="2210" operator="lessThan">
      <formula>-105575</formula>
    </cfRule>
  </conditionalFormatting>
  <conditionalFormatting sqref="BB204:BB208">
    <cfRule type="cellIs" dxfId="2207" priority="2207" operator="lessThan">
      <formula>0</formula>
    </cfRule>
    <cfRule type="cellIs" dxfId="2206" priority="2208" operator="lessThan">
      <formula>-105575</formula>
    </cfRule>
  </conditionalFormatting>
  <conditionalFormatting sqref="BB210:BB211">
    <cfRule type="cellIs" dxfId="2205" priority="2205" operator="lessThan">
      <formula>0</formula>
    </cfRule>
    <cfRule type="cellIs" dxfId="2204" priority="2206" operator="lessThan">
      <formula>-105575</formula>
    </cfRule>
  </conditionalFormatting>
  <conditionalFormatting sqref="BB210:BB211">
    <cfRule type="cellIs" dxfId="2203" priority="2203" operator="lessThan">
      <formula>0</formula>
    </cfRule>
    <cfRule type="cellIs" dxfId="2202" priority="2204" operator="lessThan">
      <formula>-105575</formula>
    </cfRule>
  </conditionalFormatting>
  <conditionalFormatting sqref="BB210:BB211">
    <cfRule type="cellIs" dxfId="2201" priority="2201" operator="lessThan">
      <formula>0</formula>
    </cfRule>
    <cfRule type="cellIs" dxfId="2200" priority="2202" operator="lessThan">
      <formula>-105575</formula>
    </cfRule>
  </conditionalFormatting>
  <conditionalFormatting sqref="BB214:BB219">
    <cfRule type="cellIs" dxfId="2199" priority="2199" operator="lessThan">
      <formula>0</formula>
    </cfRule>
    <cfRule type="cellIs" dxfId="2198" priority="2200" operator="lessThan">
      <formula>-105575</formula>
    </cfRule>
  </conditionalFormatting>
  <conditionalFormatting sqref="BB214:BB219">
    <cfRule type="cellIs" dxfId="2197" priority="2197" operator="lessThan">
      <formula>0</formula>
    </cfRule>
    <cfRule type="cellIs" dxfId="2196" priority="2198" operator="lessThan">
      <formula>-105575</formula>
    </cfRule>
  </conditionalFormatting>
  <conditionalFormatting sqref="BB214:BB219">
    <cfRule type="cellIs" dxfId="2195" priority="2195" operator="lessThan">
      <formula>0</formula>
    </cfRule>
    <cfRule type="cellIs" dxfId="2194" priority="2196" operator="lessThan">
      <formula>-105575</formula>
    </cfRule>
  </conditionalFormatting>
  <conditionalFormatting sqref="BB222:BB224">
    <cfRule type="cellIs" dxfId="2193" priority="2193" operator="lessThan">
      <formula>0</formula>
    </cfRule>
    <cfRule type="cellIs" dxfId="2192" priority="2194" operator="lessThan">
      <formula>-105575</formula>
    </cfRule>
  </conditionalFormatting>
  <conditionalFormatting sqref="BB222:BB224">
    <cfRule type="cellIs" dxfId="2191" priority="2191" operator="lessThan">
      <formula>0</formula>
    </cfRule>
    <cfRule type="cellIs" dxfId="2190" priority="2192" operator="lessThan">
      <formula>-105575</formula>
    </cfRule>
  </conditionalFormatting>
  <conditionalFormatting sqref="BB222:BB224">
    <cfRule type="cellIs" dxfId="2189" priority="2189" operator="lessThan">
      <formula>0</formula>
    </cfRule>
    <cfRule type="cellIs" dxfId="2188" priority="2190" operator="lessThan">
      <formula>-105575</formula>
    </cfRule>
  </conditionalFormatting>
  <conditionalFormatting sqref="BB227:BB230">
    <cfRule type="cellIs" dxfId="2187" priority="2187" operator="lessThan">
      <formula>0</formula>
    </cfRule>
    <cfRule type="cellIs" dxfId="2186" priority="2188" operator="lessThan">
      <formula>-105575</formula>
    </cfRule>
  </conditionalFormatting>
  <conditionalFormatting sqref="BB227:BB230">
    <cfRule type="cellIs" dxfId="2185" priority="2185" operator="lessThan">
      <formula>0</formula>
    </cfRule>
    <cfRule type="cellIs" dxfId="2184" priority="2186" operator="lessThan">
      <formula>-105575</formula>
    </cfRule>
  </conditionalFormatting>
  <conditionalFormatting sqref="BB227:BB230">
    <cfRule type="cellIs" dxfId="2183" priority="2183" operator="lessThan">
      <formula>0</formula>
    </cfRule>
    <cfRule type="cellIs" dxfId="2182" priority="2184" operator="lessThan">
      <formula>-105575</formula>
    </cfRule>
  </conditionalFormatting>
  <conditionalFormatting sqref="BB246:BB249">
    <cfRule type="cellIs" dxfId="2181" priority="2181" operator="lessThan">
      <formula>0</formula>
    </cfRule>
    <cfRule type="cellIs" dxfId="2180" priority="2182" operator="lessThan">
      <formula>-105575</formula>
    </cfRule>
  </conditionalFormatting>
  <conditionalFormatting sqref="BB246:BB249">
    <cfRule type="cellIs" dxfId="2179" priority="2179" operator="lessThan">
      <formula>0</formula>
    </cfRule>
    <cfRule type="cellIs" dxfId="2178" priority="2180" operator="lessThan">
      <formula>-105575</formula>
    </cfRule>
  </conditionalFormatting>
  <conditionalFormatting sqref="BB246:BB249">
    <cfRule type="cellIs" dxfId="2177" priority="2177" operator="lessThan">
      <formula>0</formula>
    </cfRule>
    <cfRule type="cellIs" dxfId="2176" priority="2178" operator="lessThan">
      <formula>-105575</formula>
    </cfRule>
  </conditionalFormatting>
  <conditionalFormatting sqref="BB246:BB249">
    <cfRule type="cellIs" dxfId="2175" priority="2175" operator="lessThan">
      <formula>0</formula>
    </cfRule>
    <cfRule type="cellIs" dxfId="2174" priority="2176" operator="lessThan">
      <formula>-105575</formula>
    </cfRule>
  </conditionalFormatting>
  <conditionalFormatting sqref="BB246:BB249">
    <cfRule type="cellIs" dxfId="2173" priority="2173" operator="lessThan">
      <formula>0</formula>
    </cfRule>
    <cfRule type="cellIs" dxfId="2172" priority="2174" operator="lessThan">
      <formula>-105575</formula>
    </cfRule>
  </conditionalFormatting>
  <conditionalFormatting sqref="BB246:BB249">
    <cfRule type="cellIs" dxfId="2171" priority="2171" operator="lessThan">
      <formula>0</formula>
    </cfRule>
    <cfRule type="cellIs" dxfId="2170" priority="2172" operator="lessThan">
      <formula>-105575</formula>
    </cfRule>
  </conditionalFormatting>
  <conditionalFormatting sqref="BB246:BB249">
    <cfRule type="cellIs" dxfId="2169" priority="2169" operator="lessThan">
      <formula>0</formula>
    </cfRule>
    <cfRule type="cellIs" dxfId="2168" priority="2170" operator="lessThan">
      <formula>-105575</formula>
    </cfRule>
  </conditionalFormatting>
  <conditionalFormatting sqref="BB246:BB249">
    <cfRule type="cellIs" dxfId="2167" priority="2167" operator="lessThan">
      <formula>0</formula>
    </cfRule>
    <cfRule type="cellIs" dxfId="2166" priority="2168" operator="lessThan">
      <formula>-105575</formula>
    </cfRule>
  </conditionalFormatting>
  <conditionalFormatting sqref="BB246:BB249">
    <cfRule type="cellIs" dxfId="2165" priority="2165" operator="lessThan">
      <formula>0</formula>
    </cfRule>
    <cfRule type="cellIs" dxfId="2164" priority="2166" operator="lessThan">
      <formula>-105575</formula>
    </cfRule>
  </conditionalFormatting>
  <conditionalFormatting sqref="BB251:BB253">
    <cfRule type="cellIs" dxfId="2163" priority="2163" operator="lessThan">
      <formula>0</formula>
    </cfRule>
    <cfRule type="cellIs" dxfId="2162" priority="2164" operator="lessThan">
      <formula>-105575</formula>
    </cfRule>
  </conditionalFormatting>
  <conditionalFormatting sqref="BB251:BB253">
    <cfRule type="cellIs" dxfId="2161" priority="2161" operator="lessThan">
      <formula>0</formula>
    </cfRule>
    <cfRule type="cellIs" dxfId="2160" priority="2162" operator="lessThan">
      <formula>-105575</formula>
    </cfRule>
  </conditionalFormatting>
  <conditionalFormatting sqref="BB251:BB253">
    <cfRule type="cellIs" dxfId="2159" priority="2159" operator="lessThan">
      <formula>0</formula>
    </cfRule>
    <cfRule type="cellIs" dxfId="2158" priority="2160" operator="lessThan">
      <formula>-105575</formula>
    </cfRule>
  </conditionalFormatting>
  <conditionalFormatting sqref="BB251:BB253">
    <cfRule type="cellIs" dxfId="2157" priority="2157" operator="lessThan">
      <formula>0</formula>
    </cfRule>
    <cfRule type="cellIs" dxfId="2156" priority="2158" operator="lessThan">
      <formula>-105575</formula>
    </cfRule>
  </conditionalFormatting>
  <conditionalFormatting sqref="BB251:BB253">
    <cfRule type="cellIs" dxfId="2155" priority="2155" operator="lessThan">
      <formula>0</formula>
    </cfRule>
    <cfRule type="cellIs" dxfId="2154" priority="2156" operator="lessThan">
      <formula>-105575</formula>
    </cfRule>
  </conditionalFormatting>
  <conditionalFormatting sqref="BB251:BB253">
    <cfRule type="cellIs" dxfId="2153" priority="2153" operator="lessThan">
      <formula>0</formula>
    </cfRule>
    <cfRule type="cellIs" dxfId="2152" priority="2154" operator="lessThan">
      <formula>-105575</formula>
    </cfRule>
  </conditionalFormatting>
  <conditionalFormatting sqref="BB251:BB253">
    <cfRule type="cellIs" dxfId="2151" priority="2151" operator="lessThan">
      <formula>0</formula>
    </cfRule>
    <cfRule type="cellIs" dxfId="2150" priority="2152" operator="lessThan">
      <formula>-105575</formula>
    </cfRule>
  </conditionalFormatting>
  <conditionalFormatting sqref="BB251:BB253">
    <cfRule type="cellIs" dxfId="2149" priority="2149" operator="lessThan">
      <formula>0</formula>
    </cfRule>
    <cfRule type="cellIs" dxfId="2148" priority="2150" operator="lessThan">
      <formula>-105575</formula>
    </cfRule>
  </conditionalFormatting>
  <conditionalFormatting sqref="BB251:BB253">
    <cfRule type="cellIs" dxfId="2147" priority="2147" operator="lessThan">
      <formula>0</formula>
    </cfRule>
    <cfRule type="cellIs" dxfId="2146" priority="2148" operator="lessThan">
      <formula>-105575</formula>
    </cfRule>
  </conditionalFormatting>
  <conditionalFormatting sqref="BB255:BB257">
    <cfRule type="cellIs" dxfId="2145" priority="2145" operator="lessThan">
      <formula>0</formula>
    </cfRule>
    <cfRule type="cellIs" dxfId="2144" priority="2146" operator="lessThan">
      <formula>-105575</formula>
    </cfRule>
  </conditionalFormatting>
  <conditionalFormatting sqref="BB255:BB257">
    <cfRule type="cellIs" dxfId="2143" priority="2143" operator="lessThan">
      <formula>0</formula>
    </cfRule>
    <cfRule type="cellIs" dxfId="2142" priority="2144" operator="lessThan">
      <formula>-105575</formula>
    </cfRule>
  </conditionalFormatting>
  <conditionalFormatting sqref="BB255:BB257">
    <cfRule type="cellIs" dxfId="2141" priority="2141" operator="lessThan">
      <formula>0</formula>
    </cfRule>
    <cfRule type="cellIs" dxfId="2140" priority="2142" operator="lessThan">
      <formula>-105575</formula>
    </cfRule>
  </conditionalFormatting>
  <conditionalFormatting sqref="BB255:BB257">
    <cfRule type="cellIs" dxfId="2139" priority="2139" operator="lessThan">
      <formula>0</formula>
    </cfRule>
    <cfRule type="cellIs" dxfId="2138" priority="2140" operator="lessThan">
      <formula>-105575</formula>
    </cfRule>
  </conditionalFormatting>
  <conditionalFormatting sqref="BB255:BB257">
    <cfRule type="cellIs" dxfId="2137" priority="2137" operator="lessThan">
      <formula>0</formula>
    </cfRule>
    <cfRule type="cellIs" dxfId="2136" priority="2138" operator="lessThan">
      <formula>-105575</formula>
    </cfRule>
  </conditionalFormatting>
  <conditionalFormatting sqref="BB255:BB257">
    <cfRule type="cellIs" dxfId="2135" priority="2135" operator="lessThan">
      <formula>0</formula>
    </cfRule>
    <cfRule type="cellIs" dxfId="2134" priority="2136" operator="lessThan">
      <formula>-105575</formula>
    </cfRule>
  </conditionalFormatting>
  <conditionalFormatting sqref="BB255:BB257">
    <cfRule type="cellIs" dxfId="2133" priority="2133" operator="lessThan">
      <formula>0</formula>
    </cfRule>
    <cfRule type="cellIs" dxfId="2132" priority="2134" operator="lessThan">
      <formula>-105575</formula>
    </cfRule>
  </conditionalFormatting>
  <conditionalFormatting sqref="BB255:BB257">
    <cfRule type="cellIs" dxfId="2131" priority="2131" operator="lessThan">
      <formula>0</formula>
    </cfRule>
    <cfRule type="cellIs" dxfId="2130" priority="2132" operator="lessThan">
      <formula>-105575</formula>
    </cfRule>
  </conditionalFormatting>
  <conditionalFormatting sqref="BB255:BB257">
    <cfRule type="cellIs" dxfId="2129" priority="2129" operator="lessThan">
      <formula>0</formula>
    </cfRule>
    <cfRule type="cellIs" dxfId="2128" priority="2130" operator="lessThan">
      <formula>-105575</formula>
    </cfRule>
  </conditionalFormatting>
  <conditionalFormatting sqref="BB260:BB262">
    <cfRule type="cellIs" dxfId="2127" priority="2127" operator="lessThan">
      <formula>0</formula>
    </cfRule>
    <cfRule type="cellIs" dxfId="2126" priority="2128" operator="lessThan">
      <formula>-105575</formula>
    </cfRule>
  </conditionalFormatting>
  <conditionalFormatting sqref="BB260:BB262">
    <cfRule type="cellIs" dxfId="2125" priority="2125" operator="lessThan">
      <formula>0</formula>
    </cfRule>
    <cfRule type="cellIs" dxfId="2124" priority="2126" operator="lessThan">
      <formula>-105575</formula>
    </cfRule>
  </conditionalFormatting>
  <conditionalFormatting sqref="BB260:BB262">
    <cfRule type="cellIs" dxfId="2123" priority="2123" operator="lessThan">
      <formula>0</formula>
    </cfRule>
    <cfRule type="cellIs" dxfId="2122" priority="2124" operator="lessThan">
      <formula>-105575</formula>
    </cfRule>
  </conditionalFormatting>
  <conditionalFormatting sqref="BB260:BB262">
    <cfRule type="cellIs" dxfId="2121" priority="2121" operator="lessThan">
      <formula>0</formula>
    </cfRule>
    <cfRule type="cellIs" dxfId="2120" priority="2122" operator="lessThan">
      <formula>-105575</formula>
    </cfRule>
  </conditionalFormatting>
  <conditionalFormatting sqref="BB260:BB262">
    <cfRule type="cellIs" dxfId="2119" priority="2119" operator="lessThan">
      <formula>0</formula>
    </cfRule>
    <cfRule type="cellIs" dxfId="2118" priority="2120" operator="lessThan">
      <formula>-105575</formula>
    </cfRule>
  </conditionalFormatting>
  <conditionalFormatting sqref="BB260:BB262">
    <cfRule type="cellIs" dxfId="2117" priority="2117" operator="lessThan">
      <formula>0</formula>
    </cfRule>
    <cfRule type="cellIs" dxfId="2116" priority="2118" operator="lessThan">
      <formula>-105575</formula>
    </cfRule>
  </conditionalFormatting>
  <conditionalFormatting sqref="BB260:BB262">
    <cfRule type="cellIs" dxfId="2115" priority="2115" operator="lessThan">
      <formula>0</formula>
    </cfRule>
    <cfRule type="cellIs" dxfId="2114" priority="2116" operator="lessThan">
      <formula>-105575</formula>
    </cfRule>
  </conditionalFormatting>
  <conditionalFormatting sqref="BB260:BB262">
    <cfRule type="cellIs" dxfId="2113" priority="2113" operator="lessThan">
      <formula>0</formula>
    </cfRule>
    <cfRule type="cellIs" dxfId="2112" priority="2114" operator="lessThan">
      <formula>-105575</formula>
    </cfRule>
  </conditionalFormatting>
  <conditionalFormatting sqref="BB260:BB262">
    <cfRule type="cellIs" dxfId="2111" priority="2111" operator="lessThan">
      <formula>0</formula>
    </cfRule>
    <cfRule type="cellIs" dxfId="2110" priority="2112" operator="lessThan">
      <formula>-105575</formula>
    </cfRule>
  </conditionalFormatting>
  <conditionalFormatting sqref="BB264:BB267">
    <cfRule type="cellIs" dxfId="2109" priority="2109" operator="lessThan">
      <formula>0</formula>
    </cfRule>
    <cfRule type="cellIs" dxfId="2108" priority="2110" operator="lessThan">
      <formula>-105575</formula>
    </cfRule>
  </conditionalFormatting>
  <conditionalFormatting sqref="BB264:BB267">
    <cfRule type="cellIs" dxfId="2107" priority="2107" operator="lessThan">
      <formula>0</formula>
    </cfRule>
    <cfRule type="cellIs" dxfId="2106" priority="2108" operator="lessThan">
      <formula>-105575</formula>
    </cfRule>
  </conditionalFormatting>
  <conditionalFormatting sqref="BB264:BB267">
    <cfRule type="cellIs" dxfId="2105" priority="2105" operator="lessThan">
      <formula>0</formula>
    </cfRule>
    <cfRule type="cellIs" dxfId="2104" priority="2106" operator="lessThan">
      <formula>-105575</formula>
    </cfRule>
  </conditionalFormatting>
  <conditionalFormatting sqref="BB264:BB267">
    <cfRule type="cellIs" dxfId="2103" priority="2103" operator="lessThan">
      <formula>0</formula>
    </cfRule>
    <cfRule type="cellIs" dxfId="2102" priority="2104" operator="lessThan">
      <formula>-105575</formula>
    </cfRule>
  </conditionalFormatting>
  <conditionalFormatting sqref="BB264:BB267">
    <cfRule type="cellIs" dxfId="2101" priority="2101" operator="lessThan">
      <formula>0</formula>
    </cfRule>
    <cfRule type="cellIs" dxfId="2100" priority="2102" operator="lessThan">
      <formula>-105575</formula>
    </cfRule>
  </conditionalFormatting>
  <conditionalFormatting sqref="BB264:BB267">
    <cfRule type="cellIs" dxfId="2099" priority="2099" operator="lessThan">
      <formula>0</formula>
    </cfRule>
    <cfRule type="cellIs" dxfId="2098" priority="2100" operator="lessThan">
      <formula>-105575</formula>
    </cfRule>
  </conditionalFormatting>
  <conditionalFormatting sqref="BB264:BB267">
    <cfRule type="cellIs" dxfId="2097" priority="2097" operator="lessThan">
      <formula>0</formula>
    </cfRule>
    <cfRule type="cellIs" dxfId="2096" priority="2098" operator="lessThan">
      <formula>-105575</formula>
    </cfRule>
  </conditionalFormatting>
  <conditionalFormatting sqref="BB264:BB267">
    <cfRule type="cellIs" dxfId="2095" priority="2095" operator="lessThan">
      <formula>0</formula>
    </cfRule>
    <cfRule type="cellIs" dxfId="2094" priority="2096" operator="lessThan">
      <formula>-105575</formula>
    </cfRule>
  </conditionalFormatting>
  <conditionalFormatting sqref="BB264:BB267">
    <cfRule type="cellIs" dxfId="2093" priority="2093" operator="lessThan">
      <formula>0</formula>
    </cfRule>
    <cfRule type="cellIs" dxfId="2092" priority="2094" operator="lessThan">
      <formula>-105575</formula>
    </cfRule>
  </conditionalFormatting>
  <conditionalFormatting sqref="BB270:BB272">
    <cfRule type="cellIs" dxfId="2091" priority="2091" operator="lessThan">
      <formula>0</formula>
    </cfRule>
    <cfRule type="cellIs" dxfId="2090" priority="2092" operator="lessThan">
      <formula>-105575</formula>
    </cfRule>
  </conditionalFormatting>
  <conditionalFormatting sqref="BB270:BB272">
    <cfRule type="cellIs" dxfId="2089" priority="2089" operator="lessThan">
      <formula>0</formula>
    </cfRule>
    <cfRule type="cellIs" dxfId="2088" priority="2090" operator="lessThan">
      <formula>-105575</formula>
    </cfRule>
  </conditionalFormatting>
  <conditionalFormatting sqref="BB270:BB272">
    <cfRule type="cellIs" dxfId="2087" priority="2087" operator="lessThan">
      <formula>0</formula>
    </cfRule>
    <cfRule type="cellIs" dxfId="2086" priority="2088" operator="lessThan">
      <formula>-105575</formula>
    </cfRule>
  </conditionalFormatting>
  <conditionalFormatting sqref="BB270:BB272">
    <cfRule type="cellIs" dxfId="2085" priority="2085" operator="lessThan">
      <formula>0</formula>
    </cfRule>
    <cfRule type="cellIs" dxfId="2084" priority="2086" operator="lessThan">
      <formula>-105575</formula>
    </cfRule>
  </conditionalFormatting>
  <conditionalFormatting sqref="BB270:BB272">
    <cfRule type="cellIs" dxfId="2083" priority="2083" operator="lessThan">
      <formula>0</formula>
    </cfRule>
    <cfRule type="cellIs" dxfId="2082" priority="2084" operator="lessThan">
      <formula>-105575</formula>
    </cfRule>
  </conditionalFormatting>
  <conditionalFormatting sqref="BB270:BB272">
    <cfRule type="cellIs" dxfId="2081" priority="2081" operator="lessThan">
      <formula>0</formula>
    </cfRule>
    <cfRule type="cellIs" dxfId="2080" priority="2082" operator="lessThan">
      <formula>-105575</formula>
    </cfRule>
  </conditionalFormatting>
  <conditionalFormatting sqref="BB270:BB272">
    <cfRule type="cellIs" dxfId="2079" priority="2079" operator="lessThan">
      <formula>0</formula>
    </cfRule>
    <cfRule type="cellIs" dxfId="2078" priority="2080" operator="lessThan">
      <formula>-105575</formula>
    </cfRule>
  </conditionalFormatting>
  <conditionalFormatting sqref="BB270:BB272">
    <cfRule type="cellIs" dxfId="2077" priority="2077" operator="lessThan">
      <formula>0</formula>
    </cfRule>
    <cfRule type="cellIs" dxfId="2076" priority="2078" operator="lessThan">
      <formula>-105575</formula>
    </cfRule>
  </conditionalFormatting>
  <conditionalFormatting sqref="BB270:BB272">
    <cfRule type="cellIs" dxfId="2075" priority="2075" operator="lessThan">
      <formula>0</formula>
    </cfRule>
    <cfRule type="cellIs" dxfId="2074" priority="2076" operator="lessThan">
      <formula>-105575</formula>
    </cfRule>
  </conditionalFormatting>
  <conditionalFormatting sqref="BB274:BB275">
    <cfRule type="cellIs" dxfId="2073" priority="2073" operator="lessThan">
      <formula>0</formula>
    </cfRule>
    <cfRule type="cellIs" dxfId="2072" priority="2074" operator="lessThan">
      <formula>-105575</formula>
    </cfRule>
  </conditionalFormatting>
  <conditionalFormatting sqref="BB274:BB275">
    <cfRule type="cellIs" dxfId="2071" priority="2071" operator="lessThan">
      <formula>0</formula>
    </cfRule>
    <cfRule type="cellIs" dxfId="2070" priority="2072" operator="lessThan">
      <formula>-105575</formula>
    </cfRule>
  </conditionalFormatting>
  <conditionalFormatting sqref="BB274:BB275">
    <cfRule type="cellIs" dxfId="2069" priority="2069" operator="lessThan">
      <formula>0</formula>
    </cfRule>
    <cfRule type="cellIs" dxfId="2068" priority="2070" operator="lessThan">
      <formula>-105575</formula>
    </cfRule>
  </conditionalFormatting>
  <conditionalFormatting sqref="BB274:BB275">
    <cfRule type="cellIs" dxfId="2067" priority="2067" operator="lessThan">
      <formula>0</formula>
    </cfRule>
    <cfRule type="cellIs" dxfId="2066" priority="2068" operator="lessThan">
      <formula>-105575</formula>
    </cfRule>
  </conditionalFormatting>
  <conditionalFormatting sqref="BB274:BB275">
    <cfRule type="cellIs" dxfId="2065" priority="2065" operator="lessThan">
      <formula>0</formula>
    </cfRule>
    <cfRule type="cellIs" dxfId="2064" priority="2066" operator="lessThan">
      <formula>-105575</formula>
    </cfRule>
  </conditionalFormatting>
  <conditionalFormatting sqref="BB274:BB275">
    <cfRule type="cellIs" dxfId="2063" priority="2063" operator="lessThan">
      <formula>0</formula>
    </cfRule>
    <cfRule type="cellIs" dxfId="2062" priority="2064" operator="lessThan">
      <formula>-105575</formula>
    </cfRule>
  </conditionalFormatting>
  <conditionalFormatting sqref="BB274:BB275">
    <cfRule type="cellIs" dxfId="2061" priority="2061" operator="lessThan">
      <formula>0</formula>
    </cfRule>
    <cfRule type="cellIs" dxfId="2060" priority="2062" operator="lessThan">
      <formula>-105575</formula>
    </cfRule>
  </conditionalFormatting>
  <conditionalFormatting sqref="BB274:BB275">
    <cfRule type="cellIs" dxfId="2059" priority="2059" operator="lessThan">
      <formula>0</formula>
    </cfRule>
    <cfRule type="cellIs" dxfId="2058" priority="2060" operator="lessThan">
      <formula>-105575</formula>
    </cfRule>
  </conditionalFormatting>
  <conditionalFormatting sqref="BB274:BB275">
    <cfRule type="cellIs" dxfId="2057" priority="2057" operator="lessThan">
      <formula>0</formula>
    </cfRule>
    <cfRule type="cellIs" dxfId="2056" priority="2058" operator="lessThan">
      <formula>-105575</formula>
    </cfRule>
  </conditionalFormatting>
  <conditionalFormatting sqref="BB278:BB282">
    <cfRule type="cellIs" dxfId="2055" priority="2055" operator="lessThan">
      <formula>0</formula>
    </cfRule>
    <cfRule type="cellIs" dxfId="2054" priority="2056" operator="lessThan">
      <formula>-105575</formula>
    </cfRule>
  </conditionalFormatting>
  <conditionalFormatting sqref="BB278:BB282">
    <cfRule type="cellIs" dxfId="2053" priority="2053" operator="lessThan">
      <formula>0</formula>
    </cfRule>
    <cfRule type="cellIs" dxfId="2052" priority="2054" operator="lessThan">
      <formula>-105575</formula>
    </cfRule>
  </conditionalFormatting>
  <conditionalFormatting sqref="BB278:BB282">
    <cfRule type="cellIs" dxfId="2051" priority="2051" operator="lessThan">
      <formula>0</formula>
    </cfRule>
    <cfRule type="cellIs" dxfId="2050" priority="2052" operator="lessThan">
      <formula>-105575</formula>
    </cfRule>
  </conditionalFormatting>
  <conditionalFormatting sqref="BB278:BB282">
    <cfRule type="cellIs" dxfId="2049" priority="2049" operator="lessThan">
      <formula>0</formula>
    </cfRule>
    <cfRule type="cellIs" dxfId="2048" priority="2050" operator="lessThan">
      <formula>-105575</formula>
    </cfRule>
  </conditionalFormatting>
  <conditionalFormatting sqref="BB278:BB282">
    <cfRule type="cellIs" dxfId="2047" priority="2047" operator="lessThan">
      <formula>0</formula>
    </cfRule>
    <cfRule type="cellIs" dxfId="2046" priority="2048" operator="lessThan">
      <formula>-105575</formula>
    </cfRule>
  </conditionalFormatting>
  <conditionalFormatting sqref="BB278:BB282">
    <cfRule type="cellIs" dxfId="2045" priority="2045" operator="lessThan">
      <formula>0</formula>
    </cfRule>
    <cfRule type="cellIs" dxfId="2044" priority="2046" operator="lessThan">
      <formula>-105575</formula>
    </cfRule>
  </conditionalFormatting>
  <conditionalFormatting sqref="BB278:BB282">
    <cfRule type="cellIs" dxfId="2043" priority="2043" operator="lessThan">
      <formula>0</formula>
    </cfRule>
    <cfRule type="cellIs" dxfId="2042" priority="2044" operator="lessThan">
      <formula>-105575</formula>
    </cfRule>
  </conditionalFormatting>
  <conditionalFormatting sqref="BB278:BB282">
    <cfRule type="cellIs" dxfId="2041" priority="2041" operator="lessThan">
      <formula>0</formula>
    </cfRule>
    <cfRule type="cellIs" dxfId="2040" priority="2042" operator="lessThan">
      <formula>-105575</formula>
    </cfRule>
  </conditionalFormatting>
  <conditionalFormatting sqref="BB278:BB282">
    <cfRule type="cellIs" dxfId="2039" priority="2039" operator="lessThan">
      <formula>0</formula>
    </cfRule>
    <cfRule type="cellIs" dxfId="2038" priority="2040" operator="lessThan">
      <formula>-105575</formula>
    </cfRule>
  </conditionalFormatting>
  <conditionalFormatting sqref="BB285:BB288">
    <cfRule type="cellIs" dxfId="2037" priority="2037" operator="lessThan">
      <formula>0</formula>
    </cfRule>
    <cfRule type="cellIs" dxfId="2036" priority="2038" operator="lessThan">
      <formula>-105575</formula>
    </cfRule>
  </conditionalFormatting>
  <conditionalFormatting sqref="BB285:BB288">
    <cfRule type="cellIs" dxfId="2035" priority="2035" operator="lessThan">
      <formula>0</formula>
    </cfRule>
    <cfRule type="cellIs" dxfId="2034" priority="2036" operator="lessThan">
      <formula>-105575</formula>
    </cfRule>
  </conditionalFormatting>
  <conditionalFormatting sqref="BB285:BB288">
    <cfRule type="cellIs" dxfId="2033" priority="2033" operator="lessThan">
      <formula>0</formula>
    </cfRule>
    <cfRule type="cellIs" dxfId="2032" priority="2034" operator="lessThan">
      <formula>-105575</formula>
    </cfRule>
  </conditionalFormatting>
  <conditionalFormatting sqref="BB285:BB288">
    <cfRule type="cellIs" dxfId="2031" priority="2031" operator="lessThan">
      <formula>0</formula>
    </cfRule>
    <cfRule type="cellIs" dxfId="2030" priority="2032" operator="lessThan">
      <formula>-105575</formula>
    </cfRule>
  </conditionalFormatting>
  <conditionalFormatting sqref="BB285:BB288">
    <cfRule type="cellIs" dxfId="2029" priority="2029" operator="lessThan">
      <formula>0</formula>
    </cfRule>
    <cfRule type="cellIs" dxfId="2028" priority="2030" operator="lessThan">
      <formula>-105575</formula>
    </cfRule>
  </conditionalFormatting>
  <conditionalFormatting sqref="BB285:BB288">
    <cfRule type="cellIs" dxfId="2027" priority="2027" operator="lessThan">
      <formula>0</formula>
    </cfRule>
    <cfRule type="cellIs" dxfId="2026" priority="2028" operator="lessThan">
      <formula>-105575</formula>
    </cfRule>
  </conditionalFormatting>
  <conditionalFormatting sqref="BB285:BB288">
    <cfRule type="cellIs" dxfId="2025" priority="2025" operator="lessThan">
      <formula>0</formula>
    </cfRule>
    <cfRule type="cellIs" dxfId="2024" priority="2026" operator="lessThan">
      <formula>-105575</formula>
    </cfRule>
  </conditionalFormatting>
  <conditionalFormatting sqref="BB285:BB288">
    <cfRule type="cellIs" dxfId="2023" priority="2023" operator="lessThan">
      <formula>0</formula>
    </cfRule>
    <cfRule type="cellIs" dxfId="2022" priority="2024" operator="lessThan">
      <formula>-105575</formula>
    </cfRule>
  </conditionalFormatting>
  <conditionalFormatting sqref="BB285:BB288">
    <cfRule type="cellIs" dxfId="2021" priority="2021" operator="lessThan">
      <formula>0</formula>
    </cfRule>
    <cfRule type="cellIs" dxfId="2020" priority="2022" operator="lessThan">
      <formula>-105575</formula>
    </cfRule>
  </conditionalFormatting>
  <conditionalFormatting sqref="BB203 BB220:BB221 BB235:BB243 BB231:BB233 BB212:BB213 BB225:BB226">
    <cfRule type="cellIs" dxfId="2019" priority="2019" operator="lessThan">
      <formula>0</formula>
    </cfRule>
    <cfRule type="cellIs" dxfId="2018" priority="2020" operator="lessThan">
      <formula>-105575</formula>
    </cfRule>
  </conditionalFormatting>
  <conditionalFormatting sqref="BB220 BB212:BB213 BB235:BB238 BB240:BB243 BB225:BB226 BB231:BB233">
    <cfRule type="cellIs" dxfId="2017" priority="2017" operator="lessThan">
      <formula>0</formula>
    </cfRule>
    <cfRule type="cellIs" dxfId="2016" priority="2018" operator="lessThan">
      <formula>-105575</formula>
    </cfRule>
  </conditionalFormatting>
  <conditionalFormatting sqref="BB220:BB221 BB243 BB226 BB231:BB236 BB238:BB241 BB203 BB213">
    <cfRule type="cellIs" dxfId="2015" priority="2015" operator="lessThan">
      <formula>0</formula>
    </cfRule>
    <cfRule type="cellIs" dxfId="2014" priority="2016" operator="lessThan">
      <formula>-105575</formula>
    </cfRule>
  </conditionalFormatting>
  <conditionalFormatting sqref="BB235:BB243 BB231:BB233 BB220 BB212:BB213 BB225:BB226">
    <cfRule type="cellIs" dxfId="2013" priority="2013" operator="lessThan">
      <formula>0</formula>
    </cfRule>
    <cfRule type="cellIs" dxfId="2012" priority="2014" operator="lessThan">
      <formula>-105575</formula>
    </cfRule>
  </conditionalFormatting>
  <conditionalFormatting sqref="BB220:BB221 BB237:BB243 BB203 BB231:BB235 BB212:BB213 BB225:BB226">
    <cfRule type="cellIs" dxfId="2011" priority="2011" operator="lessThan">
      <formula>0</formula>
    </cfRule>
    <cfRule type="cellIs" dxfId="2010" priority="2012" operator="lessThan">
      <formula>-105575</formula>
    </cfRule>
  </conditionalFormatting>
  <conditionalFormatting sqref="BB220:BB221 BB237:BB240 BB242:BB243 BB225:BB226 BB231:BB235">
    <cfRule type="cellIs" dxfId="2009" priority="2009" operator="lessThan">
      <formula>0</formula>
    </cfRule>
    <cfRule type="cellIs" dxfId="2008" priority="2010" operator="lessThan">
      <formula>-105575</formula>
    </cfRule>
  </conditionalFormatting>
  <conditionalFormatting sqref="BB212 BB231 BB233:BB238 BB240:BB243 BB225">
    <cfRule type="cellIs" dxfId="2007" priority="2007" operator="lessThan">
      <formula>0</formula>
    </cfRule>
    <cfRule type="cellIs" dxfId="2006" priority="2008" operator="lessThan">
      <formula>-105575</formula>
    </cfRule>
  </conditionalFormatting>
  <conditionalFormatting sqref="BB237:BB243 BB231:BB235 BB220:BB221 BB225:BB226">
    <cfRule type="cellIs" dxfId="2005" priority="2005" operator="lessThan">
      <formula>0</formula>
    </cfRule>
    <cfRule type="cellIs" dxfId="2004" priority="2006" operator="lessThan">
      <formula>-105575</formula>
    </cfRule>
  </conditionalFormatting>
  <conditionalFormatting sqref="BB233:BB237 BB231 BB239:BB243">
    <cfRule type="cellIs" dxfId="2003" priority="2003" operator="lessThan">
      <formula>0</formula>
    </cfRule>
    <cfRule type="cellIs" dxfId="2002" priority="2004" operator="lessThan">
      <formula>-105575</formula>
    </cfRule>
  </conditionalFormatting>
  <conditionalFormatting sqref="BB233:BB237 BB231 BB239:BB243">
    <cfRule type="cellIs" dxfId="2001" priority="2001" operator="lessThan">
      <formula>0</formula>
    </cfRule>
    <cfRule type="cellIs" dxfId="2000" priority="2002" operator="lessThan">
      <formula>-105575</formula>
    </cfRule>
  </conditionalFormatting>
  <conditionalFormatting sqref="BB119:BB128 BB106:BB117 BB101:BB104 BB80:BB98">
    <cfRule type="cellIs" dxfId="1999" priority="1999" operator="lessThan">
      <formula>0</formula>
    </cfRule>
    <cfRule type="cellIs" dxfId="1998" priority="2000" operator="lessThan">
      <formula>-105575</formula>
    </cfRule>
  </conditionalFormatting>
  <conditionalFormatting sqref="BB130 BB132 BB134">
    <cfRule type="cellIs" dxfId="1997" priority="1997" operator="lessThan">
      <formula>0</formula>
    </cfRule>
    <cfRule type="cellIs" dxfId="1996" priority="1998" operator="lessThan">
      <formula>-105575</formula>
    </cfRule>
  </conditionalFormatting>
  <conditionalFormatting sqref="BB130 BB132 BB134">
    <cfRule type="cellIs" dxfId="1995" priority="1995" operator="lessThan">
      <formula>0</formula>
    </cfRule>
    <cfRule type="cellIs" dxfId="1994" priority="1996" operator="lessThan">
      <formula>-105575</formula>
    </cfRule>
  </conditionalFormatting>
  <conditionalFormatting sqref="BB129 BB131 BB133 BB135">
    <cfRule type="cellIs" dxfId="1993" priority="1993" operator="lessThan">
      <formula>0</formula>
    </cfRule>
    <cfRule type="cellIs" dxfId="1992" priority="1994" operator="lessThan">
      <formula>-105575</formula>
    </cfRule>
  </conditionalFormatting>
  <conditionalFormatting sqref="BB140 BB145 BB142:BB143 BB137:BB138">
    <cfRule type="cellIs" dxfId="1991" priority="1991" operator="lessThan">
      <formula>0</formula>
    </cfRule>
    <cfRule type="cellIs" dxfId="1990" priority="1992" operator="lessThan">
      <formula>-105575</formula>
    </cfRule>
  </conditionalFormatting>
  <conditionalFormatting sqref="BB149">
    <cfRule type="cellIs" dxfId="1989" priority="1989" operator="lessThan">
      <formula>0</formula>
    </cfRule>
    <cfRule type="cellIs" dxfId="1988" priority="1990" operator="lessThan">
      <formula>-105575</formula>
    </cfRule>
  </conditionalFormatting>
  <conditionalFormatting sqref="BB129:BB138 BB140:BB149">
    <cfRule type="cellIs" dxfId="1987" priority="1987" operator="lessThan">
      <formula>0</formula>
    </cfRule>
    <cfRule type="cellIs" dxfId="1986" priority="1988" operator="lessThan">
      <formula>-105575</formula>
    </cfRule>
  </conditionalFormatting>
  <conditionalFormatting sqref="BB94:BB98 BB86:BB87 BB89:BB91 BB141:BB149 BB124:BB133 BB107:BB110 BB112:BB117 BB119:BB122 BB135:BB138 BB101:BB104 BB80:BB84">
    <cfRule type="cellIs" dxfId="1985" priority="1985" operator="lessThan">
      <formula>0</formula>
    </cfRule>
    <cfRule type="cellIs" dxfId="1984" priority="1986" operator="lessThan">
      <formula>-105575</formula>
    </cfRule>
  </conditionalFormatting>
  <conditionalFormatting sqref="BB129 BB131 BB133 BB135">
    <cfRule type="cellIs" dxfId="1983" priority="1983" operator="lessThan">
      <formula>0</formula>
    </cfRule>
    <cfRule type="cellIs" dxfId="1982" priority="1984" operator="lessThan">
      <formula>-105575</formula>
    </cfRule>
  </conditionalFormatting>
  <conditionalFormatting sqref="BB146 BB144 BB141">
    <cfRule type="cellIs" dxfId="1981" priority="1981" operator="lessThan">
      <formula>0</formula>
    </cfRule>
    <cfRule type="cellIs" dxfId="1980" priority="1982" operator="lessThan">
      <formula>-105575</formula>
    </cfRule>
  </conditionalFormatting>
  <conditionalFormatting sqref="BB146 BB144 BB141">
    <cfRule type="cellIs" dxfId="1979" priority="1979" operator="lessThan">
      <formula>0</formula>
    </cfRule>
    <cfRule type="cellIs" dxfId="1978" priority="1980" operator="lessThan">
      <formula>-105575</formula>
    </cfRule>
  </conditionalFormatting>
  <conditionalFormatting sqref="BB140 BB145 BB142:BB143 BB137:BB138">
    <cfRule type="cellIs" dxfId="1977" priority="1977" operator="lessThan">
      <formula>0</formula>
    </cfRule>
    <cfRule type="cellIs" dxfId="1976" priority="1978" operator="lessThan">
      <formula>-105575</formula>
    </cfRule>
  </conditionalFormatting>
  <conditionalFormatting sqref="BB149">
    <cfRule type="cellIs" dxfId="1975" priority="1975" operator="lessThan">
      <formula>0</formula>
    </cfRule>
    <cfRule type="cellIs" dxfId="1974" priority="1976" operator="lessThan">
      <formula>-105575</formula>
    </cfRule>
  </conditionalFormatting>
  <conditionalFormatting sqref="BB94:BB98 BB86:BB87 BB89:BB91 BB141:BB149 BB124:BB133 BB107:BB110 BB112:BB117 BB119:BB122 BB135:BB138 BB101:BB104 BB80:BB84">
    <cfRule type="cellIs" dxfId="1973" priority="1973" operator="lessThan">
      <formula>0</formula>
    </cfRule>
    <cfRule type="cellIs" dxfId="197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71" priority="1971" operator="lessThan">
      <formula>0</formula>
    </cfRule>
    <cfRule type="cellIs" dxfId="1970" priority="1972" operator="lessThan">
      <formula>-105575</formula>
    </cfRule>
  </conditionalFormatting>
  <conditionalFormatting sqref="BB41">
    <cfRule type="cellIs" dxfId="1969" priority="1969" operator="lessThan">
      <formula>0</formula>
    </cfRule>
    <cfRule type="cellIs" dxfId="1968" priority="1970" operator="lessThan">
      <formula>-105575</formula>
    </cfRule>
  </conditionalFormatting>
  <conditionalFormatting sqref="BB152:BB155">
    <cfRule type="cellIs" dxfId="1967" priority="1967" operator="lessThan">
      <formula>0</formula>
    </cfRule>
    <cfRule type="cellIs" dxfId="1966" priority="1968" operator="lessThan">
      <formula>-105575</formula>
    </cfRule>
  </conditionalFormatting>
  <conditionalFormatting sqref="BB152:BB155">
    <cfRule type="cellIs" dxfId="1965" priority="1965" operator="lessThan">
      <formula>0</formula>
    </cfRule>
    <cfRule type="cellIs" dxfId="1964" priority="1966" operator="lessThan">
      <formula>-105575</formula>
    </cfRule>
  </conditionalFormatting>
  <conditionalFormatting sqref="BB152:BB155">
    <cfRule type="cellIs" dxfId="1963" priority="1963" operator="lessThan">
      <formula>0</formula>
    </cfRule>
    <cfRule type="cellIs" dxfId="1962" priority="1964" operator="lessThan">
      <formula>-105575</formula>
    </cfRule>
  </conditionalFormatting>
  <conditionalFormatting sqref="BB157:BB158">
    <cfRule type="cellIs" dxfId="1961" priority="1961" operator="lessThan">
      <formula>0</formula>
    </cfRule>
    <cfRule type="cellIs" dxfId="1960" priority="1962" operator="lessThan">
      <formula>-105575</formula>
    </cfRule>
  </conditionalFormatting>
  <conditionalFormatting sqref="BB157:BB158">
    <cfRule type="cellIs" dxfId="1959" priority="1959" operator="lessThan">
      <formula>0</formula>
    </cfRule>
    <cfRule type="cellIs" dxfId="1958" priority="1960" operator="lessThan">
      <formula>-105575</formula>
    </cfRule>
  </conditionalFormatting>
  <conditionalFormatting sqref="BB157:BB158">
    <cfRule type="cellIs" dxfId="1957" priority="1957" operator="lessThan">
      <formula>0</formula>
    </cfRule>
    <cfRule type="cellIs" dxfId="1956" priority="1958" operator="lessThan">
      <formula>-105575</formula>
    </cfRule>
  </conditionalFormatting>
  <conditionalFormatting sqref="BB160:BB161">
    <cfRule type="cellIs" dxfId="1955" priority="1955" operator="lessThan">
      <formula>0</formula>
    </cfRule>
    <cfRule type="cellIs" dxfId="1954" priority="1956" operator="lessThan">
      <formula>-105575</formula>
    </cfRule>
  </conditionalFormatting>
  <conditionalFormatting sqref="BB160:BB161">
    <cfRule type="cellIs" dxfId="1953" priority="1953" operator="lessThan">
      <formula>0</formula>
    </cfRule>
    <cfRule type="cellIs" dxfId="1952" priority="1954" operator="lessThan">
      <formula>-105575</formula>
    </cfRule>
  </conditionalFormatting>
  <conditionalFormatting sqref="BB160:BB161">
    <cfRule type="cellIs" dxfId="1951" priority="1951" operator="lessThan">
      <formula>0</formula>
    </cfRule>
    <cfRule type="cellIs" dxfId="1950" priority="1952" operator="lessThan">
      <formula>-105575</formula>
    </cfRule>
  </conditionalFormatting>
  <conditionalFormatting sqref="BB164:BB167">
    <cfRule type="cellIs" dxfId="1949" priority="1949" operator="lessThan">
      <formula>0</formula>
    </cfRule>
    <cfRule type="cellIs" dxfId="1948" priority="1950" operator="lessThan">
      <formula>-105575</formula>
    </cfRule>
  </conditionalFormatting>
  <conditionalFormatting sqref="BB164:BB167">
    <cfRule type="cellIs" dxfId="1947" priority="1947" operator="lessThan">
      <formula>0</formula>
    </cfRule>
    <cfRule type="cellIs" dxfId="1946" priority="1948" operator="lessThan">
      <formula>-105575</formula>
    </cfRule>
  </conditionalFormatting>
  <conditionalFormatting sqref="BB164:BB167">
    <cfRule type="cellIs" dxfId="1945" priority="1945" operator="lessThan">
      <formula>0</formula>
    </cfRule>
    <cfRule type="cellIs" dxfId="1944" priority="1946" operator="lessThan">
      <formula>-105575</formula>
    </cfRule>
  </conditionalFormatting>
  <conditionalFormatting sqref="BB169:BB177">
    <cfRule type="cellIs" dxfId="1943" priority="1943" operator="lessThan">
      <formula>0</formula>
    </cfRule>
    <cfRule type="cellIs" dxfId="1942" priority="1944" operator="lessThan">
      <formula>-105575</formula>
    </cfRule>
  </conditionalFormatting>
  <conditionalFormatting sqref="BB169:BB177">
    <cfRule type="cellIs" dxfId="1941" priority="1941" operator="lessThan">
      <formula>0</formula>
    </cfRule>
    <cfRule type="cellIs" dxfId="1940" priority="1942" operator="lessThan">
      <formula>-105575</formula>
    </cfRule>
  </conditionalFormatting>
  <conditionalFormatting sqref="BB169:BB177">
    <cfRule type="cellIs" dxfId="1939" priority="1939" operator="lessThan">
      <formula>0</formula>
    </cfRule>
    <cfRule type="cellIs" dxfId="1938" priority="1940" operator="lessThan">
      <formula>-105575</formula>
    </cfRule>
  </conditionalFormatting>
  <conditionalFormatting sqref="BB179:BB180">
    <cfRule type="cellIs" dxfId="1937" priority="1937" operator="lessThan">
      <formula>0</formula>
    </cfRule>
    <cfRule type="cellIs" dxfId="1936" priority="1938" operator="lessThan">
      <formula>-105575</formula>
    </cfRule>
  </conditionalFormatting>
  <conditionalFormatting sqref="BB179:BB180">
    <cfRule type="cellIs" dxfId="1935" priority="1935" operator="lessThan">
      <formula>0</formula>
    </cfRule>
    <cfRule type="cellIs" dxfId="1934" priority="1936" operator="lessThan">
      <formula>-105575</formula>
    </cfRule>
  </conditionalFormatting>
  <conditionalFormatting sqref="BB179:BB180">
    <cfRule type="cellIs" dxfId="1933" priority="1933" operator="lessThan">
      <formula>0</formula>
    </cfRule>
    <cfRule type="cellIs" dxfId="1932" priority="1934" operator="lessThan">
      <formula>-105575</formula>
    </cfRule>
  </conditionalFormatting>
  <conditionalFormatting sqref="BB183:BB189">
    <cfRule type="cellIs" dxfId="1931" priority="1931" operator="lessThan">
      <formula>0</formula>
    </cfRule>
    <cfRule type="cellIs" dxfId="1930" priority="1932" operator="lessThan">
      <formula>-105575</formula>
    </cfRule>
  </conditionalFormatting>
  <conditionalFormatting sqref="BB183:BB189">
    <cfRule type="cellIs" dxfId="1929" priority="1929" operator="lessThan">
      <formula>0</formula>
    </cfRule>
    <cfRule type="cellIs" dxfId="1928" priority="1930" operator="lessThan">
      <formula>-105575</formula>
    </cfRule>
  </conditionalFormatting>
  <conditionalFormatting sqref="BB183:BB189">
    <cfRule type="cellIs" dxfId="1927" priority="1927" operator="lessThan">
      <formula>0</formula>
    </cfRule>
    <cfRule type="cellIs" dxfId="1926" priority="1928" operator="lessThan">
      <formula>-105575</formula>
    </cfRule>
  </conditionalFormatting>
  <conditionalFormatting sqref="BB191:BB192">
    <cfRule type="cellIs" dxfId="1925" priority="1925" operator="lessThan">
      <formula>0</formula>
    </cfRule>
    <cfRule type="cellIs" dxfId="1924" priority="1926" operator="lessThan">
      <formula>-105575</formula>
    </cfRule>
  </conditionalFormatting>
  <conditionalFormatting sqref="BB191:BB192">
    <cfRule type="cellIs" dxfId="1923" priority="1923" operator="lessThan">
      <formula>0</formula>
    </cfRule>
    <cfRule type="cellIs" dxfId="1922" priority="1924" operator="lessThan">
      <formula>-105575</formula>
    </cfRule>
  </conditionalFormatting>
  <conditionalFormatting sqref="BB191:BB192">
    <cfRule type="cellIs" dxfId="1921" priority="1921" operator="lessThan">
      <formula>0</formula>
    </cfRule>
    <cfRule type="cellIs" dxfId="1920" priority="1922" operator="lessThan">
      <formula>-105575</formula>
    </cfRule>
  </conditionalFormatting>
  <conditionalFormatting sqref="BB194:BB195">
    <cfRule type="cellIs" dxfId="1919" priority="1919" operator="lessThan">
      <formula>0</formula>
    </cfRule>
    <cfRule type="cellIs" dxfId="1918" priority="1920" operator="lessThan">
      <formula>-105575</formula>
    </cfRule>
  </conditionalFormatting>
  <conditionalFormatting sqref="BB194:BB195">
    <cfRule type="cellIs" dxfId="1917" priority="1917" operator="lessThan">
      <formula>0</formula>
    </cfRule>
    <cfRule type="cellIs" dxfId="1916" priority="1918" operator="lessThan">
      <formula>-105575</formula>
    </cfRule>
  </conditionalFormatting>
  <conditionalFormatting sqref="BB194:BB195">
    <cfRule type="cellIs" dxfId="1915" priority="1915" operator="lessThan">
      <formula>0</formula>
    </cfRule>
    <cfRule type="cellIs" dxfId="1914" priority="1916" operator="lessThan">
      <formula>-105575</formula>
    </cfRule>
  </conditionalFormatting>
  <conditionalFormatting sqref="BB199:BB202">
    <cfRule type="cellIs" dxfId="1913" priority="1913" operator="lessThan">
      <formula>0</formula>
    </cfRule>
    <cfRule type="cellIs" dxfId="1912" priority="1914" operator="lessThan">
      <formula>-105575</formula>
    </cfRule>
  </conditionalFormatting>
  <conditionalFormatting sqref="BB199:BB202">
    <cfRule type="cellIs" dxfId="1911" priority="1911" operator="lessThan">
      <formula>0</formula>
    </cfRule>
    <cfRule type="cellIs" dxfId="1910" priority="1912" operator="lessThan">
      <formula>-105575</formula>
    </cfRule>
  </conditionalFormatting>
  <conditionalFormatting sqref="BB199:BB202">
    <cfRule type="cellIs" dxfId="1909" priority="1909" operator="lessThan">
      <formula>0</formula>
    </cfRule>
    <cfRule type="cellIs" dxfId="1908" priority="1910" operator="lessThan">
      <formula>-105575</formula>
    </cfRule>
  </conditionalFormatting>
  <conditionalFormatting sqref="BB204:BB208">
    <cfRule type="cellIs" dxfId="1907" priority="1907" operator="lessThan">
      <formula>0</formula>
    </cfRule>
    <cfRule type="cellIs" dxfId="1906" priority="1908" operator="lessThan">
      <formula>-105575</formula>
    </cfRule>
  </conditionalFormatting>
  <conditionalFormatting sqref="BB204:BB208">
    <cfRule type="cellIs" dxfId="1905" priority="1905" operator="lessThan">
      <formula>0</formula>
    </cfRule>
    <cfRule type="cellIs" dxfId="1904" priority="1906" operator="lessThan">
      <formula>-105575</formula>
    </cfRule>
  </conditionalFormatting>
  <conditionalFormatting sqref="BB204:BB208">
    <cfRule type="cellIs" dxfId="1903" priority="1903" operator="lessThan">
      <formula>0</formula>
    </cfRule>
    <cfRule type="cellIs" dxfId="1902" priority="1904" operator="lessThan">
      <formula>-105575</formula>
    </cfRule>
  </conditionalFormatting>
  <conditionalFormatting sqref="BB210:BB211">
    <cfRule type="cellIs" dxfId="1901" priority="1901" operator="lessThan">
      <formula>0</formula>
    </cfRule>
    <cfRule type="cellIs" dxfId="1900" priority="1902" operator="lessThan">
      <formula>-105575</formula>
    </cfRule>
  </conditionalFormatting>
  <conditionalFormatting sqref="BB210:BB211">
    <cfRule type="cellIs" dxfId="1899" priority="1899" operator="lessThan">
      <formula>0</formula>
    </cfRule>
    <cfRule type="cellIs" dxfId="1898" priority="1900" operator="lessThan">
      <formula>-105575</formula>
    </cfRule>
  </conditionalFormatting>
  <conditionalFormatting sqref="BB210:BB211">
    <cfRule type="cellIs" dxfId="1897" priority="1897" operator="lessThan">
      <formula>0</formula>
    </cfRule>
    <cfRule type="cellIs" dxfId="1896" priority="1898" operator="lessThan">
      <formula>-105575</formula>
    </cfRule>
  </conditionalFormatting>
  <conditionalFormatting sqref="BB214:BB219">
    <cfRule type="cellIs" dxfId="1895" priority="1895" operator="lessThan">
      <formula>0</formula>
    </cfRule>
    <cfRule type="cellIs" dxfId="1894" priority="1896" operator="lessThan">
      <formula>-105575</formula>
    </cfRule>
  </conditionalFormatting>
  <conditionalFormatting sqref="BB214:BB219">
    <cfRule type="cellIs" dxfId="1893" priority="1893" operator="lessThan">
      <formula>0</formula>
    </cfRule>
    <cfRule type="cellIs" dxfId="1892" priority="1894" operator="lessThan">
      <formula>-105575</formula>
    </cfRule>
  </conditionalFormatting>
  <conditionalFormatting sqref="BB214:BB219">
    <cfRule type="cellIs" dxfId="1891" priority="1891" operator="lessThan">
      <formula>0</formula>
    </cfRule>
    <cfRule type="cellIs" dxfId="1890" priority="1892" operator="lessThan">
      <formula>-105575</formula>
    </cfRule>
  </conditionalFormatting>
  <conditionalFormatting sqref="BB222:BB224">
    <cfRule type="cellIs" dxfId="1889" priority="1889" operator="lessThan">
      <formula>0</formula>
    </cfRule>
    <cfRule type="cellIs" dxfId="1888" priority="1890" operator="lessThan">
      <formula>-105575</formula>
    </cfRule>
  </conditionalFormatting>
  <conditionalFormatting sqref="BB222:BB224">
    <cfRule type="cellIs" dxfId="1887" priority="1887" operator="lessThan">
      <formula>0</formula>
    </cfRule>
    <cfRule type="cellIs" dxfId="1886" priority="1888" operator="lessThan">
      <formula>-105575</formula>
    </cfRule>
  </conditionalFormatting>
  <conditionalFormatting sqref="BB222:BB224">
    <cfRule type="cellIs" dxfId="1885" priority="1885" operator="lessThan">
      <formula>0</formula>
    </cfRule>
    <cfRule type="cellIs" dxfId="1884" priority="1886" operator="lessThan">
      <formula>-105575</formula>
    </cfRule>
  </conditionalFormatting>
  <conditionalFormatting sqref="BB227:BB230">
    <cfRule type="cellIs" dxfId="1883" priority="1883" operator="lessThan">
      <formula>0</formula>
    </cfRule>
    <cfRule type="cellIs" dxfId="1882" priority="1884" operator="lessThan">
      <formula>-105575</formula>
    </cfRule>
  </conditionalFormatting>
  <conditionalFormatting sqref="BB227:BB230">
    <cfRule type="cellIs" dxfId="1881" priority="1881" operator="lessThan">
      <formula>0</formula>
    </cfRule>
    <cfRule type="cellIs" dxfId="1880" priority="1882" operator="lessThan">
      <formula>-105575</formula>
    </cfRule>
  </conditionalFormatting>
  <conditionalFormatting sqref="BB227:BB230">
    <cfRule type="cellIs" dxfId="1879" priority="1879" operator="lessThan">
      <formula>0</formula>
    </cfRule>
    <cfRule type="cellIs" dxfId="1878" priority="1880" operator="lessThan">
      <formula>-105575</formula>
    </cfRule>
  </conditionalFormatting>
  <conditionalFormatting sqref="BB203 BB220:BB221 BB235:BB243 BB231:BB233 BB212:BB213 BB225:BB226">
    <cfRule type="cellIs" dxfId="1877" priority="1877" operator="lessThan">
      <formula>0</formula>
    </cfRule>
    <cfRule type="cellIs" dxfId="1876" priority="1878" operator="lessThan">
      <formula>-105575</formula>
    </cfRule>
  </conditionalFormatting>
  <conditionalFormatting sqref="BB220 BB212:BB213 BB235:BB238 BB240:BB243 BB225:BB226 BB231:BB233">
    <cfRule type="cellIs" dxfId="1875" priority="1875" operator="lessThan">
      <formula>0</formula>
    </cfRule>
    <cfRule type="cellIs" dxfId="1874" priority="1876" operator="lessThan">
      <formula>-105575</formula>
    </cfRule>
  </conditionalFormatting>
  <conditionalFormatting sqref="BB220:BB221 BB243 BB226 BB231:BB236 BB238:BB241 BB203 BB213">
    <cfRule type="cellIs" dxfId="1873" priority="1873" operator="lessThan">
      <formula>0</formula>
    </cfRule>
    <cfRule type="cellIs" dxfId="1872" priority="1874" operator="lessThan">
      <formula>-105575</formula>
    </cfRule>
  </conditionalFormatting>
  <conditionalFormatting sqref="BB235:BB243 BB231:BB233 BB220 BB212:BB213 BB225:BB226">
    <cfRule type="cellIs" dxfId="1871" priority="1871" operator="lessThan">
      <formula>0</formula>
    </cfRule>
    <cfRule type="cellIs" dxfId="1870" priority="1872" operator="lessThan">
      <formula>-105575</formula>
    </cfRule>
  </conditionalFormatting>
  <conditionalFormatting sqref="BB220:BB221 BB237:BB243 BB203 BB231:BB235 BB212:BB213 BB225:BB226">
    <cfRule type="cellIs" dxfId="1869" priority="1869" operator="lessThan">
      <formula>0</formula>
    </cfRule>
    <cfRule type="cellIs" dxfId="1868" priority="1870" operator="lessThan">
      <formula>-105575</formula>
    </cfRule>
  </conditionalFormatting>
  <conditionalFormatting sqref="BB220:BB221 BB237:BB240 BB242:BB243 BB225:BB226 BB231:BB235">
    <cfRule type="cellIs" dxfId="1867" priority="1867" operator="lessThan">
      <formula>0</formula>
    </cfRule>
    <cfRule type="cellIs" dxfId="1866" priority="1868" operator="lessThan">
      <formula>-105575</formula>
    </cfRule>
  </conditionalFormatting>
  <conditionalFormatting sqref="BB212 BB231 BB233:BB238 BB240:BB243 BB225">
    <cfRule type="cellIs" dxfId="1865" priority="1865" operator="lessThan">
      <formula>0</formula>
    </cfRule>
    <cfRule type="cellIs" dxfId="1864" priority="1866" operator="lessThan">
      <formula>-105575</formula>
    </cfRule>
  </conditionalFormatting>
  <conditionalFormatting sqref="BB237:BB243 BB231:BB235 BB220:BB221 BB225:BB226">
    <cfRule type="cellIs" dxfId="1863" priority="1863" operator="lessThan">
      <formula>0</formula>
    </cfRule>
    <cfRule type="cellIs" dxfId="1862" priority="1864" operator="lessThan">
      <formula>-105575</formula>
    </cfRule>
  </conditionalFormatting>
  <conditionalFormatting sqref="BB233:BB237 BB231 BB239:BB243">
    <cfRule type="cellIs" dxfId="1861" priority="1861" operator="lessThan">
      <formula>0</formula>
    </cfRule>
    <cfRule type="cellIs" dxfId="1860" priority="1862" operator="lessThan">
      <formula>-105575</formula>
    </cfRule>
  </conditionalFormatting>
  <conditionalFormatting sqref="BB233:BB237 BB231 BB239:BB243">
    <cfRule type="cellIs" dxfId="1859" priority="1859" operator="lessThan">
      <formula>0</formula>
    </cfRule>
    <cfRule type="cellIs" dxfId="1858" priority="1860" operator="lessThan">
      <formula>-105575</formula>
    </cfRule>
  </conditionalFormatting>
  <conditionalFormatting sqref="BB119:BB128 BB106:BB117 BB101:BB104 BB80:BB98">
    <cfRule type="cellIs" dxfId="1857" priority="1857" operator="lessThan">
      <formula>0</formula>
    </cfRule>
    <cfRule type="cellIs" dxfId="1856" priority="1858" operator="lessThan">
      <formula>-105575</formula>
    </cfRule>
  </conditionalFormatting>
  <conditionalFormatting sqref="BB130 BB132 BB134">
    <cfRule type="cellIs" dxfId="1855" priority="1855" operator="lessThan">
      <formula>0</formula>
    </cfRule>
    <cfRule type="cellIs" dxfId="1854" priority="1856" operator="lessThan">
      <formula>-105575</formula>
    </cfRule>
  </conditionalFormatting>
  <conditionalFormatting sqref="BB130 BB132 BB134">
    <cfRule type="cellIs" dxfId="1853" priority="1853" operator="lessThan">
      <formula>0</formula>
    </cfRule>
    <cfRule type="cellIs" dxfId="1852" priority="1854" operator="lessThan">
      <formula>-105575</formula>
    </cfRule>
  </conditionalFormatting>
  <conditionalFormatting sqref="BB129 BB131 BB133 BB135">
    <cfRule type="cellIs" dxfId="1851" priority="1851" operator="lessThan">
      <formula>0</formula>
    </cfRule>
    <cfRule type="cellIs" dxfId="1850" priority="1852" operator="lessThan">
      <formula>-105575</formula>
    </cfRule>
  </conditionalFormatting>
  <conditionalFormatting sqref="BB140 BB145 BB142:BB143 BB137:BB138">
    <cfRule type="cellIs" dxfId="1849" priority="1849" operator="lessThan">
      <formula>0</formula>
    </cfRule>
    <cfRule type="cellIs" dxfId="1848" priority="1850" operator="lessThan">
      <formula>-105575</formula>
    </cfRule>
  </conditionalFormatting>
  <conditionalFormatting sqref="BB149">
    <cfRule type="cellIs" dxfId="1847" priority="1847" operator="lessThan">
      <formula>0</formula>
    </cfRule>
    <cfRule type="cellIs" dxfId="1846" priority="1848" operator="lessThan">
      <formula>-105575</formula>
    </cfRule>
  </conditionalFormatting>
  <conditionalFormatting sqref="BB129:BB138 BB140:BB149">
    <cfRule type="cellIs" dxfId="1845" priority="1845" operator="lessThan">
      <formula>0</formula>
    </cfRule>
    <cfRule type="cellIs" dxfId="1844" priority="1846" operator="lessThan">
      <formula>-105575</formula>
    </cfRule>
  </conditionalFormatting>
  <conditionalFormatting sqref="BB94:BB98 BB86:BB87 BB89:BB91 BB141:BB149 BB124:BB133 BB107:BB110 BB112:BB117 BB119:BB122 BB135:BB138 BB101:BB104 BB80:BB84">
    <cfRule type="cellIs" dxfId="1843" priority="1843" operator="lessThan">
      <formula>0</formula>
    </cfRule>
    <cfRule type="cellIs" dxfId="1842" priority="1844" operator="lessThan">
      <formula>-105575</formula>
    </cfRule>
  </conditionalFormatting>
  <conditionalFormatting sqref="BB129 BB131 BB133 BB135">
    <cfRule type="cellIs" dxfId="1841" priority="1841" operator="lessThan">
      <formula>0</formula>
    </cfRule>
    <cfRule type="cellIs" dxfId="1840" priority="1842" operator="lessThan">
      <formula>-105575</formula>
    </cfRule>
  </conditionalFormatting>
  <conditionalFormatting sqref="BB146 BB144 BB141">
    <cfRule type="cellIs" dxfId="1839" priority="1839" operator="lessThan">
      <formula>0</formula>
    </cfRule>
    <cfRule type="cellIs" dxfId="1838" priority="1840" operator="lessThan">
      <formula>-105575</formula>
    </cfRule>
  </conditionalFormatting>
  <conditionalFormatting sqref="BB146 BB144 BB141">
    <cfRule type="cellIs" dxfId="1837" priority="1837" operator="lessThan">
      <formula>0</formula>
    </cfRule>
    <cfRule type="cellIs" dxfId="1836" priority="1838" operator="lessThan">
      <formula>-105575</formula>
    </cfRule>
  </conditionalFormatting>
  <conditionalFormatting sqref="BB140 BB145 BB142:BB143 BB137:BB138">
    <cfRule type="cellIs" dxfId="1835" priority="1835" operator="lessThan">
      <formula>0</formula>
    </cfRule>
    <cfRule type="cellIs" dxfId="1834" priority="1836" operator="lessThan">
      <formula>-105575</formula>
    </cfRule>
  </conditionalFormatting>
  <conditionalFormatting sqref="BB149">
    <cfRule type="cellIs" dxfId="1833" priority="1833" operator="lessThan">
      <formula>0</formula>
    </cfRule>
    <cfRule type="cellIs" dxfId="1832" priority="1834" operator="lessThan">
      <formula>-105575</formula>
    </cfRule>
  </conditionalFormatting>
  <conditionalFormatting sqref="BB94:BB98 BB86:BB87 BB89:BB91 BB141:BB149 BB124:BB133 BB107:BB110 BB112:BB117 BB119:BB122 BB135:BB138 BB101:BB104 BB80:BB84">
    <cfRule type="cellIs" dxfId="1831" priority="1831" operator="lessThan">
      <formula>0</formula>
    </cfRule>
    <cfRule type="cellIs" dxfId="183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29" priority="1829" operator="lessThan">
      <formula>0</formula>
    </cfRule>
    <cfRule type="cellIs" dxfId="1828" priority="1830" operator="lessThan">
      <formula>-105575</formula>
    </cfRule>
  </conditionalFormatting>
  <conditionalFormatting sqref="BB41">
    <cfRule type="cellIs" dxfId="1827" priority="1827" operator="lessThan">
      <formula>0</formula>
    </cfRule>
    <cfRule type="cellIs" dxfId="1826" priority="1828" operator="lessThan">
      <formula>-105575</formula>
    </cfRule>
  </conditionalFormatting>
  <conditionalFormatting sqref="BB152:BB155">
    <cfRule type="cellIs" dxfId="1825" priority="1825" operator="lessThan">
      <formula>0</formula>
    </cfRule>
    <cfRule type="cellIs" dxfId="1824" priority="1826" operator="lessThan">
      <formula>-105575</formula>
    </cfRule>
  </conditionalFormatting>
  <conditionalFormatting sqref="BB152:BB155">
    <cfRule type="cellIs" dxfId="1823" priority="1823" operator="lessThan">
      <formula>0</formula>
    </cfRule>
    <cfRule type="cellIs" dxfId="1822" priority="1824" operator="lessThan">
      <formula>-105575</formula>
    </cfRule>
  </conditionalFormatting>
  <conditionalFormatting sqref="BB152:BB155">
    <cfRule type="cellIs" dxfId="1821" priority="1821" operator="lessThan">
      <formula>0</formula>
    </cfRule>
    <cfRule type="cellIs" dxfId="1820" priority="1822" operator="lessThan">
      <formula>-105575</formula>
    </cfRule>
  </conditionalFormatting>
  <conditionalFormatting sqref="BB157:BB158">
    <cfRule type="cellIs" dxfId="1819" priority="1819" operator="lessThan">
      <formula>0</formula>
    </cfRule>
    <cfRule type="cellIs" dxfId="1818" priority="1820" operator="lessThan">
      <formula>-105575</formula>
    </cfRule>
  </conditionalFormatting>
  <conditionalFormatting sqref="BB157:BB158">
    <cfRule type="cellIs" dxfId="1817" priority="1817" operator="lessThan">
      <formula>0</formula>
    </cfRule>
    <cfRule type="cellIs" dxfId="1816" priority="1818" operator="lessThan">
      <formula>-105575</formula>
    </cfRule>
  </conditionalFormatting>
  <conditionalFormatting sqref="BB157:BB158">
    <cfRule type="cellIs" dxfId="1815" priority="1815" operator="lessThan">
      <formula>0</formula>
    </cfRule>
    <cfRule type="cellIs" dxfId="1814" priority="1816" operator="lessThan">
      <formula>-105575</formula>
    </cfRule>
  </conditionalFormatting>
  <conditionalFormatting sqref="BB160:BB161">
    <cfRule type="cellIs" dxfId="1813" priority="1813" operator="lessThan">
      <formula>0</formula>
    </cfRule>
    <cfRule type="cellIs" dxfId="1812" priority="1814" operator="lessThan">
      <formula>-105575</formula>
    </cfRule>
  </conditionalFormatting>
  <conditionalFormatting sqref="BB160:BB161">
    <cfRule type="cellIs" dxfId="1811" priority="1811" operator="lessThan">
      <formula>0</formula>
    </cfRule>
    <cfRule type="cellIs" dxfId="1810" priority="1812" operator="lessThan">
      <formula>-105575</formula>
    </cfRule>
  </conditionalFormatting>
  <conditionalFormatting sqref="BB160:BB161">
    <cfRule type="cellIs" dxfId="1809" priority="1809" operator="lessThan">
      <formula>0</formula>
    </cfRule>
    <cfRule type="cellIs" dxfId="1808" priority="1810" operator="lessThan">
      <formula>-105575</formula>
    </cfRule>
  </conditionalFormatting>
  <conditionalFormatting sqref="BB164:BB167">
    <cfRule type="cellIs" dxfId="1807" priority="1807" operator="lessThan">
      <formula>0</formula>
    </cfRule>
    <cfRule type="cellIs" dxfId="1806" priority="1808" operator="lessThan">
      <formula>-105575</formula>
    </cfRule>
  </conditionalFormatting>
  <conditionalFormatting sqref="BB164:BB167">
    <cfRule type="cellIs" dxfId="1805" priority="1805" operator="lessThan">
      <formula>0</formula>
    </cfRule>
    <cfRule type="cellIs" dxfId="1804" priority="1806" operator="lessThan">
      <formula>-105575</formula>
    </cfRule>
  </conditionalFormatting>
  <conditionalFormatting sqref="BB164:BB167">
    <cfRule type="cellIs" dxfId="1803" priority="1803" operator="lessThan">
      <formula>0</formula>
    </cfRule>
    <cfRule type="cellIs" dxfId="1802" priority="1804" operator="lessThan">
      <formula>-105575</formula>
    </cfRule>
  </conditionalFormatting>
  <conditionalFormatting sqref="BB169:BB177">
    <cfRule type="cellIs" dxfId="1801" priority="1801" operator="lessThan">
      <formula>0</formula>
    </cfRule>
    <cfRule type="cellIs" dxfId="1800" priority="1802" operator="lessThan">
      <formula>-105575</formula>
    </cfRule>
  </conditionalFormatting>
  <conditionalFormatting sqref="BB169:BB177">
    <cfRule type="cellIs" dxfId="1799" priority="1799" operator="lessThan">
      <formula>0</formula>
    </cfRule>
    <cfRule type="cellIs" dxfId="1798" priority="1800" operator="lessThan">
      <formula>-105575</formula>
    </cfRule>
  </conditionalFormatting>
  <conditionalFormatting sqref="BB169:BB177">
    <cfRule type="cellIs" dxfId="1797" priority="1797" operator="lessThan">
      <formula>0</formula>
    </cfRule>
    <cfRule type="cellIs" dxfId="1796" priority="1798" operator="lessThan">
      <formula>-105575</formula>
    </cfRule>
  </conditionalFormatting>
  <conditionalFormatting sqref="BB179:BB180">
    <cfRule type="cellIs" dxfId="1795" priority="1795" operator="lessThan">
      <formula>0</formula>
    </cfRule>
    <cfRule type="cellIs" dxfId="1794" priority="1796" operator="lessThan">
      <formula>-105575</formula>
    </cfRule>
  </conditionalFormatting>
  <conditionalFormatting sqref="BB179:BB180">
    <cfRule type="cellIs" dxfId="1793" priority="1793" operator="lessThan">
      <formula>0</formula>
    </cfRule>
    <cfRule type="cellIs" dxfId="1792" priority="1794" operator="lessThan">
      <formula>-105575</formula>
    </cfRule>
  </conditionalFormatting>
  <conditionalFormatting sqref="BB179:BB180">
    <cfRule type="cellIs" dxfId="1791" priority="1791" operator="lessThan">
      <formula>0</formula>
    </cfRule>
    <cfRule type="cellIs" dxfId="1790" priority="1792" operator="lessThan">
      <formula>-105575</formula>
    </cfRule>
  </conditionalFormatting>
  <conditionalFormatting sqref="BB183:BB189">
    <cfRule type="cellIs" dxfId="1789" priority="1789" operator="lessThan">
      <formula>0</formula>
    </cfRule>
    <cfRule type="cellIs" dxfId="1788" priority="1790" operator="lessThan">
      <formula>-105575</formula>
    </cfRule>
  </conditionalFormatting>
  <conditionalFormatting sqref="BB183:BB189">
    <cfRule type="cellIs" dxfId="1787" priority="1787" operator="lessThan">
      <formula>0</formula>
    </cfRule>
    <cfRule type="cellIs" dxfId="1786" priority="1788" operator="lessThan">
      <formula>-105575</formula>
    </cfRule>
  </conditionalFormatting>
  <conditionalFormatting sqref="BB183:BB189">
    <cfRule type="cellIs" dxfId="1785" priority="1785" operator="lessThan">
      <formula>0</formula>
    </cfRule>
    <cfRule type="cellIs" dxfId="1784" priority="1786" operator="lessThan">
      <formula>-105575</formula>
    </cfRule>
  </conditionalFormatting>
  <conditionalFormatting sqref="BB191:BB192">
    <cfRule type="cellIs" dxfId="1783" priority="1783" operator="lessThan">
      <formula>0</formula>
    </cfRule>
    <cfRule type="cellIs" dxfId="1782" priority="1784" operator="lessThan">
      <formula>-105575</formula>
    </cfRule>
  </conditionalFormatting>
  <conditionalFormatting sqref="BB191:BB192">
    <cfRule type="cellIs" dxfId="1781" priority="1781" operator="lessThan">
      <formula>0</formula>
    </cfRule>
    <cfRule type="cellIs" dxfId="1780" priority="1782" operator="lessThan">
      <formula>-105575</formula>
    </cfRule>
  </conditionalFormatting>
  <conditionalFormatting sqref="BB191:BB192">
    <cfRule type="cellIs" dxfId="1779" priority="1779" operator="lessThan">
      <formula>0</formula>
    </cfRule>
    <cfRule type="cellIs" dxfId="1778" priority="1780" operator="lessThan">
      <formula>-105575</formula>
    </cfRule>
  </conditionalFormatting>
  <conditionalFormatting sqref="BB194:BB195">
    <cfRule type="cellIs" dxfId="1777" priority="1777" operator="lessThan">
      <formula>0</formula>
    </cfRule>
    <cfRule type="cellIs" dxfId="1776" priority="1778" operator="lessThan">
      <formula>-105575</formula>
    </cfRule>
  </conditionalFormatting>
  <conditionalFormatting sqref="BB194:BB195">
    <cfRule type="cellIs" dxfId="1775" priority="1775" operator="lessThan">
      <formula>0</formula>
    </cfRule>
    <cfRule type="cellIs" dxfId="1774" priority="1776" operator="lessThan">
      <formula>-105575</formula>
    </cfRule>
  </conditionalFormatting>
  <conditionalFormatting sqref="BB194:BB195">
    <cfRule type="cellIs" dxfId="1773" priority="1773" operator="lessThan">
      <formula>0</formula>
    </cfRule>
    <cfRule type="cellIs" dxfId="1772" priority="1774" operator="lessThan">
      <formula>-105575</formula>
    </cfRule>
  </conditionalFormatting>
  <conditionalFormatting sqref="BB199:BB202">
    <cfRule type="cellIs" dxfId="1771" priority="1771" operator="lessThan">
      <formula>0</formula>
    </cfRule>
    <cfRule type="cellIs" dxfId="1770" priority="1772" operator="lessThan">
      <formula>-105575</formula>
    </cfRule>
  </conditionalFormatting>
  <conditionalFormatting sqref="BB199:BB202">
    <cfRule type="cellIs" dxfId="1769" priority="1769" operator="lessThan">
      <formula>0</formula>
    </cfRule>
    <cfRule type="cellIs" dxfId="1768" priority="1770" operator="lessThan">
      <formula>-105575</formula>
    </cfRule>
  </conditionalFormatting>
  <conditionalFormatting sqref="BB199:BB202">
    <cfRule type="cellIs" dxfId="1767" priority="1767" operator="lessThan">
      <formula>0</formula>
    </cfRule>
    <cfRule type="cellIs" dxfId="1766" priority="1768" operator="lessThan">
      <formula>-105575</formula>
    </cfRule>
  </conditionalFormatting>
  <conditionalFormatting sqref="BB204:BB208">
    <cfRule type="cellIs" dxfId="1765" priority="1765" operator="lessThan">
      <formula>0</formula>
    </cfRule>
    <cfRule type="cellIs" dxfId="1764" priority="1766" operator="lessThan">
      <formula>-105575</formula>
    </cfRule>
  </conditionalFormatting>
  <conditionalFormatting sqref="BB204:BB208">
    <cfRule type="cellIs" dxfId="1763" priority="1763" operator="lessThan">
      <formula>0</formula>
    </cfRule>
    <cfRule type="cellIs" dxfId="1762" priority="1764" operator="lessThan">
      <formula>-105575</formula>
    </cfRule>
  </conditionalFormatting>
  <conditionalFormatting sqref="BB204:BB208">
    <cfRule type="cellIs" dxfId="1761" priority="1761" operator="lessThan">
      <formula>0</formula>
    </cfRule>
    <cfRule type="cellIs" dxfId="1760" priority="1762" operator="lessThan">
      <formula>-105575</formula>
    </cfRule>
  </conditionalFormatting>
  <conditionalFormatting sqref="BB210:BB211">
    <cfRule type="cellIs" dxfId="1759" priority="1759" operator="lessThan">
      <formula>0</formula>
    </cfRule>
    <cfRule type="cellIs" dxfId="1758" priority="1760" operator="lessThan">
      <formula>-105575</formula>
    </cfRule>
  </conditionalFormatting>
  <conditionalFormatting sqref="BB210:BB211">
    <cfRule type="cellIs" dxfId="1757" priority="1757" operator="lessThan">
      <formula>0</formula>
    </cfRule>
    <cfRule type="cellIs" dxfId="1756" priority="1758" operator="lessThan">
      <formula>-105575</formula>
    </cfRule>
  </conditionalFormatting>
  <conditionalFormatting sqref="BB210:BB211">
    <cfRule type="cellIs" dxfId="1755" priority="1755" operator="lessThan">
      <formula>0</formula>
    </cfRule>
    <cfRule type="cellIs" dxfId="1754" priority="1756" operator="lessThan">
      <formula>-105575</formula>
    </cfRule>
  </conditionalFormatting>
  <conditionalFormatting sqref="BB214:BB219">
    <cfRule type="cellIs" dxfId="1753" priority="1753" operator="lessThan">
      <formula>0</formula>
    </cfRule>
    <cfRule type="cellIs" dxfId="1752" priority="1754" operator="lessThan">
      <formula>-105575</formula>
    </cfRule>
  </conditionalFormatting>
  <conditionalFormatting sqref="BB214:BB219">
    <cfRule type="cellIs" dxfId="1751" priority="1751" operator="lessThan">
      <formula>0</formula>
    </cfRule>
    <cfRule type="cellIs" dxfId="1750" priority="1752" operator="lessThan">
      <formula>-105575</formula>
    </cfRule>
  </conditionalFormatting>
  <conditionalFormatting sqref="BB214:BB219">
    <cfRule type="cellIs" dxfId="1749" priority="1749" operator="lessThan">
      <formula>0</formula>
    </cfRule>
    <cfRule type="cellIs" dxfId="1748" priority="1750" operator="lessThan">
      <formula>-105575</formula>
    </cfRule>
  </conditionalFormatting>
  <conditionalFormatting sqref="BB222:BB224">
    <cfRule type="cellIs" dxfId="1747" priority="1747" operator="lessThan">
      <formula>0</formula>
    </cfRule>
    <cfRule type="cellIs" dxfId="1746" priority="1748" operator="lessThan">
      <formula>-105575</formula>
    </cfRule>
  </conditionalFormatting>
  <conditionalFormatting sqref="BB222:BB224">
    <cfRule type="cellIs" dxfId="1745" priority="1745" operator="lessThan">
      <formula>0</formula>
    </cfRule>
    <cfRule type="cellIs" dxfId="1744" priority="1746" operator="lessThan">
      <formula>-105575</formula>
    </cfRule>
  </conditionalFormatting>
  <conditionalFormatting sqref="BB222:BB224">
    <cfRule type="cellIs" dxfId="1743" priority="1743" operator="lessThan">
      <formula>0</formula>
    </cfRule>
    <cfRule type="cellIs" dxfId="1742" priority="1744" operator="lessThan">
      <formula>-105575</formula>
    </cfRule>
  </conditionalFormatting>
  <conditionalFormatting sqref="BB227:BB230">
    <cfRule type="cellIs" dxfId="1741" priority="1741" operator="lessThan">
      <formula>0</formula>
    </cfRule>
    <cfRule type="cellIs" dxfId="1740" priority="1742" operator="lessThan">
      <formula>-105575</formula>
    </cfRule>
  </conditionalFormatting>
  <conditionalFormatting sqref="BB227:BB230">
    <cfRule type="cellIs" dxfId="1739" priority="1739" operator="lessThan">
      <formula>0</formula>
    </cfRule>
    <cfRule type="cellIs" dxfId="1738" priority="1740" operator="lessThan">
      <formula>-105575</formula>
    </cfRule>
  </conditionalFormatting>
  <conditionalFormatting sqref="BB227:BB230">
    <cfRule type="cellIs" dxfId="1737" priority="1737" operator="lessThan">
      <formula>0</formula>
    </cfRule>
    <cfRule type="cellIs" dxfId="1736" priority="1738" operator="lessThan">
      <formula>-105575</formula>
    </cfRule>
  </conditionalFormatting>
  <conditionalFormatting sqref="BB246:BB249">
    <cfRule type="cellIs" dxfId="1735" priority="1735" operator="lessThan">
      <formula>0</formula>
    </cfRule>
    <cfRule type="cellIs" dxfId="1734" priority="1736" operator="lessThan">
      <formula>-105575</formula>
    </cfRule>
  </conditionalFormatting>
  <conditionalFormatting sqref="BB246:BB249">
    <cfRule type="cellIs" dxfId="1733" priority="1733" operator="lessThan">
      <formula>0</formula>
    </cfRule>
    <cfRule type="cellIs" dxfId="1732" priority="1734" operator="lessThan">
      <formula>-105575</formula>
    </cfRule>
  </conditionalFormatting>
  <conditionalFormatting sqref="BB246:BB249">
    <cfRule type="cellIs" dxfId="1731" priority="1731" operator="lessThan">
      <formula>0</formula>
    </cfRule>
    <cfRule type="cellIs" dxfId="1730" priority="1732" operator="lessThan">
      <formula>-105575</formula>
    </cfRule>
  </conditionalFormatting>
  <conditionalFormatting sqref="BB246:BB249">
    <cfRule type="cellIs" dxfId="1729" priority="1729" operator="lessThan">
      <formula>0</formula>
    </cfRule>
    <cfRule type="cellIs" dxfId="1728" priority="1730" operator="lessThan">
      <formula>-105575</formula>
    </cfRule>
  </conditionalFormatting>
  <conditionalFormatting sqref="BB246:BB249">
    <cfRule type="cellIs" dxfId="1727" priority="1727" operator="lessThan">
      <formula>0</formula>
    </cfRule>
    <cfRule type="cellIs" dxfId="1726" priority="1728" operator="lessThan">
      <formula>-105575</formula>
    </cfRule>
  </conditionalFormatting>
  <conditionalFormatting sqref="BB246:BB249">
    <cfRule type="cellIs" dxfId="1725" priority="1725" operator="lessThan">
      <formula>0</formula>
    </cfRule>
    <cfRule type="cellIs" dxfId="1724" priority="1726" operator="lessThan">
      <formula>-105575</formula>
    </cfRule>
  </conditionalFormatting>
  <conditionalFormatting sqref="BB246:BB249">
    <cfRule type="cellIs" dxfId="1723" priority="1723" operator="lessThan">
      <formula>0</formula>
    </cfRule>
    <cfRule type="cellIs" dxfId="1722" priority="1724" operator="lessThan">
      <formula>-105575</formula>
    </cfRule>
  </conditionalFormatting>
  <conditionalFormatting sqref="BB246:BB249">
    <cfRule type="cellIs" dxfId="1721" priority="1721" operator="lessThan">
      <formula>0</formula>
    </cfRule>
    <cfRule type="cellIs" dxfId="1720" priority="1722" operator="lessThan">
      <formula>-105575</formula>
    </cfRule>
  </conditionalFormatting>
  <conditionalFormatting sqref="BB246:BB249">
    <cfRule type="cellIs" dxfId="1719" priority="1719" operator="lessThan">
      <formula>0</formula>
    </cfRule>
    <cfRule type="cellIs" dxfId="1718" priority="1720" operator="lessThan">
      <formula>-105575</formula>
    </cfRule>
  </conditionalFormatting>
  <conditionalFormatting sqref="BB251:BB253">
    <cfRule type="cellIs" dxfId="1717" priority="1717" operator="lessThan">
      <formula>0</formula>
    </cfRule>
    <cfRule type="cellIs" dxfId="1716" priority="1718" operator="lessThan">
      <formula>-105575</formula>
    </cfRule>
  </conditionalFormatting>
  <conditionalFormatting sqref="BB251:BB253">
    <cfRule type="cellIs" dxfId="1715" priority="1715" operator="lessThan">
      <formula>0</formula>
    </cfRule>
    <cfRule type="cellIs" dxfId="1714" priority="1716" operator="lessThan">
      <formula>-105575</formula>
    </cfRule>
  </conditionalFormatting>
  <conditionalFormatting sqref="BB251:BB253">
    <cfRule type="cellIs" dxfId="1713" priority="1713" operator="lessThan">
      <formula>0</formula>
    </cfRule>
    <cfRule type="cellIs" dxfId="1712" priority="1714" operator="lessThan">
      <formula>-105575</formula>
    </cfRule>
  </conditionalFormatting>
  <conditionalFormatting sqref="BB251:BB253">
    <cfRule type="cellIs" dxfId="1711" priority="1711" operator="lessThan">
      <formula>0</formula>
    </cfRule>
    <cfRule type="cellIs" dxfId="1710" priority="1712" operator="lessThan">
      <formula>-105575</formula>
    </cfRule>
  </conditionalFormatting>
  <conditionalFormatting sqref="BB251:BB253">
    <cfRule type="cellIs" dxfId="1709" priority="1709" operator="lessThan">
      <formula>0</formula>
    </cfRule>
    <cfRule type="cellIs" dxfId="1708" priority="1710" operator="lessThan">
      <formula>-105575</formula>
    </cfRule>
  </conditionalFormatting>
  <conditionalFormatting sqref="BB251:BB253">
    <cfRule type="cellIs" dxfId="1707" priority="1707" operator="lessThan">
      <formula>0</formula>
    </cfRule>
    <cfRule type="cellIs" dxfId="1706" priority="1708" operator="lessThan">
      <formula>-105575</formula>
    </cfRule>
  </conditionalFormatting>
  <conditionalFormatting sqref="BB251:BB253">
    <cfRule type="cellIs" dxfId="1705" priority="1705" operator="lessThan">
      <formula>0</formula>
    </cfRule>
    <cfRule type="cellIs" dxfId="1704" priority="1706" operator="lessThan">
      <formula>-105575</formula>
    </cfRule>
  </conditionalFormatting>
  <conditionalFormatting sqref="BB251:BB253">
    <cfRule type="cellIs" dxfId="1703" priority="1703" operator="lessThan">
      <formula>0</formula>
    </cfRule>
    <cfRule type="cellIs" dxfId="1702" priority="1704" operator="lessThan">
      <formula>-105575</formula>
    </cfRule>
  </conditionalFormatting>
  <conditionalFormatting sqref="BB251:BB253">
    <cfRule type="cellIs" dxfId="1701" priority="1701" operator="lessThan">
      <formula>0</formula>
    </cfRule>
    <cfRule type="cellIs" dxfId="1700" priority="1702" operator="lessThan">
      <formula>-105575</formula>
    </cfRule>
  </conditionalFormatting>
  <conditionalFormatting sqref="BB255:BB257">
    <cfRule type="cellIs" dxfId="1699" priority="1699" operator="lessThan">
      <formula>0</formula>
    </cfRule>
    <cfRule type="cellIs" dxfId="1698" priority="1700" operator="lessThan">
      <formula>-105575</formula>
    </cfRule>
  </conditionalFormatting>
  <conditionalFormatting sqref="BB255:BB257">
    <cfRule type="cellIs" dxfId="1697" priority="1697" operator="lessThan">
      <formula>0</formula>
    </cfRule>
    <cfRule type="cellIs" dxfId="1696" priority="1698" operator="lessThan">
      <formula>-105575</formula>
    </cfRule>
  </conditionalFormatting>
  <conditionalFormatting sqref="BB255:BB257">
    <cfRule type="cellIs" dxfId="1695" priority="1695" operator="lessThan">
      <formula>0</formula>
    </cfRule>
    <cfRule type="cellIs" dxfId="1694" priority="1696" operator="lessThan">
      <formula>-105575</formula>
    </cfRule>
  </conditionalFormatting>
  <conditionalFormatting sqref="BB255:BB257">
    <cfRule type="cellIs" dxfId="1693" priority="1693" operator="lessThan">
      <formula>0</formula>
    </cfRule>
    <cfRule type="cellIs" dxfId="1692" priority="1694" operator="lessThan">
      <formula>-105575</formula>
    </cfRule>
  </conditionalFormatting>
  <conditionalFormatting sqref="BB255:BB257">
    <cfRule type="cellIs" dxfId="1691" priority="1691" operator="lessThan">
      <formula>0</formula>
    </cfRule>
    <cfRule type="cellIs" dxfId="1690" priority="1692" operator="lessThan">
      <formula>-105575</formula>
    </cfRule>
  </conditionalFormatting>
  <conditionalFormatting sqref="BB255:BB257">
    <cfRule type="cellIs" dxfId="1689" priority="1689" operator="lessThan">
      <formula>0</formula>
    </cfRule>
    <cfRule type="cellIs" dxfId="1688" priority="1690" operator="lessThan">
      <formula>-105575</formula>
    </cfRule>
  </conditionalFormatting>
  <conditionalFormatting sqref="BB255:BB257">
    <cfRule type="cellIs" dxfId="1687" priority="1687" operator="lessThan">
      <formula>0</formula>
    </cfRule>
    <cfRule type="cellIs" dxfId="1686" priority="1688" operator="lessThan">
      <formula>-105575</formula>
    </cfRule>
  </conditionalFormatting>
  <conditionalFormatting sqref="BB255:BB257">
    <cfRule type="cellIs" dxfId="1685" priority="1685" operator="lessThan">
      <formula>0</formula>
    </cfRule>
    <cfRule type="cellIs" dxfId="1684" priority="1686" operator="lessThan">
      <formula>-105575</formula>
    </cfRule>
  </conditionalFormatting>
  <conditionalFormatting sqref="BB255:BB257">
    <cfRule type="cellIs" dxfId="1683" priority="1683" operator="lessThan">
      <formula>0</formula>
    </cfRule>
    <cfRule type="cellIs" dxfId="1682" priority="1684" operator="lessThan">
      <formula>-105575</formula>
    </cfRule>
  </conditionalFormatting>
  <conditionalFormatting sqref="BB260:BB262">
    <cfRule type="cellIs" dxfId="1681" priority="1681" operator="lessThan">
      <formula>0</formula>
    </cfRule>
    <cfRule type="cellIs" dxfId="1680" priority="1682" operator="lessThan">
      <formula>-105575</formula>
    </cfRule>
  </conditionalFormatting>
  <conditionalFormatting sqref="BB260:BB262">
    <cfRule type="cellIs" dxfId="1679" priority="1679" operator="lessThan">
      <formula>0</formula>
    </cfRule>
    <cfRule type="cellIs" dxfId="1678" priority="1680" operator="lessThan">
      <formula>-105575</formula>
    </cfRule>
  </conditionalFormatting>
  <conditionalFormatting sqref="BB260:BB262">
    <cfRule type="cellIs" dxfId="1677" priority="1677" operator="lessThan">
      <formula>0</formula>
    </cfRule>
    <cfRule type="cellIs" dxfId="1676" priority="1678" operator="lessThan">
      <formula>-105575</formula>
    </cfRule>
  </conditionalFormatting>
  <conditionalFormatting sqref="BB260:BB262">
    <cfRule type="cellIs" dxfId="1675" priority="1675" operator="lessThan">
      <formula>0</formula>
    </cfRule>
    <cfRule type="cellIs" dxfId="1674" priority="1676" operator="lessThan">
      <formula>-105575</formula>
    </cfRule>
  </conditionalFormatting>
  <conditionalFormatting sqref="BB260:BB262">
    <cfRule type="cellIs" dxfId="1673" priority="1673" operator="lessThan">
      <formula>0</formula>
    </cfRule>
    <cfRule type="cellIs" dxfId="1672" priority="1674" operator="lessThan">
      <formula>-105575</formula>
    </cfRule>
  </conditionalFormatting>
  <conditionalFormatting sqref="BB260:BB262">
    <cfRule type="cellIs" dxfId="1671" priority="1671" operator="lessThan">
      <formula>0</formula>
    </cfRule>
    <cfRule type="cellIs" dxfId="1670" priority="1672" operator="lessThan">
      <formula>-105575</formula>
    </cfRule>
  </conditionalFormatting>
  <conditionalFormatting sqref="BB260:BB262">
    <cfRule type="cellIs" dxfId="1669" priority="1669" operator="lessThan">
      <formula>0</formula>
    </cfRule>
    <cfRule type="cellIs" dxfId="1668" priority="1670" operator="lessThan">
      <formula>-105575</formula>
    </cfRule>
  </conditionalFormatting>
  <conditionalFormatting sqref="BB260:BB262">
    <cfRule type="cellIs" dxfId="1667" priority="1667" operator="lessThan">
      <formula>0</formula>
    </cfRule>
    <cfRule type="cellIs" dxfId="1666" priority="1668" operator="lessThan">
      <formula>-105575</formula>
    </cfRule>
  </conditionalFormatting>
  <conditionalFormatting sqref="BB260:BB262">
    <cfRule type="cellIs" dxfId="1665" priority="1665" operator="lessThan">
      <formula>0</formula>
    </cfRule>
    <cfRule type="cellIs" dxfId="1664" priority="1666" operator="lessThan">
      <formula>-105575</formula>
    </cfRule>
  </conditionalFormatting>
  <conditionalFormatting sqref="BB264:BB267">
    <cfRule type="cellIs" dxfId="1663" priority="1663" operator="lessThan">
      <formula>0</formula>
    </cfRule>
    <cfRule type="cellIs" dxfId="1662" priority="1664" operator="lessThan">
      <formula>-105575</formula>
    </cfRule>
  </conditionalFormatting>
  <conditionalFormatting sqref="BB264:BB267">
    <cfRule type="cellIs" dxfId="1661" priority="1661" operator="lessThan">
      <formula>0</formula>
    </cfRule>
    <cfRule type="cellIs" dxfId="1660" priority="1662" operator="lessThan">
      <formula>-105575</formula>
    </cfRule>
  </conditionalFormatting>
  <conditionalFormatting sqref="BB264:BB267">
    <cfRule type="cellIs" dxfId="1659" priority="1659" operator="lessThan">
      <formula>0</formula>
    </cfRule>
    <cfRule type="cellIs" dxfId="1658" priority="1660" operator="lessThan">
      <formula>-105575</formula>
    </cfRule>
  </conditionalFormatting>
  <conditionalFormatting sqref="BB264:BB267">
    <cfRule type="cellIs" dxfId="1657" priority="1657" operator="lessThan">
      <formula>0</formula>
    </cfRule>
    <cfRule type="cellIs" dxfId="1656" priority="1658" operator="lessThan">
      <formula>-105575</formula>
    </cfRule>
  </conditionalFormatting>
  <conditionalFormatting sqref="BB264:BB267">
    <cfRule type="cellIs" dxfId="1655" priority="1655" operator="lessThan">
      <formula>0</formula>
    </cfRule>
    <cfRule type="cellIs" dxfId="1654" priority="1656" operator="lessThan">
      <formula>-105575</formula>
    </cfRule>
  </conditionalFormatting>
  <conditionalFormatting sqref="BB264:BB267">
    <cfRule type="cellIs" dxfId="1653" priority="1653" operator="lessThan">
      <formula>0</formula>
    </cfRule>
    <cfRule type="cellIs" dxfId="1652" priority="1654" operator="lessThan">
      <formula>-105575</formula>
    </cfRule>
  </conditionalFormatting>
  <conditionalFormatting sqref="BB264:BB267">
    <cfRule type="cellIs" dxfId="1651" priority="1651" operator="lessThan">
      <formula>0</formula>
    </cfRule>
    <cfRule type="cellIs" dxfId="1650" priority="1652" operator="lessThan">
      <formula>-105575</formula>
    </cfRule>
  </conditionalFormatting>
  <conditionalFormatting sqref="BB264:BB267">
    <cfRule type="cellIs" dxfId="1649" priority="1649" operator="lessThan">
      <formula>0</formula>
    </cfRule>
    <cfRule type="cellIs" dxfId="1648" priority="1650" operator="lessThan">
      <formula>-105575</formula>
    </cfRule>
  </conditionalFormatting>
  <conditionalFormatting sqref="BB264:BB267">
    <cfRule type="cellIs" dxfId="1647" priority="1647" operator="lessThan">
      <formula>0</formula>
    </cfRule>
    <cfRule type="cellIs" dxfId="1646" priority="1648" operator="lessThan">
      <formula>-105575</formula>
    </cfRule>
  </conditionalFormatting>
  <conditionalFormatting sqref="BB270:BB272">
    <cfRule type="cellIs" dxfId="1645" priority="1645" operator="lessThan">
      <formula>0</formula>
    </cfRule>
    <cfRule type="cellIs" dxfId="1644" priority="1646" operator="lessThan">
      <formula>-105575</formula>
    </cfRule>
  </conditionalFormatting>
  <conditionalFormatting sqref="BB270:BB272">
    <cfRule type="cellIs" dxfId="1643" priority="1643" operator="lessThan">
      <formula>0</formula>
    </cfRule>
    <cfRule type="cellIs" dxfId="1642" priority="1644" operator="lessThan">
      <formula>-105575</formula>
    </cfRule>
  </conditionalFormatting>
  <conditionalFormatting sqref="BB270:BB272">
    <cfRule type="cellIs" dxfId="1641" priority="1641" operator="lessThan">
      <formula>0</formula>
    </cfRule>
    <cfRule type="cellIs" dxfId="1640" priority="1642" operator="lessThan">
      <formula>-105575</formula>
    </cfRule>
  </conditionalFormatting>
  <conditionalFormatting sqref="BB270:BB272">
    <cfRule type="cellIs" dxfId="1639" priority="1639" operator="lessThan">
      <formula>0</formula>
    </cfRule>
    <cfRule type="cellIs" dxfId="1638" priority="1640" operator="lessThan">
      <formula>-105575</formula>
    </cfRule>
  </conditionalFormatting>
  <conditionalFormatting sqref="BB270:BB272">
    <cfRule type="cellIs" dxfId="1637" priority="1637" operator="lessThan">
      <formula>0</formula>
    </cfRule>
    <cfRule type="cellIs" dxfId="1636" priority="1638" operator="lessThan">
      <formula>-105575</formula>
    </cfRule>
  </conditionalFormatting>
  <conditionalFormatting sqref="BB270:BB272">
    <cfRule type="cellIs" dxfId="1635" priority="1635" operator="lessThan">
      <formula>0</formula>
    </cfRule>
    <cfRule type="cellIs" dxfId="1634" priority="1636" operator="lessThan">
      <formula>-105575</formula>
    </cfRule>
  </conditionalFormatting>
  <conditionalFormatting sqref="BB270:BB272">
    <cfRule type="cellIs" dxfId="1633" priority="1633" operator="lessThan">
      <formula>0</formula>
    </cfRule>
    <cfRule type="cellIs" dxfId="1632" priority="1634" operator="lessThan">
      <formula>-105575</formula>
    </cfRule>
  </conditionalFormatting>
  <conditionalFormatting sqref="BB270:BB272">
    <cfRule type="cellIs" dxfId="1631" priority="1631" operator="lessThan">
      <formula>0</formula>
    </cfRule>
    <cfRule type="cellIs" dxfId="1630" priority="1632" operator="lessThan">
      <formula>-105575</formula>
    </cfRule>
  </conditionalFormatting>
  <conditionalFormatting sqref="BB270:BB272">
    <cfRule type="cellIs" dxfId="1629" priority="1629" operator="lessThan">
      <formula>0</formula>
    </cfRule>
    <cfRule type="cellIs" dxfId="1628" priority="1630" operator="lessThan">
      <formula>-105575</formula>
    </cfRule>
  </conditionalFormatting>
  <conditionalFormatting sqref="BB274:BB275">
    <cfRule type="cellIs" dxfId="1627" priority="1627" operator="lessThan">
      <formula>0</formula>
    </cfRule>
    <cfRule type="cellIs" dxfId="1626" priority="1628" operator="lessThan">
      <formula>-105575</formula>
    </cfRule>
  </conditionalFormatting>
  <conditionalFormatting sqref="BB274:BB275">
    <cfRule type="cellIs" dxfId="1625" priority="1625" operator="lessThan">
      <formula>0</formula>
    </cfRule>
    <cfRule type="cellIs" dxfId="1624" priority="1626" operator="lessThan">
      <formula>-105575</formula>
    </cfRule>
  </conditionalFormatting>
  <conditionalFormatting sqref="BB274:BB275">
    <cfRule type="cellIs" dxfId="1623" priority="1623" operator="lessThan">
      <formula>0</formula>
    </cfRule>
    <cfRule type="cellIs" dxfId="1622" priority="1624" operator="lessThan">
      <formula>-105575</formula>
    </cfRule>
  </conditionalFormatting>
  <conditionalFormatting sqref="BB274:BB275">
    <cfRule type="cellIs" dxfId="1621" priority="1621" operator="lessThan">
      <formula>0</formula>
    </cfRule>
    <cfRule type="cellIs" dxfId="1620" priority="1622" operator="lessThan">
      <formula>-105575</formula>
    </cfRule>
  </conditionalFormatting>
  <conditionalFormatting sqref="BB274:BB275">
    <cfRule type="cellIs" dxfId="1619" priority="1619" operator="lessThan">
      <formula>0</formula>
    </cfRule>
    <cfRule type="cellIs" dxfId="1618" priority="1620" operator="lessThan">
      <formula>-105575</formula>
    </cfRule>
  </conditionalFormatting>
  <conditionalFormatting sqref="BB274:BB275">
    <cfRule type="cellIs" dxfId="1617" priority="1617" operator="lessThan">
      <formula>0</formula>
    </cfRule>
    <cfRule type="cellIs" dxfId="1616" priority="1618" operator="lessThan">
      <formula>-105575</formula>
    </cfRule>
  </conditionalFormatting>
  <conditionalFormatting sqref="BB274:BB275">
    <cfRule type="cellIs" dxfId="1615" priority="1615" operator="lessThan">
      <formula>0</formula>
    </cfRule>
    <cfRule type="cellIs" dxfId="1614" priority="1616" operator="lessThan">
      <formula>-105575</formula>
    </cfRule>
  </conditionalFormatting>
  <conditionalFormatting sqref="BB274:BB275">
    <cfRule type="cellIs" dxfId="1613" priority="1613" operator="lessThan">
      <formula>0</formula>
    </cfRule>
    <cfRule type="cellIs" dxfId="1612" priority="1614" operator="lessThan">
      <formula>-105575</formula>
    </cfRule>
  </conditionalFormatting>
  <conditionalFormatting sqref="BB274:BB275">
    <cfRule type="cellIs" dxfId="1611" priority="1611" operator="lessThan">
      <formula>0</formula>
    </cfRule>
    <cfRule type="cellIs" dxfId="1610" priority="1612" operator="lessThan">
      <formula>-105575</formula>
    </cfRule>
  </conditionalFormatting>
  <conditionalFormatting sqref="BB278:BB282">
    <cfRule type="cellIs" dxfId="1609" priority="1609" operator="lessThan">
      <formula>0</formula>
    </cfRule>
    <cfRule type="cellIs" dxfId="1608" priority="1610" operator="lessThan">
      <formula>-105575</formula>
    </cfRule>
  </conditionalFormatting>
  <conditionalFormatting sqref="BB278:BB282">
    <cfRule type="cellIs" dxfId="1607" priority="1607" operator="lessThan">
      <formula>0</formula>
    </cfRule>
    <cfRule type="cellIs" dxfId="1606" priority="1608" operator="lessThan">
      <formula>-105575</formula>
    </cfRule>
  </conditionalFormatting>
  <conditionalFormatting sqref="BB278:BB282">
    <cfRule type="cellIs" dxfId="1605" priority="1605" operator="lessThan">
      <formula>0</formula>
    </cfRule>
    <cfRule type="cellIs" dxfId="1604" priority="1606" operator="lessThan">
      <formula>-105575</formula>
    </cfRule>
  </conditionalFormatting>
  <conditionalFormatting sqref="BB278:BB282">
    <cfRule type="cellIs" dxfId="1603" priority="1603" operator="lessThan">
      <formula>0</formula>
    </cfRule>
    <cfRule type="cellIs" dxfId="1602" priority="1604" operator="lessThan">
      <formula>-105575</formula>
    </cfRule>
  </conditionalFormatting>
  <conditionalFormatting sqref="BB278:BB282">
    <cfRule type="cellIs" dxfId="1601" priority="1601" operator="lessThan">
      <formula>0</formula>
    </cfRule>
    <cfRule type="cellIs" dxfId="1600" priority="1602" operator="lessThan">
      <formula>-105575</formula>
    </cfRule>
  </conditionalFormatting>
  <conditionalFormatting sqref="BB278:BB282">
    <cfRule type="cellIs" dxfId="1599" priority="1599" operator="lessThan">
      <formula>0</formula>
    </cfRule>
    <cfRule type="cellIs" dxfId="1598" priority="1600" operator="lessThan">
      <formula>-105575</formula>
    </cfRule>
  </conditionalFormatting>
  <conditionalFormatting sqref="BB278:BB282">
    <cfRule type="cellIs" dxfId="1597" priority="1597" operator="lessThan">
      <formula>0</formula>
    </cfRule>
    <cfRule type="cellIs" dxfId="1596" priority="1598" operator="lessThan">
      <formula>-105575</formula>
    </cfRule>
  </conditionalFormatting>
  <conditionalFormatting sqref="BB278:BB282">
    <cfRule type="cellIs" dxfId="1595" priority="1595" operator="lessThan">
      <formula>0</formula>
    </cfRule>
    <cfRule type="cellIs" dxfId="1594" priority="1596" operator="lessThan">
      <formula>-105575</formula>
    </cfRule>
  </conditionalFormatting>
  <conditionalFormatting sqref="BB278:BB282">
    <cfRule type="cellIs" dxfId="1593" priority="1593" operator="lessThan">
      <formula>0</formula>
    </cfRule>
    <cfRule type="cellIs" dxfId="1592" priority="1594" operator="lessThan">
      <formula>-105575</formula>
    </cfRule>
  </conditionalFormatting>
  <conditionalFormatting sqref="BB285:BB288">
    <cfRule type="cellIs" dxfId="1591" priority="1591" operator="lessThan">
      <formula>0</formula>
    </cfRule>
    <cfRule type="cellIs" dxfId="1590" priority="1592" operator="lessThan">
      <formula>-105575</formula>
    </cfRule>
  </conditionalFormatting>
  <conditionalFormatting sqref="BB285:BB288">
    <cfRule type="cellIs" dxfId="1589" priority="1589" operator="lessThan">
      <formula>0</formula>
    </cfRule>
    <cfRule type="cellIs" dxfId="1588" priority="1590" operator="lessThan">
      <formula>-105575</formula>
    </cfRule>
  </conditionalFormatting>
  <conditionalFormatting sqref="BB285:BB288">
    <cfRule type="cellIs" dxfId="1587" priority="1587" operator="lessThan">
      <formula>0</formula>
    </cfRule>
    <cfRule type="cellIs" dxfId="1586" priority="1588" operator="lessThan">
      <formula>-105575</formula>
    </cfRule>
  </conditionalFormatting>
  <conditionalFormatting sqref="BB285:BB288">
    <cfRule type="cellIs" dxfId="1585" priority="1585" operator="lessThan">
      <formula>0</formula>
    </cfRule>
    <cfRule type="cellIs" dxfId="1584" priority="1586" operator="lessThan">
      <formula>-105575</formula>
    </cfRule>
  </conditionalFormatting>
  <conditionalFormatting sqref="BB285:BB288">
    <cfRule type="cellIs" dxfId="1583" priority="1583" operator="lessThan">
      <formula>0</formula>
    </cfRule>
    <cfRule type="cellIs" dxfId="1582" priority="1584" operator="lessThan">
      <formula>-105575</formula>
    </cfRule>
  </conditionalFormatting>
  <conditionalFormatting sqref="BB285:BB288">
    <cfRule type="cellIs" dxfId="1581" priority="1581" operator="lessThan">
      <formula>0</formula>
    </cfRule>
    <cfRule type="cellIs" dxfId="1580" priority="1582" operator="lessThan">
      <formula>-105575</formula>
    </cfRule>
  </conditionalFormatting>
  <conditionalFormatting sqref="BB285:BB288">
    <cfRule type="cellIs" dxfId="1579" priority="1579" operator="lessThan">
      <formula>0</formula>
    </cfRule>
    <cfRule type="cellIs" dxfId="1578" priority="1580" operator="lessThan">
      <formula>-105575</formula>
    </cfRule>
  </conditionalFormatting>
  <conditionalFormatting sqref="BB285:BB288">
    <cfRule type="cellIs" dxfId="1577" priority="1577" operator="lessThan">
      <formula>0</formula>
    </cfRule>
    <cfRule type="cellIs" dxfId="1576" priority="1578" operator="lessThan">
      <formula>-105575</formula>
    </cfRule>
  </conditionalFormatting>
  <conditionalFormatting sqref="BB285:BB288">
    <cfRule type="cellIs" dxfId="1575" priority="1575" operator="lessThan">
      <formula>0</formula>
    </cfRule>
    <cfRule type="cellIs" dxfId="1574" priority="1576" operator="lessThan">
      <formula>-105575</formula>
    </cfRule>
  </conditionalFormatting>
  <conditionalFormatting sqref="BB203 BB220:BB221 BB235:BB243 BB231:BB233 BB212:BB213 BB225:BB226">
    <cfRule type="cellIs" dxfId="1573" priority="1573" operator="lessThan">
      <formula>0</formula>
    </cfRule>
    <cfRule type="cellIs" dxfId="1572" priority="1574" operator="lessThan">
      <formula>-105575</formula>
    </cfRule>
  </conditionalFormatting>
  <conditionalFormatting sqref="BB220 BB212:BB213 BB235:BB238 BB240:BB243 BB225:BB226 BB231:BB233">
    <cfRule type="cellIs" dxfId="1571" priority="1571" operator="lessThan">
      <formula>0</formula>
    </cfRule>
    <cfRule type="cellIs" dxfId="1570" priority="1572" operator="lessThan">
      <formula>-105575</formula>
    </cfRule>
  </conditionalFormatting>
  <conditionalFormatting sqref="BB220:BB221 BB243 BB226 BB231:BB236 BB238:BB241 BB203 BB213">
    <cfRule type="cellIs" dxfId="1569" priority="1569" operator="lessThan">
      <formula>0</formula>
    </cfRule>
    <cfRule type="cellIs" dxfId="1568" priority="1570" operator="lessThan">
      <formula>-105575</formula>
    </cfRule>
  </conditionalFormatting>
  <conditionalFormatting sqref="BB235:BB243 BB231:BB233 BB220 BB212:BB213 BB225:BB226">
    <cfRule type="cellIs" dxfId="1567" priority="1567" operator="lessThan">
      <formula>0</formula>
    </cfRule>
    <cfRule type="cellIs" dxfId="1566" priority="1568" operator="lessThan">
      <formula>-105575</formula>
    </cfRule>
  </conditionalFormatting>
  <conditionalFormatting sqref="BB220:BB221 BB237:BB243 BB203 BB231:BB235 BB212:BB213 BB225:BB226">
    <cfRule type="cellIs" dxfId="1565" priority="1565" operator="lessThan">
      <formula>0</formula>
    </cfRule>
    <cfRule type="cellIs" dxfId="1564" priority="1566" operator="lessThan">
      <formula>-105575</formula>
    </cfRule>
  </conditionalFormatting>
  <conditionalFormatting sqref="BB220:BB221 BB237:BB240 BB242:BB243 BB225:BB226 BB231:BB235">
    <cfRule type="cellIs" dxfId="1563" priority="1563" operator="lessThan">
      <formula>0</formula>
    </cfRule>
    <cfRule type="cellIs" dxfId="1562" priority="1564" operator="lessThan">
      <formula>-105575</formula>
    </cfRule>
  </conditionalFormatting>
  <conditionalFormatting sqref="BB212 BB231 BB233:BB238 BB240:BB243 BB225">
    <cfRule type="cellIs" dxfId="1561" priority="1561" operator="lessThan">
      <formula>0</formula>
    </cfRule>
    <cfRule type="cellIs" dxfId="1560" priority="1562" operator="lessThan">
      <formula>-105575</formula>
    </cfRule>
  </conditionalFormatting>
  <conditionalFormatting sqref="BB237:BB243 BB231:BB235 BB220:BB221 BB225:BB226">
    <cfRule type="cellIs" dxfId="1559" priority="1559" operator="lessThan">
      <formula>0</formula>
    </cfRule>
    <cfRule type="cellIs" dxfId="1558" priority="1560" operator="lessThan">
      <formula>-105575</formula>
    </cfRule>
  </conditionalFormatting>
  <conditionalFormatting sqref="BB233:BB237 BB231 BB239:BB243">
    <cfRule type="cellIs" dxfId="1557" priority="1557" operator="lessThan">
      <formula>0</formula>
    </cfRule>
    <cfRule type="cellIs" dxfId="1556" priority="1558" operator="lessThan">
      <formula>-105575</formula>
    </cfRule>
  </conditionalFormatting>
  <conditionalFormatting sqref="BB233:BB237 BB231 BB239:BB243">
    <cfRule type="cellIs" dxfId="1555" priority="1555" operator="lessThan">
      <formula>0</formula>
    </cfRule>
    <cfRule type="cellIs" dxfId="1554" priority="1556" operator="lessThan">
      <formula>-105575</formula>
    </cfRule>
  </conditionalFormatting>
  <conditionalFormatting sqref="BB119:BB128 BB106:BB117 BB101:BB104 BB80:BB98">
    <cfRule type="cellIs" dxfId="1553" priority="1553" operator="lessThan">
      <formula>0</formula>
    </cfRule>
    <cfRule type="cellIs" dxfId="1552" priority="1554" operator="lessThan">
      <formula>-105575</formula>
    </cfRule>
  </conditionalFormatting>
  <conditionalFormatting sqref="BB130 BB132 BB134">
    <cfRule type="cellIs" dxfId="1551" priority="1551" operator="lessThan">
      <formula>0</formula>
    </cfRule>
    <cfRule type="cellIs" dxfId="1550" priority="1552" operator="lessThan">
      <formula>-105575</formula>
    </cfRule>
  </conditionalFormatting>
  <conditionalFormatting sqref="BB130 BB132 BB134">
    <cfRule type="cellIs" dxfId="1549" priority="1549" operator="lessThan">
      <formula>0</formula>
    </cfRule>
    <cfRule type="cellIs" dxfId="1548" priority="1550" operator="lessThan">
      <formula>-105575</formula>
    </cfRule>
  </conditionalFormatting>
  <conditionalFormatting sqref="BB129 BB131 BB133 BB135">
    <cfRule type="cellIs" dxfId="1547" priority="1547" operator="lessThan">
      <formula>0</formula>
    </cfRule>
    <cfRule type="cellIs" dxfId="1546" priority="1548" operator="lessThan">
      <formula>-105575</formula>
    </cfRule>
  </conditionalFormatting>
  <conditionalFormatting sqref="BB140 BB145 BB142:BB143 BB137:BB138">
    <cfRule type="cellIs" dxfId="1545" priority="1545" operator="lessThan">
      <formula>0</formula>
    </cfRule>
    <cfRule type="cellIs" dxfId="1544" priority="1546" operator="lessThan">
      <formula>-105575</formula>
    </cfRule>
  </conditionalFormatting>
  <conditionalFormatting sqref="BB149">
    <cfRule type="cellIs" dxfId="1543" priority="1543" operator="lessThan">
      <formula>0</formula>
    </cfRule>
    <cfRule type="cellIs" dxfId="1542" priority="1544" operator="lessThan">
      <formula>-105575</formula>
    </cfRule>
  </conditionalFormatting>
  <conditionalFormatting sqref="BB129:BB138 BB140:BB149">
    <cfRule type="cellIs" dxfId="1541" priority="1541" operator="lessThan">
      <formula>0</formula>
    </cfRule>
    <cfRule type="cellIs" dxfId="1540" priority="1542" operator="lessThan">
      <formula>-105575</formula>
    </cfRule>
  </conditionalFormatting>
  <conditionalFormatting sqref="BB94:BB98 BB86:BB87 BB89:BB91 BB141:BB149 BB124:BB133 BB107:BB110 BB112:BB117 BB119:BB122 BB135:BB138 BB101:BB104 BB80:BB84">
    <cfRule type="cellIs" dxfId="1539" priority="1539" operator="lessThan">
      <formula>0</formula>
    </cfRule>
    <cfRule type="cellIs" dxfId="1538" priority="1540" operator="lessThan">
      <formula>-105575</formula>
    </cfRule>
  </conditionalFormatting>
  <conditionalFormatting sqref="BB129 BB131 BB133 BB135">
    <cfRule type="cellIs" dxfId="1537" priority="1537" operator="lessThan">
      <formula>0</formula>
    </cfRule>
    <cfRule type="cellIs" dxfId="1536" priority="1538" operator="lessThan">
      <formula>-105575</formula>
    </cfRule>
  </conditionalFormatting>
  <conditionalFormatting sqref="BB146 BB144 BB141">
    <cfRule type="cellIs" dxfId="1535" priority="1535" operator="lessThan">
      <formula>0</formula>
    </cfRule>
    <cfRule type="cellIs" dxfId="1534" priority="1536" operator="lessThan">
      <formula>-105575</formula>
    </cfRule>
  </conditionalFormatting>
  <conditionalFormatting sqref="BB146 BB144 BB141">
    <cfRule type="cellIs" dxfId="1533" priority="1533" operator="lessThan">
      <formula>0</formula>
    </cfRule>
    <cfRule type="cellIs" dxfId="1532" priority="1534" operator="lessThan">
      <formula>-105575</formula>
    </cfRule>
  </conditionalFormatting>
  <conditionalFormatting sqref="BB140 BB145 BB142:BB143 BB137:BB138">
    <cfRule type="cellIs" dxfId="1531" priority="1531" operator="lessThan">
      <formula>0</formula>
    </cfRule>
    <cfRule type="cellIs" dxfId="1530" priority="1532" operator="lessThan">
      <formula>-105575</formula>
    </cfRule>
  </conditionalFormatting>
  <conditionalFormatting sqref="BB149">
    <cfRule type="cellIs" dxfId="1529" priority="1529" operator="lessThan">
      <formula>0</formula>
    </cfRule>
    <cfRule type="cellIs" dxfId="1528" priority="1530" operator="lessThan">
      <formula>-105575</formula>
    </cfRule>
  </conditionalFormatting>
  <conditionalFormatting sqref="BB94:BB98 BB86:BB87 BB89:BB91 BB141:BB149 BB124:BB133 BB107:BB110 BB112:BB117 BB119:BB122 BB135:BB138 BB101:BB104 BB80:BB84">
    <cfRule type="cellIs" dxfId="1527" priority="1527" operator="lessThan">
      <formula>0</formula>
    </cfRule>
    <cfRule type="cellIs" dxfId="152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25" priority="1525" operator="lessThan">
      <formula>0</formula>
    </cfRule>
    <cfRule type="cellIs" dxfId="1524" priority="1526" operator="lessThan">
      <formula>-105575</formula>
    </cfRule>
  </conditionalFormatting>
  <conditionalFormatting sqref="BB41">
    <cfRule type="cellIs" dxfId="1523" priority="1523" operator="lessThan">
      <formula>0</formula>
    </cfRule>
    <cfRule type="cellIs" dxfId="1522" priority="1524" operator="lessThan">
      <formula>-105575</formula>
    </cfRule>
  </conditionalFormatting>
  <conditionalFormatting sqref="BB152:BB155">
    <cfRule type="cellIs" dxfId="1521" priority="1521" operator="lessThan">
      <formula>0</formula>
    </cfRule>
    <cfRule type="cellIs" dxfId="1520" priority="1522" operator="lessThan">
      <formula>-105575</formula>
    </cfRule>
  </conditionalFormatting>
  <conditionalFormatting sqref="BB152:BB155">
    <cfRule type="cellIs" dxfId="1519" priority="1519" operator="lessThan">
      <formula>0</formula>
    </cfRule>
    <cfRule type="cellIs" dxfId="1518" priority="1520" operator="lessThan">
      <formula>-105575</formula>
    </cfRule>
  </conditionalFormatting>
  <conditionalFormatting sqref="BB152:BB155">
    <cfRule type="cellIs" dxfId="1517" priority="1517" operator="lessThan">
      <formula>0</formula>
    </cfRule>
    <cfRule type="cellIs" dxfId="1516" priority="1518" operator="lessThan">
      <formula>-105575</formula>
    </cfRule>
  </conditionalFormatting>
  <conditionalFormatting sqref="BB157:BB158">
    <cfRule type="cellIs" dxfId="1515" priority="1515" operator="lessThan">
      <formula>0</formula>
    </cfRule>
    <cfRule type="cellIs" dxfId="1514" priority="1516" operator="lessThan">
      <formula>-105575</formula>
    </cfRule>
  </conditionalFormatting>
  <conditionalFormatting sqref="BB157:BB158">
    <cfRule type="cellIs" dxfId="1513" priority="1513" operator="lessThan">
      <formula>0</formula>
    </cfRule>
    <cfRule type="cellIs" dxfId="1512" priority="1514" operator="lessThan">
      <formula>-105575</formula>
    </cfRule>
  </conditionalFormatting>
  <conditionalFormatting sqref="BB157:BB158">
    <cfRule type="cellIs" dxfId="1511" priority="1511" operator="lessThan">
      <formula>0</formula>
    </cfRule>
    <cfRule type="cellIs" dxfId="1510" priority="1512" operator="lessThan">
      <formula>-105575</formula>
    </cfRule>
  </conditionalFormatting>
  <conditionalFormatting sqref="BB160:BB161">
    <cfRule type="cellIs" dxfId="1509" priority="1509" operator="lessThan">
      <formula>0</formula>
    </cfRule>
    <cfRule type="cellIs" dxfId="1508" priority="1510" operator="lessThan">
      <formula>-105575</formula>
    </cfRule>
  </conditionalFormatting>
  <conditionalFormatting sqref="BB160:BB161">
    <cfRule type="cellIs" dxfId="1507" priority="1507" operator="lessThan">
      <formula>0</formula>
    </cfRule>
    <cfRule type="cellIs" dxfId="1506" priority="1508" operator="lessThan">
      <formula>-105575</formula>
    </cfRule>
  </conditionalFormatting>
  <conditionalFormatting sqref="BB160:BB161">
    <cfRule type="cellIs" dxfId="1505" priority="1505" operator="lessThan">
      <formula>0</formula>
    </cfRule>
    <cfRule type="cellIs" dxfId="1504" priority="1506" operator="lessThan">
      <formula>-105575</formula>
    </cfRule>
  </conditionalFormatting>
  <conditionalFormatting sqref="BB164:BB167">
    <cfRule type="cellIs" dxfId="1503" priority="1503" operator="lessThan">
      <formula>0</formula>
    </cfRule>
    <cfRule type="cellIs" dxfId="1502" priority="1504" operator="lessThan">
      <formula>-105575</formula>
    </cfRule>
  </conditionalFormatting>
  <conditionalFormatting sqref="BB164:BB167">
    <cfRule type="cellIs" dxfId="1501" priority="1501" operator="lessThan">
      <formula>0</formula>
    </cfRule>
    <cfRule type="cellIs" dxfId="1500" priority="1502" operator="lessThan">
      <formula>-105575</formula>
    </cfRule>
  </conditionalFormatting>
  <conditionalFormatting sqref="BB164:BB167">
    <cfRule type="cellIs" dxfId="1499" priority="1499" operator="lessThan">
      <formula>0</formula>
    </cfRule>
    <cfRule type="cellIs" dxfId="1498" priority="1500" operator="lessThan">
      <formula>-105575</formula>
    </cfRule>
  </conditionalFormatting>
  <conditionalFormatting sqref="BB169:BB177">
    <cfRule type="cellIs" dxfId="1497" priority="1497" operator="lessThan">
      <formula>0</formula>
    </cfRule>
    <cfRule type="cellIs" dxfId="1496" priority="1498" operator="lessThan">
      <formula>-105575</formula>
    </cfRule>
  </conditionalFormatting>
  <conditionalFormatting sqref="BB169:BB177">
    <cfRule type="cellIs" dxfId="1495" priority="1495" operator="lessThan">
      <formula>0</formula>
    </cfRule>
    <cfRule type="cellIs" dxfId="1494" priority="1496" operator="lessThan">
      <formula>-105575</formula>
    </cfRule>
  </conditionalFormatting>
  <conditionalFormatting sqref="BB169:BB177">
    <cfRule type="cellIs" dxfId="1493" priority="1493" operator="lessThan">
      <formula>0</formula>
    </cfRule>
    <cfRule type="cellIs" dxfId="1492" priority="1494" operator="lessThan">
      <formula>-105575</formula>
    </cfRule>
  </conditionalFormatting>
  <conditionalFormatting sqref="BB179:BB180">
    <cfRule type="cellIs" dxfId="1491" priority="1491" operator="lessThan">
      <formula>0</formula>
    </cfRule>
    <cfRule type="cellIs" dxfId="1490" priority="1492" operator="lessThan">
      <formula>-105575</formula>
    </cfRule>
  </conditionalFormatting>
  <conditionalFormatting sqref="BB179:BB180">
    <cfRule type="cellIs" dxfId="1489" priority="1489" operator="lessThan">
      <formula>0</formula>
    </cfRule>
    <cfRule type="cellIs" dxfId="1488" priority="1490" operator="lessThan">
      <formula>-105575</formula>
    </cfRule>
  </conditionalFormatting>
  <conditionalFormatting sqref="BB179:BB180">
    <cfRule type="cellIs" dxfId="1487" priority="1487" operator="lessThan">
      <formula>0</formula>
    </cfRule>
    <cfRule type="cellIs" dxfId="1486" priority="1488" operator="lessThan">
      <formula>-105575</formula>
    </cfRule>
  </conditionalFormatting>
  <conditionalFormatting sqref="BB183:BB189">
    <cfRule type="cellIs" dxfId="1485" priority="1485" operator="lessThan">
      <formula>0</formula>
    </cfRule>
    <cfRule type="cellIs" dxfId="1484" priority="1486" operator="lessThan">
      <formula>-105575</formula>
    </cfRule>
  </conditionalFormatting>
  <conditionalFormatting sqref="BB183:BB189">
    <cfRule type="cellIs" dxfId="1483" priority="1483" operator="lessThan">
      <formula>0</formula>
    </cfRule>
    <cfRule type="cellIs" dxfId="1482" priority="1484" operator="lessThan">
      <formula>-105575</formula>
    </cfRule>
  </conditionalFormatting>
  <conditionalFormatting sqref="BB183:BB189">
    <cfRule type="cellIs" dxfId="1481" priority="1481" operator="lessThan">
      <formula>0</formula>
    </cfRule>
    <cfRule type="cellIs" dxfId="1480" priority="1482" operator="lessThan">
      <formula>-105575</formula>
    </cfRule>
  </conditionalFormatting>
  <conditionalFormatting sqref="BB191:BB192">
    <cfRule type="cellIs" dxfId="1479" priority="1479" operator="lessThan">
      <formula>0</formula>
    </cfRule>
    <cfRule type="cellIs" dxfId="1478" priority="1480" operator="lessThan">
      <formula>-105575</formula>
    </cfRule>
  </conditionalFormatting>
  <conditionalFormatting sqref="BB191:BB192">
    <cfRule type="cellIs" dxfId="1477" priority="1477" operator="lessThan">
      <formula>0</formula>
    </cfRule>
    <cfRule type="cellIs" dxfId="1476" priority="1478" operator="lessThan">
      <formula>-105575</formula>
    </cfRule>
  </conditionalFormatting>
  <conditionalFormatting sqref="BB191:BB192">
    <cfRule type="cellIs" dxfId="1475" priority="1475" operator="lessThan">
      <formula>0</formula>
    </cfRule>
    <cfRule type="cellIs" dxfId="1474" priority="1476" operator="lessThan">
      <formula>-105575</formula>
    </cfRule>
  </conditionalFormatting>
  <conditionalFormatting sqref="BB194:BB195">
    <cfRule type="cellIs" dxfId="1473" priority="1473" operator="lessThan">
      <formula>0</formula>
    </cfRule>
    <cfRule type="cellIs" dxfId="1472" priority="1474" operator="lessThan">
      <formula>-105575</formula>
    </cfRule>
  </conditionalFormatting>
  <conditionalFormatting sqref="BB194:BB195">
    <cfRule type="cellIs" dxfId="1471" priority="1471" operator="lessThan">
      <formula>0</formula>
    </cfRule>
    <cfRule type="cellIs" dxfId="1470" priority="1472" operator="lessThan">
      <formula>-105575</formula>
    </cfRule>
  </conditionalFormatting>
  <conditionalFormatting sqref="BB194:BB195">
    <cfRule type="cellIs" dxfId="1469" priority="1469" operator="lessThan">
      <formula>0</formula>
    </cfRule>
    <cfRule type="cellIs" dxfId="1468" priority="1470" operator="lessThan">
      <formula>-105575</formula>
    </cfRule>
  </conditionalFormatting>
  <conditionalFormatting sqref="BB199:BB202">
    <cfRule type="cellIs" dxfId="1467" priority="1467" operator="lessThan">
      <formula>0</formula>
    </cfRule>
    <cfRule type="cellIs" dxfId="1466" priority="1468" operator="lessThan">
      <formula>-105575</formula>
    </cfRule>
  </conditionalFormatting>
  <conditionalFormatting sqref="BB199:BB202">
    <cfRule type="cellIs" dxfId="1465" priority="1465" operator="lessThan">
      <formula>0</formula>
    </cfRule>
    <cfRule type="cellIs" dxfId="1464" priority="1466" operator="lessThan">
      <formula>-105575</formula>
    </cfRule>
  </conditionalFormatting>
  <conditionalFormatting sqref="BB199:BB202">
    <cfRule type="cellIs" dxfId="1463" priority="1463" operator="lessThan">
      <formula>0</formula>
    </cfRule>
    <cfRule type="cellIs" dxfId="1462" priority="1464" operator="lessThan">
      <formula>-105575</formula>
    </cfRule>
  </conditionalFormatting>
  <conditionalFormatting sqref="BB204:BB208">
    <cfRule type="cellIs" dxfId="1461" priority="1461" operator="lessThan">
      <formula>0</formula>
    </cfRule>
    <cfRule type="cellIs" dxfId="1460" priority="1462" operator="lessThan">
      <formula>-105575</formula>
    </cfRule>
  </conditionalFormatting>
  <conditionalFormatting sqref="BB204:BB208">
    <cfRule type="cellIs" dxfId="1459" priority="1459" operator="lessThan">
      <formula>0</formula>
    </cfRule>
    <cfRule type="cellIs" dxfId="1458" priority="1460" operator="lessThan">
      <formula>-105575</formula>
    </cfRule>
  </conditionalFormatting>
  <conditionalFormatting sqref="BB204:BB208">
    <cfRule type="cellIs" dxfId="1457" priority="1457" operator="lessThan">
      <formula>0</formula>
    </cfRule>
    <cfRule type="cellIs" dxfId="1456" priority="1458" operator="lessThan">
      <formula>-105575</formula>
    </cfRule>
  </conditionalFormatting>
  <conditionalFormatting sqref="BB210:BB211">
    <cfRule type="cellIs" dxfId="1455" priority="1455" operator="lessThan">
      <formula>0</formula>
    </cfRule>
    <cfRule type="cellIs" dxfId="1454" priority="1456" operator="lessThan">
      <formula>-105575</formula>
    </cfRule>
  </conditionalFormatting>
  <conditionalFormatting sqref="BB210:BB211">
    <cfRule type="cellIs" dxfId="1453" priority="1453" operator="lessThan">
      <formula>0</formula>
    </cfRule>
    <cfRule type="cellIs" dxfId="1452" priority="1454" operator="lessThan">
      <formula>-105575</formula>
    </cfRule>
  </conditionalFormatting>
  <conditionalFormatting sqref="BB210:BB211">
    <cfRule type="cellIs" dxfId="1451" priority="1451" operator="lessThan">
      <formula>0</formula>
    </cfRule>
    <cfRule type="cellIs" dxfId="1450" priority="1452" operator="lessThan">
      <formula>-105575</formula>
    </cfRule>
  </conditionalFormatting>
  <conditionalFormatting sqref="BB214:BB219">
    <cfRule type="cellIs" dxfId="1449" priority="1449" operator="lessThan">
      <formula>0</formula>
    </cfRule>
    <cfRule type="cellIs" dxfId="1448" priority="1450" operator="lessThan">
      <formula>-105575</formula>
    </cfRule>
  </conditionalFormatting>
  <conditionalFormatting sqref="BB214:BB219">
    <cfRule type="cellIs" dxfId="1447" priority="1447" operator="lessThan">
      <formula>0</formula>
    </cfRule>
    <cfRule type="cellIs" dxfId="1446" priority="1448" operator="lessThan">
      <formula>-105575</formula>
    </cfRule>
  </conditionalFormatting>
  <conditionalFormatting sqref="BB214:BB219">
    <cfRule type="cellIs" dxfId="1445" priority="1445" operator="lessThan">
      <formula>0</formula>
    </cfRule>
    <cfRule type="cellIs" dxfId="1444" priority="1446" operator="lessThan">
      <formula>-105575</formula>
    </cfRule>
  </conditionalFormatting>
  <conditionalFormatting sqref="BB222:BB224">
    <cfRule type="cellIs" dxfId="1443" priority="1443" operator="lessThan">
      <formula>0</formula>
    </cfRule>
    <cfRule type="cellIs" dxfId="1442" priority="1444" operator="lessThan">
      <formula>-105575</formula>
    </cfRule>
  </conditionalFormatting>
  <conditionalFormatting sqref="BB222:BB224">
    <cfRule type="cellIs" dxfId="1441" priority="1441" operator="lessThan">
      <formula>0</formula>
    </cfRule>
    <cfRule type="cellIs" dxfId="1440" priority="1442" operator="lessThan">
      <formula>-105575</formula>
    </cfRule>
  </conditionalFormatting>
  <conditionalFormatting sqref="BB222:BB224">
    <cfRule type="cellIs" dxfId="1439" priority="1439" operator="lessThan">
      <formula>0</formula>
    </cfRule>
    <cfRule type="cellIs" dxfId="1438" priority="1440" operator="lessThan">
      <formula>-105575</formula>
    </cfRule>
  </conditionalFormatting>
  <conditionalFormatting sqref="BB227:BB230">
    <cfRule type="cellIs" dxfId="1437" priority="1437" operator="lessThan">
      <formula>0</formula>
    </cfRule>
    <cfRule type="cellIs" dxfId="1436" priority="1438" operator="lessThan">
      <formula>-105575</formula>
    </cfRule>
  </conditionalFormatting>
  <conditionalFormatting sqref="BB227:BB230">
    <cfRule type="cellIs" dxfId="1435" priority="1435" operator="lessThan">
      <formula>0</formula>
    </cfRule>
    <cfRule type="cellIs" dxfId="1434" priority="1436" operator="lessThan">
      <formula>-105575</formula>
    </cfRule>
  </conditionalFormatting>
  <conditionalFormatting sqref="BB227:BB230">
    <cfRule type="cellIs" dxfId="1433" priority="1433" operator="lessThan">
      <formula>0</formula>
    </cfRule>
    <cfRule type="cellIs" dxfId="1432" priority="1434" operator="lessThan">
      <formula>-105575</formula>
    </cfRule>
  </conditionalFormatting>
  <conditionalFormatting sqref="BB203 BB220:BB221 BB235:BB243 BB231:BB233 BB212:BB213 BB225:BB226">
    <cfRule type="cellIs" dxfId="1431" priority="1431" operator="lessThan">
      <formula>0</formula>
    </cfRule>
    <cfRule type="cellIs" dxfId="1430" priority="1432" operator="lessThan">
      <formula>-105575</formula>
    </cfRule>
  </conditionalFormatting>
  <conditionalFormatting sqref="BB220 BB212:BB213 BB235:BB238 BB240:BB243 BB225:BB226 BB231:BB233">
    <cfRule type="cellIs" dxfId="1429" priority="1429" operator="lessThan">
      <formula>0</formula>
    </cfRule>
    <cfRule type="cellIs" dxfId="1428" priority="1430" operator="lessThan">
      <formula>-105575</formula>
    </cfRule>
  </conditionalFormatting>
  <conditionalFormatting sqref="BB220:BB221 BB243 BB226 BB231:BB236 BB238:BB241 BB203 BB213">
    <cfRule type="cellIs" dxfId="1427" priority="1427" operator="lessThan">
      <formula>0</formula>
    </cfRule>
    <cfRule type="cellIs" dxfId="1426" priority="1428" operator="lessThan">
      <formula>-105575</formula>
    </cfRule>
  </conditionalFormatting>
  <conditionalFormatting sqref="BB235:BB243 BB231:BB233 BB220 BB212:BB213 BB225:BB226">
    <cfRule type="cellIs" dxfId="1425" priority="1425" operator="lessThan">
      <formula>0</formula>
    </cfRule>
    <cfRule type="cellIs" dxfId="1424" priority="1426" operator="lessThan">
      <formula>-105575</formula>
    </cfRule>
  </conditionalFormatting>
  <conditionalFormatting sqref="BB220:BB221 BB237:BB243 BB203 BB231:BB235 BB212:BB213 BB225:BB226">
    <cfRule type="cellIs" dxfId="1423" priority="1423" operator="lessThan">
      <formula>0</formula>
    </cfRule>
    <cfRule type="cellIs" dxfId="1422" priority="1424" operator="lessThan">
      <formula>-105575</formula>
    </cfRule>
  </conditionalFormatting>
  <conditionalFormatting sqref="BB220:BB221 BB237:BB240 BB242:BB243 BB225:BB226 BB231:BB235">
    <cfRule type="cellIs" dxfId="1421" priority="1421" operator="lessThan">
      <formula>0</formula>
    </cfRule>
    <cfRule type="cellIs" dxfId="1420" priority="1422" operator="lessThan">
      <formula>-105575</formula>
    </cfRule>
  </conditionalFormatting>
  <conditionalFormatting sqref="BB212 BB231 BB233:BB238 BB240:BB243 BB225">
    <cfRule type="cellIs" dxfId="1419" priority="1419" operator="lessThan">
      <formula>0</formula>
    </cfRule>
    <cfRule type="cellIs" dxfId="1418" priority="1420" operator="lessThan">
      <formula>-105575</formula>
    </cfRule>
  </conditionalFormatting>
  <conditionalFormatting sqref="BB237:BB243 BB231:BB235 BB220:BB221 BB225:BB226">
    <cfRule type="cellIs" dxfId="1417" priority="1417" operator="lessThan">
      <formula>0</formula>
    </cfRule>
    <cfRule type="cellIs" dxfId="1416" priority="1418" operator="lessThan">
      <formula>-105575</formula>
    </cfRule>
  </conditionalFormatting>
  <conditionalFormatting sqref="BB233:BB237 BB231 BB239:BB243">
    <cfRule type="cellIs" dxfId="1415" priority="1415" operator="lessThan">
      <formula>0</formula>
    </cfRule>
    <cfRule type="cellIs" dxfId="1414" priority="1416" operator="lessThan">
      <formula>-105575</formula>
    </cfRule>
  </conditionalFormatting>
  <conditionalFormatting sqref="BB233:BB237 BB231 BB239:BB243">
    <cfRule type="cellIs" dxfId="1413" priority="1413" operator="lessThan">
      <formula>0</formula>
    </cfRule>
    <cfRule type="cellIs" dxfId="1412" priority="1414" operator="lessThan">
      <formula>-105575</formula>
    </cfRule>
  </conditionalFormatting>
  <conditionalFormatting sqref="BB119:BB128 BB106:BB117 BB101:BB104 BB80:BB98">
    <cfRule type="cellIs" dxfId="1411" priority="1411" operator="lessThan">
      <formula>0</formula>
    </cfRule>
    <cfRule type="cellIs" dxfId="1410" priority="1412" operator="lessThan">
      <formula>-105575</formula>
    </cfRule>
  </conditionalFormatting>
  <conditionalFormatting sqref="BB130 BB132 BB134">
    <cfRule type="cellIs" dxfId="1409" priority="1409" operator="lessThan">
      <formula>0</formula>
    </cfRule>
    <cfRule type="cellIs" dxfId="1408" priority="1410" operator="lessThan">
      <formula>-105575</formula>
    </cfRule>
  </conditionalFormatting>
  <conditionalFormatting sqref="BB130 BB132 BB134">
    <cfRule type="cellIs" dxfId="1407" priority="1407" operator="lessThan">
      <formula>0</formula>
    </cfRule>
    <cfRule type="cellIs" dxfId="1406" priority="1408" operator="lessThan">
      <formula>-105575</formula>
    </cfRule>
  </conditionalFormatting>
  <conditionalFormatting sqref="BB129 BB131 BB133 BB135">
    <cfRule type="cellIs" dxfId="1405" priority="1405" operator="lessThan">
      <formula>0</formula>
    </cfRule>
    <cfRule type="cellIs" dxfId="1404" priority="1406" operator="lessThan">
      <formula>-105575</formula>
    </cfRule>
  </conditionalFormatting>
  <conditionalFormatting sqref="BB140 BB145 BB142:BB143 BB137:BB138">
    <cfRule type="cellIs" dxfId="1403" priority="1403" operator="lessThan">
      <formula>0</formula>
    </cfRule>
    <cfRule type="cellIs" dxfId="1402" priority="1404" operator="lessThan">
      <formula>-105575</formula>
    </cfRule>
  </conditionalFormatting>
  <conditionalFormatting sqref="BB149">
    <cfRule type="cellIs" dxfId="1401" priority="1401" operator="lessThan">
      <formula>0</formula>
    </cfRule>
    <cfRule type="cellIs" dxfId="1400" priority="1402" operator="lessThan">
      <formula>-105575</formula>
    </cfRule>
  </conditionalFormatting>
  <conditionalFormatting sqref="BB129:BB138 BB140:BB149">
    <cfRule type="cellIs" dxfId="1399" priority="1399" operator="lessThan">
      <formula>0</formula>
    </cfRule>
    <cfRule type="cellIs" dxfId="1398" priority="1400" operator="lessThan">
      <formula>-105575</formula>
    </cfRule>
  </conditionalFormatting>
  <conditionalFormatting sqref="BB94:BB98 BB86:BB87 BB89:BB91 BB141:BB149 BB124:BB133 BB107:BB110 BB112:BB117 BB119:BB122 BB135:BB138 BB101:BB104 BB80:BB84">
    <cfRule type="cellIs" dxfId="1397" priority="1397" operator="lessThan">
      <formula>0</formula>
    </cfRule>
    <cfRule type="cellIs" dxfId="1396" priority="1398" operator="lessThan">
      <formula>-105575</formula>
    </cfRule>
  </conditionalFormatting>
  <conditionalFormatting sqref="BB129 BB131 BB133 BB135">
    <cfRule type="cellIs" dxfId="1395" priority="1395" operator="lessThan">
      <formula>0</formula>
    </cfRule>
    <cfRule type="cellIs" dxfId="1394" priority="1396" operator="lessThan">
      <formula>-105575</formula>
    </cfRule>
  </conditionalFormatting>
  <conditionalFormatting sqref="BB146 BB144 BB141">
    <cfRule type="cellIs" dxfId="1393" priority="1393" operator="lessThan">
      <formula>0</formula>
    </cfRule>
    <cfRule type="cellIs" dxfId="1392" priority="1394" operator="lessThan">
      <formula>-105575</formula>
    </cfRule>
  </conditionalFormatting>
  <conditionalFormatting sqref="BB146 BB144 BB141">
    <cfRule type="cellIs" dxfId="1391" priority="1391" operator="lessThan">
      <formula>0</formula>
    </cfRule>
    <cfRule type="cellIs" dxfId="1390" priority="1392" operator="lessThan">
      <formula>-105575</formula>
    </cfRule>
  </conditionalFormatting>
  <conditionalFormatting sqref="BB140 BB145 BB142:BB143 BB137:BB138">
    <cfRule type="cellIs" dxfId="1389" priority="1389" operator="lessThan">
      <formula>0</formula>
    </cfRule>
    <cfRule type="cellIs" dxfId="1388" priority="1390" operator="lessThan">
      <formula>-105575</formula>
    </cfRule>
  </conditionalFormatting>
  <conditionalFormatting sqref="BB149">
    <cfRule type="cellIs" dxfId="1387" priority="1387" operator="lessThan">
      <formula>0</formula>
    </cfRule>
    <cfRule type="cellIs" dxfId="1386" priority="1388" operator="lessThan">
      <formula>-105575</formula>
    </cfRule>
  </conditionalFormatting>
  <conditionalFormatting sqref="BB94:BB98 BB86:BB87 BB89:BB91 BB141:BB149 BB124:BB133 BB107:BB110 BB112:BB117 BB119:BB122 BB135:BB138 BB101:BB104 BB80:BB84">
    <cfRule type="cellIs" dxfId="1385" priority="1385" operator="lessThan">
      <formula>0</formula>
    </cfRule>
    <cfRule type="cellIs" dxfId="138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83" priority="1383" operator="lessThan">
      <formula>0</formula>
    </cfRule>
    <cfRule type="cellIs" dxfId="1382" priority="1384" operator="lessThan">
      <formula>-105575</formula>
    </cfRule>
  </conditionalFormatting>
  <conditionalFormatting sqref="BB41">
    <cfRule type="cellIs" dxfId="1381" priority="1381" operator="lessThan">
      <formula>0</formula>
    </cfRule>
    <cfRule type="cellIs" dxfId="1380" priority="1382" operator="lessThan">
      <formula>-105575</formula>
    </cfRule>
  </conditionalFormatting>
  <conditionalFormatting sqref="BB152:BB155">
    <cfRule type="cellIs" dxfId="1379" priority="1379" operator="lessThan">
      <formula>0</formula>
    </cfRule>
    <cfRule type="cellIs" dxfId="1378" priority="1380" operator="lessThan">
      <formula>-105575</formula>
    </cfRule>
  </conditionalFormatting>
  <conditionalFormatting sqref="BB152:BB155">
    <cfRule type="cellIs" dxfId="1377" priority="1377" operator="lessThan">
      <formula>0</formula>
    </cfRule>
    <cfRule type="cellIs" dxfId="1376" priority="1378" operator="lessThan">
      <formula>-105575</formula>
    </cfRule>
  </conditionalFormatting>
  <conditionalFormatting sqref="BB152:BB155">
    <cfRule type="cellIs" dxfId="1375" priority="1375" operator="lessThan">
      <formula>0</formula>
    </cfRule>
    <cfRule type="cellIs" dxfId="1374" priority="1376" operator="lessThan">
      <formula>-105575</formula>
    </cfRule>
  </conditionalFormatting>
  <conditionalFormatting sqref="BB157:BB158">
    <cfRule type="cellIs" dxfId="1373" priority="1373" operator="lessThan">
      <formula>0</formula>
    </cfRule>
    <cfRule type="cellIs" dxfId="1372" priority="1374" operator="lessThan">
      <formula>-105575</formula>
    </cfRule>
  </conditionalFormatting>
  <conditionalFormatting sqref="BB157:BB158">
    <cfRule type="cellIs" dxfId="1371" priority="1371" operator="lessThan">
      <formula>0</formula>
    </cfRule>
    <cfRule type="cellIs" dxfId="1370" priority="1372" operator="lessThan">
      <formula>-105575</formula>
    </cfRule>
  </conditionalFormatting>
  <conditionalFormatting sqref="BB157:BB158">
    <cfRule type="cellIs" dxfId="1369" priority="1369" operator="lessThan">
      <formula>0</formula>
    </cfRule>
    <cfRule type="cellIs" dxfId="1368" priority="1370" operator="lessThan">
      <formula>-105575</formula>
    </cfRule>
  </conditionalFormatting>
  <conditionalFormatting sqref="BB160:BB161">
    <cfRule type="cellIs" dxfId="1367" priority="1367" operator="lessThan">
      <formula>0</formula>
    </cfRule>
    <cfRule type="cellIs" dxfId="1366" priority="1368" operator="lessThan">
      <formula>-105575</formula>
    </cfRule>
  </conditionalFormatting>
  <conditionalFormatting sqref="BB160:BB161">
    <cfRule type="cellIs" dxfId="1365" priority="1365" operator="lessThan">
      <formula>0</formula>
    </cfRule>
    <cfRule type="cellIs" dxfId="1364" priority="1366" operator="lessThan">
      <formula>-105575</formula>
    </cfRule>
  </conditionalFormatting>
  <conditionalFormatting sqref="BB160:BB161">
    <cfRule type="cellIs" dxfId="1363" priority="1363" operator="lessThan">
      <formula>0</formula>
    </cfRule>
    <cfRule type="cellIs" dxfId="1362" priority="1364" operator="lessThan">
      <formula>-105575</formula>
    </cfRule>
  </conditionalFormatting>
  <conditionalFormatting sqref="BB164:BB167">
    <cfRule type="cellIs" dxfId="1361" priority="1361" operator="lessThan">
      <formula>0</formula>
    </cfRule>
    <cfRule type="cellIs" dxfId="1360" priority="1362" operator="lessThan">
      <formula>-105575</formula>
    </cfRule>
  </conditionalFormatting>
  <conditionalFormatting sqref="BB164:BB167">
    <cfRule type="cellIs" dxfId="1359" priority="1359" operator="lessThan">
      <formula>0</formula>
    </cfRule>
    <cfRule type="cellIs" dxfId="1358" priority="1360" operator="lessThan">
      <formula>-105575</formula>
    </cfRule>
  </conditionalFormatting>
  <conditionalFormatting sqref="BB164:BB167">
    <cfRule type="cellIs" dxfId="1357" priority="1357" operator="lessThan">
      <formula>0</formula>
    </cfRule>
    <cfRule type="cellIs" dxfId="1356" priority="1358" operator="lessThan">
      <formula>-105575</formula>
    </cfRule>
  </conditionalFormatting>
  <conditionalFormatting sqref="BB169:BB177">
    <cfRule type="cellIs" dxfId="1355" priority="1355" operator="lessThan">
      <formula>0</formula>
    </cfRule>
    <cfRule type="cellIs" dxfId="1354" priority="1356" operator="lessThan">
      <formula>-105575</formula>
    </cfRule>
  </conditionalFormatting>
  <conditionalFormatting sqref="BB169:BB177">
    <cfRule type="cellIs" dxfId="1353" priority="1353" operator="lessThan">
      <formula>0</formula>
    </cfRule>
    <cfRule type="cellIs" dxfId="1352" priority="1354" operator="lessThan">
      <formula>-105575</formula>
    </cfRule>
  </conditionalFormatting>
  <conditionalFormatting sqref="BB169:BB177">
    <cfRule type="cellIs" dxfId="1351" priority="1351" operator="lessThan">
      <formula>0</formula>
    </cfRule>
    <cfRule type="cellIs" dxfId="1350" priority="1352" operator="lessThan">
      <formula>-105575</formula>
    </cfRule>
  </conditionalFormatting>
  <conditionalFormatting sqref="BB179:BB180">
    <cfRule type="cellIs" dxfId="1349" priority="1349" operator="lessThan">
      <formula>0</formula>
    </cfRule>
    <cfRule type="cellIs" dxfId="1348" priority="1350" operator="lessThan">
      <formula>-105575</formula>
    </cfRule>
  </conditionalFormatting>
  <conditionalFormatting sqref="BB179:BB180">
    <cfRule type="cellIs" dxfId="1347" priority="1347" operator="lessThan">
      <formula>0</formula>
    </cfRule>
    <cfRule type="cellIs" dxfId="1346" priority="1348" operator="lessThan">
      <formula>-105575</formula>
    </cfRule>
  </conditionalFormatting>
  <conditionalFormatting sqref="BB179:BB180">
    <cfRule type="cellIs" dxfId="1345" priority="1345" operator="lessThan">
      <formula>0</formula>
    </cfRule>
    <cfRule type="cellIs" dxfId="1344" priority="1346" operator="lessThan">
      <formula>-105575</formula>
    </cfRule>
  </conditionalFormatting>
  <conditionalFormatting sqref="BB183:BB189">
    <cfRule type="cellIs" dxfId="1343" priority="1343" operator="lessThan">
      <formula>0</formula>
    </cfRule>
    <cfRule type="cellIs" dxfId="1342" priority="1344" operator="lessThan">
      <formula>-105575</formula>
    </cfRule>
  </conditionalFormatting>
  <conditionalFormatting sqref="BB183:BB189">
    <cfRule type="cellIs" dxfId="1341" priority="1341" operator="lessThan">
      <formula>0</formula>
    </cfRule>
    <cfRule type="cellIs" dxfId="1340" priority="1342" operator="lessThan">
      <formula>-105575</formula>
    </cfRule>
  </conditionalFormatting>
  <conditionalFormatting sqref="BB183:BB189">
    <cfRule type="cellIs" dxfId="1339" priority="1339" operator="lessThan">
      <formula>0</formula>
    </cfRule>
    <cfRule type="cellIs" dxfId="1338" priority="1340" operator="lessThan">
      <formula>-105575</formula>
    </cfRule>
  </conditionalFormatting>
  <conditionalFormatting sqref="BB191:BB192">
    <cfRule type="cellIs" dxfId="1337" priority="1337" operator="lessThan">
      <formula>0</formula>
    </cfRule>
    <cfRule type="cellIs" dxfId="1336" priority="1338" operator="lessThan">
      <formula>-105575</formula>
    </cfRule>
  </conditionalFormatting>
  <conditionalFormatting sqref="BB191:BB192">
    <cfRule type="cellIs" dxfId="1335" priority="1335" operator="lessThan">
      <formula>0</formula>
    </cfRule>
    <cfRule type="cellIs" dxfId="1334" priority="1336" operator="lessThan">
      <formula>-105575</formula>
    </cfRule>
  </conditionalFormatting>
  <conditionalFormatting sqref="BB191:BB192">
    <cfRule type="cellIs" dxfId="1333" priority="1333" operator="lessThan">
      <formula>0</formula>
    </cfRule>
    <cfRule type="cellIs" dxfId="1332" priority="1334" operator="lessThan">
      <formula>-105575</formula>
    </cfRule>
  </conditionalFormatting>
  <conditionalFormatting sqref="BB194:BB195">
    <cfRule type="cellIs" dxfId="1331" priority="1331" operator="lessThan">
      <formula>0</formula>
    </cfRule>
    <cfRule type="cellIs" dxfId="1330" priority="1332" operator="lessThan">
      <formula>-105575</formula>
    </cfRule>
  </conditionalFormatting>
  <conditionalFormatting sqref="BB194:BB195">
    <cfRule type="cellIs" dxfId="1329" priority="1329" operator="lessThan">
      <formula>0</formula>
    </cfRule>
    <cfRule type="cellIs" dxfId="1328" priority="1330" operator="lessThan">
      <formula>-105575</formula>
    </cfRule>
  </conditionalFormatting>
  <conditionalFormatting sqref="BB194:BB195">
    <cfRule type="cellIs" dxfId="1327" priority="1327" operator="lessThan">
      <formula>0</formula>
    </cfRule>
    <cfRule type="cellIs" dxfId="1326" priority="1328" operator="lessThan">
      <formula>-105575</formula>
    </cfRule>
  </conditionalFormatting>
  <conditionalFormatting sqref="BB199:BB202">
    <cfRule type="cellIs" dxfId="1325" priority="1325" operator="lessThan">
      <formula>0</formula>
    </cfRule>
    <cfRule type="cellIs" dxfId="1324" priority="1326" operator="lessThan">
      <formula>-105575</formula>
    </cfRule>
  </conditionalFormatting>
  <conditionalFormatting sqref="BB199:BB202">
    <cfRule type="cellIs" dxfId="1323" priority="1323" operator="lessThan">
      <formula>0</formula>
    </cfRule>
    <cfRule type="cellIs" dxfId="1322" priority="1324" operator="lessThan">
      <formula>-105575</formula>
    </cfRule>
  </conditionalFormatting>
  <conditionalFormatting sqref="BB199:BB202">
    <cfRule type="cellIs" dxfId="1321" priority="1321" operator="lessThan">
      <formula>0</formula>
    </cfRule>
    <cfRule type="cellIs" dxfId="1320" priority="1322" operator="lessThan">
      <formula>-105575</formula>
    </cfRule>
  </conditionalFormatting>
  <conditionalFormatting sqref="BB204:BB208">
    <cfRule type="cellIs" dxfId="1319" priority="1319" operator="lessThan">
      <formula>0</formula>
    </cfRule>
    <cfRule type="cellIs" dxfId="1318" priority="1320" operator="lessThan">
      <formula>-105575</formula>
    </cfRule>
  </conditionalFormatting>
  <conditionalFormatting sqref="BB204:BB208">
    <cfRule type="cellIs" dxfId="1317" priority="1317" operator="lessThan">
      <formula>0</formula>
    </cfRule>
    <cfRule type="cellIs" dxfId="1316" priority="1318" operator="lessThan">
      <formula>-105575</formula>
    </cfRule>
  </conditionalFormatting>
  <conditionalFormatting sqref="BB204:BB208">
    <cfRule type="cellIs" dxfId="1315" priority="1315" operator="lessThan">
      <formula>0</formula>
    </cfRule>
    <cfRule type="cellIs" dxfId="1314" priority="1316" operator="lessThan">
      <formula>-105575</formula>
    </cfRule>
  </conditionalFormatting>
  <conditionalFormatting sqref="BB210:BB211">
    <cfRule type="cellIs" dxfId="1313" priority="1313" operator="lessThan">
      <formula>0</formula>
    </cfRule>
    <cfRule type="cellIs" dxfId="1312" priority="1314" operator="lessThan">
      <formula>-105575</formula>
    </cfRule>
  </conditionalFormatting>
  <conditionalFormatting sqref="BB210:BB211">
    <cfRule type="cellIs" dxfId="1311" priority="1311" operator="lessThan">
      <formula>0</formula>
    </cfRule>
    <cfRule type="cellIs" dxfId="1310" priority="1312" operator="lessThan">
      <formula>-105575</formula>
    </cfRule>
  </conditionalFormatting>
  <conditionalFormatting sqref="BB210:BB211">
    <cfRule type="cellIs" dxfId="1309" priority="1309" operator="lessThan">
      <formula>0</formula>
    </cfRule>
    <cfRule type="cellIs" dxfId="1308" priority="1310" operator="lessThan">
      <formula>-105575</formula>
    </cfRule>
  </conditionalFormatting>
  <conditionalFormatting sqref="BB214:BB219">
    <cfRule type="cellIs" dxfId="1307" priority="1307" operator="lessThan">
      <formula>0</formula>
    </cfRule>
    <cfRule type="cellIs" dxfId="1306" priority="1308" operator="lessThan">
      <formula>-105575</formula>
    </cfRule>
  </conditionalFormatting>
  <conditionalFormatting sqref="BB214:BB219">
    <cfRule type="cellIs" dxfId="1305" priority="1305" operator="lessThan">
      <formula>0</formula>
    </cfRule>
    <cfRule type="cellIs" dxfId="1304" priority="1306" operator="lessThan">
      <formula>-105575</formula>
    </cfRule>
  </conditionalFormatting>
  <conditionalFormatting sqref="BB214:BB219">
    <cfRule type="cellIs" dxfId="1303" priority="1303" operator="lessThan">
      <formula>0</formula>
    </cfRule>
    <cfRule type="cellIs" dxfId="1302" priority="1304" operator="lessThan">
      <formula>-105575</formula>
    </cfRule>
  </conditionalFormatting>
  <conditionalFormatting sqref="BB222:BB224">
    <cfRule type="cellIs" dxfId="1301" priority="1301" operator="lessThan">
      <formula>0</formula>
    </cfRule>
    <cfRule type="cellIs" dxfId="1300" priority="1302" operator="lessThan">
      <formula>-105575</formula>
    </cfRule>
  </conditionalFormatting>
  <conditionalFormatting sqref="BB222:BB224">
    <cfRule type="cellIs" dxfId="1299" priority="1299" operator="lessThan">
      <formula>0</formula>
    </cfRule>
    <cfRule type="cellIs" dxfId="1298" priority="1300" operator="lessThan">
      <formula>-105575</formula>
    </cfRule>
  </conditionalFormatting>
  <conditionalFormatting sqref="BB222:BB224">
    <cfRule type="cellIs" dxfId="1297" priority="1297" operator="lessThan">
      <formula>0</formula>
    </cfRule>
    <cfRule type="cellIs" dxfId="1296" priority="1298" operator="lessThan">
      <formula>-105575</formula>
    </cfRule>
  </conditionalFormatting>
  <conditionalFormatting sqref="BB227:BB230">
    <cfRule type="cellIs" dxfId="1295" priority="1295" operator="lessThan">
      <formula>0</formula>
    </cfRule>
    <cfRule type="cellIs" dxfId="1294" priority="1296" operator="lessThan">
      <formula>-105575</formula>
    </cfRule>
  </conditionalFormatting>
  <conditionalFormatting sqref="BB227:BB230">
    <cfRule type="cellIs" dxfId="1293" priority="1293" operator="lessThan">
      <formula>0</formula>
    </cfRule>
    <cfRule type="cellIs" dxfId="1292" priority="1294" operator="lessThan">
      <formula>-105575</formula>
    </cfRule>
  </conditionalFormatting>
  <conditionalFormatting sqref="BB227:BB230">
    <cfRule type="cellIs" dxfId="1291" priority="1291" operator="lessThan">
      <formula>0</formula>
    </cfRule>
    <cfRule type="cellIs" dxfId="1290" priority="1292" operator="lessThan">
      <formula>-105575</formula>
    </cfRule>
  </conditionalFormatting>
  <conditionalFormatting sqref="BB246:BB249">
    <cfRule type="cellIs" dxfId="1289" priority="1289" operator="lessThan">
      <formula>0</formula>
    </cfRule>
    <cfRule type="cellIs" dxfId="1288" priority="1290" operator="lessThan">
      <formula>-105575</formula>
    </cfRule>
  </conditionalFormatting>
  <conditionalFormatting sqref="BB246:BB249">
    <cfRule type="cellIs" dxfId="1287" priority="1287" operator="lessThan">
      <formula>0</formula>
    </cfRule>
    <cfRule type="cellIs" dxfId="1286" priority="1288" operator="lessThan">
      <formula>-105575</formula>
    </cfRule>
  </conditionalFormatting>
  <conditionalFormatting sqref="BB246:BB249">
    <cfRule type="cellIs" dxfId="1285" priority="1285" operator="lessThan">
      <formula>0</formula>
    </cfRule>
    <cfRule type="cellIs" dxfId="1284" priority="1286" operator="lessThan">
      <formula>-105575</formula>
    </cfRule>
  </conditionalFormatting>
  <conditionalFormatting sqref="BB246:BB249">
    <cfRule type="cellIs" dxfId="1283" priority="1283" operator="lessThan">
      <formula>0</formula>
    </cfRule>
    <cfRule type="cellIs" dxfId="1282" priority="1284" operator="lessThan">
      <formula>-105575</formula>
    </cfRule>
  </conditionalFormatting>
  <conditionalFormatting sqref="BB246:BB249">
    <cfRule type="cellIs" dxfId="1281" priority="1281" operator="lessThan">
      <formula>0</formula>
    </cfRule>
    <cfRule type="cellIs" dxfId="1280" priority="1282" operator="lessThan">
      <formula>-105575</formula>
    </cfRule>
  </conditionalFormatting>
  <conditionalFormatting sqref="BB246:BB249">
    <cfRule type="cellIs" dxfId="1279" priority="1279" operator="lessThan">
      <formula>0</formula>
    </cfRule>
    <cfRule type="cellIs" dxfId="1278" priority="1280" operator="lessThan">
      <formula>-105575</formula>
    </cfRule>
  </conditionalFormatting>
  <conditionalFormatting sqref="BB246:BB249">
    <cfRule type="cellIs" dxfId="1277" priority="1277" operator="lessThan">
      <formula>0</formula>
    </cfRule>
    <cfRule type="cellIs" dxfId="1276" priority="1278" operator="lessThan">
      <formula>-105575</formula>
    </cfRule>
  </conditionalFormatting>
  <conditionalFormatting sqref="BB246:BB249">
    <cfRule type="cellIs" dxfId="1275" priority="1275" operator="lessThan">
      <formula>0</formula>
    </cfRule>
    <cfRule type="cellIs" dxfId="1274" priority="1276" operator="lessThan">
      <formula>-105575</formula>
    </cfRule>
  </conditionalFormatting>
  <conditionalFormatting sqref="BB246:BB249">
    <cfRule type="cellIs" dxfId="1273" priority="1273" operator="lessThan">
      <formula>0</formula>
    </cfRule>
    <cfRule type="cellIs" dxfId="1272" priority="1274" operator="lessThan">
      <formula>-105575</formula>
    </cfRule>
  </conditionalFormatting>
  <conditionalFormatting sqref="BB251:BB253">
    <cfRule type="cellIs" dxfId="1271" priority="1271" operator="lessThan">
      <formula>0</formula>
    </cfRule>
    <cfRule type="cellIs" dxfId="1270" priority="1272" operator="lessThan">
      <formula>-105575</formula>
    </cfRule>
  </conditionalFormatting>
  <conditionalFormatting sqref="BB251:BB253">
    <cfRule type="cellIs" dxfId="1269" priority="1269" operator="lessThan">
      <formula>0</formula>
    </cfRule>
    <cfRule type="cellIs" dxfId="1268" priority="1270" operator="lessThan">
      <formula>-105575</formula>
    </cfRule>
  </conditionalFormatting>
  <conditionalFormatting sqref="BB251:BB253">
    <cfRule type="cellIs" dxfId="1267" priority="1267" operator="lessThan">
      <formula>0</formula>
    </cfRule>
    <cfRule type="cellIs" dxfId="1266" priority="1268" operator="lessThan">
      <formula>-105575</formula>
    </cfRule>
  </conditionalFormatting>
  <conditionalFormatting sqref="BB251:BB253">
    <cfRule type="cellIs" dxfId="1265" priority="1265" operator="lessThan">
      <formula>0</formula>
    </cfRule>
    <cfRule type="cellIs" dxfId="1264" priority="1266" operator="lessThan">
      <formula>-105575</formula>
    </cfRule>
  </conditionalFormatting>
  <conditionalFormatting sqref="BB251:BB253">
    <cfRule type="cellIs" dxfId="1263" priority="1263" operator="lessThan">
      <formula>0</formula>
    </cfRule>
    <cfRule type="cellIs" dxfId="1262" priority="1264" operator="lessThan">
      <formula>-105575</formula>
    </cfRule>
  </conditionalFormatting>
  <conditionalFormatting sqref="BB251:BB253">
    <cfRule type="cellIs" dxfId="1261" priority="1261" operator="lessThan">
      <formula>0</formula>
    </cfRule>
    <cfRule type="cellIs" dxfId="1260" priority="1262" operator="lessThan">
      <formula>-105575</formula>
    </cfRule>
  </conditionalFormatting>
  <conditionalFormatting sqref="BB251:BB253">
    <cfRule type="cellIs" dxfId="1259" priority="1259" operator="lessThan">
      <formula>0</formula>
    </cfRule>
    <cfRule type="cellIs" dxfId="1258" priority="1260" operator="lessThan">
      <formula>-105575</formula>
    </cfRule>
  </conditionalFormatting>
  <conditionalFormatting sqref="BB251:BB253">
    <cfRule type="cellIs" dxfId="1257" priority="1257" operator="lessThan">
      <formula>0</formula>
    </cfRule>
    <cfRule type="cellIs" dxfId="1256" priority="1258" operator="lessThan">
      <formula>-105575</formula>
    </cfRule>
  </conditionalFormatting>
  <conditionalFormatting sqref="BB251:BB253">
    <cfRule type="cellIs" dxfId="1255" priority="1255" operator="lessThan">
      <formula>0</formula>
    </cfRule>
    <cfRule type="cellIs" dxfId="1254" priority="1256" operator="lessThan">
      <formula>-105575</formula>
    </cfRule>
  </conditionalFormatting>
  <conditionalFormatting sqref="BB255:BB257">
    <cfRule type="cellIs" dxfId="1253" priority="1253" operator="lessThan">
      <formula>0</formula>
    </cfRule>
    <cfRule type="cellIs" dxfId="1252" priority="1254" operator="lessThan">
      <formula>-105575</formula>
    </cfRule>
  </conditionalFormatting>
  <conditionalFormatting sqref="BB255:BB257">
    <cfRule type="cellIs" dxfId="1251" priority="1251" operator="lessThan">
      <formula>0</formula>
    </cfRule>
    <cfRule type="cellIs" dxfId="1250" priority="1252" operator="lessThan">
      <formula>-105575</formula>
    </cfRule>
  </conditionalFormatting>
  <conditionalFormatting sqref="BB255:BB257">
    <cfRule type="cellIs" dxfId="1249" priority="1249" operator="lessThan">
      <formula>0</formula>
    </cfRule>
    <cfRule type="cellIs" dxfId="1248" priority="1250" operator="lessThan">
      <formula>-105575</formula>
    </cfRule>
  </conditionalFormatting>
  <conditionalFormatting sqref="BB255:BB257">
    <cfRule type="cellIs" dxfId="1247" priority="1247" operator="lessThan">
      <formula>0</formula>
    </cfRule>
    <cfRule type="cellIs" dxfId="1246" priority="1248" operator="lessThan">
      <formula>-105575</formula>
    </cfRule>
  </conditionalFormatting>
  <conditionalFormatting sqref="BB255:BB257">
    <cfRule type="cellIs" dxfId="1245" priority="1245" operator="lessThan">
      <formula>0</formula>
    </cfRule>
    <cfRule type="cellIs" dxfId="1244" priority="1246" operator="lessThan">
      <formula>-105575</formula>
    </cfRule>
  </conditionalFormatting>
  <conditionalFormatting sqref="BB255:BB257">
    <cfRule type="cellIs" dxfId="1243" priority="1243" operator="lessThan">
      <formula>0</formula>
    </cfRule>
    <cfRule type="cellIs" dxfId="1242" priority="1244" operator="lessThan">
      <formula>-105575</formula>
    </cfRule>
  </conditionalFormatting>
  <conditionalFormatting sqref="BB255:BB257">
    <cfRule type="cellIs" dxfId="1241" priority="1241" operator="lessThan">
      <formula>0</formula>
    </cfRule>
    <cfRule type="cellIs" dxfId="1240" priority="1242" operator="lessThan">
      <formula>-105575</formula>
    </cfRule>
  </conditionalFormatting>
  <conditionalFormatting sqref="BB255:BB257">
    <cfRule type="cellIs" dxfId="1239" priority="1239" operator="lessThan">
      <formula>0</formula>
    </cfRule>
    <cfRule type="cellIs" dxfId="1238" priority="1240" operator="lessThan">
      <formula>-105575</formula>
    </cfRule>
  </conditionalFormatting>
  <conditionalFormatting sqref="BB255:BB257">
    <cfRule type="cellIs" dxfId="1237" priority="1237" operator="lessThan">
      <formula>0</formula>
    </cfRule>
    <cfRule type="cellIs" dxfId="1236" priority="1238" operator="lessThan">
      <formula>-105575</formula>
    </cfRule>
  </conditionalFormatting>
  <conditionalFormatting sqref="BB260:BB262">
    <cfRule type="cellIs" dxfId="1235" priority="1235" operator="lessThan">
      <formula>0</formula>
    </cfRule>
    <cfRule type="cellIs" dxfId="1234" priority="1236" operator="lessThan">
      <formula>-105575</formula>
    </cfRule>
  </conditionalFormatting>
  <conditionalFormatting sqref="BB260:BB262">
    <cfRule type="cellIs" dxfId="1233" priority="1233" operator="lessThan">
      <formula>0</formula>
    </cfRule>
    <cfRule type="cellIs" dxfId="1232" priority="1234" operator="lessThan">
      <formula>-105575</formula>
    </cfRule>
  </conditionalFormatting>
  <conditionalFormatting sqref="BB260:BB262">
    <cfRule type="cellIs" dxfId="1231" priority="1231" operator="lessThan">
      <formula>0</formula>
    </cfRule>
    <cfRule type="cellIs" dxfId="1230" priority="1232" operator="lessThan">
      <formula>-105575</formula>
    </cfRule>
  </conditionalFormatting>
  <conditionalFormatting sqref="BB260:BB262">
    <cfRule type="cellIs" dxfId="1229" priority="1229" operator="lessThan">
      <formula>0</formula>
    </cfRule>
    <cfRule type="cellIs" dxfId="1228" priority="1230" operator="lessThan">
      <formula>-105575</formula>
    </cfRule>
  </conditionalFormatting>
  <conditionalFormatting sqref="BB260:BB262">
    <cfRule type="cellIs" dxfId="1227" priority="1227" operator="lessThan">
      <formula>0</formula>
    </cfRule>
    <cfRule type="cellIs" dxfId="1226" priority="1228" operator="lessThan">
      <formula>-105575</formula>
    </cfRule>
  </conditionalFormatting>
  <conditionalFormatting sqref="BB260:BB262">
    <cfRule type="cellIs" dxfId="1225" priority="1225" operator="lessThan">
      <formula>0</formula>
    </cfRule>
    <cfRule type="cellIs" dxfId="1224" priority="1226" operator="lessThan">
      <formula>-105575</formula>
    </cfRule>
  </conditionalFormatting>
  <conditionalFormatting sqref="BB260:BB262">
    <cfRule type="cellIs" dxfId="1223" priority="1223" operator="lessThan">
      <formula>0</formula>
    </cfRule>
    <cfRule type="cellIs" dxfId="1222" priority="1224" operator="lessThan">
      <formula>-105575</formula>
    </cfRule>
  </conditionalFormatting>
  <conditionalFormatting sqref="BB260:BB262">
    <cfRule type="cellIs" dxfId="1221" priority="1221" operator="lessThan">
      <formula>0</formula>
    </cfRule>
    <cfRule type="cellIs" dxfId="1220" priority="1222" operator="lessThan">
      <formula>-105575</formula>
    </cfRule>
  </conditionalFormatting>
  <conditionalFormatting sqref="BB260:BB262">
    <cfRule type="cellIs" dxfId="1219" priority="1219" operator="lessThan">
      <formula>0</formula>
    </cfRule>
    <cfRule type="cellIs" dxfId="1218" priority="1220" operator="lessThan">
      <formula>-105575</formula>
    </cfRule>
  </conditionalFormatting>
  <conditionalFormatting sqref="BB264:BB267">
    <cfRule type="cellIs" dxfId="1217" priority="1217" operator="lessThan">
      <formula>0</formula>
    </cfRule>
    <cfRule type="cellIs" dxfId="1216" priority="1218" operator="lessThan">
      <formula>-105575</formula>
    </cfRule>
  </conditionalFormatting>
  <conditionalFormatting sqref="BB264:BB267">
    <cfRule type="cellIs" dxfId="1215" priority="1215" operator="lessThan">
      <formula>0</formula>
    </cfRule>
    <cfRule type="cellIs" dxfId="1214" priority="1216" operator="lessThan">
      <formula>-105575</formula>
    </cfRule>
  </conditionalFormatting>
  <conditionalFormatting sqref="BB264:BB267">
    <cfRule type="cellIs" dxfId="1213" priority="1213" operator="lessThan">
      <formula>0</formula>
    </cfRule>
    <cfRule type="cellIs" dxfId="1212" priority="1214" operator="lessThan">
      <formula>-105575</formula>
    </cfRule>
  </conditionalFormatting>
  <conditionalFormatting sqref="BB264:BB267">
    <cfRule type="cellIs" dxfId="1211" priority="1211" operator="lessThan">
      <formula>0</formula>
    </cfRule>
    <cfRule type="cellIs" dxfId="1210" priority="1212" operator="lessThan">
      <formula>-105575</formula>
    </cfRule>
  </conditionalFormatting>
  <conditionalFormatting sqref="BB264:BB267">
    <cfRule type="cellIs" dxfId="1209" priority="1209" operator="lessThan">
      <formula>0</formula>
    </cfRule>
    <cfRule type="cellIs" dxfId="1208" priority="1210" operator="lessThan">
      <formula>-105575</formula>
    </cfRule>
  </conditionalFormatting>
  <conditionalFormatting sqref="BB264:BB267">
    <cfRule type="cellIs" dxfId="1207" priority="1207" operator="lessThan">
      <formula>0</formula>
    </cfRule>
    <cfRule type="cellIs" dxfId="1206" priority="1208" operator="lessThan">
      <formula>-105575</formula>
    </cfRule>
  </conditionalFormatting>
  <conditionalFormatting sqref="BB264:BB267">
    <cfRule type="cellIs" dxfId="1205" priority="1205" operator="lessThan">
      <formula>0</formula>
    </cfRule>
    <cfRule type="cellIs" dxfId="1204" priority="1206" operator="lessThan">
      <formula>-105575</formula>
    </cfRule>
  </conditionalFormatting>
  <conditionalFormatting sqref="BB264:BB267">
    <cfRule type="cellIs" dxfId="1203" priority="1203" operator="lessThan">
      <formula>0</formula>
    </cfRule>
    <cfRule type="cellIs" dxfId="1202" priority="1204" operator="lessThan">
      <formula>-105575</formula>
    </cfRule>
  </conditionalFormatting>
  <conditionalFormatting sqref="BB264:BB267">
    <cfRule type="cellIs" dxfId="1201" priority="1201" operator="lessThan">
      <formula>0</formula>
    </cfRule>
    <cfRule type="cellIs" dxfId="1200" priority="1202" operator="lessThan">
      <formula>-105575</formula>
    </cfRule>
  </conditionalFormatting>
  <conditionalFormatting sqref="BB270:BB272">
    <cfRule type="cellIs" dxfId="1199" priority="1199" operator="lessThan">
      <formula>0</formula>
    </cfRule>
    <cfRule type="cellIs" dxfId="1198" priority="1200" operator="lessThan">
      <formula>-105575</formula>
    </cfRule>
  </conditionalFormatting>
  <conditionalFormatting sqref="BB270:BB272">
    <cfRule type="cellIs" dxfId="1197" priority="1197" operator="lessThan">
      <formula>0</formula>
    </cfRule>
    <cfRule type="cellIs" dxfId="1196" priority="1198" operator="lessThan">
      <formula>-105575</formula>
    </cfRule>
  </conditionalFormatting>
  <conditionalFormatting sqref="BB270:BB272">
    <cfRule type="cellIs" dxfId="1195" priority="1195" operator="lessThan">
      <formula>0</formula>
    </cfRule>
    <cfRule type="cellIs" dxfId="1194" priority="1196" operator="lessThan">
      <formula>-105575</formula>
    </cfRule>
  </conditionalFormatting>
  <conditionalFormatting sqref="BB270:BB272">
    <cfRule type="cellIs" dxfId="1193" priority="1193" operator="lessThan">
      <formula>0</formula>
    </cfRule>
    <cfRule type="cellIs" dxfId="1192" priority="1194" operator="lessThan">
      <formula>-105575</formula>
    </cfRule>
  </conditionalFormatting>
  <conditionalFormatting sqref="BB270:BB272">
    <cfRule type="cellIs" dxfId="1191" priority="1191" operator="lessThan">
      <formula>0</formula>
    </cfRule>
    <cfRule type="cellIs" dxfId="1190" priority="1192" operator="lessThan">
      <formula>-105575</formula>
    </cfRule>
  </conditionalFormatting>
  <conditionalFormatting sqref="BB270:BB272">
    <cfRule type="cellIs" dxfId="1189" priority="1189" operator="lessThan">
      <formula>0</formula>
    </cfRule>
    <cfRule type="cellIs" dxfId="1188" priority="1190" operator="lessThan">
      <formula>-105575</formula>
    </cfRule>
  </conditionalFormatting>
  <conditionalFormatting sqref="BB270:BB272">
    <cfRule type="cellIs" dxfId="1187" priority="1187" operator="lessThan">
      <formula>0</formula>
    </cfRule>
    <cfRule type="cellIs" dxfId="1186" priority="1188" operator="lessThan">
      <formula>-105575</formula>
    </cfRule>
  </conditionalFormatting>
  <conditionalFormatting sqref="BB270:BB272">
    <cfRule type="cellIs" dxfId="1185" priority="1185" operator="lessThan">
      <formula>0</formula>
    </cfRule>
    <cfRule type="cellIs" dxfId="1184" priority="1186" operator="lessThan">
      <formula>-105575</formula>
    </cfRule>
  </conditionalFormatting>
  <conditionalFormatting sqref="BB270:BB272">
    <cfRule type="cellIs" dxfId="1183" priority="1183" operator="lessThan">
      <formula>0</formula>
    </cfRule>
    <cfRule type="cellIs" dxfId="1182" priority="1184" operator="lessThan">
      <formula>-105575</formula>
    </cfRule>
  </conditionalFormatting>
  <conditionalFormatting sqref="BB274:BB275">
    <cfRule type="cellIs" dxfId="1181" priority="1181" operator="lessThan">
      <formula>0</formula>
    </cfRule>
    <cfRule type="cellIs" dxfId="1180" priority="1182" operator="lessThan">
      <formula>-105575</formula>
    </cfRule>
  </conditionalFormatting>
  <conditionalFormatting sqref="BB274:BB275">
    <cfRule type="cellIs" dxfId="1179" priority="1179" operator="lessThan">
      <formula>0</formula>
    </cfRule>
    <cfRule type="cellIs" dxfId="1178" priority="1180" operator="lessThan">
      <formula>-105575</formula>
    </cfRule>
  </conditionalFormatting>
  <conditionalFormatting sqref="BB274:BB275">
    <cfRule type="cellIs" dxfId="1177" priority="1177" operator="lessThan">
      <formula>0</formula>
    </cfRule>
    <cfRule type="cellIs" dxfId="1176" priority="1178" operator="lessThan">
      <formula>-105575</formula>
    </cfRule>
  </conditionalFormatting>
  <conditionalFormatting sqref="BB274:BB275">
    <cfRule type="cellIs" dxfId="1175" priority="1175" operator="lessThan">
      <formula>0</formula>
    </cfRule>
    <cfRule type="cellIs" dxfId="1174" priority="1176" operator="lessThan">
      <formula>-105575</formula>
    </cfRule>
  </conditionalFormatting>
  <conditionalFormatting sqref="BB274:BB275">
    <cfRule type="cellIs" dxfId="1173" priority="1173" operator="lessThan">
      <formula>0</formula>
    </cfRule>
    <cfRule type="cellIs" dxfId="1172" priority="1174" operator="lessThan">
      <formula>-105575</formula>
    </cfRule>
  </conditionalFormatting>
  <conditionalFormatting sqref="BB274:BB275">
    <cfRule type="cellIs" dxfId="1171" priority="1171" operator="lessThan">
      <formula>0</formula>
    </cfRule>
    <cfRule type="cellIs" dxfId="1170" priority="1172" operator="lessThan">
      <formula>-105575</formula>
    </cfRule>
  </conditionalFormatting>
  <conditionalFormatting sqref="BB274:BB275">
    <cfRule type="cellIs" dxfId="1169" priority="1169" operator="lessThan">
      <formula>0</formula>
    </cfRule>
    <cfRule type="cellIs" dxfId="1168" priority="1170" operator="lessThan">
      <formula>-105575</formula>
    </cfRule>
  </conditionalFormatting>
  <conditionalFormatting sqref="BB274:BB275">
    <cfRule type="cellIs" dxfId="1167" priority="1167" operator="lessThan">
      <formula>0</formula>
    </cfRule>
    <cfRule type="cellIs" dxfId="1166" priority="1168" operator="lessThan">
      <formula>-105575</formula>
    </cfRule>
  </conditionalFormatting>
  <conditionalFormatting sqref="BB274:BB275">
    <cfRule type="cellIs" dxfId="1165" priority="1165" operator="lessThan">
      <formula>0</formula>
    </cfRule>
    <cfRule type="cellIs" dxfId="1164" priority="1166" operator="lessThan">
      <formula>-105575</formula>
    </cfRule>
  </conditionalFormatting>
  <conditionalFormatting sqref="BB278:BB282">
    <cfRule type="cellIs" dxfId="1163" priority="1163" operator="lessThan">
      <formula>0</formula>
    </cfRule>
    <cfRule type="cellIs" dxfId="1162" priority="1164" operator="lessThan">
      <formula>-105575</formula>
    </cfRule>
  </conditionalFormatting>
  <conditionalFormatting sqref="BB278:BB282">
    <cfRule type="cellIs" dxfId="1161" priority="1161" operator="lessThan">
      <formula>0</formula>
    </cfRule>
    <cfRule type="cellIs" dxfId="1160" priority="1162" operator="lessThan">
      <formula>-105575</formula>
    </cfRule>
  </conditionalFormatting>
  <conditionalFormatting sqref="BB278:BB282">
    <cfRule type="cellIs" dxfId="1159" priority="1159" operator="lessThan">
      <formula>0</formula>
    </cfRule>
    <cfRule type="cellIs" dxfId="1158" priority="1160" operator="lessThan">
      <formula>-105575</formula>
    </cfRule>
  </conditionalFormatting>
  <conditionalFormatting sqref="BB278:BB282">
    <cfRule type="cellIs" dxfId="1157" priority="1157" operator="lessThan">
      <formula>0</formula>
    </cfRule>
    <cfRule type="cellIs" dxfId="1156" priority="1158" operator="lessThan">
      <formula>-105575</formula>
    </cfRule>
  </conditionalFormatting>
  <conditionalFormatting sqref="BB278:BB282">
    <cfRule type="cellIs" dxfId="1155" priority="1155" operator="lessThan">
      <formula>0</formula>
    </cfRule>
    <cfRule type="cellIs" dxfId="1154" priority="1156" operator="lessThan">
      <formula>-105575</formula>
    </cfRule>
  </conditionalFormatting>
  <conditionalFormatting sqref="BB278:BB282">
    <cfRule type="cellIs" dxfId="1153" priority="1153" operator="lessThan">
      <formula>0</formula>
    </cfRule>
    <cfRule type="cellIs" dxfId="1152" priority="1154" operator="lessThan">
      <formula>-105575</formula>
    </cfRule>
  </conditionalFormatting>
  <conditionalFormatting sqref="BB278:BB282">
    <cfRule type="cellIs" dxfId="1151" priority="1151" operator="lessThan">
      <formula>0</formula>
    </cfRule>
    <cfRule type="cellIs" dxfId="1150" priority="1152" operator="lessThan">
      <formula>-105575</formula>
    </cfRule>
  </conditionalFormatting>
  <conditionalFormatting sqref="BB278:BB282">
    <cfRule type="cellIs" dxfId="1149" priority="1149" operator="lessThan">
      <formula>0</formula>
    </cfRule>
    <cfRule type="cellIs" dxfId="1148" priority="1150" operator="lessThan">
      <formula>-105575</formula>
    </cfRule>
  </conditionalFormatting>
  <conditionalFormatting sqref="BB278:BB282">
    <cfRule type="cellIs" dxfId="1147" priority="1147" operator="lessThan">
      <formula>0</formula>
    </cfRule>
    <cfRule type="cellIs" dxfId="1146" priority="1148" operator="lessThan">
      <formula>-105575</formula>
    </cfRule>
  </conditionalFormatting>
  <conditionalFormatting sqref="BB285:BB288">
    <cfRule type="cellIs" dxfId="1145" priority="1145" operator="lessThan">
      <formula>0</formula>
    </cfRule>
    <cfRule type="cellIs" dxfId="1144" priority="1146" operator="lessThan">
      <formula>-105575</formula>
    </cfRule>
  </conditionalFormatting>
  <conditionalFormatting sqref="BB285:BB288">
    <cfRule type="cellIs" dxfId="1143" priority="1143" operator="lessThan">
      <formula>0</formula>
    </cfRule>
    <cfRule type="cellIs" dxfId="1142" priority="1144" operator="lessThan">
      <formula>-105575</formula>
    </cfRule>
  </conditionalFormatting>
  <conditionalFormatting sqref="BB285:BB288">
    <cfRule type="cellIs" dxfId="1141" priority="1141" operator="lessThan">
      <formula>0</formula>
    </cfRule>
    <cfRule type="cellIs" dxfId="1140" priority="1142" operator="lessThan">
      <formula>-105575</formula>
    </cfRule>
  </conditionalFormatting>
  <conditionalFormatting sqref="BB285:BB288">
    <cfRule type="cellIs" dxfId="1139" priority="1139" operator="lessThan">
      <formula>0</formula>
    </cfRule>
    <cfRule type="cellIs" dxfId="1138" priority="1140" operator="lessThan">
      <formula>-105575</formula>
    </cfRule>
  </conditionalFormatting>
  <conditionalFormatting sqref="BB285:BB288">
    <cfRule type="cellIs" dxfId="1137" priority="1137" operator="lessThan">
      <formula>0</formula>
    </cfRule>
    <cfRule type="cellIs" dxfId="1136" priority="1138" operator="lessThan">
      <formula>-105575</formula>
    </cfRule>
  </conditionalFormatting>
  <conditionalFormatting sqref="BB285:BB288">
    <cfRule type="cellIs" dxfId="1135" priority="1135" operator="lessThan">
      <formula>0</formula>
    </cfRule>
    <cfRule type="cellIs" dxfId="1134" priority="1136" operator="lessThan">
      <formula>-105575</formula>
    </cfRule>
  </conditionalFormatting>
  <conditionalFormatting sqref="BB285:BB288">
    <cfRule type="cellIs" dxfId="1133" priority="1133" operator="lessThan">
      <formula>0</formula>
    </cfRule>
    <cfRule type="cellIs" dxfId="1132" priority="1134" operator="lessThan">
      <formula>-105575</formula>
    </cfRule>
  </conditionalFormatting>
  <conditionalFormatting sqref="BB285:BB288">
    <cfRule type="cellIs" dxfId="1131" priority="1131" operator="lessThan">
      <formula>0</formula>
    </cfRule>
    <cfRule type="cellIs" dxfId="1130" priority="1132" operator="lessThan">
      <formula>-105575</formula>
    </cfRule>
  </conditionalFormatting>
  <conditionalFormatting sqref="BB285:BB288">
    <cfRule type="cellIs" dxfId="1129" priority="1129" operator="lessThan">
      <formula>0</formula>
    </cfRule>
    <cfRule type="cellIs" dxfId="1128" priority="1130" operator="lessThan">
      <formula>-105575</formula>
    </cfRule>
  </conditionalFormatting>
  <conditionalFormatting sqref="BB203 BB220:BB221 BB235:BB243 BB231:BB233 BB212:BB213 BB225:BB226">
    <cfRule type="cellIs" dxfId="1127" priority="1127" operator="lessThan">
      <formula>0</formula>
    </cfRule>
    <cfRule type="cellIs" dxfId="1126" priority="1128" operator="lessThan">
      <formula>-105575</formula>
    </cfRule>
  </conditionalFormatting>
  <conditionalFormatting sqref="BB220 BB212:BB213 BB235:BB238 BB240:BB243 BB225:BB226 BB231:BB233">
    <cfRule type="cellIs" dxfId="1125" priority="1125" operator="lessThan">
      <formula>0</formula>
    </cfRule>
    <cfRule type="cellIs" dxfId="1124" priority="1126" operator="lessThan">
      <formula>-105575</formula>
    </cfRule>
  </conditionalFormatting>
  <conditionalFormatting sqref="BB220:BB221 BB243 BB226 BB231:BB236 BB238:BB241 BB203 BB213">
    <cfRule type="cellIs" dxfId="1123" priority="1123" operator="lessThan">
      <formula>0</formula>
    </cfRule>
    <cfRule type="cellIs" dxfId="1122" priority="1124" operator="lessThan">
      <formula>-105575</formula>
    </cfRule>
  </conditionalFormatting>
  <conditionalFormatting sqref="BB235:BB243 BB231:BB233 BB220 BB212:BB213 BB225:BB226">
    <cfRule type="cellIs" dxfId="1121" priority="1121" operator="lessThan">
      <formula>0</formula>
    </cfRule>
    <cfRule type="cellIs" dxfId="1120" priority="1122" operator="lessThan">
      <formula>-105575</formula>
    </cfRule>
  </conditionalFormatting>
  <conditionalFormatting sqref="BB220:BB221 BB237:BB243 BB203 BB231:BB235 BB212:BB213 BB225:BB226">
    <cfRule type="cellIs" dxfId="1119" priority="1119" operator="lessThan">
      <formula>0</formula>
    </cfRule>
    <cfRule type="cellIs" dxfId="1118" priority="1120" operator="lessThan">
      <formula>-105575</formula>
    </cfRule>
  </conditionalFormatting>
  <conditionalFormatting sqref="BB220:BB221 BB237:BB240 BB242:BB243 BB225:BB226 BB231:BB235">
    <cfRule type="cellIs" dxfId="1117" priority="1117" operator="lessThan">
      <formula>0</formula>
    </cfRule>
    <cfRule type="cellIs" dxfId="1116" priority="1118" operator="lessThan">
      <formula>-105575</formula>
    </cfRule>
  </conditionalFormatting>
  <conditionalFormatting sqref="BB212 BB231 BB233:BB238 BB240:BB243 BB225">
    <cfRule type="cellIs" dxfId="1115" priority="1115" operator="lessThan">
      <formula>0</formula>
    </cfRule>
    <cfRule type="cellIs" dxfId="1114" priority="1116" operator="lessThan">
      <formula>-105575</formula>
    </cfRule>
  </conditionalFormatting>
  <conditionalFormatting sqref="BB237:BB243 BB231:BB235 BB220:BB221 BB225:BB226">
    <cfRule type="cellIs" dxfId="1113" priority="1113" operator="lessThan">
      <formula>0</formula>
    </cfRule>
    <cfRule type="cellIs" dxfId="1112" priority="1114" operator="lessThan">
      <formula>-105575</formula>
    </cfRule>
  </conditionalFormatting>
  <conditionalFormatting sqref="BB233:BB237 BB231 BB239:BB243">
    <cfRule type="cellIs" dxfId="1111" priority="1111" operator="lessThan">
      <formula>0</formula>
    </cfRule>
    <cfRule type="cellIs" dxfId="1110" priority="1112" operator="lessThan">
      <formula>-105575</formula>
    </cfRule>
  </conditionalFormatting>
  <conditionalFormatting sqref="BB233:BB237 BB231 BB239:BB243">
    <cfRule type="cellIs" dxfId="1109" priority="1109" operator="lessThan">
      <formula>0</formula>
    </cfRule>
    <cfRule type="cellIs" dxfId="1108" priority="1110" operator="lessThan">
      <formula>-105575</formula>
    </cfRule>
  </conditionalFormatting>
  <conditionalFormatting sqref="BB119:BB128 BB106:BB117 BB101:BB104 BB80:BB98">
    <cfRule type="cellIs" dxfId="1107" priority="1107" operator="lessThan">
      <formula>0</formula>
    </cfRule>
    <cfRule type="cellIs" dxfId="1106" priority="1108" operator="lessThan">
      <formula>-105575</formula>
    </cfRule>
  </conditionalFormatting>
  <conditionalFormatting sqref="BB130 BB132 BB134">
    <cfRule type="cellIs" dxfId="1105" priority="1105" operator="lessThan">
      <formula>0</formula>
    </cfRule>
    <cfRule type="cellIs" dxfId="1104" priority="1106" operator="lessThan">
      <formula>-105575</formula>
    </cfRule>
  </conditionalFormatting>
  <conditionalFormatting sqref="BB130 BB132 BB134">
    <cfRule type="cellIs" dxfId="1103" priority="1103" operator="lessThan">
      <formula>0</formula>
    </cfRule>
    <cfRule type="cellIs" dxfId="1102" priority="1104" operator="lessThan">
      <formula>-105575</formula>
    </cfRule>
  </conditionalFormatting>
  <conditionalFormatting sqref="BB129 BB131 BB133 BB135">
    <cfRule type="cellIs" dxfId="1101" priority="1101" operator="lessThan">
      <formula>0</formula>
    </cfRule>
    <cfRule type="cellIs" dxfId="1100" priority="1102" operator="lessThan">
      <formula>-105575</formula>
    </cfRule>
  </conditionalFormatting>
  <conditionalFormatting sqref="BB140 BB145 BB142:BB143 BB137:BB138">
    <cfRule type="cellIs" dxfId="1099" priority="1099" operator="lessThan">
      <formula>0</formula>
    </cfRule>
    <cfRule type="cellIs" dxfId="1098" priority="1100" operator="lessThan">
      <formula>-105575</formula>
    </cfRule>
  </conditionalFormatting>
  <conditionalFormatting sqref="BB149">
    <cfRule type="cellIs" dxfId="1097" priority="1097" operator="lessThan">
      <formula>0</formula>
    </cfRule>
    <cfRule type="cellIs" dxfId="1096" priority="1098" operator="lessThan">
      <formula>-105575</formula>
    </cfRule>
  </conditionalFormatting>
  <conditionalFormatting sqref="BB129:BB138 BB140:BB149">
    <cfRule type="cellIs" dxfId="1095" priority="1095" operator="lessThan">
      <formula>0</formula>
    </cfRule>
    <cfRule type="cellIs" dxfId="1094" priority="1096" operator="lessThan">
      <formula>-105575</formula>
    </cfRule>
  </conditionalFormatting>
  <conditionalFormatting sqref="BB94:BB98 BB86:BB87 BB89:BB91 BB141:BB149 BB124:BB133 BB107:BB110 BB112:BB117 BB119:BB122 BB135:BB138 BB101:BB104 BB80:BB84">
    <cfRule type="cellIs" dxfId="1093" priority="1093" operator="lessThan">
      <formula>0</formula>
    </cfRule>
    <cfRule type="cellIs" dxfId="1092" priority="1094" operator="lessThan">
      <formula>-105575</formula>
    </cfRule>
  </conditionalFormatting>
  <conditionalFormatting sqref="BB129 BB131 BB133 BB135">
    <cfRule type="cellIs" dxfId="1091" priority="1091" operator="lessThan">
      <formula>0</formula>
    </cfRule>
    <cfRule type="cellIs" dxfId="1090" priority="1092" operator="lessThan">
      <formula>-105575</formula>
    </cfRule>
  </conditionalFormatting>
  <conditionalFormatting sqref="BB146 BB144 BB141">
    <cfRule type="cellIs" dxfId="1089" priority="1089" operator="lessThan">
      <formula>0</formula>
    </cfRule>
    <cfRule type="cellIs" dxfId="1088" priority="1090" operator="lessThan">
      <formula>-105575</formula>
    </cfRule>
  </conditionalFormatting>
  <conditionalFormatting sqref="BB146 BB144 BB141">
    <cfRule type="cellIs" dxfId="1087" priority="1087" operator="lessThan">
      <formula>0</formula>
    </cfRule>
    <cfRule type="cellIs" dxfId="1086" priority="1088" operator="lessThan">
      <formula>-105575</formula>
    </cfRule>
  </conditionalFormatting>
  <conditionalFormatting sqref="BB140 BB145 BB142:BB143 BB137:BB138">
    <cfRule type="cellIs" dxfId="1085" priority="1085" operator="lessThan">
      <formula>0</formula>
    </cfRule>
    <cfRule type="cellIs" dxfId="1084" priority="1086" operator="lessThan">
      <formula>-105575</formula>
    </cfRule>
  </conditionalFormatting>
  <conditionalFormatting sqref="BB149">
    <cfRule type="cellIs" dxfId="1083" priority="1083" operator="lessThan">
      <formula>0</formula>
    </cfRule>
    <cfRule type="cellIs" dxfId="1082" priority="1084" operator="lessThan">
      <formula>-105575</formula>
    </cfRule>
  </conditionalFormatting>
  <conditionalFormatting sqref="BB94:BB98 BB86:BB87 BB89:BB91 BB141:BB149 BB124:BB133 BB107:BB110 BB112:BB117 BB119:BB122 BB135:BB138 BB101:BB104 BB80:BB84">
    <cfRule type="cellIs" dxfId="1081" priority="1081" operator="lessThan">
      <formula>0</formula>
    </cfRule>
    <cfRule type="cellIs" dxfId="108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79" priority="1079" operator="lessThan">
      <formula>0</formula>
    </cfRule>
    <cfRule type="cellIs" dxfId="1078" priority="1080" operator="lessThan">
      <formula>-105575</formula>
    </cfRule>
  </conditionalFormatting>
  <conditionalFormatting sqref="BB41">
    <cfRule type="cellIs" dxfId="1077" priority="1077" operator="lessThan">
      <formula>0</formula>
    </cfRule>
    <cfRule type="cellIs" dxfId="1076" priority="1078" operator="lessThan">
      <formula>-105575</formula>
    </cfRule>
  </conditionalFormatting>
  <conditionalFormatting sqref="BB152:BB155">
    <cfRule type="cellIs" dxfId="1075" priority="1075" operator="lessThan">
      <formula>0</formula>
    </cfRule>
    <cfRule type="cellIs" dxfId="1074" priority="1076" operator="lessThan">
      <formula>-105575</formula>
    </cfRule>
  </conditionalFormatting>
  <conditionalFormatting sqref="BB152:BB155">
    <cfRule type="cellIs" dxfId="1073" priority="1073" operator="lessThan">
      <formula>0</formula>
    </cfRule>
    <cfRule type="cellIs" dxfId="1072" priority="1074" operator="lessThan">
      <formula>-105575</formula>
    </cfRule>
  </conditionalFormatting>
  <conditionalFormatting sqref="BB152:BB155">
    <cfRule type="cellIs" dxfId="1071" priority="1071" operator="lessThan">
      <formula>0</formula>
    </cfRule>
    <cfRule type="cellIs" dxfId="1070" priority="1072" operator="lessThan">
      <formula>-105575</formula>
    </cfRule>
  </conditionalFormatting>
  <conditionalFormatting sqref="BB157:BB158">
    <cfRule type="cellIs" dxfId="1069" priority="1069" operator="lessThan">
      <formula>0</formula>
    </cfRule>
    <cfRule type="cellIs" dxfId="1068" priority="1070" operator="lessThan">
      <formula>-105575</formula>
    </cfRule>
  </conditionalFormatting>
  <conditionalFormatting sqref="BB157:BB158">
    <cfRule type="cellIs" dxfId="1067" priority="1067" operator="lessThan">
      <formula>0</formula>
    </cfRule>
    <cfRule type="cellIs" dxfId="1066" priority="1068" operator="lessThan">
      <formula>-105575</formula>
    </cfRule>
  </conditionalFormatting>
  <conditionalFormatting sqref="BB157:BB158">
    <cfRule type="cellIs" dxfId="1065" priority="1065" operator="lessThan">
      <formula>0</formula>
    </cfRule>
    <cfRule type="cellIs" dxfId="1064" priority="1066" operator="lessThan">
      <formula>-105575</formula>
    </cfRule>
  </conditionalFormatting>
  <conditionalFormatting sqref="BB160:BB161">
    <cfRule type="cellIs" dxfId="1063" priority="1063" operator="lessThan">
      <formula>0</formula>
    </cfRule>
    <cfRule type="cellIs" dxfId="1062" priority="1064" operator="lessThan">
      <formula>-105575</formula>
    </cfRule>
  </conditionalFormatting>
  <conditionalFormatting sqref="BB160:BB161">
    <cfRule type="cellIs" dxfId="1061" priority="1061" operator="lessThan">
      <formula>0</formula>
    </cfRule>
    <cfRule type="cellIs" dxfId="1060" priority="1062" operator="lessThan">
      <formula>-105575</formula>
    </cfRule>
  </conditionalFormatting>
  <conditionalFormatting sqref="BB160:BB161">
    <cfRule type="cellIs" dxfId="1059" priority="1059" operator="lessThan">
      <formula>0</formula>
    </cfRule>
    <cfRule type="cellIs" dxfId="1058" priority="1060" operator="lessThan">
      <formula>-105575</formula>
    </cfRule>
  </conditionalFormatting>
  <conditionalFormatting sqref="BB164:BB167">
    <cfRule type="cellIs" dxfId="1057" priority="1057" operator="lessThan">
      <formula>0</formula>
    </cfRule>
    <cfRule type="cellIs" dxfId="1056" priority="1058" operator="lessThan">
      <formula>-105575</formula>
    </cfRule>
  </conditionalFormatting>
  <conditionalFormatting sqref="BB164:BB167">
    <cfRule type="cellIs" dxfId="1055" priority="1055" operator="lessThan">
      <formula>0</formula>
    </cfRule>
    <cfRule type="cellIs" dxfId="1054" priority="1056" operator="lessThan">
      <formula>-105575</formula>
    </cfRule>
  </conditionalFormatting>
  <conditionalFormatting sqref="BB164:BB167">
    <cfRule type="cellIs" dxfId="1053" priority="1053" operator="lessThan">
      <formula>0</formula>
    </cfRule>
    <cfRule type="cellIs" dxfId="1052" priority="1054" operator="lessThan">
      <formula>-105575</formula>
    </cfRule>
  </conditionalFormatting>
  <conditionalFormatting sqref="BB169:BB177">
    <cfRule type="cellIs" dxfId="1051" priority="1051" operator="lessThan">
      <formula>0</formula>
    </cfRule>
    <cfRule type="cellIs" dxfId="1050" priority="1052" operator="lessThan">
      <formula>-105575</formula>
    </cfRule>
  </conditionalFormatting>
  <conditionalFormatting sqref="BB169:BB177">
    <cfRule type="cellIs" dxfId="1049" priority="1049" operator="lessThan">
      <formula>0</formula>
    </cfRule>
    <cfRule type="cellIs" dxfId="1048" priority="1050" operator="lessThan">
      <formula>-105575</formula>
    </cfRule>
  </conditionalFormatting>
  <conditionalFormatting sqref="BB169:BB177">
    <cfRule type="cellIs" dxfId="1047" priority="1047" operator="lessThan">
      <formula>0</formula>
    </cfRule>
    <cfRule type="cellIs" dxfId="1046" priority="1048" operator="lessThan">
      <formula>-105575</formula>
    </cfRule>
  </conditionalFormatting>
  <conditionalFormatting sqref="BB179:BB180">
    <cfRule type="cellIs" dxfId="1045" priority="1045" operator="lessThan">
      <formula>0</formula>
    </cfRule>
    <cfRule type="cellIs" dxfId="1044" priority="1046" operator="lessThan">
      <formula>-105575</formula>
    </cfRule>
  </conditionalFormatting>
  <conditionalFormatting sqref="BB179:BB180">
    <cfRule type="cellIs" dxfId="1043" priority="1043" operator="lessThan">
      <formula>0</formula>
    </cfRule>
    <cfRule type="cellIs" dxfId="1042" priority="1044" operator="lessThan">
      <formula>-105575</formula>
    </cfRule>
  </conditionalFormatting>
  <conditionalFormatting sqref="BB179:BB180">
    <cfRule type="cellIs" dxfId="1041" priority="1041" operator="lessThan">
      <formula>0</formula>
    </cfRule>
    <cfRule type="cellIs" dxfId="1040" priority="1042" operator="lessThan">
      <formula>-105575</formula>
    </cfRule>
  </conditionalFormatting>
  <conditionalFormatting sqref="BB183:BB189">
    <cfRule type="cellIs" dxfId="1039" priority="1039" operator="lessThan">
      <formula>0</formula>
    </cfRule>
    <cfRule type="cellIs" dxfId="1038" priority="1040" operator="lessThan">
      <formula>-105575</formula>
    </cfRule>
  </conditionalFormatting>
  <conditionalFormatting sqref="BB183:BB189">
    <cfRule type="cellIs" dxfId="1037" priority="1037" operator="lessThan">
      <formula>0</formula>
    </cfRule>
    <cfRule type="cellIs" dxfId="1036" priority="1038" operator="lessThan">
      <formula>-105575</formula>
    </cfRule>
  </conditionalFormatting>
  <conditionalFormatting sqref="BB183:BB189">
    <cfRule type="cellIs" dxfId="1035" priority="1035" operator="lessThan">
      <formula>0</formula>
    </cfRule>
    <cfRule type="cellIs" dxfId="1034" priority="1036" operator="lessThan">
      <formula>-105575</formula>
    </cfRule>
  </conditionalFormatting>
  <conditionalFormatting sqref="BB191:BB192">
    <cfRule type="cellIs" dxfId="1033" priority="1033" operator="lessThan">
      <formula>0</formula>
    </cfRule>
    <cfRule type="cellIs" dxfId="1032" priority="1034" operator="lessThan">
      <formula>-105575</formula>
    </cfRule>
  </conditionalFormatting>
  <conditionalFormatting sqref="BB191:BB192">
    <cfRule type="cellIs" dxfId="1031" priority="1031" operator="lessThan">
      <formula>0</formula>
    </cfRule>
    <cfRule type="cellIs" dxfId="1030" priority="1032" operator="lessThan">
      <formula>-105575</formula>
    </cfRule>
  </conditionalFormatting>
  <conditionalFormatting sqref="BB191:BB192">
    <cfRule type="cellIs" dxfId="1029" priority="1029" operator="lessThan">
      <formula>0</formula>
    </cfRule>
    <cfRule type="cellIs" dxfId="1028" priority="1030" operator="lessThan">
      <formula>-105575</formula>
    </cfRule>
  </conditionalFormatting>
  <conditionalFormatting sqref="BB194:BB195">
    <cfRule type="cellIs" dxfId="1027" priority="1027" operator="lessThan">
      <formula>0</formula>
    </cfRule>
    <cfRule type="cellIs" dxfId="1026" priority="1028" operator="lessThan">
      <formula>-105575</formula>
    </cfRule>
  </conditionalFormatting>
  <conditionalFormatting sqref="BB194:BB195">
    <cfRule type="cellIs" dxfId="1025" priority="1025" operator="lessThan">
      <formula>0</formula>
    </cfRule>
    <cfRule type="cellIs" dxfId="1024" priority="1026" operator="lessThan">
      <formula>-105575</formula>
    </cfRule>
  </conditionalFormatting>
  <conditionalFormatting sqref="BB194:BB195">
    <cfRule type="cellIs" dxfId="1023" priority="1023" operator="lessThan">
      <formula>0</formula>
    </cfRule>
    <cfRule type="cellIs" dxfId="1022" priority="1024" operator="lessThan">
      <formula>-105575</formula>
    </cfRule>
  </conditionalFormatting>
  <conditionalFormatting sqref="BB199:BB202">
    <cfRule type="cellIs" dxfId="1021" priority="1021" operator="lessThan">
      <formula>0</formula>
    </cfRule>
    <cfRule type="cellIs" dxfId="1020" priority="1022" operator="lessThan">
      <formula>-105575</formula>
    </cfRule>
  </conditionalFormatting>
  <conditionalFormatting sqref="BB199:BB202">
    <cfRule type="cellIs" dxfId="1019" priority="1019" operator="lessThan">
      <formula>0</formula>
    </cfRule>
    <cfRule type="cellIs" dxfId="1018" priority="1020" operator="lessThan">
      <formula>-105575</formula>
    </cfRule>
  </conditionalFormatting>
  <conditionalFormatting sqref="BB199:BB202">
    <cfRule type="cellIs" dxfId="1017" priority="1017" operator="lessThan">
      <formula>0</formula>
    </cfRule>
    <cfRule type="cellIs" dxfId="1016" priority="1018" operator="lessThan">
      <formula>-105575</formula>
    </cfRule>
  </conditionalFormatting>
  <conditionalFormatting sqref="BB204:BB208">
    <cfRule type="cellIs" dxfId="1015" priority="1015" operator="lessThan">
      <formula>0</formula>
    </cfRule>
    <cfRule type="cellIs" dxfId="1014" priority="1016" operator="lessThan">
      <formula>-105575</formula>
    </cfRule>
  </conditionalFormatting>
  <conditionalFormatting sqref="BB204:BB208">
    <cfRule type="cellIs" dxfId="1013" priority="1013" operator="lessThan">
      <formula>0</formula>
    </cfRule>
    <cfRule type="cellIs" dxfId="1012" priority="1014" operator="lessThan">
      <formula>-105575</formula>
    </cfRule>
  </conditionalFormatting>
  <conditionalFormatting sqref="BB204:BB208">
    <cfRule type="cellIs" dxfId="1011" priority="1011" operator="lessThan">
      <formula>0</formula>
    </cfRule>
    <cfRule type="cellIs" dxfId="1010" priority="1012" operator="lessThan">
      <formula>-105575</formula>
    </cfRule>
  </conditionalFormatting>
  <conditionalFormatting sqref="BB210:BB211">
    <cfRule type="cellIs" dxfId="1009" priority="1009" operator="lessThan">
      <formula>0</formula>
    </cfRule>
    <cfRule type="cellIs" dxfId="1008" priority="1010" operator="lessThan">
      <formula>-105575</formula>
    </cfRule>
  </conditionalFormatting>
  <conditionalFormatting sqref="BB210:BB211">
    <cfRule type="cellIs" dxfId="1007" priority="1007" operator="lessThan">
      <formula>0</formula>
    </cfRule>
    <cfRule type="cellIs" dxfId="1006" priority="1008" operator="lessThan">
      <formula>-105575</formula>
    </cfRule>
  </conditionalFormatting>
  <conditionalFormatting sqref="BB210:BB211">
    <cfRule type="cellIs" dxfId="1005" priority="1005" operator="lessThan">
      <formula>0</formula>
    </cfRule>
    <cfRule type="cellIs" dxfId="1004" priority="1006" operator="lessThan">
      <formula>-105575</formula>
    </cfRule>
  </conditionalFormatting>
  <conditionalFormatting sqref="BB214:BB219">
    <cfRule type="cellIs" dxfId="1003" priority="1003" operator="lessThan">
      <formula>0</formula>
    </cfRule>
    <cfRule type="cellIs" dxfId="1002" priority="1004" operator="lessThan">
      <formula>-105575</formula>
    </cfRule>
  </conditionalFormatting>
  <conditionalFormatting sqref="BB214:BB219">
    <cfRule type="cellIs" dxfId="1001" priority="1001" operator="lessThan">
      <formula>0</formula>
    </cfRule>
    <cfRule type="cellIs" dxfId="1000" priority="1002" operator="lessThan">
      <formula>-105575</formula>
    </cfRule>
  </conditionalFormatting>
  <conditionalFormatting sqref="BB214:BB219">
    <cfRule type="cellIs" dxfId="999" priority="999" operator="lessThan">
      <formula>0</formula>
    </cfRule>
    <cfRule type="cellIs" dxfId="998" priority="1000" operator="lessThan">
      <formula>-105575</formula>
    </cfRule>
  </conditionalFormatting>
  <conditionalFormatting sqref="BB222:BB224">
    <cfRule type="cellIs" dxfId="997" priority="997" operator="lessThan">
      <formula>0</formula>
    </cfRule>
    <cfRule type="cellIs" dxfId="996" priority="998" operator="lessThan">
      <formula>-105575</formula>
    </cfRule>
  </conditionalFormatting>
  <conditionalFormatting sqref="BB222:BB224">
    <cfRule type="cellIs" dxfId="995" priority="995" operator="lessThan">
      <formula>0</formula>
    </cfRule>
    <cfRule type="cellIs" dxfId="994" priority="996" operator="lessThan">
      <formula>-105575</formula>
    </cfRule>
  </conditionalFormatting>
  <conditionalFormatting sqref="BB222:BB224">
    <cfRule type="cellIs" dxfId="993" priority="993" operator="lessThan">
      <formula>0</formula>
    </cfRule>
    <cfRule type="cellIs" dxfId="992" priority="994" operator="lessThan">
      <formula>-105575</formula>
    </cfRule>
  </conditionalFormatting>
  <conditionalFormatting sqref="BB227:BB230">
    <cfRule type="cellIs" dxfId="991" priority="991" operator="lessThan">
      <formula>0</formula>
    </cfRule>
    <cfRule type="cellIs" dxfId="990" priority="992" operator="lessThan">
      <formula>-105575</formula>
    </cfRule>
  </conditionalFormatting>
  <conditionalFormatting sqref="BB227:BB230">
    <cfRule type="cellIs" dxfId="989" priority="989" operator="lessThan">
      <formula>0</formula>
    </cfRule>
    <cfRule type="cellIs" dxfId="988" priority="990" operator="lessThan">
      <formula>-105575</formula>
    </cfRule>
  </conditionalFormatting>
  <conditionalFormatting sqref="BB227:BB230">
    <cfRule type="cellIs" dxfId="987" priority="987" operator="lessThan">
      <formula>0</formula>
    </cfRule>
    <cfRule type="cellIs" dxfId="986" priority="988" operator="lessThan">
      <formula>-105575</formula>
    </cfRule>
  </conditionalFormatting>
  <conditionalFormatting sqref="BB203 BB220:BB221 BB235:BB243 BB231:BB233 BB212:BB213 BB225:BB226">
    <cfRule type="cellIs" dxfId="985" priority="985" operator="lessThan">
      <formula>0</formula>
    </cfRule>
    <cfRule type="cellIs" dxfId="984" priority="986" operator="lessThan">
      <formula>-105575</formula>
    </cfRule>
  </conditionalFormatting>
  <conditionalFormatting sqref="BB220 BB212:BB213 BB235:BB238 BB240:BB243 BB225:BB226 BB231:BB233">
    <cfRule type="cellIs" dxfId="983" priority="983" operator="lessThan">
      <formula>0</formula>
    </cfRule>
    <cfRule type="cellIs" dxfId="982" priority="984" operator="lessThan">
      <formula>-105575</formula>
    </cfRule>
  </conditionalFormatting>
  <conditionalFormatting sqref="BB220:BB221 BB243 BB226 BB231:BB236 BB238:BB241 BB203 BB213">
    <cfRule type="cellIs" dxfId="981" priority="981" operator="lessThan">
      <formula>0</formula>
    </cfRule>
    <cfRule type="cellIs" dxfId="980" priority="982" operator="lessThan">
      <formula>-105575</formula>
    </cfRule>
  </conditionalFormatting>
  <conditionalFormatting sqref="BB235:BB243 BB231:BB233 BB220 BB212:BB213 BB225:BB226">
    <cfRule type="cellIs" dxfId="979" priority="979" operator="lessThan">
      <formula>0</formula>
    </cfRule>
    <cfRule type="cellIs" dxfId="978" priority="980" operator="lessThan">
      <formula>-105575</formula>
    </cfRule>
  </conditionalFormatting>
  <conditionalFormatting sqref="BB220:BB221 BB237:BB243 BB203 BB231:BB235 BB212:BB213 BB225:BB226">
    <cfRule type="cellIs" dxfId="977" priority="977" operator="lessThan">
      <formula>0</formula>
    </cfRule>
    <cfRule type="cellIs" dxfId="976" priority="978" operator="lessThan">
      <formula>-105575</formula>
    </cfRule>
  </conditionalFormatting>
  <conditionalFormatting sqref="BB220:BB221 BB237:BB240 BB242:BB243 BB225:BB226 BB231:BB235">
    <cfRule type="cellIs" dxfId="975" priority="975" operator="lessThan">
      <formula>0</formula>
    </cfRule>
    <cfRule type="cellIs" dxfId="974" priority="976" operator="lessThan">
      <formula>-105575</formula>
    </cfRule>
  </conditionalFormatting>
  <conditionalFormatting sqref="BB212 BB231 BB233:BB238 BB240:BB243 BB225">
    <cfRule type="cellIs" dxfId="973" priority="973" operator="lessThan">
      <formula>0</formula>
    </cfRule>
    <cfRule type="cellIs" dxfId="972" priority="974" operator="lessThan">
      <formula>-105575</formula>
    </cfRule>
  </conditionalFormatting>
  <conditionalFormatting sqref="BB237:BB243 BB231:BB235 BB220:BB221 BB225:BB226">
    <cfRule type="cellIs" dxfId="971" priority="971" operator="lessThan">
      <formula>0</formula>
    </cfRule>
    <cfRule type="cellIs" dxfId="970" priority="972" operator="lessThan">
      <formula>-105575</formula>
    </cfRule>
  </conditionalFormatting>
  <conditionalFormatting sqref="BB233:BB237 BB231 BB239:BB243">
    <cfRule type="cellIs" dxfId="969" priority="969" operator="lessThan">
      <formula>0</formula>
    </cfRule>
    <cfRule type="cellIs" dxfId="968" priority="970" operator="lessThan">
      <formula>-105575</formula>
    </cfRule>
  </conditionalFormatting>
  <conditionalFormatting sqref="BB233:BB237 BB231 BB239:BB243">
    <cfRule type="cellIs" dxfId="967" priority="967" operator="lessThan">
      <formula>0</formula>
    </cfRule>
    <cfRule type="cellIs" dxfId="966" priority="968" operator="lessThan">
      <formula>-105575</formula>
    </cfRule>
  </conditionalFormatting>
  <conditionalFormatting sqref="BB119:BB128 BB106:BB117 BB101:BB104 BB80:BB98">
    <cfRule type="cellIs" dxfId="965" priority="965" operator="lessThan">
      <formula>0</formula>
    </cfRule>
    <cfRule type="cellIs" dxfId="964" priority="966" operator="lessThan">
      <formula>-105575</formula>
    </cfRule>
  </conditionalFormatting>
  <conditionalFormatting sqref="BB130 BB132 BB134">
    <cfRule type="cellIs" dxfId="963" priority="963" operator="lessThan">
      <formula>0</formula>
    </cfRule>
    <cfRule type="cellIs" dxfId="962" priority="964" operator="lessThan">
      <formula>-105575</formula>
    </cfRule>
  </conditionalFormatting>
  <conditionalFormatting sqref="BB130 BB132 BB134">
    <cfRule type="cellIs" dxfId="961" priority="961" operator="lessThan">
      <formula>0</formula>
    </cfRule>
    <cfRule type="cellIs" dxfId="960" priority="962" operator="lessThan">
      <formula>-105575</formula>
    </cfRule>
  </conditionalFormatting>
  <conditionalFormatting sqref="BB129 BB131 BB133 BB135">
    <cfRule type="cellIs" dxfId="959" priority="959" operator="lessThan">
      <formula>0</formula>
    </cfRule>
    <cfRule type="cellIs" dxfId="958" priority="960" operator="lessThan">
      <formula>-105575</formula>
    </cfRule>
  </conditionalFormatting>
  <conditionalFormatting sqref="BB140 BB145 BB142:BB143 BB137:BB138">
    <cfRule type="cellIs" dxfId="957" priority="957" operator="lessThan">
      <formula>0</formula>
    </cfRule>
    <cfRule type="cellIs" dxfId="956" priority="958" operator="lessThan">
      <formula>-105575</formula>
    </cfRule>
  </conditionalFormatting>
  <conditionalFormatting sqref="BB149">
    <cfRule type="cellIs" dxfId="955" priority="955" operator="lessThan">
      <formula>0</formula>
    </cfRule>
    <cfRule type="cellIs" dxfId="954" priority="956" operator="lessThan">
      <formula>-105575</formula>
    </cfRule>
  </conditionalFormatting>
  <conditionalFormatting sqref="BB129:BB138 BB140:BB149">
    <cfRule type="cellIs" dxfId="953" priority="953" operator="lessThan">
      <formula>0</formula>
    </cfRule>
    <cfRule type="cellIs" dxfId="952" priority="954" operator="lessThan">
      <formula>-105575</formula>
    </cfRule>
  </conditionalFormatting>
  <conditionalFormatting sqref="BB94:BB98 BB86:BB87 BB89:BB91 BB141:BB149 BB124:BB133 BB107:BB110 BB112:BB117 BB119:BB122 BB135:BB138 BB101:BB104 BB80:BB84">
    <cfRule type="cellIs" dxfId="951" priority="951" operator="lessThan">
      <formula>0</formula>
    </cfRule>
    <cfRule type="cellIs" dxfId="950" priority="952" operator="lessThan">
      <formula>-105575</formula>
    </cfRule>
  </conditionalFormatting>
  <conditionalFormatting sqref="BB129 BB131 BB133 BB135">
    <cfRule type="cellIs" dxfId="949" priority="949" operator="lessThan">
      <formula>0</formula>
    </cfRule>
    <cfRule type="cellIs" dxfId="948" priority="950" operator="lessThan">
      <formula>-105575</formula>
    </cfRule>
  </conditionalFormatting>
  <conditionalFormatting sqref="BB146 BB144 BB141">
    <cfRule type="cellIs" dxfId="947" priority="947" operator="lessThan">
      <formula>0</formula>
    </cfRule>
    <cfRule type="cellIs" dxfId="946" priority="948" operator="lessThan">
      <formula>-105575</formula>
    </cfRule>
  </conditionalFormatting>
  <conditionalFormatting sqref="BB146 BB144 BB141">
    <cfRule type="cellIs" dxfId="945" priority="945" operator="lessThan">
      <formula>0</formula>
    </cfRule>
    <cfRule type="cellIs" dxfId="944" priority="946" operator="lessThan">
      <formula>-105575</formula>
    </cfRule>
  </conditionalFormatting>
  <conditionalFormatting sqref="BB140 BB145 BB142:BB143 BB137:BB138">
    <cfRule type="cellIs" dxfId="943" priority="943" operator="lessThan">
      <formula>0</formula>
    </cfRule>
    <cfRule type="cellIs" dxfId="942" priority="944" operator="lessThan">
      <formula>-105575</formula>
    </cfRule>
  </conditionalFormatting>
  <conditionalFormatting sqref="BB149">
    <cfRule type="cellIs" dxfId="941" priority="941" operator="lessThan">
      <formula>0</formula>
    </cfRule>
    <cfRule type="cellIs" dxfId="940" priority="942" operator="lessThan">
      <formula>-105575</formula>
    </cfRule>
  </conditionalFormatting>
  <conditionalFormatting sqref="BB94:BB98 BB86:BB87 BB89:BB91 BB141:BB149 BB124:BB133 BB107:BB110 BB112:BB117 BB119:BB122 BB135:BB138 BB101:BB104 BB80:BB84">
    <cfRule type="cellIs" dxfId="939" priority="939" operator="lessThan">
      <formula>0</formula>
    </cfRule>
    <cfRule type="cellIs" dxfId="93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37" priority="937" operator="lessThan">
      <formula>0</formula>
    </cfRule>
    <cfRule type="cellIs" dxfId="936" priority="938" operator="lessThan">
      <formula>-105575</formula>
    </cfRule>
  </conditionalFormatting>
  <conditionalFormatting sqref="BB41">
    <cfRule type="cellIs" dxfId="935" priority="935" operator="lessThan">
      <formula>0</formula>
    </cfRule>
    <cfRule type="cellIs" dxfId="934" priority="936" operator="lessThan">
      <formula>-105575</formula>
    </cfRule>
  </conditionalFormatting>
  <conditionalFormatting sqref="BB152:BB155">
    <cfRule type="cellIs" dxfId="933" priority="933" operator="lessThan">
      <formula>0</formula>
    </cfRule>
    <cfRule type="cellIs" dxfId="932" priority="934" operator="lessThan">
      <formula>-105575</formula>
    </cfRule>
  </conditionalFormatting>
  <conditionalFormatting sqref="BB152:BB155">
    <cfRule type="cellIs" dxfId="931" priority="931" operator="lessThan">
      <formula>0</formula>
    </cfRule>
    <cfRule type="cellIs" dxfId="930" priority="932" operator="lessThan">
      <formula>-105575</formula>
    </cfRule>
  </conditionalFormatting>
  <conditionalFormatting sqref="BB152:BB155">
    <cfRule type="cellIs" dxfId="929" priority="929" operator="lessThan">
      <formula>0</formula>
    </cfRule>
    <cfRule type="cellIs" dxfId="928" priority="930" operator="lessThan">
      <formula>-105575</formula>
    </cfRule>
  </conditionalFormatting>
  <conditionalFormatting sqref="BB157:BB158">
    <cfRule type="cellIs" dxfId="927" priority="927" operator="lessThan">
      <formula>0</formula>
    </cfRule>
    <cfRule type="cellIs" dxfId="926" priority="928" operator="lessThan">
      <formula>-105575</formula>
    </cfRule>
  </conditionalFormatting>
  <conditionalFormatting sqref="BB157:BB158">
    <cfRule type="cellIs" dxfId="925" priority="925" operator="lessThan">
      <formula>0</formula>
    </cfRule>
    <cfRule type="cellIs" dxfId="924" priority="926" operator="lessThan">
      <formula>-105575</formula>
    </cfRule>
  </conditionalFormatting>
  <conditionalFormatting sqref="BB157:BB158">
    <cfRule type="cellIs" dxfId="923" priority="923" operator="lessThan">
      <formula>0</formula>
    </cfRule>
    <cfRule type="cellIs" dxfId="922" priority="924" operator="lessThan">
      <formula>-105575</formula>
    </cfRule>
  </conditionalFormatting>
  <conditionalFormatting sqref="BB160:BB161">
    <cfRule type="cellIs" dxfId="921" priority="921" operator="lessThan">
      <formula>0</formula>
    </cfRule>
    <cfRule type="cellIs" dxfId="920" priority="922" operator="lessThan">
      <formula>-105575</formula>
    </cfRule>
  </conditionalFormatting>
  <conditionalFormatting sqref="BB160:BB161">
    <cfRule type="cellIs" dxfId="919" priority="919" operator="lessThan">
      <formula>0</formula>
    </cfRule>
    <cfRule type="cellIs" dxfId="918" priority="920" operator="lessThan">
      <formula>-105575</formula>
    </cfRule>
  </conditionalFormatting>
  <conditionalFormatting sqref="BB160:BB161">
    <cfRule type="cellIs" dxfId="917" priority="917" operator="lessThan">
      <formula>0</formula>
    </cfRule>
    <cfRule type="cellIs" dxfId="916" priority="918" operator="lessThan">
      <formula>-105575</formula>
    </cfRule>
  </conditionalFormatting>
  <conditionalFormatting sqref="BB164:BB167">
    <cfRule type="cellIs" dxfId="915" priority="915" operator="lessThan">
      <formula>0</formula>
    </cfRule>
    <cfRule type="cellIs" dxfId="914" priority="916" operator="lessThan">
      <formula>-105575</formula>
    </cfRule>
  </conditionalFormatting>
  <conditionalFormatting sqref="BB164:BB167">
    <cfRule type="cellIs" dxfId="913" priority="913" operator="lessThan">
      <formula>0</formula>
    </cfRule>
    <cfRule type="cellIs" dxfId="912" priority="914" operator="lessThan">
      <formula>-105575</formula>
    </cfRule>
  </conditionalFormatting>
  <conditionalFormatting sqref="BB164:BB167">
    <cfRule type="cellIs" dxfId="911" priority="911" operator="lessThan">
      <formula>0</formula>
    </cfRule>
    <cfRule type="cellIs" dxfId="910" priority="912" operator="lessThan">
      <formula>-105575</formula>
    </cfRule>
  </conditionalFormatting>
  <conditionalFormatting sqref="BB169:BB177">
    <cfRule type="cellIs" dxfId="909" priority="909" operator="lessThan">
      <formula>0</formula>
    </cfRule>
    <cfRule type="cellIs" dxfId="908" priority="910" operator="lessThan">
      <formula>-105575</formula>
    </cfRule>
  </conditionalFormatting>
  <conditionalFormatting sqref="BB169:BB177">
    <cfRule type="cellIs" dxfId="907" priority="907" operator="lessThan">
      <formula>0</formula>
    </cfRule>
    <cfRule type="cellIs" dxfId="906" priority="908" operator="lessThan">
      <formula>-105575</formula>
    </cfRule>
  </conditionalFormatting>
  <conditionalFormatting sqref="BB169:BB177">
    <cfRule type="cellIs" dxfId="905" priority="905" operator="lessThan">
      <formula>0</formula>
    </cfRule>
    <cfRule type="cellIs" dxfId="904" priority="906" operator="lessThan">
      <formula>-105575</formula>
    </cfRule>
  </conditionalFormatting>
  <conditionalFormatting sqref="BB179:BB180">
    <cfRule type="cellIs" dxfId="903" priority="903" operator="lessThan">
      <formula>0</formula>
    </cfRule>
    <cfRule type="cellIs" dxfId="902" priority="904" operator="lessThan">
      <formula>-105575</formula>
    </cfRule>
  </conditionalFormatting>
  <conditionalFormatting sqref="BB179:BB180">
    <cfRule type="cellIs" dxfId="901" priority="901" operator="lessThan">
      <formula>0</formula>
    </cfRule>
    <cfRule type="cellIs" dxfId="900" priority="902" operator="lessThan">
      <formula>-105575</formula>
    </cfRule>
  </conditionalFormatting>
  <conditionalFormatting sqref="BB179:BB180">
    <cfRule type="cellIs" dxfId="899" priority="899" operator="lessThan">
      <formula>0</formula>
    </cfRule>
    <cfRule type="cellIs" dxfId="898" priority="900" operator="lessThan">
      <formula>-105575</formula>
    </cfRule>
  </conditionalFormatting>
  <conditionalFormatting sqref="BB183:BB189">
    <cfRule type="cellIs" dxfId="897" priority="897" operator="lessThan">
      <formula>0</formula>
    </cfRule>
    <cfRule type="cellIs" dxfId="896" priority="898" operator="lessThan">
      <formula>-105575</formula>
    </cfRule>
  </conditionalFormatting>
  <conditionalFormatting sqref="BB183:BB189">
    <cfRule type="cellIs" dxfId="895" priority="895" operator="lessThan">
      <formula>0</formula>
    </cfRule>
    <cfRule type="cellIs" dxfId="894" priority="896" operator="lessThan">
      <formula>-105575</formula>
    </cfRule>
  </conditionalFormatting>
  <conditionalFormatting sqref="BB183:BB189">
    <cfRule type="cellIs" dxfId="893" priority="893" operator="lessThan">
      <formula>0</formula>
    </cfRule>
    <cfRule type="cellIs" dxfId="892" priority="894" operator="lessThan">
      <formula>-105575</formula>
    </cfRule>
  </conditionalFormatting>
  <conditionalFormatting sqref="BB191:BB192">
    <cfRule type="cellIs" dxfId="891" priority="891" operator="lessThan">
      <formula>0</formula>
    </cfRule>
    <cfRule type="cellIs" dxfId="890" priority="892" operator="lessThan">
      <formula>-105575</formula>
    </cfRule>
  </conditionalFormatting>
  <conditionalFormatting sqref="BB191:BB192">
    <cfRule type="cellIs" dxfId="889" priority="889" operator="lessThan">
      <formula>0</formula>
    </cfRule>
    <cfRule type="cellIs" dxfId="888" priority="890" operator="lessThan">
      <formula>-105575</formula>
    </cfRule>
  </conditionalFormatting>
  <conditionalFormatting sqref="BB191:BB192">
    <cfRule type="cellIs" dxfId="887" priority="887" operator="lessThan">
      <formula>0</formula>
    </cfRule>
    <cfRule type="cellIs" dxfId="886" priority="888" operator="lessThan">
      <formula>-105575</formula>
    </cfRule>
  </conditionalFormatting>
  <conditionalFormatting sqref="BB194:BB195">
    <cfRule type="cellIs" dxfId="885" priority="885" operator="lessThan">
      <formula>0</formula>
    </cfRule>
    <cfRule type="cellIs" dxfId="884" priority="886" operator="lessThan">
      <formula>-105575</formula>
    </cfRule>
  </conditionalFormatting>
  <conditionalFormatting sqref="BB194:BB195">
    <cfRule type="cellIs" dxfId="883" priority="883" operator="lessThan">
      <formula>0</formula>
    </cfRule>
    <cfRule type="cellIs" dxfId="882" priority="884" operator="lessThan">
      <formula>-105575</formula>
    </cfRule>
  </conditionalFormatting>
  <conditionalFormatting sqref="BB194:BB195">
    <cfRule type="cellIs" dxfId="881" priority="881" operator="lessThan">
      <formula>0</formula>
    </cfRule>
    <cfRule type="cellIs" dxfId="880" priority="882" operator="lessThan">
      <formula>-105575</formula>
    </cfRule>
  </conditionalFormatting>
  <conditionalFormatting sqref="BB199:BB202">
    <cfRule type="cellIs" dxfId="879" priority="879" operator="lessThan">
      <formula>0</formula>
    </cfRule>
    <cfRule type="cellIs" dxfId="878" priority="880" operator="lessThan">
      <formula>-105575</formula>
    </cfRule>
  </conditionalFormatting>
  <conditionalFormatting sqref="BB199:BB202">
    <cfRule type="cellIs" dxfId="877" priority="877" operator="lessThan">
      <formula>0</formula>
    </cfRule>
    <cfRule type="cellIs" dxfId="876" priority="878" operator="lessThan">
      <formula>-105575</formula>
    </cfRule>
  </conditionalFormatting>
  <conditionalFormatting sqref="BB199:BB202">
    <cfRule type="cellIs" dxfId="875" priority="875" operator="lessThan">
      <formula>0</formula>
    </cfRule>
    <cfRule type="cellIs" dxfId="874" priority="876" operator="lessThan">
      <formula>-105575</formula>
    </cfRule>
  </conditionalFormatting>
  <conditionalFormatting sqref="BB204:BB208">
    <cfRule type="cellIs" dxfId="873" priority="873" operator="lessThan">
      <formula>0</formula>
    </cfRule>
    <cfRule type="cellIs" dxfId="872" priority="874" operator="lessThan">
      <formula>-105575</formula>
    </cfRule>
  </conditionalFormatting>
  <conditionalFormatting sqref="BB204:BB208">
    <cfRule type="cellIs" dxfId="871" priority="871" operator="lessThan">
      <formula>0</formula>
    </cfRule>
    <cfRule type="cellIs" dxfId="870" priority="872" operator="lessThan">
      <formula>-105575</formula>
    </cfRule>
  </conditionalFormatting>
  <conditionalFormatting sqref="BB204:BB208">
    <cfRule type="cellIs" dxfId="869" priority="869" operator="lessThan">
      <formula>0</formula>
    </cfRule>
    <cfRule type="cellIs" dxfId="868" priority="870" operator="lessThan">
      <formula>-105575</formula>
    </cfRule>
  </conditionalFormatting>
  <conditionalFormatting sqref="BB210:BB211">
    <cfRule type="cellIs" dxfId="867" priority="867" operator="lessThan">
      <formula>0</formula>
    </cfRule>
    <cfRule type="cellIs" dxfId="866" priority="868" operator="lessThan">
      <formula>-105575</formula>
    </cfRule>
  </conditionalFormatting>
  <conditionalFormatting sqref="BB210:BB211">
    <cfRule type="cellIs" dxfId="865" priority="865" operator="lessThan">
      <formula>0</formula>
    </cfRule>
    <cfRule type="cellIs" dxfId="864" priority="866" operator="lessThan">
      <formula>-105575</formula>
    </cfRule>
  </conditionalFormatting>
  <conditionalFormatting sqref="BB210:BB211">
    <cfRule type="cellIs" dxfId="863" priority="863" operator="lessThan">
      <formula>0</formula>
    </cfRule>
    <cfRule type="cellIs" dxfId="862" priority="864" operator="lessThan">
      <formula>-105575</formula>
    </cfRule>
  </conditionalFormatting>
  <conditionalFormatting sqref="BB214:BB219">
    <cfRule type="cellIs" dxfId="861" priority="861" operator="lessThan">
      <formula>0</formula>
    </cfRule>
    <cfRule type="cellIs" dxfId="860" priority="862" operator="lessThan">
      <formula>-105575</formula>
    </cfRule>
  </conditionalFormatting>
  <conditionalFormatting sqref="BB214:BB219">
    <cfRule type="cellIs" dxfId="859" priority="859" operator="lessThan">
      <formula>0</formula>
    </cfRule>
    <cfRule type="cellIs" dxfId="858" priority="860" operator="lessThan">
      <formula>-105575</formula>
    </cfRule>
  </conditionalFormatting>
  <conditionalFormatting sqref="BB214:BB219">
    <cfRule type="cellIs" dxfId="857" priority="857" operator="lessThan">
      <formula>0</formula>
    </cfRule>
    <cfRule type="cellIs" dxfId="856" priority="858" operator="lessThan">
      <formula>-105575</formula>
    </cfRule>
  </conditionalFormatting>
  <conditionalFormatting sqref="BB222:BB224">
    <cfRule type="cellIs" dxfId="855" priority="855" operator="lessThan">
      <formula>0</formula>
    </cfRule>
    <cfRule type="cellIs" dxfId="854" priority="856" operator="lessThan">
      <formula>-105575</formula>
    </cfRule>
  </conditionalFormatting>
  <conditionalFormatting sqref="BB222:BB224">
    <cfRule type="cellIs" dxfId="853" priority="853" operator="lessThan">
      <formula>0</formula>
    </cfRule>
    <cfRule type="cellIs" dxfId="852" priority="854" operator="lessThan">
      <formula>-105575</formula>
    </cfRule>
  </conditionalFormatting>
  <conditionalFormatting sqref="BB222:BB224">
    <cfRule type="cellIs" dxfId="851" priority="851" operator="lessThan">
      <formula>0</formula>
    </cfRule>
    <cfRule type="cellIs" dxfId="850" priority="852" operator="lessThan">
      <formula>-105575</formula>
    </cfRule>
  </conditionalFormatting>
  <conditionalFormatting sqref="BB227:BB230">
    <cfRule type="cellIs" dxfId="849" priority="849" operator="lessThan">
      <formula>0</formula>
    </cfRule>
    <cfRule type="cellIs" dxfId="848" priority="850" operator="lessThan">
      <formula>-105575</formula>
    </cfRule>
  </conditionalFormatting>
  <conditionalFormatting sqref="BB227:BB230">
    <cfRule type="cellIs" dxfId="847" priority="847" operator="lessThan">
      <formula>0</formula>
    </cfRule>
    <cfRule type="cellIs" dxfId="846" priority="848" operator="lessThan">
      <formula>-105575</formula>
    </cfRule>
  </conditionalFormatting>
  <conditionalFormatting sqref="BB227:BB230">
    <cfRule type="cellIs" dxfId="845" priority="845" operator="lessThan">
      <formula>0</formula>
    </cfRule>
    <cfRule type="cellIs" dxfId="844" priority="846" operator="lessThan">
      <formula>-105575</formula>
    </cfRule>
  </conditionalFormatting>
  <conditionalFormatting sqref="BB246:BB249">
    <cfRule type="cellIs" dxfId="843" priority="843" operator="lessThan">
      <formula>0</formula>
    </cfRule>
    <cfRule type="cellIs" dxfId="842" priority="844" operator="lessThan">
      <formula>-105575</formula>
    </cfRule>
  </conditionalFormatting>
  <conditionalFormatting sqref="BB246:BB249">
    <cfRule type="cellIs" dxfId="841" priority="841" operator="lessThan">
      <formula>0</formula>
    </cfRule>
    <cfRule type="cellIs" dxfId="840" priority="842" operator="lessThan">
      <formula>-105575</formula>
    </cfRule>
  </conditionalFormatting>
  <conditionalFormatting sqref="BB246:BB249">
    <cfRule type="cellIs" dxfId="839" priority="839" operator="lessThan">
      <formula>0</formula>
    </cfRule>
    <cfRule type="cellIs" dxfId="838" priority="840" operator="lessThan">
      <formula>-105575</formula>
    </cfRule>
  </conditionalFormatting>
  <conditionalFormatting sqref="BB246:BB249">
    <cfRule type="cellIs" dxfId="837" priority="837" operator="lessThan">
      <formula>0</formula>
    </cfRule>
    <cfRule type="cellIs" dxfId="836" priority="838" operator="lessThan">
      <formula>-105575</formula>
    </cfRule>
  </conditionalFormatting>
  <conditionalFormatting sqref="BB246:BB249">
    <cfRule type="cellIs" dxfId="835" priority="835" operator="lessThan">
      <formula>0</formula>
    </cfRule>
    <cfRule type="cellIs" dxfId="834" priority="836" operator="lessThan">
      <formula>-105575</formula>
    </cfRule>
  </conditionalFormatting>
  <conditionalFormatting sqref="BB246:BB249">
    <cfRule type="cellIs" dxfId="833" priority="833" operator="lessThan">
      <formula>0</formula>
    </cfRule>
    <cfRule type="cellIs" dxfId="832" priority="834" operator="lessThan">
      <formula>-105575</formula>
    </cfRule>
  </conditionalFormatting>
  <conditionalFormatting sqref="BB246:BB249">
    <cfRule type="cellIs" dxfId="831" priority="831" operator="lessThan">
      <formula>0</formula>
    </cfRule>
    <cfRule type="cellIs" dxfId="830" priority="832" operator="lessThan">
      <formula>-105575</formula>
    </cfRule>
  </conditionalFormatting>
  <conditionalFormatting sqref="BB246:BB249">
    <cfRule type="cellIs" dxfId="829" priority="829" operator="lessThan">
      <formula>0</formula>
    </cfRule>
    <cfRule type="cellIs" dxfId="828" priority="830" operator="lessThan">
      <formula>-105575</formula>
    </cfRule>
  </conditionalFormatting>
  <conditionalFormatting sqref="BB246:BB249">
    <cfRule type="cellIs" dxfId="827" priority="827" operator="lessThan">
      <formula>0</formula>
    </cfRule>
    <cfRule type="cellIs" dxfId="826" priority="828" operator="lessThan">
      <formula>-105575</formula>
    </cfRule>
  </conditionalFormatting>
  <conditionalFormatting sqref="BB251:BB253">
    <cfRule type="cellIs" dxfId="825" priority="825" operator="lessThan">
      <formula>0</formula>
    </cfRule>
    <cfRule type="cellIs" dxfId="824" priority="826" operator="lessThan">
      <formula>-105575</formula>
    </cfRule>
  </conditionalFormatting>
  <conditionalFormatting sqref="BB251:BB253">
    <cfRule type="cellIs" dxfId="823" priority="823" operator="lessThan">
      <formula>0</formula>
    </cfRule>
    <cfRule type="cellIs" dxfId="822" priority="824" operator="lessThan">
      <formula>-105575</formula>
    </cfRule>
  </conditionalFormatting>
  <conditionalFormatting sqref="BB251:BB253">
    <cfRule type="cellIs" dxfId="821" priority="821" operator="lessThan">
      <formula>0</formula>
    </cfRule>
    <cfRule type="cellIs" dxfId="820" priority="822" operator="lessThan">
      <formula>-105575</formula>
    </cfRule>
  </conditionalFormatting>
  <conditionalFormatting sqref="BB251:BB253">
    <cfRule type="cellIs" dxfId="819" priority="819" operator="lessThan">
      <formula>0</formula>
    </cfRule>
    <cfRule type="cellIs" dxfId="818" priority="820" operator="lessThan">
      <formula>-105575</formula>
    </cfRule>
  </conditionalFormatting>
  <conditionalFormatting sqref="BB251:BB253">
    <cfRule type="cellIs" dxfId="817" priority="817" operator="lessThan">
      <formula>0</formula>
    </cfRule>
    <cfRule type="cellIs" dxfId="816" priority="818" operator="lessThan">
      <formula>-105575</formula>
    </cfRule>
  </conditionalFormatting>
  <conditionalFormatting sqref="BB251:BB253">
    <cfRule type="cellIs" dxfId="815" priority="815" operator="lessThan">
      <formula>0</formula>
    </cfRule>
    <cfRule type="cellIs" dxfId="814" priority="816" operator="lessThan">
      <formula>-105575</formula>
    </cfRule>
  </conditionalFormatting>
  <conditionalFormatting sqref="BB251:BB253">
    <cfRule type="cellIs" dxfId="813" priority="813" operator="lessThan">
      <formula>0</formula>
    </cfRule>
    <cfRule type="cellIs" dxfId="812" priority="814" operator="lessThan">
      <formula>-105575</formula>
    </cfRule>
  </conditionalFormatting>
  <conditionalFormatting sqref="BB251:BB253">
    <cfRule type="cellIs" dxfId="811" priority="811" operator="lessThan">
      <formula>0</formula>
    </cfRule>
    <cfRule type="cellIs" dxfId="810" priority="812" operator="lessThan">
      <formula>-105575</formula>
    </cfRule>
  </conditionalFormatting>
  <conditionalFormatting sqref="BB251:BB253">
    <cfRule type="cellIs" dxfId="809" priority="809" operator="lessThan">
      <formula>0</formula>
    </cfRule>
    <cfRule type="cellIs" dxfId="808" priority="810" operator="lessThan">
      <formula>-105575</formula>
    </cfRule>
  </conditionalFormatting>
  <conditionalFormatting sqref="BB255:BB257">
    <cfRule type="cellIs" dxfId="807" priority="807" operator="lessThan">
      <formula>0</formula>
    </cfRule>
    <cfRule type="cellIs" dxfId="806" priority="808" operator="lessThan">
      <formula>-105575</formula>
    </cfRule>
  </conditionalFormatting>
  <conditionalFormatting sqref="BB255:BB257">
    <cfRule type="cellIs" dxfId="805" priority="805" operator="lessThan">
      <formula>0</formula>
    </cfRule>
    <cfRule type="cellIs" dxfId="804" priority="806" operator="lessThan">
      <formula>-105575</formula>
    </cfRule>
  </conditionalFormatting>
  <conditionalFormatting sqref="BB255:BB257">
    <cfRule type="cellIs" dxfId="803" priority="803" operator="lessThan">
      <formula>0</formula>
    </cfRule>
    <cfRule type="cellIs" dxfId="802" priority="804" operator="lessThan">
      <formula>-105575</formula>
    </cfRule>
  </conditionalFormatting>
  <conditionalFormatting sqref="BB255:BB257">
    <cfRule type="cellIs" dxfId="801" priority="801" operator="lessThan">
      <formula>0</formula>
    </cfRule>
    <cfRule type="cellIs" dxfId="800" priority="802" operator="lessThan">
      <formula>-105575</formula>
    </cfRule>
  </conditionalFormatting>
  <conditionalFormatting sqref="BB255:BB257">
    <cfRule type="cellIs" dxfId="799" priority="799" operator="lessThan">
      <formula>0</formula>
    </cfRule>
    <cfRule type="cellIs" dxfId="798" priority="800" operator="lessThan">
      <formula>-105575</formula>
    </cfRule>
  </conditionalFormatting>
  <conditionalFormatting sqref="BB255:BB257">
    <cfRule type="cellIs" dxfId="797" priority="797" operator="lessThan">
      <formula>0</formula>
    </cfRule>
    <cfRule type="cellIs" dxfId="796" priority="798" operator="lessThan">
      <formula>-105575</formula>
    </cfRule>
  </conditionalFormatting>
  <conditionalFormatting sqref="BB255:BB257">
    <cfRule type="cellIs" dxfId="795" priority="795" operator="lessThan">
      <formula>0</formula>
    </cfRule>
    <cfRule type="cellIs" dxfId="794" priority="796" operator="lessThan">
      <formula>-105575</formula>
    </cfRule>
  </conditionalFormatting>
  <conditionalFormatting sqref="BB255:BB257">
    <cfRule type="cellIs" dxfId="793" priority="793" operator="lessThan">
      <formula>0</formula>
    </cfRule>
    <cfRule type="cellIs" dxfId="792" priority="794" operator="lessThan">
      <formula>-105575</formula>
    </cfRule>
  </conditionalFormatting>
  <conditionalFormatting sqref="BB255:BB257">
    <cfRule type="cellIs" dxfId="791" priority="791" operator="lessThan">
      <formula>0</formula>
    </cfRule>
    <cfRule type="cellIs" dxfId="790" priority="792" operator="lessThan">
      <formula>-105575</formula>
    </cfRule>
  </conditionalFormatting>
  <conditionalFormatting sqref="BB260:BB262">
    <cfRule type="cellIs" dxfId="789" priority="789" operator="lessThan">
      <formula>0</formula>
    </cfRule>
    <cfRule type="cellIs" dxfId="788" priority="790" operator="lessThan">
      <formula>-105575</formula>
    </cfRule>
  </conditionalFormatting>
  <conditionalFormatting sqref="BB260:BB262">
    <cfRule type="cellIs" dxfId="787" priority="787" operator="lessThan">
      <formula>0</formula>
    </cfRule>
    <cfRule type="cellIs" dxfId="786" priority="788" operator="lessThan">
      <formula>-105575</formula>
    </cfRule>
  </conditionalFormatting>
  <conditionalFormatting sqref="BB260:BB262">
    <cfRule type="cellIs" dxfId="785" priority="785" operator="lessThan">
      <formula>0</formula>
    </cfRule>
    <cfRule type="cellIs" dxfId="784" priority="786" operator="lessThan">
      <formula>-105575</formula>
    </cfRule>
  </conditionalFormatting>
  <conditionalFormatting sqref="BB260:BB262">
    <cfRule type="cellIs" dxfId="783" priority="783" operator="lessThan">
      <formula>0</formula>
    </cfRule>
    <cfRule type="cellIs" dxfId="782" priority="784" operator="lessThan">
      <formula>-105575</formula>
    </cfRule>
  </conditionalFormatting>
  <conditionalFormatting sqref="BB260:BB262">
    <cfRule type="cellIs" dxfId="781" priority="781" operator="lessThan">
      <formula>0</formula>
    </cfRule>
    <cfRule type="cellIs" dxfId="780" priority="782" operator="lessThan">
      <formula>-105575</formula>
    </cfRule>
  </conditionalFormatting>
  <conditionalFormatting sqref="BB260:BB262">
    <cfRule type="cellIs" dxfId="779" priority="779" operator="lessThan">
      <formula>0</formula>
    </cfRule>
    <cfRule type="cellIs" dxfId="778" priority="780" operator="lessThan">
      <formula>-105575</formula>
    </cfRule>
  </conditionalFormatting>
  <conditionalFormatting sqref="BB260:BB262">
    <cfRule type="cellIs" dxfId="777" priority="777" operator="lessThan">
      <formula>0</formula>
    </cfRule>
    <cfRule type="cellIs" dxfId="776" priority="778" operator="lessThan">
      <formula>-105575</formula>
    </cfRule>
  </conditionalFormatting>
  <conditionalFormatting sqref="BB260:BB262">
    <cfRule type="cellIs" dxfId="775" priority="775" operator="lessThan">
      <formula>0</formula>
    </cfRule>
    <cfRule type="cellIs" dxfId="774" priority="776" operator="lessThan">
      <formula>-105575</formula>
    </cfRule>
  </conditionalFormatting>
  <conditionalFormatting sqref="BB260:BB262">
    <cfRule type="cellIs" dxfId="773" priority="773" operator="lessThan">
      <formula>0</formula>
    </cfRule>
    <cfRule type="cellIs" dxfId="772" priority="774" operator="lessThan">
      <formula>-105575</formula>
    </cfRule>
  </conditionalFormatting>
  <conditionalFormatting sqref="BB264:BB267">
    <cfRule type="cellIs" dxfId="771" priority="771" operator="lessThan">
      <formula>0</formula>
    </cfRule>
    <cfRule type="cellIs" dxfId="770" priority="772" operator="lessThan">
      <formula>-105575</formula>
    </cfRule>
  </conditionalFormatting>
  <conditionalFormatting sqref="BB264:BB267">
    <cfRule type="cellIs" dxfId="769" priority="769" operator="lessThan">
      <formula>0</formula>
    </cfRule>
    <cfRule type="cellIs" dxfId="768" priority="770" operator="lessThan">
      <formula>-105575</formula>
    </cfRule>
  </conditionalFormatting>
  <conditionalFormatting sqref="BB264:BB267">
    <cfRule type="cellIs" dxfId="767" priority="767" operator="lessThan">
      <formula>0</formula>
    </cfRule>
    <cfRule type="cellIs" dxfId="766" priority="768" operator="lessThan">
      <formula>-105575</formula>
    </cfRule>
  </conditionalFormatting>
  <conditionalFormatting sqref="BB264:BB267">
    <cfRule type="cellIs" dxfId="765" priority="765" operator="lessThan">
      <formula>0</formula>
    </cfRule>
    <cfRule type="cellIs" dxfId="764" priority="766" operator="lessThan">
      <formula>-105575</formula>
    </cfRule>
  </conditionalFormatting>
  <conditionalFormatting sqref="BB264:BB267">
    <cfRule type="cellIs" dxfId="763" priority="763" operator="lessThan">
      <formula>0</formula>
    </cfRule>
    <cfRule type="cellIs" dxfId="762" priority="764" operator="lessThan">
      <formula>-105575</formula>
    </cfRule>
  </conditionalFormatting>
  <conditionalFormatting sqref="BB264:BB267">
    <cfRule type="cellIs" dxfId="761" priority="761" operator="lessThan">
      <formula>0</formula>
    </cfRule>
    <cfRule type="cellIs" dxfId="760" priority="762" operator="lessThan">
      <formula>-105575</formula>
    </cfRule>
  </conditionalFormatting>
  <conditionalFormatting sqref="BB264:BB267">
    <cfRule type="cellIs" dxfId="759" priority="759" operator="lessThan">
      <formula>0</formula>
    </cfRule>
    <cfRule type="cellIs" dxfId="758" priority="760" operator="lessThan">
      <formula>-105575</formula>
    </cfRule>
  </conditionalFormatting>
  <conditionalFormatting sqref="BB264:BB267">
    <cfRule type="cellIs" dxfId="757" priority="757" operator="lessThan">
      <formula>0</formula>
    </cfRule>
    <cfRule type="cellIs" dxfId="756" priority="758" operator="lessThan">
      <formula>-105575</formula>
    </cfRule>
  </conditionalFormatting>
  <conditionalFormatting sqref="BB264:BB267">
    <cfRule type="cellIs" dxfId="755" priority="755" operator="lessThan">
      <formula>0</formula>
    </cfRule>
    <cfRule type="cellIs" dxfId="754" priority="756" operator="lessThan">
      <formula>-105575</formula>
    </cfRule>
  </conditionalFormatting>
  <conditionalFormatting sqref="BB270:BB272">
    <cfRule type="cellIs" dxfId="753" priority="753" operator="lessThan">
      <formula>0</formula>
    </cfRule>
    <cfRule type="cellIs" dxfId="752" priority="754" operator="lessThan">
      <formula>-105575</formula>
    </cfRule>
  </conditionalFormatting>
  <conditionalFormatting sqref="BB270:BB272">
    <cfRule type="cellIs" dxfId="751" priority="751" operator="lessThan">
      <formula>0</formula>
    </cfRule>
    <cfRule type="cellIs" dxfId="750" priority="752" operator="lessThan">
      <formula>-105575</formula>
    </cfRule>
  </conditionalFormatting>
  <conditionalFormatting sqref="BB270:BB272">
    <cfRule type="cellIs" dxfId="749" priority="749" operator="lessThan">
      <formula>0</formula>
    </cfRule>
    <cfRule type="cellIs" dxfId="748" priority="750" operator="lessThan">
      <formula>-105575</formula>
    </cfRule>
  </conditionalFormatting>
  <conditionalFormatting sqref="BB270:BB272">
    <cfRule type="cellIs" dxfId="747" priority="747" operator="lessThan">
      <formula>0</formula>
    </cfRule>
    <cfRule type="cellIs" dxfId="746" priority="748" operator="lessThan">
      <formula>-105575</formula>
    </cfRule>
  </conditionalFormatting>
  <conditionalFormatting sqref="BB270:BB272">
    <cfRule type="cellIs" dxfId="745" priority="745" operator="lessThan">
      <formula>0</formula>
    </cfRule>
    <cfRule type="cellIs" dxfId="744" priority="746" operator="lessThan">
      <formula>-105575</formula>
    </cfRule>
  </conditionalFormatting>
  <conditionalFormatting sqref="BB270:BB272">
    <cfRule type="cellIs" dxfId="743" priority="743" operator="lessThan">
      <formula>0</formula>
    </cfRule>
    <cfRule type="cellIs" dxfId="742" priority="744" operator="lessThan">
      <formula>-105575</formula>
    </cfRule>
  </conditionalFormatting>
  <conditionalFormatting sqref="BB270:BB272">
    <cfRule type="cellIs" dxfId="741" priority="741" operator="lessThan">
      <formula>0</formula>
    </cfRule>
    <cfRule type="cellIs" dxfId="740" priority="742" operator="lessThan">
      <formula>-105575</formula>
    </cfRule>
  </conditionalFormatting>
  <conditionalFormatting sqref="BB270:BB272">
    <cfRule type="cellIs" dxfId="739" priority="739" operator="lessThan">
      <formula>0</formula>
    </cfRule>
    <cfRule type="cellIs" dxfId="738" priority="740" operator="lessThan">
      <formula>-105575</formula>
    </cfRule>
  </conditionalFormatting>
  <conditionalFormatting sqref="BB270:BB272">
    <cfRule type="cellIs" dxfId="737" priority="737" operator="lessThan">
      <formula>0</formula>
    </cfRule>
    <cfRule type="cellIs" dxfId="736" priority="738" operator="lessThan">
      <formula>-105575</formula>
    </cfRule>
  </conditionalFormatting>
  <conditionalFormatting sqref="BB274:BB275">
    <cfRule type="cellIs" dxfId="735" priority="735" operator="lessThan">
      <formula>0</formula>
    </cfRule>
    <cfRule type="cellIs" dxfId="734" priority="736" operator="lessThan">
      <formula>-105575</formula>
    </cfRule>
  </conditionalFormatting>
  <conditionalFormatting sqref="BB274:BB275">
    <cfRule type="cellIs" dxfId="733" priority="733" operator="lessThan">
      <formula>0</formula>
    </cfRule>
    <cfRule type="cellIs" dxfId="732" priority="734" operator="lessThan">
      <formula>-105575</formula>
    </cfRule>
  </conditionalFormatting>
  <conditionalFormatting sqref="BB274:BB275">
    <cfRule type="cellIs" dxfId="731" priority="731" operator="lessThan">
      <formula>0</formula>
    </cfRule>
    <cfRule type="cellIs" dxfId="730" priority="732" operator="lessThan">
      <formula>-105575</formula>
    </cfRule>
  </conditionalFormatting>
  <conditionalFormatting sqref="BB274:BB275">
    <cfRule type="cellIs" dxfId="729" priority="729" operator="lessThan">
      <formula>0</formula>
    </cfRule>
    <cfRule type="cellIs" dxfId="728" priority="730" operator="lessThan">
      <formula>-105575</formula>
    </cfRule>
  </conditionalFormatting>
  <conditionalFormatting sqref="BB274:BB275">
    <cfRule type="cellIs" dxfId="727" priority="727" operator="lessThan">
      <formula>0</formula>
    </cfRule>
    <cfRule type="cellIs" dxfId="726" priority="728" operator="lessThan">
      <formula>-105575</formula>
    </cfRule>
  </conditionalFormatting>
  <conditionalFormatting sqref="BB274:BB275">
    <cfRule type="cellIs" dxfId="725" priority="725" operator="lessThan">
      <formula>0</formula>
    </cfRule>
    <cfRule type="cellIs" dxfId="724" priority="726" operator="lessThan">
      <formula>-105575</formula>
    </cfRule>
  </conditionalFormatting>
  <conditionalFormatting sqref="BB274:BB275">
    <cfRule type="cellIs" dxfId="723" priority="723" operator="lessThan">
      <formula>0</formula>
    </cfRule>
    <cfRule type="cellIs" dxfId="722" priority="724" operator="lessThan">
      <formula>-105575</formula>
    </cfRule>
  </conditionalFormatting>
  <conditionalFormatting sqref="BB274:BB275">
    <cfRule type="cellIs" dxfId="721" priority="721" operator="lessThan">
      <formula>0</formula>
    </cfRule>
    <cfRule type="cellIs" dxfId="720" priority="722" operator="lessThan">
      <formula>-105575</formula>
    </cfRule>
  </conditionalFormatting>
  <conditionalFormatting sqref="BB274:BB275">
    <cfRule type="cellIs" dxfId="719" priority="719" operator="lessThan">
      <formula>0</formula>
    </cfRule>
    <cfRule type="cellIs" dxfId="718" priority="720" operator="lessThan">
      <formula>-105575</formula>
    </cfRule>
  </conditionalFormatting>
  <conditionalFormatting sqref="BB278:BB282">
    <cfRule type="cellIs" dxfId="717" priority="717" operator="lessThan">
      <formula>0</formula>
    </cfRule>
    <cfRule type="cellIs" dxfId="716" priority="718" operator="lessThan">
      <formula>-105575</formula>
    </cfRule>
  </conditionalFormatting>
  <conditionalFormatting sqref="BB278:BB282">
    <cfRule type="cellIs" dxfId="715" priority="715" operator="lessThan">
      <formula>0</formula>
    </cfRule>
    <cfRule type="cellIs" dxfId="714" priority="716" operator="lessThan">
      <formula>-105575</formula>
    </cfRule>
  </conditionalFormatting>
  <conditionalFormatting sqref="BB278:BB282">
    <cfRule type="cellIs" dxfId="713" priority="713" operator="lessThan">
      <formula>0</formula>
    </cfRule>
    <cfRule type="cellIs" dxfId="712" priority="714" operator="lessThan">
      <formula>-105575</formula>
    </cfRule>
  </conditionalFormatting>
  <conditionalFormatting sqref="BB278:BB282">
    <cfRule type="cellIs" dxfId="711" priority="711" operator="lessThan">
      <formula>0</formula>
    </cfRule>
    <cfRule type="cellIs" dxfId="710" priority="712" operator="lessThan">
      <formula>-105575</formula>
    </cfRule>
  </conditionalFormatting>
  <conditionalFormatting sqref="BB278:BB282">
    <cfRule type="cellIs" dxfId="709" priority="709" operator="lessThan">
      <formula>0</formula>
    </cfRule>
    <cfRule type="cellIs" dxfId="708" priority="710" operator="lessThan">
      <formula>-105575</formula>
    </cfRule>
  </conditionalFormatting>
  <conditionalFormatting sqref="BB278:BB282">
    <cfRule type="cellIs" dxfId="707" priority="707" operator="lessThan">
      <formula>0</formula>
    </cfRule>
    <cfRule type="cellIs" dxfId="706" priority="708" operator="lessThan">
      <formula>-105575</formula>
    </cfRule>
  </conditionalFormatting>
  <conditionalFormatting sqref="BB278:BB282">
    <cfRule type="cellIs" dxfId="705" priority="705" operator="lessThan">
      <formula>0</formula>
    </cfRule>
    <cfRule type="cellIs" dxfId="704" priority="706" operator="lessThan">
      <formula>-105575</formula>
    </cfRule>
  </conditionalFormatting>
  <conditionalFormatting sqref="BB278:BB282">
    <cfRule type="cellIs" dxfId="703" priority="703" operator="lessThan">
      <formula>0</formula>
    </cfRule>
    <cfRule type="cellIs" dxfId="702" priority="704" operator="lessThan">
      <formula>-105575</formula>
    </cfRule>
  </conditionalFormatting>
  <conditionalFormatting sqref="BB278:BB282">
    <cfRule type="cellIs" dxfId="701" priority="701" operator="lessThan">
      <formula>0</formula>
    </cfRule>
    <cfRule type="cellIs" dxfId="700" priority="702" operator="lessThan">
      <formula>-105575</formula>
    </cfRule>
  </conditionalFormatting>
  <conditionalFormatting sqref="BB285:BB288">
    <cfRule type="cellIs" dxfId="699" priority="699" operator="lessThan">
      <formula>0</formula>
    </cfRule>
    <cfRule type="cellIs" dxfId="698" priority="700" operator="lessThan">
      <formula>-105575</formula>
    </cfRule>
  </conditionalFormatting>
  <conditionalFormatting sqref="BB285:BB288">
    <cfRule type="cellIs" dxfId="697" priority="697" operator="lessThan">
      <formula>0</formula>
    </cfRule>
    <cfRule type="cellIs" dxfId="696" priority="698" operator="lessThan">
      <formula>-105575</formula>
    </cfRule>
  </conditionalFormatting>
  <conditionalFormatting sqref="BB285:BB288">
    <cfRule type="cellIs" dxfId="695" priority="695" operator="lessThan">
      <formula>0</formula>
    </cfRule>
    <cfRule type="cellIs" dxfId="694" priority="696" operator="lessThan">
      <formula>-105575</formula>
    </cfRule>
  </conditionalFormatting>
  <conditionalFormatting sqref="BB285:BB288">
    <cfRule type="cellIs" dxfId="693" priority="693" operator="lessThan">
      <formula>0</formula>
    </cfRule>
    <cfRule type="cellIs" dxfId="692" priority="694" operator="lessThan">
      <formula>-105575</formula>
    </cfRule>
  </conditionalFormatting>
  <conditionalFormatting sqref="BB285:BB288">
    <cfRule type="cellIs" dxfId="691" priority="691" operator="lessThan">
      <formula>0</formula>
    </cfRule>
    <cfRule type="cellIs" dxfId="690" priority="692" operator="lessThan">
      <formula>-105575</formula>
    </cfRule>
  </conditionalFormatting>
  <conditionalFormatting sqref="BB285:BB288">
    <cfRule type="cellIs" dxfId="689" priority="689" operator="lessThan">
      <formula>0</formula>
    </cfRule>
    <cfRule type="cellIs" dxfId="688" priority="690" operator="lessThan">
      <formula>-105575</formula>
    </cfRule>
  </conditionalFormatting>
  <conditionalFormatting sqref="BB285:BB288">
    <cfRule type="cellIs" dxfId="687" priority="687" operator="lessThan">
      <formula>0</formula>
    </cfRule>
    <cfRule type="cellIs" dxfId="686" priority="688" operator="lessThan">
      <formula>-105575</formula>
    </cfRule>
  </conditionalFormatting>
  <conditionalFormatting sqref="BB285:BB288">
    <cfRule type="cellIs" dxfId="685" priority="685" operator="lessThan">
      <formula>0</formula>
    </cfRule>
    <cfRule type="cellIs" dxfId="684" priority="686" operator="lessThan">
      <formula>-105575</formula>
    </cfRule>
  </conditionalFormatting>
  <conditionalFormatting sqref="BB285:BB288">
    <cfRule type="cellIs" dxfId="683" priority="683" operator="lessThan">
      <formula>0</formula>
    </cfRule>
    <cfRule type="cellIs" dxfId="682" priority="684" operator="lessThan">
      <formula>-105575</formula>
    </cfRule>
  </conditionalFormatting>
  <conditionalFormatting sqref="BB203 BB220:BB221 BB235:BB243 BB231:BB233 BB212:BB213 BB225:BB226">
    <cfRule type="cellIs" dxfId="681" priority="681" operator="lessThan">
      <formula>0</formula>
    </cfRule>
    <cfRule type="cellIs" dxfId="680" priority="682" operator="lessThan">
      <formula>-105575</formula>
    </cfRule>
  </conditionalFormatting>
  <conditionalFormatting sqref="BB220 BB212:BB213 BB235:BB238 BB240:BB243 BB225:BB226 BB231:BB233">
    <cfRule type="cellIs" dxfId="679" priority="679" operator="lessThan">
      <formula>0</formula>
    </cfRule>
    <cfRule type="cellIs" dxfId="678" priority="680" operator="lessThan">
      <formula>-105575</formula>
    </cfRule>
  </conditionalFormatting>
  <conditionalFormatting sqref="BB220:BB221 BB243 BB226 BB231:BB236 BB238:BB241 BB203 BB213">
    <cfRule type="cellIs" dxfId="677" priority="677" operator="lessThan">
      <formula>0</formula>
    </cfRule>
    <cfRule type="cellIs" dxfId="676" priority="678" operator="lessThan">
      <formula>-105575</formula>
    </cfRule>
  </conditionalFormatting>
  <conditionalFormatting sqref="BB235:BB243 BB231:BB233 BB220 BB212:BB213 BB225:BB226">
    <cfRule type="cellIs" dxfId="675" priority="675" operator="lessThan">
      <formula>0</formula>
    </cfRule>
    <cfRule type="cellIs" dxfId="674" priority="676" operator="lessThan">
      <formula>-105575</formula>
    </cfRule>
  </conditionalFormatting>
  <conditionalFormatting sqref="BB220:BB221 BB237:BB243 BB203 BB231:BB235 BB212:BB213 BB225:BB226">
    <cfRule type="cellIs" dxfId="673" priority="673" operator="lessThan">
      <formula>0</formula>
    </cfRule>
    <cfRule type="cellIs" dxfId="672" priority="674" operator="lessThan">
      <formula>-105575</formula>
    </cfRule>
  </conditionalFormatting>
  <conditionalFormatting sqref="BB220:BB221 BB237:BB240 BB242:BB243 BB225:BB226 BB231:BB235">
    <cfRule type="cellIs" dxfId="671" priority="671" operator="lessThan">
      <formula>0</formula>
    </cfRule>
    <cfRule type="cellIs" dxfId="670" priority="672" operator="lessThan">
      <formula>-105575</formula>
    </cfRule>
  </conditionalFormatting>
  <conditionalFormatting sqref="BB212 BB231 BB233:BB238 BB240:BB243 BB225">
    <cfRule type="cellIs" dxfId="669" priority="669" operator="lessThan">
      <formula>0</formula>
    </cfRule>
    <cfRule type="cellIs" dxfId="668" priority="670" operator="lessThan">
      <formula>-105575</formula>
    </cfRule>
  </conditionalFormatting>
  <conditionalFormatting sqref="BB237:BB243 BB231:BB235 BB220:BB221 BB225:BB226">
    <cfRule type="cellIs" dxfId="667" priority="667" operator="lessThan">
      <formula>0</formula>
    </cfRule>
    <cfRule type="cellIs" dxfId="666" priority="668" operator="lessThan">
      <formula>-105575</formula>
    </cfRule>
  </conditionalFormatting>
  <conditionalFormatting sqref="BB233:BB237 BB231 BB239:BB243">
    <cfRule type="cellIs" dxfId="665" priority="665" operator="lessThan">
      <formula>0</formula>
    </cfRule>
    <cfRule type="cellIs" dxfId="664" priority="666" operator="lessThan">
      <formula>-105575</formula>
    </cfRule>
  </conditionalFormatting>
  <conditionalFormatting sqref="BB233:BB237 BB231 BB239:BB243">
    <cfRule type="cellIs" dxfId="663" priority="663" operator="lessThan">
      <formula>0</formula>
    </cfRule>
    <cfRule type="cellIs" dxfId="662" priority="664" operator="lessThan">
      <formula>-105575</formula>
    </cfRule>
  </conditionalFormatting>
  <conditionalFormatting sqref="BB119:BB128 BB106:BB117 BB101:BB104 BB80:BB98">
    <cfRule type="cellIs" dxfId="661" priority="661" operator="lessThan">
      <formula>0</formula>
    </cfRule>
    <cfRule type="cellIs" dxfId="660" priority="662" operator="lessThan">
      <formula>-105575</formula>
    </cfRule>
  </conditionalFormatting>
  <conditionalFormatting sqref="BB130 BB132 BB134">
    <cfRule type="cellIs" dxfId="659" priority="659" operator="lessThan">
      <formula>0</formula>
    </cfRule>
    <cfRule type="cellIs" dxfId="658" priority="660" operator="lessThan">
      <formula>-105575</formula>
    </cfRule>
  </conditionalFormatting>
  <conditionalFormatting sqref="BB130 BB132 BB134">
    <cfRule type="cellIs" dxfId="657" priority="657" operator="lessThan">
      <formula>0</formula>
    </cfRule>
    <cfRule type="cellIs" dxfId="656" priority="658" operator="lessThan">
      <formula>-105575</formula>
    </cfRule>
  </conditionalFormatting>
  <conditionalFormatting sqref="BB129 BB131 BB133 BB135">
    <cfRule type="cellIs" dxfId="655" priority="655" operator="lessThan">
      <formula>0</formula>
    </cfRule>
    <cfRule type="cellIs" dxfId="654" priority="656" operator="lessThan">
      <formula>-105575</formula>
    </cfRule>
  </conditionalFormatting>
  <conditionalFormatting sqref="BB140 BB145 BB142:BB143 BB137:BB138">
    <cfRule type="cellIs" dxfId="653" priority="653" operator="lessThan">
      <formula>0</formula>
    </cfRule>
    <cfRule type="cellIs" dxfId="652" priority="654" operator="lessThan">
      <formula>-105575</formula>
    </cfRule>
  </conditionalFormatting>
  <conditionalFormatting sqref="BB149">
    <cfRule type="cellIs" dxfId="651" priority="651" operator="lessThan">
      <formula>0</formula>
    </cfRule>
    <cfRule type="cellIs" dxfId="650" priority="652" operator="lessThan">
      <formula>-105575</formula>
    </cfRule>
  </conditionalFormatting>
  <conditionalFormatting sqref="BB129:BB138 BB140:BB149">
    <cfRule type="cellIs" dxfId="649" priority="649" operator="lessThan">
      <formula>0</formula>
    </cfRule>
    <cfRule type="cellIs" dxfId="648" priority="650" operator="lessThan">
      <formula>-105575</formula>
    </cfRule>
  </conditionalFormatting>
  <conditionalFormatting sqref="BB94:BB98 BB86:BB87 BB89:BB91 BB141:BB149 BB124:BB133 BB107:BB110 BB112:BB117 BB119:BB122 BB135:BB138 BB101:BB104 BB80:BB84">
    <cfRule type="cellIs" dxfId="647" priority="647" operator="lessThan">
      <formula>0</formula>
    </cfRule>
    <cfRule type="cellIs" dxfId="646" priority="648" operator="lessThan">
      <formula>-105575</formula>
    </cfRule>
  </conditionalFormatting>
  <conditionalFormatting sqref="BB129 BB131 BB133 BB135">
    <cfRule type="cellIs" dxfId="645" priority="645" operator="lessThan">
      <formula>0</formula>
    </cfRule>
    <cfRule type="cellIs" dxfId="644" priority="646" operator="lessThan">
      <formula>-105575</formula>
    </cfRule>
  </conditionalFormatting>
  <conditionalFormatting sqref="BB146 BB144 BB141">
    <cfRule type="cellIs" dxfId="643" priority="643" operator="lessThan">
      <formula>0</formula>
    </cfRule>
    <cfRule type="cellIs" dxfId="642" priority="644" operator="lessThan">
      <formula>-105575</formula>
    </cfRule>
  </conditionalFormatting>
  <conditionalFormatting sqref="BB146 BB144 BB141">
    <cfRule type="cellIs" dxfId="641" priority="641" operator="lessThan">
      <formula>0</formula>
    </cfRule>
    <cfRule type="cellIs" dxfId="640" priority="642" operator="lessThan">
      <formula>-105575</formula>
    </cfRule>
  </conditionalFormatting>
  <conditionalFormatting sqref="BB140 BB145 BB142:BB143 BB137:BB138">
    <cfRule type="cellIs" dxfId="639" priority="639" operator="lessThan">
      <formula>0</formula>
    </cfRule>
    <cfRule type="cellIs" dxfId="638" priority="640" operator="lessThan">
      <formula>-105575</formula>
    </cfRule>
  </conditionalFormatting>
  <conditionalFormatting sqref="BB149">
    <cfRule type="cellIs" dxfId="637" priority="637" operator="lessThan">
      <formula>0</formula>
    </cfRule>
    <cfRule type="cellIs" dxfId="636" priority="638" operator="lessThan">
      <formula>-105575</formula>
    </cfRule>
  </conditionalFormatting>
  <conditionalFormatting sqref="BB94:BB98 BB86:BB87 BB89:BB91 BB141:BB149 BB124:BB133 BB107:BB110 BB112:BB117 BB119:BB122 BB135:BB138 BB101:BB104 BB80:BB84">
    <cfRule type="cellIs" dxfId="635" priority="635" operator="lessThan">
      <formula>0</formula>
    </cfRule>
    <cfRule type="cellIs" dxfId="63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33" priority="633" operator="lessThan">
      <formula>0</formula>
    </cfRule>
    <cfRule type="cellIs" dxfId="632" priority="634" operator="lessThan">
      <formula>-105575</formula>
    </cfRule>
  </conditionalFormatting>
  <conditionalFormatting sqref="BB41">
    <cfRule type="cellIs" dxfId="631" priority="631" operator="lessThan">
      <formula>0</formula>
    </cfRule>
    <cfRule type="cellIs" dxfId="630" priority="632" operator="lessThan">
      <formula>-105575</formula>
    </cfRule>
  </conditionalFormatting>
  <conditionalFormatting sqref="BB152:BB155">
    <cfRule type="cellIs" dxfId="629" priority="629" operator="lessThan">
      <formula>0</formula>
    </cfRule>
    <cfRule type="cellIs" dxfId="628" priority="630" operator="lessThan">
      <formula>-105575</formula>
    </cfRule>
  </conditionalFormatting>
  <conditionalFormatting sqref="BB152:BB155">
    <cfRule type="cellIs" dxfId="627" priority="627" operator="lessThan">
      <formula>0</formula>
    </cfRule>
    <cfRule type="cellIs" dxfId="626" priority="628" operator="lessThan">
      <formula>-105575</formula>
    </cfRule>
  </conditionalFormatting>
  <conditionalFormatting sqref="BB152:BB155">
    <cfRule type="cellIs" dxfId="625" priority="625" operator="lessThan">
      <formula>0</formula>
    </cfRule>
    <cfRule type="cellIs" dxfId="624" priority="626" operator="lessThan">
      <formula>-105575</formula>
    </cfRule>
  </conditionalFormatting>
  <conditionalFormatting sqref="BB157:BB158">
    <cfRule type="cellIs" dxfId="623" priority="623" operator="lessThan">
      <formula>0</formula>
    </cfRule>
    <cfRule type="cellIs" dxfId="622" priority="624" operator="lessThan">
      <formula>-105575</formula>
    </cfRule>
  </conditionalFormatting>
  <conditionalFormatting sqref="BB157:BB158">
    <cfRule type="cellIs" dxfId="621" priority="621" operator="lessThan">
      <formula>0</formula>
    </cfRule>
    <cfRule type="cellIs" dxfId="620" priority="622" operator="lessThan">
      <formula>-105575</formula>
    </cfRule>
  </conditionalFormatting>
  <conditionalFormatting sqref="BB157:BB158">
    <cfRule type="cellIs" dxfId="619" priority="619" operator="lessThan">
      <formula>0</formula>
    </cfRule>
    <cfRule type="cellIs" dxfId="618" priority="620" operator="lessThan">
      <formula>-105575</formula>
    </cfRule>
  </conditionalFormatting>
  <conditionalFormatting sqref="BB160:BB161">
    <cfRule type="cellIs" dxfId="617" priority="617" operator="lessThan">
      <formula>0</formula>
    </cfRule>
    <cfRule type="cellIs" dxfId="616" priority="618" operator="lessThan">
      <formula>-105575</formula>
    </cfRule>
  </conditionalFormatting>
  <conditionalFormatting sqref="BB160:BB161">
    <cfRule type="cellIs" dxfId="615" priority="615" operator="lessThan">
      <formula>0</formula>
    </cfRule>
    <cfRule type="cellIs" dxfId="614" priority="616" operator="lessThan">
      <formula>-105575</formula>
    </cfRule>
  </conditionalFormatting>
  <conditionalFormatting sqref="BB160:BB161">
    <cfRule type="cellIs" dxfId="613" priority="613" operator="lessThan">
      <formula>0</formula>
    </cfRule>
    <cfRule type="cellIs" dxfId="612" priority="614" operator="lessThan">
      <formula>-105575</formula>
    </cfRule>
  </conditionalFormatting>
  <conditionalFormatting sqref="BB164:BB167">
    <cfRule type="cellIs" dxfId="611" priority="611" operator="lessThan">
      <formula>0</formula>
    </cfRule>
    <cfRule type="cellIs" dxfId="610" priority="612" operator="lessThan">
      <formula>-105575</formula>
    </cfRule>
  </conditionalFormatting>
  <conditionalFormatting sqref="BB164:BB167">
    <cfRule type="cellIs" dxfId="609" priority="609" operator="lessThan">
      <formula>0</formula>
    </cfRule>
    <cfRule type="cellIs" dxfId="608" priority="610" operator="lessThan">
      <formula>-105575</formula>
    </cfRule>
  </conditionalFormatting>
  <conditionalFormatting sqref="BB164:BB167">
    <cfRule type="cellIs" dxfId="607" priority="607" operator="lessThan">
      <formula>0</formula>
    </cfRule>
    <cfRule type="cellIs" dxfId="606" priority="608" operator="lessThan">
      <formula>-105575</formula>
    </cfRule>
  </conditionalFormatting>
  <conditionalFormatting sqref="BB169:BB177">
    <cfRule type="cellIs" dxfId="605" priority="605" operator="lessThan">
      <formula>0</formula>
    </cfRule>
    <cfRule type="cellIs" dxfId="604" priority="606" operator="lessThan">
      <formula>-105575</formula>
    </cfRule>
  </conditionalFormatting>
  <conditionalFormatting sqref="BB169:BB177">
    <cfRule type="cellIs" dxfId="603" priority="603" operator="lessThan">
      <formula>0</formula>
    </cfRule>
    <cfRule type="cellIs" dxfId="602" priority="604" operator="lessThan">
      <formula>-105575</formula>
    </cfRule>
  </conditionalFormatting>
  <conditionalFormatting sqref="BB169:BB177">
    <cfRule type="cellIs" dxfId="601" priority="601" operator="lessThan">
      <formula>0</formula>
    </cfRule>
    <cfRule type="cellIs" dxfId="600" priority="602" operator="lessThan">
      <formula>-105575</formula>
    </cfRule>
  </conditionalFormatting>
  <conditionalFormatting sqref="BB179:BB180">
    <cfRule type="cellIs" dxfId="599" priority="599" operator="lessThan">
      <formula>0</formula>
    </cfRule>
    <cfRule type="cellIs" dxfId="598" priority="600" operator="lessThan">
      <formula>-105575</formula>
    </cfRule>
  </conditionalFormatting>
  <conditionalFormatting sqref="BB179:BB180">
    <cfRule type="cellIs" dxfId="597" priority="597" operator="lessThan">
      <formula>0</formula>
    </cfRule>
    <cfRule type="cellIs" dxfId="596" priority="598" operator="lessThan">
      <formula>-105575</formula>
    </cfRule>
  </conditionalFormatting>
  <conditionalFormatting sqref="BB179:BB180">
    <cfRule type="cellIs" dxfId="595" priority="595" operator="lessThan">
      <formula>0</formula>
    </cfRule>
    <cfRule type="cellIs" dxfId="594" priority="596" operator="lessThan">
      <formula>-105575</formula>
    </cfRule>
  </conditionalFormatting>
  <conditionalFormatting sqref="BB183:BB189">
    <cfRule type="cellIs" dxfId="593" priority="593" operator="lessThan">
      <formula>0</formula>
    </cfRule>
    <cfRule type="cellIs" dxfId="592" priority="594" operator="lessThan">
      <formula>-105575</formula>
    </cfRule>
  </conditionalFormatting>
  <conditionalFormatting sqref="BB183:BB189">
    <cfRule type="cellIs" dxfId="591" priority="591" operator="lessThan">
      <formula>0</formula>
    </cfRule>
    <cfRule type="cellIs" dxfId="590" priority="592" operator="lessThan">
      <formula>-105575</formula>
    </cfRule>
  </conditionalFormatting>
  <conditionalFormatting sqref="BB183:BB189">
    <cfRule type="cellIs" dxfId="589" priority="589" operator="lessThan">
      <formula>0</formula>
    </cfRule>
    <cfRule type="cellIs" dxfId="588" priority="590" operator="lessThan">
      <formula>-105575</formula>
    </cfRule>
  </conditionalFormatting>
  <conditionalFormatting sqref="BB191:BB192">
    <cfRule type="cellIs" dxfId="587" priority="587" operator="lessThan">
      <formula>0</formula>
    </cfRule>
    <cfRule type="cellIs" dxfId="586" priority="588" operator="lessThan">
      <formula>-105575</formula>
    </cfRule>
  </conditionalFormatting>
  <conditionalFormatting sqref="BB191:BB192">
    <cfRule type="cellIs" dxfId="585" priority="585" operator="lessThan">
      <formula>0</formula>
    </cfRule>
    <cfRule type="cellIs" dxfId="584" priority="586" operator="lessThan">
      <formula>-105575</formula>
    </cfRule>
  </conditionalFormatting>
  <conditionalFormatting sqref="BB191:BB192">
    <cfRule type="cellIs" dxfId="583" priority="583" operator="lessThan">
      <formula>0</formula>
    </cfRule>
    <cfRule type="cellIs" dxfId="582" priority="584" operator="lessThan">
      <formula>-105575</formula>
    </cfRule>
  </conditionalFormatting>
  <conditionalFormatting sqref="BB194:BB195">
    <cfRule type="cellIs" dxfId="581" priority="581" operator="lessThan">
      <formula>0</formula>
    </cfRule>
    <cfRule type="cellIs" dxfId="580" priority="582" operator="lessThan">
      <formula>-105575</formula>
    </cfRule>
  </conditionalFormatting>
  <conditionalFormatting sqref="BB194:BB195">
    <cfRule type="cellIs" dxfId="579" priority="579" operator="lessThan">
      <formula>0</formula>
    </cfRule>
    <cfRule type="cellIs" dxfId="578" priority="580" operator="lessThan">
      <formula>-105575</formula>
    </cfRule>
  </conditionalFormatting>
  <conditionalFormatting sqref="BB194:BB195">
    <cfRule type="cellIs" dxfId="577" priority="577" operator="lessThan">
      <formula>0</formula>
    </cfRule>
    <cfRule type="cellIs" dxfId="576" priority="578" operator="lessThan">
      <formula>-105575</formula>
    </cfRule>
  </conditionalFormatting>
  <conditionalFormatting sqref="BB199:BB202">
    <cfRule type="cellIs" dxfId="575" priority="575" operator="lessThan">
      <formula>0</formula>
    </cfRule>
    <cfRule type="cellIs" dxfId="574" priority="576" operator="lessThan">
      <formula>-105575</formula>
    </cfRule>
  </conditionalFormatting>
  <conditionalFormatting sqref="BB199:BB202">
    <cfRule type="cellIs" dxfId="573" priority="573" operator="lessThan">
      <formula>0</formula>
    </cfRule>
    <cfRule type="cellIs" dxfId="572" priority="574" operator="lessThan">
      <formula>-105575</formula>
    </cfRule>
  </conditionalFormatting>
  <conditionalFormatting sqref="BB199:BB202">
    <cfRule type="cellIs" dxfId="571" priority="571" operator="lessThan">
      <formula>0</formula>
    </cfRule>
    <cfRule type="cellIs" dxfId="570" priority="572" operator="lessThan">
      <formula>-105575</formula>
    </cfRule>
  </conditionalFormatting>
  <conditionalFormatting sqref="BB204:BB208">
    <cfRule type="cellIs" dxfId="569" priority="569" operator="lessThan">
      <formula>0</formula>
    </cfRule>
    <cfRule type="cellIs" dxfId="568" priority="570" operator="lessThan">
      <formula>-105575</formula>
    </cfRule>
  </conditionalFormatting>
  <conditionalFormatting sqref="BB204:BB208">
    <cfRule type="cellIs" dxfId="567" priority="567" operator="lessThan">
      <formula>0</formula>
    </cfRule>
    <cfRule type="cellIs" dxfId="566" priority="568" operator="lessThan">
      <formula>-105575</formula>
    </cfRule>
  </conditionalFormatting>
  <conditionalFormatting sqref="BB204:BB208">
    <cfRule type="cellIs" dxfId="565" priority="565" operator="lessThan">
      <formula>0</formula>
    </cfRule>
    <cfRule type="cellIs" dxfId="564" priority="566" operator="lessThan">
      <formula>-105575</formula>
    </cfRule>
  </conditionalFormatting>
  <conditionalFormatting sqref="BB210:BB211">
    <cfRule type="cellIs" dxfId="563" priority="563" operator="lessThan">
      <formula>0</formula>
    </cfRule>
    <cfRule type="cellIs" dxfId="562" priority="564" operator="lessThan">
      <formula>-105575</formula>
    </cfRule>
  </conditionalFormatting>
  <conditionalFormatting sqref="BB210:BB211">
    <cfRule type="cellIs" dxfId="561" priority="561" operator="lessThan">
      <formula>0</formula>
    </cfRule>
    <cfRule type="cellIs" dxfId="560" priority="562" operator="lessThan">
      <formula>-105575</formula>
    </cfRule>
  </conditionalFormatting>
  <conditionalFormatting sqref="BB210:BB211">
    <cfRule type="cellIs" dxfId="559" priority="559" operator="lessThan">
      <formula>0</formula>
    </cfRule>
    <cfRule type="cellIs" dxfId="558" priority="560" operator="lessThan">
      <formula>-105575</formula>
    </cfRule>
  </conditionalFormatting>
  <conditionalFormatting sqref="BB214:BB219">
    <cfRule type="cellIs" dxfId="557" priority="557" operator="lessThan">
      <formula>0</formula>
    </cfRule>
    <cfRule type="cellIs" dxfId="556" priority="558" operator="lessThan">
      <formula>-105575</formula>
    </cfRule>
  </conditionalFormatting>
  <conditionalFormatting sqref="BB214:BB219">
    <cfRule type="cellIs" dxfId="555" priority="555" operator="lessThan">
      <formula>0</formula>
    </cfRule>
    <cfRule type="cellIs" dxfId="554" priority="556" operator="lessThan">
      <formula>-105575</formula>
    </cfRule>
  </conditionalFormatting>
  <conditionalFormatting sqref="BB214:BB219">
    <cfRule type="cellIs" dxfId="553" priority="553" operator="lessThan">
      <formula>0</formula>
    </cfRule>
    <cfRule type="cellIs" dxfId="552" priority="554" operator="lessThan">
      <formula>-105575</formula>
    </cfRule>
  </conditionalFormatting>
  <conditionalFormatting sqref="BB222:BB224">
    <cfRule type="cellIs" dxfId="551" priority="551" operator="lessThan">
      <formula>0</formula>
    </cfRule>
    <cfRule type="cellIs" dxfId="550" priority="552" operator="lessThan">
      <formula>-105575</formula>
    </cfRule>
  </conditionalFormatting>
  <conditionalFormatting sqref="BB222:BB224">
    <cfRule type="cellIs" dxfId="549" priority="549" operator="lessThan">
      <formula>0</formula>
    </cfRule>
    <cfRule type="cellIs" dxfId="548" priority="550" operator="lessThan">
      <formula>-105575</formula>
    </cfRule>
  </conditionalFormatting>
  <conditionalFormatting sqref="BB222:BB224">
    <cfRule type="cellIs" dxfId="547" priority="547" operator="lessThan">
      <formula>0</formula>
    </cfRule>
    <cfRule type="cellIs" dxfId="546" priority="548" operator="lessThan">
      <formula>-105575</formula>
    </cfRule>
  </conditionalFormatting>
  <conditionalFormatting sqref="BB227:BB230">
    <cfRule type="cellIs" dxfId="545" priority="545" operator="lessThan">
      <formula>0</formula>
    </cfRule>
    <cfRule type="cellIs" dxfId="544" priority="546" operator="lessThan">
      <formula>-105575</formula>
    </cfRule>
  </conditionalFormatting>
  <conditionalFormatting sqref="BB227:BB230">
    <cfRule type="cellIs" dxfId="543" priority="543" operator="lessThan">
      <formula>0</formula>
    </cfRule>
    <cfRule type="cellIs" dxfId="542" priority="544" operator="lessThan">
      <formula>-105575</formula>
    </cfRule>
  </conditionalFormatting>
  <conditionalFormatting sqref="BB227:BB230">
    <cfRule type="cellIs" dxfId="541" priority="541" operator="lessThan">
      <formula>0</formula>
    </cfRule>
    <cfRule type="cellIs" dxfId="540" priority="542" operator="lessThan">
      <formula>-105575</formula>
    </cfRule>
  </conditionalFormatting>
  <conditionalFormatting sqref="BB246:BB249">
    <cfRule type="cellIs" dxfId="539" priority="539" operator="lessThan">
      <formula>0</formula>
    </cfRule>
    <cfRule type="cellIs" dxfId="538" priority="540" operator="lessThan">
      <formula>-105575</formula>
    </cfRule>
  </conditionalFormatting>
  <conditionalFormatting sqref="BB246:BB249">
    <cfRule type="cellIs" dxfId="537" priority="537" operator="lessThan">
      <formula>0</formula>
    </cfRule>
    <cfRule type="cellIs" dxfId="536" priority="538" operator="lessThan">
      <formula>-105575</formula>
    </cfRule>
  </conditionalFormatting>
  <conditionalFormatting sqref="BB246:BB249">
    <cfRule type="cellIs" dxfId="535" priority="535" operator="lessThan">
      <formula>0</formula>
    </cfRule>
    <cfRule type="cellIs" dxfId="534" priority="536" operator="lessThan">
      <formula>-105575</formula>
    </cfRule>
  </conditionalFormatting>
  <conditionalFormatting sqref="BB246:BB249">
    <cfRule type="cellIs" dxfId="533" priority="533" operator="lessThan">
      <formula>0</formula>
    </cfRule>
    <cfRule type="cellIs" dxfId="532" priority="534" operator="lessThan">
      <formula>-105575</formula>
    </cfRule>
  </conditionalFormatting>
  <conditionalFormatting sqref="BB246:BB249">
    <cfRule type="cellIs" dxfId="531" priority="531" operator="lessThan">
      <formula>0</formula>
    </cfRule>
    <cfRule type="cellIs" dxfId="530" priority="532" operator="lessThan">
      <formula>-105575</formula>
    </cfRule>
  </conditionalFormatting>
  <conditionalFormatting sqref="BB246:BB249">
    <cfRule type="cellIs" dxfId="529" priority="529" operator="lessThan">
      <formula>0</formula>
    </cfRule>
    <cfRule type="cellIs" dxfId="528" priority="530" operator="lessThan">
      <formula>-105575</formula>
    </cfRule>
  </conditionalFormatting>
  <conditionalFormatting sqref="BB246:BB249">
    <cfRule type="cellIs" dxfId="527" priority="527" operator="lessThan">
      <formula>0</formula>
    </cfRule>
    <cfRule type="cellIs" dxfId="526" priority="528" operator="lessThan">
      <formula>-105575</formula>
    </cfRule>
  </conditionalFormatting>
  <conditionalFormatting sqref="BB246:BB249">
    <cfRule type="cellIs" dxfId="525" priority="525" operator="lessThan">
      <formula>0</formula>
    </cfRule>
    <cfRule type="cellIs" dxfId="524" priority="526" operator="lessThan">
      <formula>-105575</formula>
    </cfRule>
  </conditionalFormatting>
  <conditionalFormatting sqref="BB246:BB249">
    <cfRule type="cellIs" dxfId="523" priority="523" operator="lessThan">
      <formula>0</formula>
    </cfRule>
    <cfRule type="cellIs" dxfId="522" priority="524" operator="lessThan">
      <formula>-105575</formula>
    </cfRule>
  </conditionalFormatting>
  <conditionalFormatting sqref="BB251:BB253">
    <cfRule type="cellIs" dxfId="521" priority="521" operator="lessThan">
      <formula>0</formula>
    </cfRule>
    <cfRule type="cellIs" dxfId="520" priority="522" operator="lessThan">
      <formula>-105575</formula>
    </cfRule>
  </conditionalFormatting>
  <conditionalFormatting sqref="BB251:BB253">
    <cfRule type="cellIs" dxfId="519" priority="519" operator="lessThan">
      <formula>0</formula>
    </cfRule>
    <cfRule type="cellIs" dxfId="518" priority="520" operator="lessThan">
      <formula>-105575</formula>
    </cfRule>
  </conditionalFormatting>
  <conditionalFormatting sqref="BB251:BB253">
    <cfRule type="cellIs" dxfId="517" priority="517" operator="lessThan">
      <formula>0</formula>
    </cfRule>
    <cfRule type="cellIs" dxfId="516" priority="518" operator="lessThan">
      <formula>-105575</formula>
    </cfRule>
  </conditionalFormatting>
  <conditionalFormatting sqref="BB251:BB253">
    <cfRule type="cellIs" dxfId="515" priority="515" operator="lessThan">
      <formula>0</formula>
    </cfRule>
    <cfRule type="cellIs" dxfId="514" priority="516" operator="lessThan">
      <formula>-105575</formula>
    </cfRule>
  </conditionalFormatting>
  <conditionalFormatting sqref="BB251:BB253">
    <cfRule type="cellIs" dxfId="513" priority="513" operator="lessThan">
      <formula>0</formula>
    </cfRule>
    <cfRule type="cellIs" dxfId="512" priority="514" operator="lessThan">
      <formula>-105575</formula>
    </cfRule>
  </conditionalFormatting>
  <conditionalFormatting sqref="BB251:BB253">
    <cfRule type="cellIs" dxfId="511" priority="511" operator="lessThan">
      <formula>0</formula>
    </cfRule>
    <cfRule type="cellIs" dxfId="510" priority="512" operator="lessThan">
      <formula>-105575</formula>
    </cfRule>
  </conditionalFormatting>
  <conditionalFormatting sqref="BB251:BB253">
    <cfRule type="cellIs" dxfId="509" priority="509" operator="lessThan">
      <formula>0</formula>
    </cfRule>
    <cfRule type="cellIs" dxfId="508" priority="510" operator="lessThan">
      <formula>-105575</formula>
    </cfRule>
  </conditionalFormatting>
  <conditionalFormatting sqref="BB251:BB253">
    <cfRule type="cellIs" dxfId="507" priority="507" operator="lessThan">
      <formula>0</formula>
    </cfRule>
    <cfRule type="cellIs" dxfId="506" priority="508" operator="lessThan">
      <formula>-105575</formula>
    </cfRule>
  </conditionalFormatting>
  <conditionalFormatting sqref="BB251:BB253">
    <cfRule type="cellIs" dxfId="505" priority="505" operator="lessThan">
      <formula>0</formula>
    </cfRule>
    <cfRule type="cellIs" dxfId="504" priority="506" operator="lessThan">
      <formula>-105575</formula>
    </cfRule>
  </conditionalFormatting>
  <conditionalFormatting sqref="BB255:BB257">
    <cfRule type="cellIs" dxfId="503" priority="503" operator="lessThan">
      <formula>0</formula>
    </cfRule>
    <cfRule type="cellIs" dxfId="502" priority="504" operator="lessThan">
      <formula>-105575</formula>
    </cfRule>
  </conditionalFormatting>
  <conditionalFormatting sqref="BB255:BB257">
    <cfRule type="cellIs" dxfId="501" priority="501" operator="lessThan">
      <formula>0</formula>
    </cfRule>
    <cfRule type="cellIs" dxfId="500" priority="502" operator="lessThan">
      <formula>-105575</formula>
    </cfRule>
  </conditionalFormatting>
  <conditionalFormatting sqref="BB255:BB257">
    <cfRule type="cellIs" dxfId="499" priority="499" operator="lessThan">
      <formula>0</formula>
    </cfRule>
    <cfRule type="cellIs" dxfId="498" priority="500" operator="lessThan">
      <formula>-105575</formula>
    </cfRule>
  </conditionalFormatting>
  <conditionalFormatting sqref="BB255:BB257">
    <cfRule type="cellIs" dxfId="497" priority="497" operator="lessThan">
      <formula>0</formula>
    </cfRule>
    <cfRule type="cellIs" dxfId="496" priority="498" operator="lessThan">
      <formula>-105575</formula>
    </cfRule>
  </conditionalFormatting>
  <conditionalFormatting sqref="BB255:BB257">
    <cfRule type="cellIs" dxfId="495" priority="495" operator="lessThan">
      <formula>0</formula>
    </cfRule>
    <cfRule type="cellIs" dxfId="494" priority="496" operator="lessThan">
      <formula>-105575</formula>
    </cfRule>
  </conditionalFormatting>
  <conditionalFormatting sqref="BB255:BB257">
    <cfRule type="cellIs" dxfId="493" priority="493" operator="lessThan">
      <formula>0</formula>
    </cfRule>
    <cfRule type="cellIs" dxfId="492" priority="494" operator="lessThan">
      <formula>-105575</formula>
    </cfRule>
  </conditionalFormatting>
  <conditionalFormatting sqref="BB255:BB257">
    <cfRule type="cellIs" dxfId="491" priority="491" operator="lessThan">
      <formula>0</formula>
    </cfRule>
    <cfRule type="cellIs" dxfId="490" priority="492" operator="lessThan">
      <formula>-105575</formula>
    </cfRule>
  </conditionalFormatting>
  <conditionalFormatting sqref="BB255:BB257">
    <cfRule type="cellIs" dxfId="489" priority="489" operator="lessThan">
      <formula>0</formula>
    </cfRule>
    <cfRule type="cellIs" dxfId="488" priority="490" operator="lessThan">
      <formula>-105575</formula>
    </cfRule>
  </conditionalFormatting>
  <conditionalFormatting sqref="BB255:BB257">
    <cfRule type="cellIs" dxfId="487" priority="487" operator="lessThan">
      <formula>0</formula>
    </cfRule>
    <cfRule type="cellIs" dxfId="486" priority="488" operator="lessThan">
      <formula>-105575</formula>
    </cfRule>
  </conditionalFormatting>
  <conditionalFormatting sqref="BB260:BB262">
    <cfRule type="cellIs" dxfId="485" priority="485" operator="lessThan">
      <formula>0</formula>
    </cfRule>
    <cfRule type="cellIs" dxfId="484" priority="486" operator="lessThan">
      <formula>-105575</formula>
    </cfRule>
  </conditionalFormatting>
  <conditionalFormatting sqref="BB260:BB262">
    <cfRule type="cellIs" dxfId="483" priority="483" operator="lessThan">
      <formula>0</formula>
    </cfRule>
    <cfRule type="cellIs" dxfId="482" priority="484" operator="lessThan">
      <formula>-105575</formula>
    </cfRule>
  </conditionalFormatting>
  <conditionalFormatting sqref="BB260:BB262">
    <cfRule type="cellIs" dxfId="481" priority="481" operator="lessThan">
      <formula>0</formula>
    </cfRule>
    <cfRule type="cellIs" dxfId="480" priority="482" operator="lessThan">
      <formula>-105575</formula>
    </cfRule>
  </conditionalFormatting>
  <conditionalFormatting sqref="BB260:BB262">
    <cfRule type="cellIs" dxfId="479" priority="479" operator="lessThan">
      <formula>0</formula>
    </cfRule>
    <cfRule type="cellIs" dxfId="478" priority="480" operator="lessThan">
      <formula>-105575</formula>
    </cfRule>
  </conditionalFormatting>
  <conditionalFormatting sqref="BB260:BB262">
    <cfRule type="cellIs" dxfId="477" priority="477" operator="lessThan">
      <formula>0</formula>
    </cfRule>
    <cfRule type="cellIs" dxfId="476" priority="478" operator="lessThan">
      <formula>-105575</formula>
    </cfRule>
  </conditionalFormatting>
  <conditionalFormatting sqref="BB260:BB262">
    <cfRule type="cellIs" dxfId="475" priority="475" operator="lessThan">
      <formula>0</formula>
    </cfRule>
    <cfRule type="cellIs" dxfId="474" priority="476" operator="lessThan">
      <formula>-105575</formula>
    </cfRule>
  </conditionalFormatting>
  <conditionalFormatting sqref="BB260:BB262">
    <cfRule type="cellIs" dxfId="473" priority="473" operator="lessThan">
      <formula>0</formula>
    </cfRule>
    <cfRule type="cellIs" dxfId="472" priority="474" operator="lessThan">
      <formula>-105575</formula>
    </cfRule>
  </conditionalFormatting>
  <conditionalFormatting sqref="BB260:BB262">
    <cfRule type="cellIs" dxfId="471" priority="471" operator="lessThan">
      <formula>0</formula>
    </cfRule>
    <cfRule type="cellIs" dxfId="470" priority="472" operator="lessThan">
      <formula>-105575</formula>
    </cfRule>
  </conditionalFormatting>
  <conditionalFormatting sqref="BB260:BB262">
    <cfRule type="cellIs" dxfId="469" priority="469" operator="lessThan">
      <formula>0</formula>
    </cfRule>
    <cfRule type="cellIs" dxfId="468" priority="470" operator="lessThan">
      <formula>-105575</formula>
    </cfRule>
  </conditionalFormatting>
  <conditionalFormatting sqref="BB264:BB267">
    <cfRule type="cellIs" dxfId="467" priority="467" operator="lessThan">
      <formula>0</formula>
    </cfRule>
    <cfRule type="cellIs" dxfId="466" priority="468" operator="lessThan">
      <formula>-105575</formula>
    </cfRule>
  </conditionalFormatting>
  <conditionalFormatting sqref="BB264:BB267">
    <cfRule type="cellIs" dxfId="465" priority="465" operator="lessThan">
      <formula>0</formula>
    </cfRule>
    <cfRule type="cellIs" dxfId="464" priority="466" operator="lessThan">
      <formula>-105575</formula>
    </cfRule>
  </conditionalFormatting>
  <conditionalFormatting sqref="BB264:BB267">
    <cfRule type="cellIs" dxfId="463" priority="463" operator="lessThan">
      <formula>0</formula>
    </cfRule>
    <cfRule type="cellIs" dxfId="462" priority="464" operator="lessThan">
      <formula>-105575</formula>
    </cfRule>
  </conditionalFormatting>
  <conditionalFormatting sqref="BB264:BB267">
    <cfRule type="cellIs" dxfId="461" priority="461" operator="lessThan">
      <formula>0</formula>
    </cfRule>
    <cfRule type="cellIs" dxfId="460" priority="462" operator="lessThan">
      <formula>-105575</formula>
    </cfRule>
  </conditionalFormatting>
  <conditionalFormatting sqref="BB264:BB267">
    <cfRule type="cellIs" dxfId="459" priority="459" operator="lessThan">
      <formula>0</formula>
    </cfRule>
    <cfRule type="cellIs" dxfId="458" priority="460" operator="lessThan">
      <formula>-105575</formula>
    </cfRule>
  </conditionalFormatting>
  <conditionalFormatting sqref="BB264:BB267">
    <cfRule type="cellIs" dxfId="457" priority="457" operator="lessThan">
      <formula>0</formula>
    </cfRule>
    <cfRule type="cellIs" dxfId="456" priority="458" operator="lessThan">
      <formula>-105575</formula>
    </cfRule>
  </conditionalFormatting>
  <conditionalFormatting sqref="BB264:BB267">
    <cfRule type="cellIs" dxfId="455" priority="455" operator="lessThan">
      <formula>0</formula>
    </cfRule>
    <cfRule type="cellIs" dxfId="454" priority="456" operator="lessThan">
      <formula>-105575</formula>
    </cfRule>
  </conditionalFormatting>
  <conditionalFormatting sqref="BB264:BB267">
    <cfRule type="cellIs" dxfId="453" priority="453" operator="lessThan">
      <formula>0</formula>
    </cfRule>
    <cfRule type="cellIs" dxfId="452" priority="454" operator="lessThan">
      <formula>-105575</formula>
    </cfRule>
  </conditionalFormatting>
  <conditionalFormatting sqref="BB264:BB267">
    <cfRule type="cellIs" dxfId="451" priority="451" operator="lessThan">
      <formula>0</formula>
    </cfRule>
    <cfRule type="cellIs" dxfId="450" priority="452" operator="lessThan">
      <formula>-105575</formula>
    </cfRule>
  </conditionalFormatting>
  <conditionalFormatting sqref="BB270:BB272">
    <cfRule type="cellIs" dxfId="449" priority="449" operator="lessThan">
      <formula>0</formula>
    </cfRule>
    <cfRule type="cellIs" dxfId="448" priority="450" operator="lessThan">
      <formula>-105575</formula>
    </cfRule>
  </conditionalFormatting>
  <conditionalFormatting sqref="BB270:BB272">
    <cfRule type="cellIs" dxfId="447" priority="447" operator="lessThan">
      <formula>0</formula>
    </cfRule>
    <cfRule type="cellIs" dxfId="446" priority="448" operator="lessThan">
      <formula>-105575</formula>
    </cfRule>
  </conditionalFormatting>
  <conditionalFormatting sqref="BB270:BB272">
    <cfRule type="cellIs" dxfId="445" priority="445" operator="lessThan">
      <formula>0</formula>
    </cfRule>
    <cfRule type="cellIs" dxfId="444" priority="446" operator="lessThan">
      <formula>-105575</formula>
    </cfRule>
  </conditionalFormatting>
  <conditionalFormatting sqref="BB270:BB272">
    <cfRule type="cellIs" dxfId="443" priority="443" operator="lessThan">
      <formula>0</formula>
    </cfRule>
    <cfRule type="cellIs" dxfId="442" priority="444" operator="lessThan">
      <formula>-105575</formula>
    </cfRule>
  </conditionalFormatting>
  <conditionalFormatting sqref="BB270:BB272">
    <cfRule type="cellIs" dxfId="441" priority="441" operator="lessThan">
      <formula>0</formula>
    </cfRule>
    <cfRule type="cellIs" dxfId="440" priority="442" operator="lessThan">
      <formula>-105575</formula>
    </cfRule>
  </conditionalFormatting>
  <conditionalFormatting sqref="BB270:BB272">
    <cfRule type="cellIs" dxfId="439" priority="439" operator="lessThan">
      <formula>0</formula>
    </cfRule>
    <cfRule type="cellIs" dxfId="438" priority="440" operator="lessThan">
      <formula>-105575</formula>
    </cfRule>
  </conditionalFormatting>
  <conditionalFormatting sqref="BB270:BB272">
    <cfRule type="cellIs" dxfId="437" priority="437" operator="lessThan">
      <formula>0</formula>
    </cfRule>
    <cfRule type="cellIs" dxfId="436" priority="438" operator="lessThan">
      <formula>-105575</formula>
    </cfRule>
  </conditionalFormatting>
  <conditionalFormatting sqref="BB270:BB272">
    <cfRule type="cellIs" dxfId="435" priority="435" operator="lessThan">
      <formula>0</formula>
    </cfRule>
    <cfRule type="cellIs" dxfId="434" priority="436" operator="lessThan">
      <formula>-105575</formula>
    </cfRule>
  </conditionalFormatting>
  <conditionalFormatting sqref="BB270:BB272">
    <cfRule type="cellIs" dxfId="433" priority="433" operator="lessThan">
      <formula>0</formula>
    </cfRule>
    <cfRule type="cellIs" dxfId="432" priority="434" operator="lessThan">
      <formula>-105575</formula>
    </cfRule>
  </conditionalFormatting>
  <conditionalFormatting sqref="BB274:BB275">
    <cfRule type="cellIs" dxfId="431" priority="431" operator="lessThan">
      <formula>0</formula>
    </cfRule>
    <cfRule type="cellIs" dxfId="430" priority="432" operator="lessThan">
      <formula>-105575</formula>
    </cfRule>
  </conditionalFormatting>
  <conditionalFormatting sqref="BB274:BB275">
    <cfRule type="cellIs" dxfId="429" priority="429" operator="lessThan">
      <formula>0</formula>
    </cfRule>
    <cfRule type="cellIs" dxfId="428" priority="430" operator="lessThan">
      <formula>-105575</formula>
    </cfRule>
  </conditionalFormatting>
  <conditionalFormatting sqref="BB274:BB275">
    <cfRule type="cellIs" dxfId="427" priority="427" operator="lessThan">
      <formula>0</formula>
    </cfRule>
    <cfRule type="cellIs" dxfId="426" priority="428" operator="lessThan">
      <formula>-105575</formula>
    </cfRule>
  </conditionalFormatting>
  <conditionalFormatting sqref="BB274:BB275">
    <cfRule type="cellIs" dxfId="425" priority="425" operator="lessThan">
      <formula>0</formula>
    </cfRule>
    <cfRule type="cellIs" dxfId="424" priority="426" operator="lessThan">
      <formula>-105575</formula>
    </cfRule>
  </conditionalFormatting>
  <conditionalFormatting sqref="BB274:BB275">
    <cfRule type="cellIs" dxfId="423" priority="423" operator="lessThan">
      <formula>0</formula>
    </cfRule>
    <cfRule type="cellIs" dxfId="422" priority="424" operator="lessThan">
      <formula>-105575</formula>
    </cfRule>
  </conditionalFormatting>
  <conditionalFormatting sqref="BB274:BB275">
    <cfRule type="cellIs" dxfId="421" priority="421" operator="lessThan">
      <formula>0</formula>
    </cfRule>
    <cfRule type="cellIs" dxfId="420" priority="422" operator="lessThan">
      <formula>-105575</formula>
    </cfRule>
  </conditionalFormatting>
  <conditionalFormatting sqref="BB274:BB275">
    <cfRule type="cellIs" dxfId="419" priority="419" operator="lessThan">
      <formula>0</formula>
    </cfRule>
    <cfRule type="cellIs" dxfId="418" priority="420" operator="lessThan">
      <formula>-105575</formula>
    </cfRule>
  </conditionalFormatting>
  <conditionalFormatting sqref="BB274:BB275">
    <cfRule type="cellIs" dxfId="417" priority="417" operator="lessThan">
      <formula>0</formula>
    </cfRule>
    <cfRule type="cellIs" dxfId="416" priority="418" operator="lessThan">
      <formula>-105575</formula>
    </cfRule>
  </conditionalFormatting>
  <conditionalFormatting sqref="BB274:BB275">
    <cfRule type="cellIs" dxfId="415" priority="415" operator="lessThan">
      <formula>0</formula>
    </cfRule>
    <cfRule type="cellIs" dxfId="414" priority="416" operator="lessThan">
      <formula>-105575</formula>
    </cfRule>
  </conditionalFormatting>
  <conditionalFormatting sqref="BB278:BB282">
    <cfRule type="cellIs" dxfId="413" priority="413" operator="lessThan">
      <formula>0</formula>
    </cfRule>
    <cfRule type="cellIs" dxfId="412" priority="414" operator="lessThan">
      <formula>-105575</formula>
    </cfRule>
  </conditionalFormatting>
  <conditionalFormatting sqref="BB278:BB282">
    <cfRule type="cellIs" dxfId="411" priority="411" operator="lessThan">
      <formula>0</formula>
    </cfRule>
    <cfRule type="cellIs" dxfId="410" priority="412" operator="lessThan">
      <formula>-105575</formula>
    </cfRule>
  </conditionalFormatting>
  <conditionalFormatting sqref="BB278:BB282">
    <cfRule type="cellIs" dxfId="409" priority="409" operator="lessThan">
      <formula>0</formula>
    </cfRule>
    <cfRule type="cellIs" dxfId="408" priority="410" operator="lessThan">
      <formula>-105575</formula>
    </cfRule>
  </conditionalFormatting>
  <conditionalFormatting sqref="BB278:BB282">
    <cfRule type="cellIs" dxfId="407" priority="407" operator="lessThan">
      <formula>0</formula>
    </cfRule>
    <cfRule type="cellIs" dxfId="406" priority="408" operator="lessThan">
      <formula>-105575</formula>
    </cfRule>
  </conditionalFormatting>
  <conditionalFormatting sqref="BB278:BB282">
    <cfRule type="cellIs" dxfId="405" priority="405" operator="lessThan">
      <formula>0</formula>
    </cfRule>
    <cfRule type="cellIs" dxfId="404" priority="406" operator="lessThan">
      <formula>-105575</formula>
    </cfRule>
  </conditionalFormatting>
  <conditionalFormatting sqref="BB278:BB282">
    <cfRule type="cellIs" dxfId="403" priority="403" operator="lessThan">
      <formula>0</formula>
    </cfRule>
    <cfRule type="cellIs" dxfId="402" priority="404" operator="lessThan">
      <formula>-105575</formula>
    </cfRule>
  </conditionalFormatting>
  <conditionalFormatting sqref="BB278:BB282">
    <cfRule type="cellIs" dxfId="401" priority="401" operator="lessThan">
      <formula>0</formula>
    </cfRule>
    <cfRule type="cellIs" dxfId="400" priority="402" operator="lessThan">
      <formula>-105575</formula>
    </cfRule>
  </conditionalFormatting>
  <conditionalFormatting sqref="BB278:BB282">
    <cfRule type="cellIs" dxfId="399" priority="399" operator="lessThan">
      <formula>0</formula>
    </cfRule>
    <cfRule type="cellIs" dxfId="398" priority="400" operator="lessThan">
      <formula>-105575</formula>
    </cfRule>
  </conditionalFormatting>
  <conditionalFormatting sqref="BB278:BB282">
    <cfRule type="cellIs" dxfId="397" priority="397" operator="lessThan">
      <formula>0</formula>
    </cfRule>
    <cfRule type="cellIs" dxfId="396" priority="398" operator="lessThan">
      <formula>-105575</formula>
    </cfRule>
  </conditionalFormatting>
  <conditionalFormatting sqref="BB285:BB288">
    <cfRule type="cellIs" dxfId="395" priority="395" operator="lessThan">
      <formula>0</formula>
    </cfRule>
    <cfRule type="cellIs" dxfId="394" priority="396" operator="lessThan">
      <formula>-105575</formula>
    </cfRule>
  </conditionalFormatting>
  <conditionalFormatting sqref="BB285:BB288">
    <cfRule type="cellIs" dxfId="393" priority="393" operator="lessThan">
      <formula>0</formula>
    </cfRule>
    <cfRule type="cellIs" dxfId="392" priority="394" operator="lessThan">
      <formula>-105575</formula>
    </cfRule>
  </conditionalFormatting>
  <conditionalFormatting sqref="BB285:BB288">
    <cfRule type="cellIs" dxfId="391" priority="391" operator="lessThan">
      <formula>0</formula>
    </cfRule>
    <cfRule type="cellIs" dxfId="390" priority="392" operator="lessThan">
      <formula>-105575</formula>
    </cfRule>
  </conditionalFormatting>
  <conditionalFormatting sqref="BB285:BB288">
    <cfRule type="cellIs" dxfId="389" priority="389" operator="lessThan">
      <formula>0</formula>
    </cfRule>
    <cfRule type="cellIs" dxfId="388" priority="390" operator="lessThan">
      <formula>-105575</formula>
    </cfRule>
  </conditionalFormatting>
  <conditionalFormatting sqref="BB285:BB288">
    <cfRule type="cellIs" dxfId="387" priority="387" operator="lessThan">
      <formula>0</formula>
    </cfRule>
    <cfRule type="cellIs" dxfId="386" priority="388" operator="lessThan">
      <formula>-105575</formula>
    </cfRule>
  </conditionalFormatting>
  <conditionalFormatting sqref="BB285:BB288">
    <cfRule type="cellIs" dxfId="385" priority="385" operator="lessThan">
      <formula>0</formula>
    </cfRule>
    <cfRule type="cellIs" dxfId="384" priority="386" operator="lessThan">
      <formula>-105575</formula>
    </cfRule>
  </conditionalFormatting>
  <conditionalFormatting sqref="BB285:BB288">
    <cfRule type="cellIs" dxfId="383" priority="383" operator="lessThan">
      <formula>0</formula>
    </cfRule>
    <cfRule type="cellIs" dxfId="382" priority="384" operator="lessThan">
      <formula>-105575</formula>
    </cfRule>
  </conditionalFormatting>
  <conditionalFormatting sqref="BB285:BB288">
    <cfRule type="cellIs" dxfId="381" priority="381" operator="lessThan">
      <formula>0</formula>
    </cfRule>
    <cfRule type="cellIs" dxfId="380" priority="382" operator="lessThan">
      <formula>-105575</formula>
    </cfRule>
  </conditionalFormatting>
  <conditionalFormatting sqref="BB285:BB288">
    <cfRule type="cellIs" dxfId="379" priority="379" operator="lessThan">
      <formula>0</formula>
    </cfRule>
    <cfRule type="cellIs" dxfId="378" priority="380" operator="lessThan">
      <formula>-105575</formula>
    </cfRule>
  </conditionalFormatting>
  <conditionalFormatting sqref="BB203 BB220:BB221 BB235:BB243 BB231:BB233 BB212:BB213 BB225:BB226">
    <cfRule type="cellIs" dxfId="377" priority="377" operator="lessThan">
      <formula>0</formula>
    </cfRule>
    <cfRule type="cellIs" dxfId="376" priority="378" operator="lessThan">
      <formula>-105575</formula>
    </cfRule>
  </conditionalFormatting>
  <conditionalFormatting sqref="BB220 BB212:BB213 BB235:BB238 BB240:BB243 BB225:BB226 BB231:BB233">
    <cfRule type="cellIs" dxfId="375" priority="375" operator="lessThan">
      <formula>0</formula>
    </cfRule>
    <cfRule type="cellIs" dxfId="374" priority="376" operator="lessThan">
      <formula>-105575</formula>
    </cfRule>
  </conditionalFormatting>
  <conditionalFormatting sqref="BB220:BB221 BB243 BB226 BB231:BB236 BB238:BB241 BB203 BB213">
    <cfRule type="cellIs" dxfId="373" priority="373" operator="lessThan">
      <formula>0</formula>
    </cfRule>
    <cfRule type="cellIs" dxfId="372" priority="374" operator="lessThan">
      <formula>-105575</formula>
    </cfRule>
  </conditionalFormatting>
  <conditionalFormatting sqref="BB235:BB243 BB231:BB233 BB220 BB212:BB213 BB225:BB226">
    <cfRule type="cellIs" dxfId="371" priority="371" operator="lessThan">
      <formula>0</formula>
    </cfRule>
    <cfRule type="cellIs" dxfId="370" priority="372" operator="lessThan">
      <formula>-105575</formula>
    </cfRule>
  </conditionalFormatting>
  <conditionalFormatting sqref="BB220:BB221 BB237:BB243 BB203 BB231:BB235 BB212:BB213 BB225:BB226">
    <cfRule type="cellIs" dxfId="369" priority="369" operator="lessThan">
      <formula>0</formula>
    </cfRule>
    <cfRule type="cellIs" dxfId="368" priority="370" operator="lessThan">
      <formula>-105575</formula>
    </cfRule>
  </conditionalFormatting>
  <conditionalFormatting sqref="BB220:BB221 BB237:BB240 BB242:BB243 BB225:BB226 BB231:BB235">
    <cfRule type="cellIs" dxfId="367" priority="367" operator="lessThan">
      <formula>0</formula>
    </cfRule>
    <cfRule type="cellIs" dxfId="366" priority="368" operator="lessThan">
      <formula>-105575</formula>
    </cfRule>
  </conditionalFormatting>
  <conditionalFormatting sqref="BB212 BB231 BB233:BB238 BB240:BB243 BB225">
    <cfRule type="cellIs" dxfId="365" priority="365" operator="lessThan">
      <formula>0</formula>
    </cfRule>
    <cfRule type="cellIs" dxfId="364" priority="366" operator="lessThan">
      <formula>-105575</formula>
    </cfRule>
  </conditionalFormatting>
  <conditionalFormatting sqref="BB237:BB243 BB231:BB235 BB220:BB221 BB225:BB226">
    <cfRule type="cellIs" dxfId="363" priority="363" operator="lessThan">
      <formula>0</formula>
    </cfRule>
    <cfRule type="cellIs" dxfId="362" priority="364" operator="lessThan">
      <formula>-105575</formula>
    </cfRule>
  </conditionalFormatting>
  <conditionalFormatting sqref="BB233:BB237 BB231 BB239:BB243">
    <cfRule type="cellIs" dxfId="361" priority="361" operator="lessThan">
      <formula>0</formula>
    </cfRule>
    <cfRule type="cellIs" dxfId="360" priority="362" operator="lessThan">
      <formula>-105575</formula>
    </cfRule>
  </conditionalFormatting>
  <conditionalFormatting sqref="BB233:BB237 BB231 BB239:BB243">
    <cfRule type="cellIs" dxfId="359" priority="359" operator="lessThan">
      <formula>0</formula>
    </cfRule>
    <cfRule type="cellIs" dxfId="358" priority="360" operator="lessThan">
      <formula>-105575</formula>
    </cfRule>
  </conditionalFormatting>
  <conditionalFormatting sqref="BB119:BB128 BB106:BB117 BB101:BB104 BB80:BB99">
    <cfRule type="cellIs" dxfId="357" priority="357" operator="lessThan">
      <formula>0</formula>
    </cfRule>
    <cfRule type="cellIs" dxfId="356" priority="358" operator="lessThan">
      <formula>-105575</formula>
    </cfRule>
  </conditionalFormatting>
  <conditionalFormatting sqref="BB130 BB132 BB134">
    <cfRule type="cellIs" dxfId="355" priority="355" operator="lessThan">
      <formula>0</formula>
    </cfRule>
    <cfRule type="cellIs" dxfId="354" priority="356" operator="lessThan">
      <formula>-105575</formula>
    </cfRule>
  </conditionalFormatting>
  <conditionalFormatting sqref="BB130 BB132 BB134">
    <cfRule type="cellIs" dxfId="353" priority="353" operator="lessThan">
      <formula>0</formula>
    </cfRule>
    <cfRule type="cellIs" dxfId="352" priority="354" operator="lessThan">
      <formula>-105575</formula>
    </cfRule>
  </conditionalFormatting>
  <conditionalFormatting sqref="BB129 BB131 BB133 BB135">
    <cfRule type="cellIs" dxfId="351" priority="351" operator="lessThan">
      <formula>0</formula>
    </cfRule>
    <cfRule type="cellIs" dxfId="350" priority="352" operator="lessThan">
      <formula>-105575</formula>
    </cfRule>
  </conditionalFormatting>
  <conditionalFormatting sqref="BB140 BB145 BB142:BB143 BB137:BB138">
    <cfRule type="cellIs" dxfId="349" priority="349" operator="lessThan">
      <formula>0</formula>
    </cfRule>
    <cfRule type="cellIs" dxfId="348" priority="350" operator="lessThan">
      <formula>-105575</formula>
    </cfRule>
  </conditionalFormatting>
  <conditionalFormatting sqref="BB149">
    <cfRule type="cellIs" dxfId="347" priority="347" operator="lessThan">
      <formula>0</formula>
    </cfRule>
    <cfRule type="cellIs" dxfId="346" priority="348" operator="lessThan">
      <formula>-105575</formula>
    </cfRule>
  </conditionalFormatting>
  <conditionalFormatting sqref="BB129:BB138 BB140:BB149">
    <cfRule type="cellIs" dxfId="345" priority="345" operator="lessThan">
      <formula>0</formula>
    </cfRule>
    <cfRule type="cellIs" dxfId="344" priority="346" operator="lessThan">
      <formula>-105575</formula>
    </cfRule>
  </conditionalFormatting>
  <conditionalFormatting sqref="BB86:BB87 BB89:BB91 BB141:BB149 BB124:BB133 BB107:BB110 BB112:BB117 BB119:BB122 BB135:BB138 BB101:BB104 BB80:BB84 BB94:BB99">
    <cfRule type="cellIs" dxfId="343" priority="343" operator="lessThan">
      <formula>0</formula>
    </cfRule>
    <cfRule type="cellIs" dxfId="342" priority="344" operator="lessThan">
      <formula>-105575</formula>
    </cfRule>
  </conditionalFormatting>
  <conditionalFormatting sqref="BB129 BB131 BB133 BB135">
    <cfRule type="cellIs" dxfId="341" priority="341" operator="lessThan">
      <formula>0</formula>
    </cfRule>
    <cfRule type="cellIs" dxfId="340" priority="342" operator="lessThan">
      <formula>-105575</formula>
    </cfRule>
  </conditionalFormatting>
  <conditionalFormatting sqref="BB146 BB144 BB141">
    <cfRule type="cellIs" dxfId="339" priority="339" operator="lessThan">
      <formula>0</formula>
    </cfRule>
    <cfRule type="cellIs" dxfId="338" priority="340" operator="lessThan">
      <formula>-105575</formula>
    </cfRule>
  </conditionalFormatting>
  <conditionalFormatting sqref="BB146 BB144 BB141">
    <cfRule type="cellIs" dxfId="337" priority="337" operator="lessThan">
      <formula>0</formula>
    </cfRule>
    <cfRule type="cellIs" dxfId="336" priority="338" operator="lessThan">
      <formula>-105575</formula>
    </cfRule>
  </conditionalFormatting>
  <conditionalFormatting sqref="BB140 BB145 BB142:BB143 BB137:BB138">
    <cfRule type="cellIs" dxfId="335" priority="335" operator="lessThan">
      <formula>0</formula>
    </cfRule>
    <cfRule type="cellIs" dxfId="334" priority="336" operator="lessThan">
      <formula>-105575</formula>
    </cfRule>
  </conditionalFormatting>
  <conditionalFormatting sqref="BB149">
    <cfRule type="cellIs" dxfId="333" priority="333" operator="lessThan">
      <formula>0</formula>
    </cfRule>
    <cfRule type="cellIs" dxfId="332" priority="334" operator="lessThan">
      <formula>-105575</formula>
    </cfRule>
  </conditionalFormatting>
  <conditionalFormatting sqref="BB86:BB87 BB89:BB91 BB141:BB149 BB124:BB133 BB107:BB110 BB112:BB117 BB119:BB122 BB135:BB138 BB101:BB104 BB80:BB84 BB94:BB99">
    <cfRule type="cellIs" dxfId="331" priority="331" operator="lessThan">
      <formula>0</formula>
    </cfRule>
    <cfRule type="cellIs" dxfId="33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329" priority="329" operator="lessThan">
      <formula>0</formula>
    </cfRule>
    <cfRule type="cellIs" dxfId="328" priority="330" operator="lessThan">
      <formula>-105575</formula>
    </cfRule>
  </conditionalFormatting>
  <conditionalFormatting sqref="BB41">
    <cfRule type="cellIs" dxfId="327" priority="327" operator="lessThan">
      <formula>0</formula>
    </cfRule>
    <cfRule type="cellIs" dxfId="326" priority="328" operator="lessThan">
      <formula>-105575</formula>
    </cfRule>
  </conditionalFormatting>
  <conditionalFormatting sqref="BB152:BB155">
    <cfRule type="cellIs" dxfId="325" priority="325" operator="lessThan">
      <formula>0</formula>
    </cfRule>
    <cfRule type="cellIs" dxfId="324" priority="326" operator="lessThan">
      <formula>-105575</formula>
    </cfRule>
  </conditionalFormatting>
  <conditionalFormatting sqref="BB152:BB155">
    <cfRule type="cellIs" dxfId="323" priority="323" operator="lessThan">
      <formula>0</formula>
    </cfRule>
    <cfRule type="cellIs" dxfId="322" priority="324" operator="lessThan">
      <formula>-105575</formula>
    </cfRule>
  </conditionalFormatting>
  <conditionalFormatting sqref="BB152:BB155">
    <cfRule type="cellIs" dxfId="321" priority="321" operator="lessThan">
      <formula>0</formula>
    </cfRule>
    <cfRule type="cellIs" dxfId="320" priority="322" operator="lessThan">
      <formula>-105575</formula>
    </cfRule>
  </conditionalFormatting>
  <conditionalFormatting sqref="BB157:BB158">
    <cfRule type="cellIs" dxfId="319" priority="319" operator="lessThan">
      <formula>0</formula>
    </cfRule>
    <cfRule type="cellIs" dxfId="318" priority="320" operator="lessThan">
      <formula>-105575</formula>
    </cfRule>
  </conditionalFormatting>
  <conditionalFormatting sqref="BB157:BB158">
    <cfRule type="cellIs" dxfId="317" priority="317" operator="lessThan">
      <formula>0</formula>
    </cfRule>
    <cfRule type="cellIs" dxfId="316" priority="318" operator="lessThan">
      <formula>-105575</formula>
    </cfRule>
  </conditionalFormatting>
  <conditionalFormatting sqref="BB157:BB158">
    <cfRule type="cellIs" dxfId="315" priority="315" operator="lessThan">
      <formula>0</formula>
    </cfRule>
    <cfRule type="cellIs" dxfId="314" priority="316" operator="lessThan">
      <formula>-105575</formula>
    </cfRule>
  </conditionalFormatting>
  <conditionalFormatting sqref="BB160:BB161">
    <cfRule type="cellIs" dxfId="313" priority="313" operator="lessThan">
      <formula>0</formula>
    </cfRule>
    <cfRule type="cellIs" dxfId="312" priority="314" operator="lessThan">
      <formula>-105575</formula>
    </cfRule>
  </conditionalFormatting>
  <conditionalFormatting sqref="BB160:BB161">
    <cfRule type="cellIs" dxfId="311" priority="311" operator="lessThan">
      <formula>0</formula>
    </cfRule>
    <cfRule type="cellIs" dxfId="310" priority="312" operator="lessThan">
      <formula>-105575</formula>
    </cfRule>
  </conditionalFormatting>
  <conditionalFormatting sqref="BB160:BB161">
    <cfRule type="cellIs" dxfId="309" priority="309" operator="lessThan">
      <formula>0</formula>
    </cfRule>
    <cfRule type="cellIs" dxfId="308" priority="310" operator="lessThan">
      <formula>-105575</formula>
    </cfRule>
  </conditionalFormatting>
  <conditionalFormatting sqref="BB164:BB167">
    <cfRule type="cellIs" dxfId="307" priority="307" operator="lessThan">
      <formula>0</formula>
    </cfRule>
    <cfRule type="cellIs" dxfId="306" priority="308" operator="lessThan">
      <formula>-105575</formula>
    </cfRule>
  </conditionalFormatting>
  <conditionalFormatting sqref="BB164:BB167">
    <cfRule type="cellIs" dxfId="305" priority="305" operator="lessThan">
      <formula>0</formula>
    </cfRule>
    <cfRule type="cellIs" dxfId="304" priority="306" operator="lessThan">
      <formula>-105575</formula>
    </cfRule>
  </conditionalFormatting>
  <conditionalFormatting sqref="BB164:BB167">
    <cfRule type="cellIs" dxfId="303" priority="303" operator="lessThan">
      <formula>0</formula>
    </cfRule>
    <cfRule type="cellIs" dxfId="302" priority="304" operator="lessThan">
      <formula>-105575</formula>
    </cfRule>
  </conditionalFormatting>
  <conditionalFormatting sqref="BB169:BB177">
    <cfRule type="cellIs" dxfId="301" priority="301" operator="lessThan">
      <formula>0</formula>
    </cfRule>
    <cfRule type="cellIs" dxfId="300" priority="302" operator="lessThan">
      <formula>-105575</formula>
    </cfRule>
  </conditionalFormatting>
  <conditionalFormatting sqref="BB169:BB177">
    <cfRule type="cellIs" dxfId="299" priority="299" operator="lessThan">
      <formula>0</formula>
    </cfRule>
    <cfRule type="cellIs" dxfId="298" priority="300" operator="lessThan">
      <formula>-105575</formula>
    </cfRule>
  </conditionalFormatting>
  <conditionalFormatting sqref="BB169:BB177">
    <cfRule type="cellIs" dxfId="297" priority="297" operator="lessThan">
      <formula>0</formula>
    </cfRule>
    <cfRule type="cellIs" dxfId="296" priority="298" operator="lessThan">
      <formula>-105575</formula>
    </cfRule>
  </conditionalFormatting>
  <conditionalFormatting sqref="BB179:BB180">
    <cfRule type="cellIs" dxfId="295" priority="295" operator="lessThan">
      <formula>0</formula>
    </cfRule>
    <cfRule type="cellIs" dxfId="294" priority="296" operator="lessThan">
      <formula>-105575</formula>
    </cfRule>
  </conditionalFormatting>
  <conditionalFormatting sqref="BB179:BB180">
    <cfRule type="cellIs" dxfId="293" priority="293" operator="lessThan">
      <formula>0</formula>
    </cfRule>
    <cfRule type="cellIs" dxfId="292" priority="294" operator="lessThan">
      <formula>-105575</formula>
    </cfRule>
  </conditionalFormatting>
  <conditionalFormatting sqref="BB179:BB180">
    <cfRule type="cellIs" dxfId="291" priority="291" operator="lessThan">
      <formula>0</formula>
    </cfRule>
    <cfRule type="cellIs" dxfId="290" priority="292" operator="lessThan">
      <formula>-105575</formula>
    </cfRule>
  </conditionalFormatting>
  <conditionalFormatting sqref="BB183:BB189">
    <cfRule type="cellIs" dxfId="289" priority="289" operator="lessThan">
      <formula>0</formula>
    </cfRule>
    <cfRule type="cellIs" dxfId="288" priority="290" operator="lessThan">
      <formula>-105575</formula>
    </cfRule>
  </conditionalFormatting>
  <conditionalFormatting sqref="BB183:BB189">
    <cfRule type="cellIs" dxfId="287" priority="287" operator="lessThan">
      <formula>0</formula>
    </cfRule>
    <cfRule type="cellIs" dxfId="286" priority="288" operator="lessThan">
      <formula>-105575</formula>
    </cfRule>
  </conditionalFormatting>
  <conditionalFormatting sqref="BB183:BB189">
    <cfRule type="cellIs" dxfId="285" priority="285" operator="lessThan">
      <formula>0</formula>
    </cfRule>
    <cfRule type="cellIs" dxfId="284" priority="286" operator="lessThan">
      <formula>-105575</formula>
    </cfRule>
  </conditionalFormatting>
  <conditionalFormatting sqref="BB191:BB192">
    <cfRule type="cellIs" dxfId="283" priority="283" operator="lessThan">
      <formula>0</formula>
    </cfRule>
    <cfRule type="cellIs" dxfId="282" priority="284" operator="lessThan">
      <formula>-105575</formula>
    </cfRule>
  </conditionalFormatting>
  <conditionalFormatting sqref="BB191:BB192">
    <cfRule type="cellIs" dxfId="281" priority="281" operator="lessThan">
      <formula>0</formula>
    </cfRule>
    <cfRule type="cellIs" dxfId="280" priority="282" operator="lessThan">
      <formula>-105575</formula>
    </cfRule>
  </conditionalFormatting>
  <conditionalFormatting sqref="BB191:BB192">
    <cfRule type="cellIs" dxfId="279" priority="279" operator="lessThan">
      <formula>0</formula>
    </cfRule>
    <cfRule type="cellIs" dxfId="278" priority="280" operator="lessThan">
      <formula>-105575</formula>
    </cfRule>
  </conditionalFormatting>
  <conditionalFormatting sqref="BB194:BB195">
    <cfRule type="cellIs" dxfId="277" priority="277" operator="lessThan">
      <formula>0</formula>
    </cfRule>
    <cfRule type="cellIs" dxfId="276" priority="278" operator="lessThan">
      <formula>-105575</formula>
    </cfRule>
  </conditionalFormatting>
  <conditionalFormatting sqref="BB194:BB195">
    <cfRule type="cellIs" dxfId="275" priority="275" operator="lessThan">
      <formula>0</formula>
    </cfRule>
    <cfRule type="cellIs" dxfId="274" priority="276" operator="lessThan">
      <formula>-105575</formula>
    </cfRule>
  </conditionalFormatting>
  <conditionalFormatting sqref="BB194:BB195">
    <cfRule type="cellIs" dxfId="273" priority="273" operator="lessThan">
      <formula>0</formula>
    </cfRule>
    <cfRule type="cellIs" dxfId="272" priority="274" operator="lessThan">
      <formula>-105575</formula>
    </cfRule>
  </conditionalFormatting>
  <conditionalFormatting sqref="BB199:BB202">
    <cfRule type="cellIs" dxfId="271" priority="271" operator="lessThan">
      <formula>0</formula>
    </cfRule>
    <cfRule type="cellIs" dxfId="270" priority="272" operator="lessThan">
      <formula>-105575</formula>
    </cfRule>
  </conditionalFormatting>
  <conditionalFormatting sqref="BB199:BB202">
    <cfRule type="cellIs" dxfId="269" priority="269" operator="lessThan">
      <formula>0</formula>
    </cfRule>
    <cfRule type="cellIs" dxfId="268" priority="270" operator="lessThan">
      <formula>-105575</formula>
    </cfRule>
  </conditionalFormatting>
  <conditionalFormatting sqref="BB199:BB202">
    <cfRule type="cellIs" dxfId="267" priority="267" operator="lessThan">
      <formula>0</formula>
    </cfRule>
    <cfRule type="cellIs" dxfId="266" priority="268" operator="lessThan">
      <formula>-105575</formula>
    </cfRule>
  </conditionalFormatting>
  <conditionalFormatting sqref="BB204:BB208">
    <cfRule type="cellIs" dxfId="265" priority="265" operator="lessThan">
      <formula>0</formula>
    </cfRule>
    <cfRule type="cellIs" dxfId="264" priority="266" operator="lessThan">
      <formula>-105575</formula>
    </cfRule>
  </conditionalFormatting>
  <conditionalFormatting sqref="BB204:BB208">
    <cfRule type="cellIs" dxfId="263" priority="263" operator="lessThan">
      <formula>0</formula>
    </cfRule>
    <cfRule type="cellIs" dxfId="262" priority="264" operator="lessThan">
      <formula>-105575</formula>
    </cfRule>
  </conditionalFormatting>
  <conditionalFormatting sqref="BB204:BB208">
    <cfRule type="cellIs" dxfId="261" priority="261" operator="lessThan">
      <formula>0</formula>
    </cfRule>
    <cfRule type="cellIs" dxfId="260" priority="262" operator="lessThan">
      <formula>-105575</formula>
    </cfRule>
  </conditionalFormatting>
  <conditionalFormatting sqref="BB210:BB211">
    <cfRule type="cellIs" dxfId="259" priority="259" operator="lessThan">
      <formula>0</formula>
    </cfRule>
    <cfRule type="cellIs" dxfId="258" priority="260" operator="lessThan">
      <formula>-105575</formula>
    </cfRule>
  </conditionalFormatting>
  <conditionalFormatting sqref="BB210:BB211">
    <cfRule type="cellIs" dxfId="257" priority="257" operator="lessThan">
      <formula>0</formula>
    </cfRule>
    <cfRule type="cellIs" dxfId="256" priority="258" operator="lessThan">
      <formula>-105575</formula>
    </cfRule>
  </conditionalFormatting>
  <conditionalFormatting sqref="BB210:BB211">
    <cfRule type="cellIs" dxfId="255" priority="255" operator="lessThan">
      <formula>0</formula>
    </cfRule>
    <cfRule type="cellIs" dxfId="254" priority="256" operator="lessThan">
      <formula>-105575</formula>
    </cfRule>
  </conditionalFormatting>
  <conditionalFormatting sqref="BB214:BB219">
    <cfRule type="cellIs" dxfId="253" priority="253" operator="lessThan">
      <formula>0</formula>
    </cfRule>
    <cfRule type="cellIs" dxfId="252" priority="254" operator="lessThan">
      <formula>-105575</formula>
    </cfRule>
  </conditionalFormatting>
  <conditionalFormatting sqref="BB214:BB219">
    <cfRule type="cellIs" dxfId="251" priority="251" operator="lessThan">
      <formula>0</formula>
    </cfRule>
    <cfRule type="cellIs" dxfId="250" priority="252" operator="lessThan">
      <formula>-105575</formula>
    </cfRule>
  </conditionalFormatting>
  <conditionalFormatting sqref="BB214:BB219">
    <cfRule type="cellIs" dxfId="249" priority="249" operator="lessThan">
      <formula>0</formula>
    </cfRule>
    <cfRule type="cellIs" dxfId="248" priority="250" operator="lessThan">
      <formula>-105575</formula>
    </cfRule>
  </conditionalFormatting>
  <conditionalFormatting sqref="BB222:BB224">
    <cfRule type="cellIs" dxfId="247" priority="247" operator="lessThan">
      <formula>0</formula>
    </cfRule>
    <cfRule type="cellIs" dxfId="246" priority="248" operator="lessThan">
      <formula>-105575</formula>
    </cfRule>
  </conditionalFormatting>
  <conditionalFormatting sqref="BB222:BB224">
    <cfRule type="cellIs" dxfId="245" priority="245" operator="lessThan">
      <formula>0</formula>
    </cfRule>
    <cfRule type="cellIs" dxfId="244" priority="246" operator="lessThan">
      <formula>-105575</formula>
    </cfRule>
  </conditionalFormatting>
  <conditionalFormatting sqref="BB222:BB224">
    <cfRule type="cellIs" dxfId="243" priority="243" operator="lessThan">
      <formula>0</formula>
    </cfRule>
    <cfRule type="cellIs" dxfId="242" priority="244" operator="lessThan">
      <formula>-105575</formula>
    </cfRule>
  </conditionalFormatting>
  <conditionalFormatting sqref="BB227:BB230">
    <cfRule type="cellIs" dxfId="241" priority="241" operator="lessThan">
      <formula>0</formula>
    </cfRule>
    <cfRule type="cellIs" dxfId="240" priority="242" operator="lessThan">
      <formula>-105575</formula>
    </cfRule>
  </conditionalFormatting>
  <conditionalFormatting sqref="BB227:BB230">
    <cfRule type="cellIs" dxfId="239" priority="239" operator="lessThan">
      <formula>0</formula>
    </cfRule>
    <cfRule type="cellIs" dxfId="238" priority="240" operator="lessThan">
      <formula>-105575</formula>
    </cfRule>
  </conditionalFormatting>
  <conditionalFormatting sqref="BB227:BB230">
    <cfRule type="cellIs" dxfId="237" priority="237" operator="lessThan">
      <formula>0</formula>
    </cfRule>
    <cfRule type="cellIs" dxfId="236" priority="238" operator="lessThan">
      <formula>-105575</formula>
    </cfRule>
  </conditionalFormatting>
  <conditionalFormatting sqref="BB246:BB249">
    <cfRule type="cellIs" dxfId="235" priority="235" operator="lessThan">
      <formula>0</formula>
    </cfRule>
    <cfRule type="cellIs" dxfId="234" priority="236" operator="lessThan">
      <formula>-105575</formula>
    </cfRule>
  </conditionalFormatting>
  <conditionalFormatting sqref="BB246:BB249">
    <cfRule type="cellIs" dxfId="233" priority="233" operator="lessThan">
      <formula>0</formula>
    </cfRule>
    <cfRule type="cellIs" dxfId="232" priority="234" operator="lessThan">
      <formula>-105575</formula>
    </cfRule>
  </conditionalFormatting>
  <conditionalFormatting sqref="BB246:BB249">
    <cfRule type="cellIs" dxfId="231" priority="231" operator="lessThan">
      <formula>0</formula>
    </cfRule>
    <cfRule type="cellIs" dxfId="230" priority="232" operator="lessThan">
      <formula>-105575</formula>
    </cfRule>
  </conditionalFormatting>
  <conditionalFormatting sqref="BB246:BB249">
    <cfRule type="cellIs" dxfId="229" priority="229" operator="lessThan">
      <formula>0</formula>
    </cfRule>
    <cfRule type="cellIs" dxfId="228" priority="230" operator="lessThan">
      <formula>-105575</formula>
    </cfRule>
  </conditionalFormatting>
  <conditionalFormatting sqref="BB246:BB249">
    <cfRule type="cellIs" dxfId="227" priority="227" operator="lessThan">
      <formula>0</formula>
    </cfRule>
    <cfRule type="cellIs" dxfId="226" priority="228" operator="lessThan">
      <formula>-105575</formula>
    </cfRule>
  </conditionalFormatting>
  <conditionalFormatting sqref="BB246:BB249">
    <cfRule type="cellIs" dxfId="225" priority="225" operator="lessThan">
      <formula>0</formula>
    </cfRule>
    <cfRule type="cellIs" dxfId="224" priority="226" operator="lessThan">
      <formula>-105575</formula>
    </cfRule>
  </conditionalFormatting>
  <conditionalFormatting sqref="BB246:BB249">
    <cfRule type="cellIs" dxfId="223" priority="223" operator="lessThan">
      <formula>0</formula>
    </cfRule>
    <cfRule type="cellIs" dxfId="222" priority="224" operator="lessThan">
      <formula>-105575</formula>
    </cfRule>
  </conditionalFormatting>
  <conditionalFormatting sqref="BB246:BB249">
    <cfRule type="cellIs" dxfId="221" priority="221" operator="lessThan">
      <formula>0</formula>
    </cfRule>
    <cfRule type="cellIs" dxfId="220" priority="222" operator="lessThan">
      <formula>-105575</formula>
    </cfRule>
  </conditionalFormatting>
  <conditionalFormatting sqref="BB246:BB249">
    <cfRule type="cellIs" dxfId="219" priority="219" operator="lessThan">
      <formula>0</formula>
    </cfRule>
    <cfRule type="cellIs" dxfId="218" priority="220" operator="lessThan">
      <formula>-105575</formula>
    </cfRule>
  </conditionalFormatting>
  <conditionalFormatting sqref="BB251:BB253">
    <cfRule type="cellIs" dxfId="217" priority="217" operator="lessThan">
      <formula>0</formula>
    </cfRule>
    <cfRule type="cellIs" dxfId="216" priority="218" operator="lessThan">
      <formula>-105575</formula>
    </cfRule>
  </conditionalFormatting>
  <conditionalFormatting sqref="BB251:BB253">
    <cfRule type="cellIs" dxfId="215" priority="215" operator="lessThan">
      <formula>0</formula>
    </cfRule>
    <cfRule type="cellIs" dxfId="214" priority="216" operator="lessThan">
      <formula>-105575</formula>
    </cfRule>
  </conditionalFormatting>
  <conditionalFormatting sqref="BB251:BB253">
    <cfRule type="cellIs" dxfId="213" priority="213" operator="lessThan">
      <formula>0</formula>
    </cfRule>
    <cfRule type="cellIs" dxfId="212" priority="214" operator="lessThan">
      <formula>-105575</formula>
    </cfRule>
  </conditionalFormatting>
  <conditionalFormatting sqref="BB251:BB253">
    <cfRule type="cellIs" dxfId="211" priority="211" operator="lessThan">
      <formula>0</formula>
    </cfRule>
    <cfRule type="cellIs" dxfId="210" priority="212" operator="lessThan">
      <formula>-105575</formula>
    </cfRule>
  </conditionalFormatting>
  <conditionalFormatting sqref="BB251:BB253">
    <cfRule type="cellIs" dxfId="209" priority="209" operator="lessThan">
      <formula>0</formula>
    </cfRule>
    <cfRule type="cellIs" dxfId="208" priority="210" operator="lessThan">
      <formula>-105575</formula>
    </cfRule>
  </conditionalFormatting>
  <conditionalFormatting sqref="BB251:BB253">
    <cfRule type="cellIs" dxfId="207" priority="207" operator="lessThan">
      <formula>0</formula>
    </cfRule>
    <cfRule type="cellIs" dxfId="206" priority="208" operator="lessThan">
      <formula>-105575</formula>
    </cfRule>
  </conditionalFormatting>
  <conditionalFormatting sqref="BB251:BB253">
    <cfRule type="cellIs" dxfId="205" priority="205" operator="lessThan">
      <formula>0</formula>
    </cfRule>
    <cfRule type="cellIs" dxfId="204" priority="206" operator="lessThan">
      <formula>-105575</formula>
    </cfRule>
  </conditionalFormatting>
  <conditionalFormatting sqref="BB251:BB253">
    <cfRule type="cellIs" dxfId="203" priority="203" operator="lessThan">
      <formula>0</formula>
    </cfRule>
    <cfRule type="cellIs" dxfId="202" priority="204" operator="lessThan">
      <formula>-105575</formula>
    </cfRule>
  </conditionalFormatting>
  <conditionalFormatting sqref="BB251:BB253">
    <cfRule type="cellIs" dxfId="201" priority="201" operator="lessThan">
      <formula>0</formula>
    </cfRule>
    <cfRule type="cellIs" dxfId="200" priority="202" operator="lessThan">
      <formula>-105575</formula>
    </cfRule>
  </conditionalFormatting>
  <conditionalFormatting sqref="BB255:BB257">
    <cfRule type="cellIs" dxfId="199" priority="199" operator="lessThan">
      <formula>0</formula>
    </cfRule>
    <cfRule type="cellIs" dxfId="198" priority="200" operator="lessThan">
      <formula>-105575</formula>
    </cfRule>
  </conditionalFormatting>
  <conditionalFormatting sqref="BB255:BB257">
    <cfRule type="cellIs" dxfId="197" priority="197" operator="lessThan">
      <formula>0</formula>
    </cfRule>
    <cfRule type="cellIs" dxfId="196" priority="198" operator="lessThan">
      <formula>-105575</formula>
    </cfRule>
  </conditionalFormatting>
  <conditionalFormatting sqref="BB255:BB257">
    <cfRule type="cellIs" dxfId="195" priority="195" operator="lessThan">
      <formula>0</formula>
    </cfRule>
    <cfRule type="cellIs" dxfId="194" priority="196" operator="lessThan">
      <formula>-105575</formula>
    </cfRule>
  </conditionalFormatting>
  <conditionalFormatting sqref="BB255:BB257">
    <cfRule type="cellIs" dxfId="193" priority="193" operator="lessThan">
      <formula>0</formula>
    </cfRule>
    <cfRule type="cellIs" dxfId="192" priority="194" operator="lessThan">
      <formula>-105575</formula>
    </cfRule>
  </conditionalFormatting>
  <conditionalFormatting sqref="BB255:BB257">
    <cfRule type="cellIs" dxfId="191" priority="191" operator="lessThan">
      <formula>0</formula>
    </cfRule>
    <cfRule type="cellIs" dxfId="190" priority="192" operator="lessThan">
      <formula>-105575</formula>
    </cfRule>
  </conditionalFormatting>
  <conditionalFormatting sqref="BB255:BB257">
    <cfRule type="cellIs" dxfId="189" priority="189" operator="lessThan">
      <formula>0</formula>
    </cfRule>
    <cfRule type="cellIs" dxfId="188" priority="190" operator="lessThan">
      <formula>-105575</formula>
    </cfRule>
  </conditionalFormatting>
  <conditionalFormatting sqref="BB255:BB257">
    <cfRule type="cellIs" dxfId="187" priority="187" operator="lessThan">
      <formula>0</formula>
    </cfRule>
    <cfRule type="cellIs" dxfId="186" priority="188" operator="lessThan">
      <formula>-105575</formula>
    </cfRule>
  </conditionalFormatting>
  <conditionalFormatting sqref="BB255:BB257">
    <cfRule type="cellIs" dxfId="185" priority="185" operator="lessThan">
      <formula>0</formula>
    </cfRule>
    <cfRule type="cellIs" dxfId="184" priority="186" operator="lessThan">
      <formula>-105575</formula>
    </cfRule>
  </conditionalFormatting>
  <conditionalFormatting sqref="BB255:BB257">
    <cfRule type="cellIs" dxfId="183" priority="183" operator="lessThan">
      <formula>0</formula>
    </cfRule>
    <cfRule type="cellIs" dxfId="182" priority="184" operator="lessThan">
      <formula>-105575</formula>
    </cfRule>
  </conditionalFormatting>
  <conditionalFormatting sqref="BB260:BB262">
    <cfRule type="cellIs" dxfId="181" priority="181" operator="lessThan">
      <formula>0</formula>
    </cfRule>
    <cfRule type="cellIs" dxfId="180" priority="182" operator="lessThan">
      <formula>-105575</formula>
    </cfRule>
  </conditionalFormatting>
  <conditionalFormatting sqref="BB260:BB262">
    <cfRule type="cellIs" dxfId="179" priority="179" operator="lessThan">
      <formula>0</formula>
    </cfRule>
    <cfRule type="cellIs" dxfId="178" priority="180" operator="lessThan">
      <formula>-105575</formula>
    </cfRule>
  </conditionalFormatting>
  <conditionalFormatting sqref="BB260:BB262">
    <cfRule type="cellIs" dxfId="177" priority="177" operator="lessThan">
      <formula>0</formula>
    </cfRule>
    <cfRule type="cellIs" dxfId="176" priority="178" operator="lessThan">
      <formula>-105575</formula>
    </cfRule>
  </conditionalFormatting>
  <conditionalFormatting sqref="BB260:BB262">
    <cfRule type="cellIs" dxfId="175" priority="175" operator="lessThan">
      <formula>0</formula>
    </cfRule>
    <cfRule type="cellIs" dxfId="174" priority="176" operator="lessThan">
      <formula>-105575</formula>
    </cfRule>
  </conditionalFormatting>
  <conditionalFormatting sqref="BB260:BB262">
    <cfRule type="cellIs" dxfId="173" priority="173" operator="lessThan">
      <formula>0</formula>
    </cfRule>
    <cfRule type="cellIs" dxfId="172" priority="174" operator="lessThan">
      <formula>-105575</formula>
    </cfRule>
  </conditionalFormatting>
  <conditionalFormatting sqref="BB260:BB262">
    <cfRule type="cellIs" dxfId="171" priority="171" operator="lessThan">
      <formula>0</formula>
    </cfRule>
    <cfRule type="cellIs" dxfId="170" priority="172" operator="lessThan">
      <formula>-105575</formula>
    </cfRule>
  </conditionalFormatting>
  <conditionalFormatting sqref="BB260:BB262">
    <cfRule type="cellIs" dxfId="169" priority="169" operator="lessThan">
      <formula>0</formula>
    </cfRule>
    <cfRule type="cellIs" dxfId="168" priority="170" operator="lessThan">
      <formula>-105575</formula>
    </cfRule>
  </conditionalFormatting>
  <conditionalFormatting sqref="BB260:BB262">
    <cfRule type="cellIs" dxfId="167" priority="167" operator="lessThan">
      <formula>0</formula>
    </cfRule>
    <cfRule type="cellIs" dxfId="166" priority="168" operator="lessThan">
      <formula>-105575</formula>
    </cfRule>
  </conditionalFormatting>
  <conditionalFormatting sqref="BB260:BB262">
    <cfRule type="cellIs" dxfId="165" priority="165" operator="lessThan">
      <formula>0</formula>
    </cfRule>
    <cfRule type="cellIs" dxfId="164" priority="166" operator="lessThan">
      <formula>-105575</formula>
    </cfRule>
  </conditionalFormatting>
  <conditionalFormatting sqref="BB264:BB267">
    <cfRule type="cellIs" dxfId="163" priority="163" operator="lessThan">
      <formula>0</formula>
    </cfRule>
    <cfRule type="cellIs" dxfId="162" priority="164" operator="lessThan">
      <formula>-105575</formula>
    </cfRule>
  </conditionalFormatting>
  <conditionalFormatting sqref="BB264:BB267">
    <cfRule type="cellIs" dxfId="161" priority="161" operator="lessThan">
      <formula>0</formula>
    </cfRule>
    <cfRule type="cellIs" dxfId="160" priority="162" operator="lessThan">
      <formula>-105575</formula>
    </cfRule>
  </conditionalFormatting>
  <conditionalFormatting sqref="BB264:BB267">
    <cfRule type="cellIs" dxfId="159" priority="159" operator="lessThan">
      <formula>0</formula>
    </cfRule>
    <cfRule type="cellIs" dxfId="158" priority="160" operator="lessThan">
      <formula>-105575</formula>
    </cfRule>
  </conditionalFormatting>
  <conditionalFormatting sqref="BB264:BB267">
    <cfRule type="cellIs" dxfId="157" priority="157" operator="lessThan">
      <formula>0</formula>
    </cfRule>
    <cfRule type="cellIs" dxfId="156" priority="158" operator="lessThan">
      <formula>-105575</formula>
    </cfRule>
  </conditionalFormatting>
  <conditionalFormatting sqref="BB264:BB267">
    <cfRule type="cellIs" dxfId="155" priority="155" operator="lessThan">
      <formula>0</formula>
    </cfRule>
    <cfRule type="cellIs" dxfId="154" priority="156" operator="lessThan">
      <formula>-105575</formula>
    </cfRule>
  </conditionalFormatting>
  <conditionalFormatting sqref="BB264:BB267">
    <cfRule type="cellIs" dxfId="153" priority="153" operator="lessThan">
      <formula>0</formula>
    </cfRule>
    <cfRule type="cellIs" dxfId="152" priority="154" operator="lessThan">
      <formula>-105575</formula>
    </cfRule>
  </conditionalFormatting>
  <conditionalFormatting sqref="BB264:BB267">
    <cfRule type="cellIs" dxfId="151" priority="151" operator="lessThan">
      <formula>0</formula>
    </cfRule>
    <cfRule type="cellIs" dxfId="150" priority="152" operator="lessThan">
      <formula>-105575</formula>
    </cfRule>
  </conditionalFormatting>
  <conditionalFormatting sqref="BB264:BB267">
    <cfRule type="cellIs" dxfId="149" priority="149" operator="lessThan">
      <formula>0</formula>
    </cfRule>
    <cfRule type="cellIs" dxfId="148" priority="150" operator="lessThan">
      <formula>-105575</formula>
    </cfRule>
  </conditionalFormatting>
  <conditionalFormatting sqref="BB264:BB267">
    <cfRule type="cellIs" dxfId="147" priority="147" operator="lessThan">
      <formula>0</formula>
    </cfRule>
    <cfRule type="cellIs" dxfId="146" priority="148" operator="lessThan">
      <formula>-105575</formula>
    </cfRule>
  </conditionalFormatting>
  <conditionalFormatting sqref="BB270:BB272">
    <cfRule type="cellIs" dxfId="145" priority="145" operator="lessThan">
      <formula>0</formula>
    </cfRule>
    <cfRule type="cellIs" dxfId="144" priority="146" operator="lessThan">
      <formula>-105575</formula>
    </cfRule>
  </conditionalFormatting>
  <conditionalFormatting sqref="BB270:BB272">
    <cfRule type="cellIs" dxfId="143" priority="143" operator="lessThan">
      <formula>0</formula>
    </cfRule>
    <cfRule type="cellIs" dxfId="142" priority="144" operator="lessThan">
      <formula>-105575</formula>
    </cfRule>
  </conditionalFormatting>
  <conditionalFormatting sqref="BB270:BB272">
    <cfRule type="cellIs" dxfId="141" priority="141" operator="lessThan">
      <formula>0</formula>
    </cfRule>
    <cfRule type="cellIs" dxfId="140" priority="142" operator="lessThan">
      <formula>-105575</formula>
    </cfRule>
  </conditionalFormatting>
  <conditionalFormatting sqref="BB270:BB272">
    <cfRule type="cellIs" dxfId="139" priority="139" operator="lessThan">
      <formula>0</formula>
    </cfRule>
    <cfRule type="cellIs" dxfId="138" priority="140" operator="lessThan">
      <formula>-105575</formula>
    </cfRule>
  </conditionalFormatting>
  <conditionalFormatting sqref="BB270:BB272">
    <cfRule type="cellIs" dxfId="137" priority="137" operator="lessThan">
      <formula>0</formula>
    </cfRule>
    <cfRule type="cellIs" dxfId="136" priority="138" operator="lessThan">
      <formula>-105575</formula>
    </cfRule>
  </conditionalFormatting>
  <conditionalFormatting sqref="BB270:BB272">
    <cfRule type="cellIs" dxfId="135" priority="135" operator="lessThan">
      <formula>0</formula>
    </cfRule>
    <cfRule type="cellIs" dxfId="134" priority="136" operator="lessThan">
      <formula>-105575</formula>
    </cfRule>
  </conditionalFormatting>
  <conditionalFormatting sqref="BB270:BB272">
    <cfRule type="cellIs" dxfId="133" priority="133" operator="lessThan">
      <formula>0</formula>
    </cfRule>
    <cfRule type="cellIs" dxfId="132" priority="134" operator="lessThan">
      <formula>-105575</formula>
    </cfRule>
  </conditionalFormatting>
  <conditionalFormatting sqref="BB270:BB272">
    <cfRule type="cellIs" dxfId="131" priority="131" operator="lessThan">
      <formula>0</formula>
    </cfRule>
    <cfRule type="cellIs" dxfId="130" priority="132" operator="lessThan">
      <formula>-105575</formula>
    </cfRule>
  </conditionalFormatting>
  <conditionalFormatting sqref="BB270:BB272">
    <cfRule type="cellIs" dxfId="129" priority="129" operator="lessThan">
      <formula>0</formula>
    </cfRule>
    <cfRule type="cellIs" dxfId="128" priority="130" operator="lessThan">
      <formula>-105575</formula>
    </cfRule>
  </conditionalFormatting>
  <conditionalFormatting sqref="BB274:BB275">
    <cfRule type="cellIs" dxfId="127" priority="127" operator="lessThan">
      <formula>0</formula>
    </cfRule>
    <cfRule type="cellIs" dxfId="126" priority="128" operator="lessThan">
      <formula>-105575</formula>
    </cfRule>
  </conditionalFormatting>
  <conditionalFormatting sqref="BB274:BB275">
    <cfRule type="cellIs" dxfId="125" priority="125" operator="lessThan">
      <formula>0</formula>
    </cfRule>
    <cfRule type="cellIs" dxfId="124" priority="126" operator="lessThan">
      <formula>-105575</formula>
    </cfRule>
  </conditionalFormatting>
  <conditionalFormatting sqref="BB274:BB275">
    <cfRule type="cellIs" dxfId="123" priority="123" operator="lessThan">
      <formula>0</formula>
    </cfRule>
    <cfRule type="cellIs" dxfId="122" priority="124" operator="lessThan">
      <formula>-105575</formula>
    </cfRule>
  </conditionalFormatting>
  <conditionalFormatting sqref="BB274:BB275">
    <cfRule type="cellIs" dxfId="121" priority="121" operator="lessThan">
      <formula>0</formula>
    </cfRule>
    <cfRule type="cellIs" dxfId="120" priority="122" operator="lessThan">
      <formula>-105575</formula>
    </cfRule>
  </conditionalFormatting>
  <conditionalFormatting sqref="BB274:BB275">
    <cfRule type="cellIs" dxfId="119" priority="119" operator="lessThan">
      <formula>0</formula>
    </cfRule>
    <cfRule type="cellIs" dxfId="118" priority="120" operator="lessThan">
      <formula>-105575</formula>
    </cfRule>
  </conditionalFormatting>
  <conditionalFormatting sqref="BB274:BB275">
    <cfRule type="cellIs" dxfId="117" priority="117" operator="lessThan">
      <formula>0</formula>
    </cfRule>
    <cfRule type="cellIs" dxfId="116" priority="118" operator="lessThan">
      <formula>-105575</formula>
    </cfRule>
  </conditionalFormatting>
  <conditionalFormatting sqref="BB274:BB275">
    <cfRule type="cellIs" dxfId="115" priority="115" operator="lessThan">
      <formula>0</formula>
    </cfRule>
    <cfRule type="cellIs" dxfId="114" priority="116" operator="lessThan">
      <formula>-105575</formula>
    </cfRule>
  </conditionalFormatting>
  <conditionalFormatting sqref="BB274:BB275">
    <cfRule type="cellIs" dxfId="113" priority="113" operator="lessThan">
      <formula>0</formula>
    </cfRule>
    <cfRule type="cellIs" dxfId="112" priority="114" operator="lessThan">
      <formula>-105575</formula>
    </cfRule>
  </conditionalFormatting>
  <conditionalFormatting sqref="BB274:BB275">
    <cfRule type="cellIs" dxfId="111" priority="111" operator="lessThan">
      <formula>0</formula>
    </cfRule>
    <cfRule type="cellIs" dxfId="110" priority="112" operator="lessThan">
      <formula>-105575</formula>
    </cfRule>
  </conditionalFormatting>
  <conditionalFormatting sqref="BB278:BB282">
    <cfRule type="cellIs" dxfId="109" priority="109" operator="lessThan">
      <formula>0</formula>
    </cfRule>
    <cfRule type="cellIs" dxfId="108" priority="110" operator="lessThan">
      <formula>-105575</formula>
    </cfRule>
  </conditionalFormatting>
  <conditionalFormatting sqref="BB278:BB282">
    <cfRule type="cellIs" dxfId="107" priority="107" operator="lessThan">
      <formula>0</formula>
    </cfRule>
    <cfRule type="cellIs" dxfId="106" priority="108" operator="lessThan">
      <formula>-105575</formula>
    </cfRule>
  </conditionalFormatting>
  <conditionalFormatting sqref="BB278:BB282">
    <cfRule type="cellIs" dxfId="105" priority="105" operator="lessThan">
      <formula>0</formula>
    </cfRule>
    <cfRule type="cellIs" dxfId="104" priority="106" operator="lessThan">
      <formula>-105575</formula>
    </cfRule>
  </conditionalFormatting>
  <conditionalFormatting sqref="BB278:BB282">
    <cfRule type="cellIs" dxfId="103" priority="103" operator="lessThan">
      <formula>0</formula>
    </cfRule>
    <cfRule type="cellIs" dxfId="102" priority="104" operator="lessThan">
      <formula>-105575</formula>
    </cfRule>
  </conditionalFormatting>
  <conditionalFormatting sqref="BB278:BB282">
    <cfRule type="cellIs" dxfId="101" priority="101" operator="lessThan">
      <formula>0</formula>
    </cfRule>
    <cfRule type="cellIs" dxfId="100" priority="102" operator="lessThan">
      <formula>-105575</formula>
    </cfRule>
  </conditionalFormatting>
  <conditionalFormatting sqref="BB278:BB282">
    <cfRule type="cellIs" dxfId="99" priority="99" operator="lessThan">
      <formula>0</formula>
    </cfRule>
    <cfRule type="cellIs" dxfId="98" priority="100" operator="lessThan">
      <formula>-105575</formula>
    </cfRule>
  </conditionalFormatting>
  <conditionalFormatting sqref="BB278:BB282">
    <cfRule type="cellIs" dxfId="97" priority="97" operator="lessThan">
      <formula>0</formula>
    </cfRule>
    <cfRule type="cellIs" dxfId="96" priority="98" operator="lessThan">
      <formula>-105575</formula>
    </cfRule>
  </conditionalFormatting>
  <conditionalFormatting sqref="BB278:BB282">
    <cfRule type="cellIs" dxfId="95" priority="95" operator="lessThan">
      <formula>0</formula>
    </cfRule>
    <cfRule type="cellIs" dxfId="94" priority="96" operator="lessThan">
      <formula>-105575</formula>
    </cfRule>
  </conditionalFormatting>
  <conditionalFormatting sqref="BB278:BB282">
    <cfRule type="cellIs" dxfId="93" priority="93" operator="lessThan">
      <formula>0</formula>
    </cfRule>
    <cfRule type="cellIs" dxfId="92" priority="94" operator="lessThan">
      <formula>-105575</formula>
    </cfRule>
  </conditionalFormatting>
  <conditionalFormatting sqref="BB285:BB288">
    <cfRule type="cellIs" dxfId="91" priority="91" operator="lessThan">
      <formula>0</formula>
    </cfRule>
    <cfRule type="cellIs" dxfId="90" priority="92" operator="lessThan">
      <formula>-105575</formula>
    </cfRule>
  </conditionalFormatting>
  <conditionalFormatting sqref="BB285:BB288">
    <cfRule type="cellIs" dxfId="89" priority="89" operator="lessThan">
      <formula>0</formula>
    </cfRule>
    <cfRule type="cellIs" dxfId="88" priority="90" operator="lessThan">
      <formula>-105575</formula>
    </cfRule>
  </conditionalFormatting>
  <conditionalFormatting sqref="BB285:BB288">
    <cfRule type="cellIs" dxfId="87" priority="87" operator="lessThan">
      <formula>0</formula>
    </cfRule>
    <cfRule type="cellIs" dxfId="86" priority="88" operator="lessThan">
      <formula>-105575</formula>
    </cfRule>
  </conditionalFormatting>
  <conditionalFormatting sqref="BB285:BB288">
    <cfRule type="cellIs" dxfId="85" priority="85" operator="lessThan">
      <formula>0</formula>
    </cfRule>
    <cfRule type="cellIs" dxfId="84" priority="86" operator="lessThan">
      <formula>-105575</formula>
    </cfRule>
  </conditionalFormatting>
  <conditionalFormatting sqref="BB285:BB288">
    <cfRule type="cellIs" dxfId="83" priority="83" operator="lessThan">
      <formula>0</formula>
    </cfRule>
    <cfRule type="cellIs" dxfId="82" priority="84" operator="lessThan">
      <formula>-105575</formula>
    </cfRule>
  </conditionalFormatting>
  <conditionalFormatting sqref="BB285:BB288">
    <cfRule type="cellIs" dxfId="81" priority="81" operator="lessThan">
      <formula>0</formula>
    </cfRule>
    <cfRule type="cellIs" dxfId="80" priority="82" operator="lessThan">
      <formula>-105575</formula>
    </cfRule>
  </conditionalFormatting>
  <conditionalFormatting sqref="BB285:BB288">
    <cfRule type="cellIs" dxfId="79" priority="79" operator="lessThan">
      <formula>0</formula>
    </cfRule>
    <cfRule type="cellIs" dxfId="78" priority="80" operator="lessThan">
      <formula>-105575</formula>
    </cfRule>
  </conditionalFormatting>
  <conditionalFormatting sqref="BB285:BB288">
    <cfRule type="cellIs" dxfId="77" priority="77" operator="lessThan">
      <formula>0</formula>
    </cfRule>
    <cfRule type="cellIs" dxfId="76" priority="78" operator="lessThan">
      <formula>-105575</formula>
    </cfRule>
  </conditionalFormatting>
  <conditionalFormatting sqref="BB285:BB288">
    <cfRule type="cellIs" dxfId="75" priority="75" operator="lessThan">
      <formula>0</formula>
    </cfRule>
    <cfRule type="cellIs" dxfId="74" priority="76" operator="lessThan">
      <formula>-105575</formula>
    </cfRule>
  </conditionalFormatting>
  <conditionalFormatting sqref="BB80:BB84">
    <cfRule type="cellIs" dxfId="73" priority="73" operator="lessThan">
      <formula>0</formula>
    </cfRule>
    <cfRule type="cellIs" dxfId="72" priority="74" operator="lessThan">
      <formula>-105575</formula>
    </cfRule>
  </conditionalFormatting>
  <conditionalFormatting sqref="BB86:BB87">
    <cfRule type="cellIs" dxfId="71" priority="71" operator="lessThan">
      <formula>0</formula>
    </cfRule>
    <cfRule type="cellIs" dxfId="70" priority="72" operator="lessThan">
      <formula>-105575</formula>
    </cfRule>
  </conditionalFormatting>
  <conditionalFormatting sqref="BB89:BB91">
    <cfRule type="cellIs" dxfId="69" priority="69" operator="lessThan">
      <formula>0</formula>
    </cfRule>
    <cfRule type="cellIs" dxfId="68" priority="70" operator="lessThan">
      <formula>-105575</formula>
    </cfRule>
  </conditionalFormatting>
  <conditionalFormatting sqref="BB94:BB98">
    <cfRule type="cellIs" dxfId="67" priority="67" operator="lessThan">
      <formula>0</formula>
    </cfRule>
    <cfRule type="cellIs" dxfId="66" priority="68" operator="lessThan">
      <formula>-105575</formula>
    </cfRule>
  </conditionalFormatting>
  <conditionalFormatting sqref="BB101:BB104">
    <cfRule type="cellIs" dxfId="65" priority="65" operator="lessThan">
      <formula>0</formula>
    </cfRule>
    <cfRule type="cellIs" dxfId="64" priority="66" operator="lessThan">
      <formula>-105575</formula>
    </cfRule>
  </conditionalFormatting>
  <conditionalFormatting sqref="BB107:BB109">
    <cfRule type="cellIs" dxfId="63" priority="63" operator="lessThan">
      <formula>0</formula>
    </cfRule>
    <cfRule type="cellIs" dxfId="62" priority="64" operator="lessThan">
      <formula>-105575</formula>
    </cfRule>
  </conditionalFormatting>
  <conditionalFormatting sqref="BB112:BB116">
    <cfRule type="cellIs" dxfId="61" priority="61" operator="lessThan">
      <formula>0</formula>
    </cfRule>
    <cfRule type="cellIs" dxfId="60" priority="62" operator="lessThan">
      <formula>-105575</formula>
    </cfRule>
  </conditionalFormatting>
  <conditionalFormatting sqref="BB119:BB121">
    <cfRule type="cellIs" dxfId="59" priority="59" operator="lessThan">
      <formula>0</formula>
    </cfRule>
    <cfRule type="cellIs" dxfId="58" priority="60" operator="lessThan">
      <formula>-105575</formula>
    </cfRule>
  </conditionalFormatting>
  <conditionalFormatting sqref="BB124:BB132">
    <cfRule type="cellIs" dxfId="57" priority="57" operator="lessThan">
      <formula>0</formula>
    </cfRule>
    <cfRule type="cellIs" dxfId="56" priority="58" operator="lessThan">
      <formula>-105575</formula>
    </cfRule>
  </conditionalFormatting>
  <conditionalFormatting sqref="BB135:BB138">
    <cfRule type="cellIs" dxfId="55" priority="55" operator="lessThan">
      <formula>0</formula>
    </cfRule>
    <cfRule type="cellIs" dxfId="54" priority="56" operator="lessThan">
      <formula>-105575</formula>
    </cfRule>
  </conditionalFormatting>
  <conditionalFormatting sqref="BB141:BB148">
    <cfRule type="cellIs" dxfId="53" priority="53" operator="lessThan">
      <formula>0</formula>
    </cfRule>
    <cfRule type="cellIs" dxfId="52" priority="54" operator="lessThan">
      <formula>-105575</formula>
    </cfRule>
  </conditionalFormatting>
  <conditionalFormatting sqref="BB152:BB155">
    <cfRule type="cellIs" dxfId="51" priority="51" operator="lessThan">
      <formula>0</formula>
    </cfRule>
    <cfRule type="cellIs" dxfId="50" priority="52" operator="lessThan">
      <formula>-105575</formula>
    </cfRule>
  </conditionalFormatting>
  <conditionalFormatting sqref="BB157:BB158">
    <cfRule type="cellIs" dxfId="49" priority="49" operator="lessThan">
      <formula>0</formula>
    </cfRule>
    <cfRule type="cellIs" dxfId="48" priority="50" operator="lessThan">
      <formula>-105575</formula>
    </cfRule>
  </conditionalFormatting>
  <conditionalFormatting sqref="BB160:BB161">
    <cfRule type="cellIs" dxfId="47" priority="47" operator="lessThan">
      <formula>0</formula>
    </cfRule>
    <cfRule type="cellIs" dxfId="46" priority="48" operator="lessThan">
      <formula>-105575</formula>
    </cfRule>
  </conditionalFormatting>
  <conditionalFormatting sqref="BB164:BB167">
    <cfRule type="cellIs" dxfId="45" priority="45" operator="lessThan">
      <formula>0</formula>
    </cfRule>
    <cfRule type="cellIs" dxfId="44" priority="46" operator="lessThan">
      <formula>-105575</formula>
    </cfRule>
  </conditionalFormatting>
  <conditionalFormatting sqref="BB169:BB177">
    <cfRule type="cellIs" dxfId="43" priority="43" operator="lessThan">
      <formula>0</formula>
    </cfRule>
    <cfRule type="cellIs" dxfId="42" priority="44" operator="lessThan">
      <formula>-105575</formula>
    </cfRule>
  </conditionalFormatting>
  <conditionalFormatting sqref="BB179:BB180">
    <cfRule type="cellIs" dxfId="41" priority="41" operator="lessThan">
      <formula>0</formula>
    </cfRule>
    <cfRule type="cellIs" dxfId="40" priority="42" operator="lessThan">
      <formula>-105575</formula>
    </cfRule>
  </conditionalFormatting>
  <conditionalFormatting sqref="BB183:BB189">
    <cfRule type="cellIs" dxfId="39" priority="39" operator="lessThan">
      <formula>0</formula>
    </cfRule>
    <cfRule type="cellIs" dxfId="38" priority="40" operator="lessThan">
      <formula>-105575</formula>
    </cfRule>
  </conditionalFormatting>
  <conditionalFormatting sqref="BB191:BB192">
    <cfRule type="cellIs" dxfId="37" priority="37" operator="lessThan">
      <formula>0</formula>
    </cfRule>
    <cfRule type="cellIs" dxfId="36" priority="38" operator="lessThan">
      <formula>-105575</formula>
    </cfRule>
  </conditionalFormatting>
  <conditionalFormatting sqref="BB194:BB195">
    <cfRule type="cellIs" dxfId="35" priority="35" operator="lessThan">
      <formula>0</formula>
    </cfRule>
    <cfRule type="cellIs" dxfId="34" priority="36" operator="lessThan">
      <formula>-105575</formula>
    </cfRule>
  </conditionalFormatting>
  <conditionalFormatting sqref="BB199:BB202">
    <cfRule type="cellIs" dxfId="33" priority="33" operator="lessThan">
      <formula>0</formula>
    </cfRule>
    <cfRule type="cellIs" dxfId="32" priority="34" operator="lessThan">
      <formula>-105575</formula>
    </cfRule>
  </conditionalFormatting>
  <conditionalFormatting sqref="BB204:BB208">
    <cfRule type="cellIs" dxfId="31" priority="31" operator="lessThan">
      <formula>0</formula>
    </cfRule>
    <cfRule type="cellIs" dxfId="30" priority="32" operator="lessThan">
      <formula>-105575</formula>
    </cfRule>
  </conditionalFormatting>
  <conditionalFormatting sqref="BB210:BB211">
    <cfRule type="cellIs" dxfId="29" priority="29" operator="lessThan">
      <formula>0</formula>
    </cfRule>
    <cfRule type="cellIs" dxfId="28" priority="30" operator="lessThan">
      <formula>-105575</formula>
    </cfRule>
  </conditionalFormatting>
  <conditionalFormatting sqref="BB214:BB219">
    <cfRule type="cellIs" dxfId="27" priority="27" operator="lessThan">
      <formula>0</formula>
    </cfRule>
    <cfRule type="cellIs" dxfId="26" priority="28" operator="lessThan">
      <formula>-105575</formula>
    </cfRule>
  </conditionalFormatting>
  <conditionalFormatting sqref="BB222:BB224">
    <cfRule type="cellIs" dxfId="25" priority="25" operator="lessThan">
      <formula>0</formula>
    </cfRule>
    <cfRule type="cellIs" dxfId="24" priority="26" operator="lessThan">
      <formula>-105575</formula>
    </cfRule>
  </conditionalFormatting>
  <conditionalFormatting sqref="BB227:BB230">
    <cfRule type="cellIs" dxfId="23" priority="23" operator="lessThan">
      <formula>0</formula>
    </cfRule>
    <cfRule type="cellIs" dxfId="22" priority="24" operator="lessThan">
      <formula>-105575</formula>
    </cfRule>
  </conditionalFormatting>
  <conditionalFormatting sqref="BB233:BB236">
    <cfRule type="cellIs" dxfId="21" priority="21" operator="lessThan">
      <formula>0</formula>
    </cfRule>
    <cfRule type="cellIs" dxfId="20" priority="22" operator="lessThan">
      <formula>-105575</formula>
    </cfRule>
  </conditionalFormatting>
  <conditionalFormatting sqref="BB239:BB242">
    <cfRule type="cellIs" dxfId="19" priority="19" operator="lessThan">
      <formula>0</formula>
    </cfRule>
    <cfRule type="cellIs" dxfId="18" priority="20" operator="lessThan">
      <formula>-105575</formula>
    </cfRule>
  </conditionalFormatting>
  <conditionalFormatting sqref="BB246:BB249">
    <cfRule type="cellIs" dxfId="17" priority="17" operator="lessThan">
      <formula>0</formula>
    </cfRule>
    <cfRule type="cellIs" dxfId="16" priority="18" operator="lessThan">
      <formula>-105575</formula>
    </cfRule>
  </conditionalFormatting>
  <conditionalFormatting sqref="BB251:BB253">
    <cfRule type="cellIs" dxfId="15" priority="15" operator="lessThan">
      <formula>0</formula>
    </cfRule>
    <cfRule type="cellIs" dxfId="14" priority="16" operator="lessThan">
      <formula>-105575</formula>
    </cfRule>
  </conditionalFormatting>
  <conditionalFormatting sqref="BB255:BB257">
    <cfRule type="cellIs" dxfId="13" priority="13" operator="lessThan">
      <formula>0</formula>
    </cfRule>
    <cfRule type="cellIs" dxfId="12" priority="14" operator="lessThan">
      <formula>-105575</formula>
    </cfRule>
  </conditionalFormatting>
  <conditionalFormatting sqref="BB260:BB262">
    <cfRule type="cellIs" dxfId="11" priority="11" operator="lessThan">
      <formula>0</formula>
    </cfRule>
    <cfRule type="cellIs" dxfId="10" priority="12" operator="lessThan">
      <formula>-105575</formula>
    </cfRule>
  </conditionalFormatting>
  <conditionalFormatting sqref="BB264:BB267">
    <cfRule type="cellIs" dxfId="9" priority="9" operator="lessThan">
      <formula>0</formula>
    </cfRule>
    <cfRule type="cellIs" dxfId="8" priority="10" operator="lessThan">
      <formula>-105575</formula>
    </cfRule>
  </conditionalFormatting>
  <conditionalFormatting sqref="BB270:BB272">
    <cfRule type="cellIs" dxfId="7" priority="7" operator="lessThan">
      <formula>0</formula>
    </cfRule>
    <cfRule type="cellIs" dxfId="6" priority="8" operator="lessThan">
      <formula>-105575</formula>
    </cfRule>
  </conditionalFormatting>
  <conditionalFormatting sqref="BB274:BB275">
    <cfRule type="cellIs" dxfId="5" priority="5" operator="lessThan">
      <formula>0</formula>
    </cfRule>
    <cfRule type="cellIs" dxfId="4" priority="6" operator="lessThan">
      <formula>-105575</formula>
    </cfRule>
  </conditionalFormatting>
  <conditionalFormatting sqref="BB278:BB282">
    <cfRule type="cellIs" dxfId="3" priority="3" operator="lessThan">
      <formula>0</formula>
    </cfRule>
    <cfRule type="cellIs" dxfId="2" priority="4" operator="lessThan">
      <formula>-105575</formula>
    </cfRule>
  </conditionalFormatting>
  <conditionalFormatting sqref="BB285:BB288">
    <cfRule type="cellIs" dxfId="1" priority="1" operator="lessThan">
      <formula>0</formula>
    </cfRule>
    <cfRule type="cellIs" dxfId="0" priority="2" operator="lessThan">
      <formula>-105575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EX94"/>
  <sheetViews>
    <sheetView zoomScale="60" zoomScaleNormal="60" workbookViewId="0">
      <pane xSplit="5" ySplit="6" topLeftCell="EJ44" activePane="bottomRight" state="frozen"/>
      <selection pane="topRight" activeCell="F1" sqref="F1"/>
      <selection pane="bottomLeft" activeCell="A7" sqref="A7"/>
      <selection pane="bottomRight" activeCell="E27" sqref="E27"/>
    </sheetView>
  </sheetViews>
  <sheetFormatPr defaultColWidth="9.109375" defaultRowHeight="14.4" outlineLevelCol="1"/>
  <cols>
    <col min="1" max="1" width="3.6640625" style="35" bestFit="1" customWidth="1"/>
    <col min="2" max="2" width="6" style="35" customWidth="1"/>
    <col min="3" max="3" width="4" style="69" customWidth="1"/>
    <col min="4" max="4" width="23.88671875" style="102" customWidth="1"/>
    <col min="5" max="5" width="60.44140625" style="102" customWidth="1" outlineLevel="1"/>
    <col min="6" max="6" width="10.5546875" style="69" customWidth="1" outlineLevel="1"/>
    <col min="7" max="7" width="10.6640625" style="69" customWidth="1" outlineLevel="1"/>
    <col min="8" max="8" width="15.109375" style="34" bestFit="1" customWidth="1"/>
    <col min="9" max="9" width="18.5546875" style="34" customWidth="1"/>
    <col min="10" max="10" width="16.88671875" style="34" customWidth="1"/>
    <col min="11" max="11" width="19.33203125" style="34" bestFit="1" customWidth="1"/>
    <col min="12" max="12" width="17.88671875" style="34" bestFit="1" customWidth="1"/>
    <col min="13" max="13" width="14.44140625" style="34" bestFit="1" customWidth="1"/>
    <col min="14" max="14" width="14.88671875" style="34" customWidth="1"/>
    <col min="15" max="15" width="14.6640625" style="34" bestFit="1" customWidth="1"/>
    <col min="16" max="16" width="14.44140625" style="34" bestFit="1" customWidth="1"/>
    <col min="17" max="17" width="13.88671875" style="34" bestFit="1" customWidth="1"/>
    <col min="18" max="18" width="14.109375" style="34" bestFit="1" customWidth="1"/>
    <col min="19" max="19" width="16.6640625" style="34" bestFit="1" customWidth="1"/>
    <col min="20" max="20" width="5" style="70" bestFit="1" customWidth="1"/>
    <col min="21" max="21" width="15.109375" style="77" bestFit="1" customWidth="1"/>
    <col min="22" max="22" width="16.109375" style="34" customWidth="1"/>
    <col min="23" max="23" width="15" style="34" customWidth="1"/>
    <col min="24" max="24" width="20.109375" style="34" bestFit="1" customWidth="1"/>
    <col min="25" max="25" width="19.33203125" style="34" bestFit="1" customWidth="1"/>
    <col min="26" max="26" width="14.44140625" style="34" bestFit="1" customWidth="1"/>
    <col min="27" max="27" width="15.109375" style="34" bestFit="1" customWidth="1"/>
    <col min="28" max="28" width="14.6640625" style="34" bestFit="1" customWidth="1"/>
    <col min="29" max="29" width="14.44140625" style="34" bestFit="1" customWidth="1"/>
    <col min="30" max="30" width="13.88671875" style="34" customWidth="1"/>
    <col min="31" max="31" width="14.109375" style="34" bestFit="1" customWidth="1"/>
    <col min="32" max="32" width="18.6640625" style="34" bestFit="1" customWidth="1"/>
    <col min="33" max="33" width="5" style="70" bestFit="1" customWidth="1"/>
    <col min="34" max="34" width="15.109375" style="77" bestFit="1" customWidth="1"/>
    <col min="35" max="35" width="15.6640625" style="77" customWidth="1"/>
    <col min="36" max="36" width="15.6640625" style="77" bestFit="1" customWidth="1"/>
    <col min="37" max="38" width="19.33203125" style="77" bestFit="1" customWidth="1"/>
    <col min="39" max="39" width="14.44140625" style="77" bestFit="1" customWidth="1"/>
    <col min="40" max="40" width="15.109375" style="77" bestFit="1" customWidth="1"/>
    <col min="41" max="41" width="14.6640625" style="77" bestFit="1" customWidth="1"/>
    <col min="42" max="42" width="14.44140625" style="77" bestFit="1" customWidth="1"/>
    <col min="43" max="43" width="13.88671875" style="77" customWidth="1"/>
    <col min="44" max="44" width="14.109375" style="77" bestFit="1" customWidth="1"/>
    <col min="45" max="45" width="19.88671875" style="77" bestFit="1" customWidth="1"/>
    <col min="46" max="46" width="5" style="70" bestFit="1" customWidth="1"/>
    <col min="47" max="47" width="15.109375" style="77" bestFit="1" customWidth="1"/>
    <col min="48" max="48" width="15.6640625" style="77" customWidth="1"/>
    <col min="49" max="49" width="15.6640625" style="77" bestFit="1" customWidth="1"/>
    <col min="50" max="51" width="19.33203125" style="77" bestFit="1" customWidth="1"/>
    <col min="52" max="52" width="14.44140625" style="77" bestFit="1" customWidth="1"/>
    <col min="53" max="53" width="15.109375" style="77" bestFit="1" customWidth="1"/>
    <col min="54" max="54" width="14.6640625" style="77" bestFit="1" customWidth="1"/>
    <col min="55" max="55" width="14.44140625" style="77" bestFit="1" customWidth="1"/>
    <col min="56" max="56" width="13.88671875" style="77" customWidth="1"/>
    <col min="57" max="57" width="14.109375" style="77" bestFit="1" customWidth="1"/>
    <col min="58" max="58" width="21" style="77" bestFit="1" customWidth="1"/>
    <col min="59" max="59" width="5" style="70" bestFit="1" customWidth="1"/>
    <col min="60" max="60" width="15.109375" style="77" bestFit="1" customWidth="1"/>
    <col min="61" max="61" width="16.33203125" style="77" customWidth="1"/>
    <col min="62" max="62" width="13.88671875" style="77" customWidth="1"/>
    <col min="63" max="63" width="16.109375" style="77" bestFit="1" customWidth="1"/>
    <col min="64" max="64" width="19.33203125" style="77" bestFit="1" customWidth="1"/>
    <col min="65" max="65" width="14.44140625" style="77" bestFit="1" customWidth="1"/>
    <col min="66" max="66" width="15.109375" style="77" bestFit="1" customWidth="1"/>
    <col min="67" max="67" width="14.6640625" style="77" bestFit="1" customWidth="1"/>
    <col min="68" max="68" width="14.44140625" style="77" bestFit="1" customWidth="1"/>
    <col min="69" max="69" width="13.88671875" style="77" customWidth="1"/>
    <col min="70" max="70" width="14.109375" style="77" bestFit="1" customWidth="1"/>
    <col min="71" max="71" width="16.6640625" style="77" bestFit="1" customWidth="1"/>
    <col min="72" max="72" width="5" style="70" bestFit="1" customWidth="1"/>
    <col min="73" max="73" width="15.109375" style="77" bestFit="1" customWidth="1"/>
    <col min="74" max="74" width="14.88671875" style="77" bestFit="1" customWidth="1"/>
    <col min="75" max="75" width="14.44140625" style="77" customWidth="1"/>
    <col min="76" max="76" width="16.109375" style="77" bestFit="1" customWidth="1"/>
    <col min="77" max="77" width="16.6640625" style="77" customWidth="1"/>
    <col min="78" max="78" width="14.44140625" style="77" bestFit="1" customWidth="1"/>
    <col min="79" max="79" width="15.109375" style="77" bestFit="1" customWidth="1"/>
    <col min="80" max="80" width="14.6640625" style="77" bestFit="1" customWidth="1"/>
    <col min="81" max="81" width="14.44140625" style="77" bestFit="1" customWidth="1"/>
    <col min="82" max="82" width="13.88671875" style="77" customWidth="1"/>
    <col min="83" max="83" width="14.109375" style="77" bestFit="1" customWidth="1"/>
    <col min="84" max="84" width="16.6640625" style="77" bestFit="1" customWidth="1"/>
    <col min="85" max="85" width="5" style="70" bestFit="1" customWidth="1"/>
    <col min="86" max="86" width="15.109375" style="77" bestFit="1" customWidth="1"/>
    <col min="87" max="87" width="14.88671875" style="77" bestFit="1" customWidth="1"/>
    <col min="88" max="88" width="12.33203125" style="77" bestFit="1" customWidth="1"/>
    <col min="89" max="89" width="16.109375" style="77" bestFit="1" customWidth="1"/>
    <col min="90" max="90" width="18" style="77" customWidth="1"/>
    <col min="91" max="91" width="14.44140625" style="77" bestFit="1" customWidth="1"/>
    <col min="92" max="92" width="15.109375" style="77" bestFit="1" customWidth="1"/>
    <col min="93" max="93" width="14.6640625" style="77" bestFit="1" customWidth="1"/>
    <col min="94" max="94" width="14.44140625" style="77" bestFit="1" customWidth="1"/>
    <col min="95" max="95" width="13.88671875" style="77" customWidth="1"/>
    <col min="96" max="96" width="14.109375" style="77" bestFit="1" customWidth="1"/>
    <col min="97" max="97" width="16.88671875" style="77" bestFit="1" customWidth="1"/>
    <col min="98" max="98" width="5" style="70" bestFit="1" customWidth="1"/>
    <col min="99" max="99" width="15.109375" style="77" bestFit="1" customWidth="1"/>
    <col min="100" max="100" width="18" style="77" customWidth="1"/>
    <col min="101" max="101" width="12.33203125" style="77" bestFit="1" customWidth="1"/>
    <col min="102" max="102" width="16.109375" style="77" bestFit="1" customWidth="1"/>
    <col min="103" max="103" width="18.6640625" style="77" customWidth="1"/>
    <col min="104" max="104" width="14.44140625" style="77" bestFit="1" customWidth="1"/>
    <col min="105" max="105" width="15.109375" style="77" bestFit="1" customWidth="1"/>
    <col min="106" max="106" width="14.6640625" style="77" bestFit="1" customWidth="1"/>
    <col min="107" max="107" width="14.44140625" style="77" bestFit="1" customWidth="1"/>
    <col min="108" max="108" width="13.88671875" style="77" customWidth="1"/>
    <col min="109" max="109" width="14.109375" style="77" bestFit="1" customWidth="1"/>
    <col min="110" max="110" width="16.6640625" style="77" bestFit="1" customWidth="1"/>
    <col min="111" max="111" width="5" style="70" bestFit="1" customWidth="1"/>
    <col min="112" max="112" width="15.109375" style="77" bestFit="1" customWidth="1"/>
    <col min="113" max="113" width="14.88671875" style="77" bestFit="1" customWidth="1"/>
    <col min="114" max="114" width="12.33203125" style="77" bestFit="1" customWidth="1"/>
    <col min="115" max="115" width="16.109375" style="77" bestFit="1" customWidth="1"/>
    <col min="116" max="116" width="17.6640625" style="77" customWidth="1"/>
    <col min="117" max="117" width="14.44140625" style="77" bestFit="1" customWidth="1"/>
    <col min="118" max="118" width="15.109375" style="77" bestFit="1" customWidth="1"/>
    <col min="119" max="119" width="14.6640625" style="77" bestFit="1" customWidth="1"/>
    <col min="120" max="120" width="14.44140625" style="77" bestFit="1" customWidth="1"/>
    <col min="121" max="121" width="13.88671875" style="77" customWidth="1"/>
    <col min="122" max="122" width="14.109375" style="77" bestFit="1" customWidth="1"/>
    <col min="123" max="123" width="16.6640625" style="77" bestFit="1" customWidth="1"/>
    <col min="124" max="124" width="5" style="70" bestFit="1" customWidth="1"/>
    <col min="125" max="125" width="15.109375" style="77" bestFit="1" customWidth="1"/>
    <col min="126" max="126" width="14.88671875" style="77" bestFit="1" customWidth="1"/>
    <col min="127" max="127" width="12.33203125" style="77" bestFit="1" customWidth="1"/>
    <col min="128" max="128" width="16.109375" style="77" bestFit="1" customWidth="1"/>
    <col min="129" max="129" width="18.6640625" style="77" customWidth="1"/>
    <col min="130" max="130" width="14.44140625" style="77" bestFit="1" customWidth="1"/>
    <col min="131" max="131" width="15.109375" style="77" bestFit="1" customWidth="1"/>
    <col min="132" max="132" width="14.6640625" style="77" bestFit="1" customWidth="1"/>
    <col min="133" max="133" width="14.44140625" style="77" bestFit="1" customWidth="1"/>
    <col min="134" max="134" width="13.88671875" style="77" customWidth="1"/>
    <col min="135" max="135" width="14.109375" style="77" bestFit="1" customWidth="1"/>
    <col min="136" max="136" width="16.6640625" style="77" bestFit="1" customWidth="1"/>
    <col min="137" max="137" width="5" style="70" bestFit="1" customWidth="1"/>
    <col min="138" max="138" width="22.88671875" style="34" bestFit="1" customWidth="1"/>
    <col min="139" max="139" width="19.33203125" style="34" customWidth="1"/>
    <col min="140" max="140" width="17.44140625" style="34" bestFit="1" customWidth="1"/>
    <col min="141" max="141" width="20.5546875" style="34" bestFit="1" customWidth="1"/>
    <col min="142" max="142" width="19.6640625" style="34" bestFit="1" customWidth="1"/>
    <col min="143" max="143" width="15" style="34" bestFit="1" customWidth="1"/>
    <col min="144" max="144" width="18" style="34" customWidth="1"/>
    <col min="145" max="145" width="15.33203125" style="34" bestFit="1" customWidth="1"/>
    <col min="146" max="146" width="15" style="34" bestFit="1" customWidth="1"/>
    <col min="147" max="147" width="22.109375" style="34" bestFit="1" customWidth="1"/>
    <col min="148" max="148" width="19.5546875" style="34" bestFit="1" customWidth="1"/>
    <col min="149" max="149" width="18.33203125" style="34" customWidth="1"/>
    <col min="150" max="150" width="9.109375" style="34"/>
    <col min="151" max="151" width="16.33203125" style="34" customWidth="1"/>
    <col min="152" max="152" width="9.109375" style="34"/>
    <col min="153" max="153" width="17.88671875" style="34" customWidth="1"/>
    <col min="154" max="154" width="13" style="34" customWidth="1"/>
    <col min="155" max="16384" width="9.109375" style="34"/>
  </cols>
  <sheetData>
    <row r="1" spans="1:154">
      <c r="B1" s="56" t="s">
        <v>154</v>
      </c>
      <c r="C1" s="57"/>
      <c r="D1" s="275"/>
      <c r="E1" s="275"/>
      <c r="F1" s="57"/>
      <c r="G1" s="57"/>
      <c r="H1" s="58"/>
      <c r="I1" s="58"/>
      <c r="J1" s="58"/>
      <c r="K1" s="58"/>
      <c r="L1" s="58"/>
      <c r="M1" s="58"/>
      <c r="S1" s="167"/>
      <c r="U1" s="167"/>
      <c r="V1" s="167"/>
      <c r="W1" s="167"/>
      <c r="X1" s="167"/>
      <c r="Y1" s="167"/>
      <c r="Z1" s="167"/>
      <c r="AA1" s="167"/>
      <c r="AB1" s="167"/>
      <c r="AC1" s="167"/>
      <c r="AD1" s="167"/>
      <c r="AE1" s="167"/>
      <c r="AF1" s="167"/>
      <c r="AH1" s="167"/>
      <c r="AI1" s="167"/>
      <c r="AJ1" s="167"/>
      <c r="AK1" s="167"/>
      <c r="AL1" s="167"/>
      <c r="AM1" s="167"/>
      <c r="AN1" s="167"/>
      <c r="AO1" s="167"/>
      <c r="AP1" s="167"/>
      <c r="AQ1" s="167"/>
      <c r="AR1" s="167"/>
      <c r="AS1" s="167"/>
      <c r="AU1" s="167"/>
      <c r="AV1" s="167"/>
      <c r="AW1" s="167"/>
      <c r="AX1" s="167"/>
      <c r="AY1" s="167"/>
      <c r="AZ1" s="167"/>
      <c r="BA1" s="167"/>
      <c r="BB1" s="167"/>
      <c r="BC1" s="167"/>
      <c r="BD1" s="167"/>
      <c r="BE1" s="167"/>
      <c r="BF1" s="167"/>
      <c r="BH1" s="167"/>
      <c r="BI1" s="167"/>
      <c r="BJ1" s="167"/>
      <c r="BK1" s="167"/>
      <c r="BL1" s="167"/>
      <c r="BM1" s="167"/>
      <c r="BN1" s="167"/>
      <c r="BO1" s="167"/>
      <c r="BP1" s="167"/>
      <c r="BQ1" s="167"/>
      <c r="BR1" s="167"/>
      <c r="BS1" s="167"/>
      <c r="BU1" s="167"/>
      <c r="BV1" s="167"/>
      <c r="BW1" s="167"/>
      <c r="BX1" s="167"/>
      <c r="BY1" s="167"/>
      <c r="BZ1" s="167"/>
      <c r="CA1" s="167"/>
      <c r="CB1" s="167"/>
      <c r="CC1" s="167"/>
      <c r="CD1" s="167"/>
      <c r="CE1" s="167"/>
      <c r="CF1" s="167"/>
      <c r="CH1" s="167"/>
      <c r="CI1" s="167"/>
      <c r="CJ1" s="167"/>
      <c r="CK1" s="167"/>
      <c r="CL1" s="167"/>
      <c r="CM1" s="167"/>
      <c r="CN1" s="167"/>
      <c r="CO1" s="167"/>
      <c r="CP1" s="167"/>
      <c r="CQ1" s="167"/>
      <c r="CR1" s="167"/>
      <c r="CS1" s="167"/>
      <c r="CU1" s="167"/>
      <c r="CV1" s="167"/>
      <c r="CW1" s="167"/>
      <c r="CX1" s="167"/>
      <c r="CY1" s="167"/>
      <c r="CZ1" s="167"/>
      <c r="DA1" s="167"/>
      <c r="DB1" s="167"/>
      <c r="DC1" s="167"/>
      <c r="DD1" s="167"/>
      <c r="DE1" s="167"/>
      <c r="DF1" s="167"/>
      <c r="DH1" s="167"/>
      <c r="DI1" s="167"/>
      <c r="DJ1" s="167"/>
      <c r="DK1" s="167"/>
      <c r="DL1" s="167"/>
      <c r="DM1" s="167"/>
      <c r="DN1" s="167"/>
      <c r="DO1" s="167"/>
      <c r="DP1" s="167"/>
      <c r="DQ1" s="167"/>
      <c r="DR1" s="167"/>
      <c r="DS1" s="167"/>
      <c r="DU1" s="167"/>
      <c r="DV1" s="167"/>
      <c r="DW1" s="167"/>
      <c r="DX1" s="167"/>
      <c r="DY1" s="167"/>
      <c r="DZ1" s="167"/>
      <c r="EA1" s="167"/>
      <c r="EB1" s="167"/>
      <c r="EC1" s="167"/>
      <c r="ED1" s="167"/>
      <c r="EE1" s="167"/>
      <c r="EF1" s="167"/>
      <c r="EH1" s="167"/>
      <c r="EI1" s="167"/>
      <c r="EJ1" s="167"/>
      <c r="EK1" s="167"/>
      <c r="EL1" s="167"/>
      <c r="EM1" s="167"/>
      <c r="EN1" s="167"/>
      <c r="EO1" s="167"/>
      <c r="EP1" s="167"/>
      <c r="EQ1" s="167"/>
      <c r="ER1" s="167"/>
    </row>
    <row r="2" spans="1:154" ht="18">
      <c r="C2" s="35"/>
      <c r="D2" s="172"/>
      <c r="E2" s="172"/>
      <c r="F2" s="35"/>
      <c r="G2" s="35"/>
      <c r="H2" s="424" t="s">
        <v>144</v>
      </c>
      <c r="I2" s="425"/>
      <c r="J2" s="425"/>
      <c r="K2" s="425"/>
      <c r="L2" s="425"/>
      <c r="M2" s="425"/>
      <c r="N2" s="425"/>
      <c r="O2" s="425"/>
      <c r="P2" s="425"/>
      <c r="Q2" s="425"/>
      <c r="R2" s="425"/>
      <c r="S2" s="426"/>
      <c r="U2" s="408" t="s">
        <v>145</v>
      </c>
      <c r="V2" s="409"/>
      <c r="W2" s="409"/>
      <c r="X2" s="409"/>
      <c r="Y2" s="409"/>
      <c r="Z2" s="409"/>
      <c r="AA2" s="409"/>
      <c r="AB2" s="409"/>
      <c r="AC2" s="409"/>
      <c r="AD2" s="409"/>
      <c r="AE2" s="409"/>
      <c r="AF2" s="410"/>
      <c r="AH2" s="408" t="s">
        <v>146</v>
      </c>
      <c r="AI2" s="409"/>
      <c r="AJ2" s="409"/>
      <c r="AK2" s="409"/>
      <c r="AL2" s="409"/>
      <c r="AM2" s="409"/>
      <c r="AN2" s="409"/>
      <c r="AO2" s="409"/>
      <c r="AP2" s="409"/>
      <c r="AQ2" s="409"/>
      <c r="AR2" s="409"/>
      <c r="AS2" s="410"/>
      <c r="AU2" s="408" t="s">
        <v>147</v>
      </c>
      <c r="AV2" s="409"/>
      <c r="AW2" s="409"/>
      <c r="AX2" s="409"/>
      <c r="AY2" s="409"/>
      <c r="AZ2" s="409"/>
      <c r="BA2" s="409"/>
      <c r="BB2" s="409"/>
      <c r="BC2" s="409"/>
      <c r="BD2" s="409"/>
      <c r="BE2" s="409"/>
      <c r="BF2" s="410"/>
      <c r="BH2" s="408" t="s">
        <v>148</v>
      </c>
      <c r="BI2" s="409"/>
      <c r="BJ2" s="409"/>
      <c r="BK2" s="409"/>
      <c r="BL2" s="409"/>
      <c r="BM2" s="409"/>
      <c r="BN2" s="409"/>
      <c r="BO2" s="409"/>
      <c r="BP2" s="409"/>
      <c r="BQ2" s="409"/>
      <c r="BR2" s="409"/>
      <c r="BS2" s="410"/>
      <c r="BU2" s="408" t="s">
        <v>149</v>
      </c>
      <c r="BV2" s="409"/>
      <c r="BW2" s="409"/>
      <c r="BX2" s="409"/>
      <c r="BY2" s="409"/>
      <c r="BZ2" s="409"/>
      <c r="CA2" s="409"/>
      <c r="CB2" s="409"/>
      <c r="CC2" s="409"/>
      <c r="CD2" s="409"/>
      <c r="CE2" s="409"/>
      <c r="CF2" s="410"/>
      <c r="CH2" s="408" t="s">
        <v>150</v>
      </c>
      <c r="CI2" s="409"/>
      <c r="CJ2" s="409"/>
      <c r="CK2" s="409"/>
      <c r="CL2" s="409"/>
      <c r="CM2" s="409"/>
      <c r="CN2" s="409"/>
      <c r="CO2" s="409"/>
      <c r="CP2" s="409"/>
      <c r="CQ2" s="409"/>
      <c r="CR2" s="409"/>
      <c r="CS2" s="410"/>
      <c r="CU2" s="408" t="s">
        <v>157</v>
      </c>
      <c r="CV2" s="409"/>
      <c r="CW2" s="409"/>
      <c r="CX2" s="409"/>
      <c r="CY2" s="409"/>
      <c r="CZ2" s="409"/>
      <c r="DA2" s="409"/>
      <c r="DB2" s="409"/>
      <c r="DC2" s="409"/>
      <c r="DD2" s="409"/>
      <c r="DE2" s="409"/>
      <c r="DF2" s="410"/>
      <c r="DH2" s="408" t="s">
        <v>158</v>
      </c>
      <c r="DI2" s="409"/>
      <c r="DJ2" s="409"/>
      <c r="DK2" s="409"/>
      <c r="DL2" s="409"/>
      <c r="DM2" s="409"/>
      <c r="DN2" s="409"/>
      <c r="DO2" s="409"/>
      <c r="DP2" s="409"/>
      <c r="DQ2" s="409"/>
      <c r="DR2" s="409"/>
      <c r="DS2" s="410"/>
      <c r="DU2" s="408" t="s">
        <v>159</v>
      </c>
      <c r="DV2" s="409"/>
      <c r="DW2" s="409"/>
      <c r="DX2" s="409"/>
      <c r="DY2" s="409"/>
      <c r="DZ2" s="409"/>
      <c r="EA2" s="409"/>
      <c r="EB2" s="409"/>
      <c r="EC2" s="409"/>
      <c r="ED2" s="409"/>
      <c r="EE2" s="409"/>
      <c r="EF2" s="410"/>
      <c r="EH2" s="421" t="s">
        <v>160</v>
      </c>
      <c r="EI2" s="422"/>
      <c r="EJ2" s="422"/>
      <c r="EK2" s="422"/>
      <c r="EL2" s="422"/>
      <c r="EM2" s="422"/>
      <c r="EN2" s="422"/>
      <c r="EO2" s="422"/>
      <c r="EP2" s="422"/>
      <c r="EQ2" s="422"/>
      <c r="ER2" s="422"/>
      <c r="ES2" s="423"/>
    </row>
    <row r="3" spans="1:154" ht="62.4">
      <c r="A3" s="35" t="s">
        <v>55</v>
      </c>
      <c r="B3" s="411" t="s">
        <v>120</v>
      </c>
      <c r="C3" s="412"/>
      <c r="D3" s="412"/>
      <c r="E3" s="413"/>
      <c r="F3" s="66" t="s">
        <v>133</v>
      </c>
      <c r="G3" s="66" t="s">
        <v>134</v>
      </c>
      <c r="H3" s="38" t="s">
        <v>123</v>
      </c>
      <c r="I3" s="38" t="s">
        <v>24</v>
      </c>
      <c r="J3" s="38" t="s">
        <v>12</v>
      </c>
      <c r="K3" s="38" t="s">
        <v>19</v>
      </c>
      <c r="L3" s="39" t="s">
        <v>124</v>
      </c>
      <c r="M3" s="371" t="s">
        <v>125</v>
      </c>
      <c r="N3" s="371" t="s">
        <v>222</v>
      </c>
      <c r="O3" s="371" t="s">
        <v>136</v>
      </c>
      <c r="P3" s="371" t="s">
        <v>546</v>
      </c>
      <c r="Q3" s="371" t="s">
        <v>565</v>
      </c>
      <c r="R3" s="51" t="s">
        <v>126</v>
      </c>
      <c r="S3" s="39" t="s">
        <v>25</v>
      </c>
      <c r="U3" s="84" t="s">
        <v>123</v>
      </c>
      <c r="V3" s="38" t="s">
        <v>24</v>
      </c>
      <c r="W3" s="38" t="s">
        <v>12</v>
      </c>
      <c r="X3" s="38" t="s">
        <v>19</v>
      </c>
      <c r="Y3" s="39" t="s">
        <v>124</v>
      </c>
      <c r="Z3" s="97" t="s">
        <v>125</v>
      </c>
      <c r="AA3" s="97" t="s">
        <v>222</v>
      </c>
      <c r="AB3" s="97" t="s">
        <v>136</v>
      </c>
      <c r="AC3" s="97" t="s">
        <v>546</v>
      </c>
      <c r="AD3" s="97" t="s">
        <v>565</v>
      </c>
      <c r="AE3" s="51" t="s">
        <v>126</v>
      </c>
      <c r="AF3" s="39" t="s">
        <v>25</v>
      </c>
      <c r="AH3" s="84" t="s">
        <v>123</v>
      </c>
      <c r="AI3" s="84" t="s">
        <v>24</v>
      </c>
      <c r="AJ3" s="84" t="s">
        <v>12</v>
      </c>
      <c r="AK3" s="84" t="s">
        <v>19</v>
      </c>
      <c r="AL3" s="85" t="s">
        <v>124</v>
      </c>
      <c r="AM3" s="97" t="s">
        <v>125</v>
      </c>
      <c r="AN3" s="97" t="s">
        <v>222</v>
      </c>
      <c r="AO3" s="97" t="s">
        <v>136</v>
      </c>
      <c r="AP3" s="97" t="s">
        <v>546</v>
      </c>
      <c r="AQ3" s="97" t="s">
        <v>565</v>
      </c>
      <c r="AR3" s="91" t="s">
        <v>126</v>
      </c>
      <c r="AS3" s="85" t="s">
        <v>25</v>
      </c>
      <c r="AU3" s="84" t="s">
        <v>123</v>
      </c>
      <c r="AV3" s="84" t="s">
        <v>24</v>
      </c>
      <c r="AW3" s="84" t="s">
        <v>12</v>
      </c>
      <c r="AX3" s="84" t="s">
        <v>19</v>
      </c>
      <c r="AY3" s="85" t="s">
        <v>124</v>
      </c>
      <c r="AZ3" s="97" t="s">
        <v>125</v>
      </c>
      <c r="BA3" s="97" t="s">
        <v>222</v>
      </c>
      <c r="BB3" s="97" t="s">
        <v>136</v>
      </c>
      <c r="BC3" s="97" t="s">
        <v>546</v>
      </c>
      <c r="BD3" s="97" t="s">
        <v>565</v>
      </c>
      <c r="BE3" s="91" t="s">
        <v>126</v>
      </c>
      <c r="BF3" s="85" t="s">
        <v>25</v>
      </c>
      <c r="BH3" s="84" t="s">
        <v>123</v>
      </c>
      <c r="BI3" s="84" t="s">
        <v>24</v>
      </c>
      <c r="BJ3" s="84" t="s">
        <v>12</v>
      </c>
      <c r="BK3" s="84" t="s">
        <v>19</v>
      </c>
      <c r="BL3" s="85" t="s">
        <v>124</v>
      </c>
      <c r="BM3" s="97" t="s">
        <v>125</v>
      </c>
      <c r="BN3" s="97" t="s">
        <v>222</v>
      </c>
      <c r="BO3" s="97" t="s">
        <v>136</v>
      </c>
      <c r="BP3" s="97" t="s">
        <v>546</v>
      </c>
      <c r="BQ3" s="97" t="s">
        <v>565</v>
      </c>
      <c r="BR3" s="91" t="s">
        <v>126</v>
      </c>
      <c r="BS3" s="85" t="s">
        <v>25</v>
      </c>
      <c r="BU3" s="84" t="s">
        <v>123</v>
      </c>
      <c r="BV3" s="84" t="s">
        <v>24</v>
      </c>
      <c r="BW3" s="84" t="s">
        <v>12</v>
      </c>
      <c r="BX3" s="84" t="s">
        <v>19</v>
      </c>
      <c r="BY3" s="85" t="s">
        <v>124</v>
      </c>
      <c r="BZ3" s="97" t="s">
        <v>125</v>
      </c>
      <c r="CA3" s="97" t="s">
        <v>222</v>
      </c>
      <c r="CB3" s="97" t="s">
        <v>136</v>
      </c>
      <c r="CC3" s="97" t="s">
        <v>546</v>
      </c>
      <c r="CD3" s="97" t="s">
        <v>565</v>
      </c>
      <c r="CE3" s="91" t="s">
        <v>126</v>
      </c>
      <c r="CF3" s="85" t="s">
        <v>25</v>
      </c>
      <c r="CH3" s="84" t="s">
        <v>123</v>
      </c>
      <c r="CI3" s="84" t="s">
        <v>24</v>
      </c>
      <c r="CJ3" s="84" t="s">
        <v>12</v>
      </c>
      <c r="CK3" s="84" t="s">
        <v>19</v>
      </c>
      <c r="CL3" s="85" t="s">
        <v>124</v>
      </c>
      <c r="CM3" s="97" t="s">
        <v>125</v>
      </c>
      <c r="CN3" s="97" t="s">
        <v>222</v>
      </c>
      <c r="CO3" s="97" t="s">
        <v>136</v>
      </c>
      <c r="CP3" s="97" t="s">
        <v>546</v>
      </c>
      <c r="CQ3" s="97" t="s">
        <v>565</v>
      </c>
      <c r="CR3" s="91" t="s">
        <v>126</v>
      </c>
      <c r="CS3" s="85" t="s">
        <v>25</v>
      </c>
      <c r="CU3" s="84" t="s">
        <v>123</v>
      </c>
      <c r="CV3" s="84" t="s">
        <v>24</v>
      </c>
      <c r="CW3" s="84" t="s">
        <v>12</v>
      </c>
      <c r="CX3" s="84" t="s">
        <v>19</v>
      </c>
      <c r="CY3" s="85" t="s">
        <v>124</v>
      </c>
      <c r="CZ3" s="97" t="s">
        <v>125</v>
      </c>
      <c r="DA3" s="97" t="s">
        <v>222</v>
      </c>
      <c r="DB3" s="97" t="s">
        <v>136</v>
      </c>
      <c r="DC3" s="97" t="s">
        <v>546</v>
      </c>
      <c r="DD3" s="97" t="s">
        <v>565</v>
      </c>
      <c r="DE3" s="91" t="s">
        <v>126</v>
      </c>
      <c r="DF3" s="85" t="s">
        <v>25</v>
      </c>
      <c r="DH3" s="84" t="s">
        <v>123</v>
      </c>
      <c r="DI3" s="84" t="s">
        <v>24</v>
      </c>
      <c r="DJ3" s="84" t="s">
        <v>12</v>
      </c>
      <c r="DK3" s="84" t="s">
        <v>19</v>
      </c>
      <c r="DL3" s="85" t="s">
        <v>124</v>
      </c>
      <c r="DM3" s="97" t="s">
        <v>125</v>
      </c>
      <c r="DN3" s="97" t="s">
        <v>222</v>
      </c>
      <c r="DO3" s="97" t="s">
        <v>136</v>
      </c>
      <c r="DP3" s="97" t="s">
        <v>546</v>
      </c>
      <c r="DQ3" s="97" t="s">
        <v>565</v>
      </c>
      <c r="DR3" s="91" t="s">
        <v>126</v>
      </c>
      <c r="DS3" s="85" t="s">
        <v>25</v>
      </c>
      <c r="DU3" s="84" t="s">
        <v>123</v>
      </c>
      <c r="DV3" s="84" t="s">
        <v>24</v>
      </c>
      <c r="DW3" s="84" t="s">
        <v>12</v>
      </c>
      <c r="DX3" s="84" t="s">
        <v>19</v>
      </c>
      <c r="DY3" s="85" t="s">
        <v>124</v>
      </c>
      <c r="DZ3" s="97" t="s">
        <v>125</v>
      </c>
      <c r="EA3" s="97" t="s">
        <v>222</v>
      </c>
      <c r="EB3" s="97" t="s">
        <v>136</v>
      </c>
      <c r="EC3" s="97" t="s">
        <v>546</v>
      </c>
      <c r="ED3" s="97" t="s">
        <v>565</v>
      </c>
      <c r="EE3" s="91" t="s">
        <v>126</v>
      </c>
      <c r="EF3" s="85" t="s">
        <v>25</v>
      </c>
      <c r="EH3" s="62" t="s">
        <v>123</v>
      </c>
      <c r="EI3" s="62" t="s">
        <v>24</v>
      </c>
      <c r="EJ3" s="62" t="s">
        <v>12</v>
      </c>
      <c r="EK3" s="62" t="s">
        <v>19</v>
      </c>
      <c r="EL3" s="63" t="s">
        <v>124</v>
      </c>
      <c r="EM3" s="63" t="s">
        <v>125</v>
      </c>
      <c r="EN3" s="63" t="s">
        <v>569</v>
      </c>
      <c r="EO3" s="63" t="s">
        <v>136</v>
      </c>
      <c r="EP3" s="63" t="s">
        <v>546</v>
      </c>
      <c r="EQ3" s="63" t="s">
        <v>565</v>
      </c>
      <c r="ER3" s="63" t="s">
        <v>126</v>
      </c>
      <c r="ES3" s="63" t="s">
        <v>25</v>
      </c>
    </row>
    <row r="4" spans="1:154" ht="62.4">
      <c r="A4" s="37" t="s">
        <v>56</v>
      </c>
      <c r="B4" s="416" t="s">
        <v>121</v>
      </c>
      <c r="C4" s="417"/>
      <c r="D4" s="417"/>
      <c r="E4" s="418"/>
      <c r="F4" s="66" t="s">
        <v>135</v>
      </c>
      <c r="G4" s="66" t="s">
        <v>135</v>
      </c>
      <c r="H4" s="38" t="s">
        <v>137</v>
      </c>
      <c r="I4" s="38" t="s">
        <v>139</v>
      </c>
      <c r="J4" s="38" t="s">
        <v>140</v>
      </c>
      <c r="K4" s="38" t="s">
        <v>138</v>
      </c>
      <c r="L4" s="39" t="s">
        <v>141</v>
      </c>
      <c r="M4" s="371" t="s">
        <v>125</v>
      </c>
      <c r="N4" s="371" t="s">
        <v>222</v>
      </c>
      <c r="O4" s="371" t="s">
        <v>136</v>
      </c>
      <c r="P4" s="371" t="s">
        <v>546</v>
      </c>
      <c r="Q4" s="371" t="s">
        <v>565</v>
      </c>
      <c r="R4" s="39" t="s">
        <v>161</v>
      </c>
      <c r="S4" s="61" t="s">
        <v>162</v>
      </c>
      <c r="U4" s="84" t="s">
        <v>137</v>
      </c>
      <c r="V4" s="38" t="s">
        <v>139</v>
      </c>
      <c r="W4" s="38" t="s">
        <v>140</v>
      </c>
      <c r="X4" s="38" t="s">
        <v>138</v>
      </c>
      <c r="Y4" s="39" t="s">
        <v>141</v>
      </c>
      <c r="Z4" s="97" t="s">
        <v>125</v>
      </c>
      <c r="AA4" s="97" t="s">
        <v>222</v>
      </c>
      <c r="AB4" s="97" t="s">
        <v>136</v>
      </c>
      <c r="AC4" s="97" t="s">
        <v>546</v>
      </c>
      <c r="AD4" s="97" t="s">
        <v>565</v>
      </c>
      <c r="AE4" s="39" t="s">
        <v>161</v>
      </c>
      <c r="AF4" s="61" t="s">
        <v>162</v>
      </c>
      <c r="AH4" s="84" t="s">
        <v>137</v>
      </c>
      <c r="AI4" s="84" t="s">
        <v>139</v>
      </c>
      <c r="AJ4" s="84" t="s">
        <v>140</v>
      </c>
      <c r="AK4" s="84" t="s">
        <v>138</v>
      </c>
      <c r="AL4" s="85" t="s">
        <v>141</v>
      </c>
      <c r="AM4" s="97" t="s">
        <v>125</v>
      </c>
      <c r="AN4" s="97" t="s">
        <v>222</v>
      </c>
      <c r="AO4" s="97" t="s">
        <v>136</v>
      </c>
      <c r="AP4" s="97" t="s">
        <v>546</v>
      </c>
      <c r="AQ4" s="97" t="s">
        <v>565</v>
      </c>
      <c r="AR4" s="85" t="s">
        <v>161</v>
      </c>
      <c r="AS4" s="97" t="s">
        <v>162</v>
      </c>
      <c r="AU4" s="84" t="s">
        <v>137</v>
      </c>
      <c r="AV4" s="84" t="s">
        <v>139</v>
      </c>
      <c r="AW4" s="84" t="s">
        <v>140</v>
      </c>
      <c r="AX4" s="84" t="s">
        <v>138</v>
      </c>
      <c r="AY4" s="85" t="s">
        <v>141</v>
      </c>
      <c r="AZ4" s="97" t="s">
        <v>125</v>
      </c>
      <c r="BA4" s="97" t="s">
        <v>222</v>
      </c>
      <c r="BB4" s="97" t="s">
        <v>136</v>
      </c>
      <c r="BC4" s="97" t="s">
        <v>546</v>
      </c>
      <c r="BD4" s="97" t="s">
        <v>565</v>
      </c>
      <c r="BE4" s="85" t="s">
        <v>161</v>
      </c>
      <c r="BF4" s="97" t="s">
        <v>162</v>
      </c>
      <c r="BH4" s="84" t="s">
        <v>137</v>
      </c>
      <c r="BI4" s="84" t="s">
        <v>139</v>
      </c>
      <c r="BJ4" s="84" t="s">
        <v>140</v>
      </c>
      <c r="BK4" s="84" t="s">
        <v>138</v>
      </c>
      <c r="BL4" s="85" t="s">
        <v>141</v>
      </c>
      <c r="BM4" s="97" t="s">
        <v>125</v>
      </c>
      <c r="BN4" s="97" t="s">
        <v>222</v>
      </c>
      <c r="BO4" s="97" t="s">
        <v>136</v>
      </c>
      <c r="BP4" s="97" t="s">
        <v>546</v>
      </c>
      <c r="BQ4" s="97" t="s">
        <v>565</v>
      </c>
      <c r="BR4" s="85" t="s">
        <v>161</v>
      </c>
      <c r="BS4" s="97" t="s">
        <v>162</v>
      </c>
      <c r="BU4" s="84" t="s">
        <v>137</v>
      </c>
      <c r="BV4" s="84" t="s">
        <v>139</v>
      </c>
      <c r="BW4" s="84" t="s">
        <v>140</v>
      </c>
      <c r="BX4" s="84" t="s">
        <v>138</v>
      </c>
      <c r="BY4" s="85" t="s">
        <v>141</v>
      </c>
      <c r="BZ4" s="97" t="s">
        <v>125</v>
      </c>
      <c r="CA4" s="97" t="s">
        <v>222</v>
      </c>
      <c r="CB4" s="97" t="s">
        <v>136</v>
      </c>
      <c r="CC4" s="97" t="s">
        <v>546</v>
      </c>
      <c r="CD4" s="97" t="s">
        <v>565</v>
      </c>
      <c r="CE4" s="85" t="s">
        <v>161</v>
      </c>
      <c r="CF4" s="97" t="s">
        <v>162</v>
      </c>
      <c r="CH4" s="84" t="s">
        <v>137</v>
      </c>
      <c r="CI4" s="84" t="s">
        <v>139</v>
      </c>
      <c r="CJ4" s="84" t="s">
        <v>140</v>
      </c>
      <c r="CK4" s="84" t="s">
        <v>138</v>
      </c>
      <c r="CL4" s="85" t="s">
        <v>141</v>
      </c>
      <c r="CM4" s="97" t="s">
        <v>125</v>
      </c>
      <c r="CN4" s="97" t="s">
        <v>222</v>
      </c>
      <c r="CO4" s="97" t="s">
        <v>136</v>
      </c>
      <c r="CP4" s="97" t="s">
        <v>546</v>
      </c>
      <c r="CQ4" s="97" t="s">
        <v>565</v>
      </c>
      <c r="CR4" s="85" t="s">
        <v>161</v>
      </c>
      <c r="CS4" s="97" t="s">
        <v>162</v>
      </c>
      <c r="CU4" s="84" t="s">
        <v>137</v>
      </c>
      <c r="CV4" s="84" t="s">
        <v>139</v>
      </c>
      <c r="CW4" s="84" t="s">
        <v>140</v>
      </c>
      <c r="CX4" s="84" t="s">
        <v>138</v>
      </c>
      <c r="CY4" s="85" t="s">
        <v>141</v>
      </c>
      <c r="CZ4" s="97" t="s">
        <v>125</v>
      </c>
      <c r="DA4" s="97" t="s">
        <v>222</v>
      </c>
      <c r="DB4" s="97" t="s">
        <v>136</v>
      </c>
      <c r="DC4" s="97" t="s">
        <v>546</v>
      </c>
      <c r="DD4" s="97" t="s">
        <v>565</v>
      </c>
      <c r="DE4" s="85" t="s">
        <v>161</v>
      </c>
      <c r="DF4" s="97" t="s">
        <v>162</v>
      </c>
      <c r="DH4" s="84" t="s">
        <v>137</v>
      </c>
      <c r="DI4" s="84" t="s">
        <v>139</v>
      </c>
      <c r="DJ4" s="84" t="s">
        <v>140</v>
      </c>
      <c r="DK4" s="84" t="s">
        <v>138</v>
      </c>
      <c r="DL4" s="85" t="s">
        <v>141</v>
      </c>
      <c r="DM4" s="97" t="s">
        <v>125</v>
      </c>
      <c r="DN4" s="97" t="s">
        <v>222</v>
      </c>
      <c r="DO4" s="97" t="s">
        <v>136</v>
      </c>
      <c r="DP4" s="97" t="s">
        <v>546</v>
      </c>
      <c r="DQ4" s="97" t="s">
        <v>565</v>
      </c>
      <c r="DR4" s="85" t="s">
        <v>161</v>
      </c>
      <c r="DS4" s="97" t="s">
        <v>162</v>
      </c>
      <c r="DU4" s="84" t="s">
        <v>137</v>
      </c>
      <c r="DV4" s="84" t="s">
        <v>139</v>
      </c>
      <c r="DW4" s="84" t="s">
        <v>140</v>
      </c>
      <c r="DX4" s="84" t="s">
        <v>138</v>
      </c>
      <c r="DY4" s="85" t="s">
        <v>141</v>
      </c>
      <c r="DZ4" s="97" t="s">
        <v>125</v>
      </c>
      <c r="EA4" s="97" t="s">
        <v>222</v>
      </c>
      <c r="EB4" s="97" t="s">
        <v>136</v>
      </c>
      <c r="EC4" s="97" t="s">
        <v>546</v>
      </c>
      <c r="ED4" s="97" t="s">
        <v>565</v>
      </c>
      <c r="EE4" s="85" t="s">
        <v>161</v>
      </c>
      <c r="EF4" s="97" t="s">
        <v>162</v>
      </c>
      <c r="EH4" s="62" t="s">
        <v>137</v>
      </c>
      <c r="EI4" s="62" t="s">
        <v>139</v>
      </c>
      <c r="EJ4" s="62" t="s">
        <v>140</v>
      </c>
      <c r="EK4" s="62" t="s">
        <v>138</v>
      </c>
      <c r="EL4" s="63" t="s">
        <v>141</v>
      </c>
      <c r="EM4" s="63" t="s">
        <v>125</v>
      </c>
      <c r="EN4" s="63" t="s">
        <v>569</v>
      </c>
      <c r="EO4" s="63" t="s">
        <v>136</v>
      </c>
      <c r="EP4" s="63" t="s">
        <v>546</v>
      </c>
      <c r="EQ4" s="63" t="s">
        <v>565</v>
      </c>
      <c r="ER4" s="63" t="s">
        <v>161</v>
      </c>
      <c r="ES4" s="63" t="s">
        <v>162</v>
      </c>
    </row>
    <row r="5" spans="1:154" ht="43.2">
      <c r="A5" s="40"/>
      <c r="B5" s="45"/>
      <c r="C5" s="46"/>
      <c r="D5" s="46"/>
      <c r="E5" s="47"/>
      <c r="F5" s="47" t="s">
        <v>131</v>
      </c>
      <c r="G5" s="47" t="s">
        <v>132</v>
      </c>
      <c r="H5" s="52">
        <v>1</v>
      </c>
      <c r="I5" s="52">
        <v>2</v>
      </c>
      <c r="J5" s="52">
        <v>3</v>
      </c>
      <c r="K5" s="52">
        <v>4</v>
      </c>
      <c r="L5" s="52">
        <v>5</v>
      </c>
      <c r="M5" s="52">
        <v>6</v>
      </c>
      <c r="N5" s="52">
        <v>7</v>
      </c>
      <c r="O5" s="52">
        <v>8</v>
      </c>
      <c r="P5" s="52">
        <v>9</v>
      </c>
      <c r="Q5" s="52">
        <v>10</v>
      </c>
      <c r="R5" s="52">
        <v>11</v>
      </c>
      <c r="S5" s="55" t="s">
        <v>174</v>
      </c>
      <c r="U5" s="92">
        <v>1</v>
      </c>
      <c r="V5" s="52">
        <v>2</v>
      </c>
      <c r="W5" s="52">
        <v>3</v>
      </c>
      <c r="X5" s="52">
        <v>4</v>
      </c>
      <c r="Y5" s="52">
        <v>5</v>
      </c>
      <c r="Z5" s="52">
        <v>6</v>
      </c>
      <c r="AA5" s="52">
        <v>7</v>
      </c>
      <c r="AB5" s="52">
        <v>8</v>
      </c>
      <c r="AC5" s="52">
        <v>9</v>
      </c>
      <c r="AD5" s="52">
        <v>10</v>
      </c>
      <c r="AE5" s="52">
        <v>11</v>
      </c>
      <c r="AF5" s="55" t="s">
        <v>174</v>
      </c>
      <c r="AH5" s="92">
        <v>1</v>
      </c>
      <c r="AI5" s="92">
        <v>2</v>
      </c>
      <c r="AJ5" s="92">
        <v>3</v>
      </c>
      <c r="AK5" s="92">
        <v>4</v>
      </c>
      <c r="AL5" s="92">
        <v>5</v>
      </c>
      <c r="AM5" s="92">
        <v>6</v>
      </c>
      <c r="AN5" s="92">
        <v>7</v>
      </c>
      <c r="AO5" s="92">
        <v>8</v>
      </c>
      <c r="AP5" s="92">
        <v>9</v>
      </c>
      <c r="AQ5" s="92">
        <v>10</v>
      </c>
      <c r="AR5" s="92">
        <v>11</v>
      </c>
      <c r="AS5" s="95" t="s">
        <v>174</v>
      </c>
      <c r="AU5" s="92">
        <v>1</v>
      </c>
      <c r="AV5" s="92">
        <v>2</v>
      </c>
      <c r="AW5" s="92">
        <v>3</v>
      </c>
      <c r="AX5" s="92">
        <v>4</v>
      </c>
      <c r="AY5" s="92">
        <v>5</v>
      </c>
      <c r="AZ5" s="92">
        <v>6</v>
      </c>
      <c r="BA5" s="92">
        <v>7</v>
      </c>
      <c r="BB5" s="92">
        <v>8</v>
      </c>
      <c r="BC5" s="92">
        <v>9</v>
      </c>
      <c r="BD5" s="92">
        <v>10</v>
      </c>
      <c r="BE5" s="92">
        <v>11</v>
      </c>
      <c r="BF5" s="95" t="s">
        <v>174</v>
      </c>
      <c r="BH5" s="92">
        <v>1</v>
      </c>
      <c r="BI5" s="92">
        <v>2</v>
      </c>
      <c r="BJ5" s="92">
        <v>3</v>
      </c>
      <c r="BK5" s="92">
        <v>4</v>
      </c>
      <c r="BL5" s="92">
        <v>5</v>
      </c>
      <c r="BM5" s="92">
        <v>6</v>
      </c>
      <c r="BN5" s="92">
        <v>7</v>
      </c>
      <c r="BO5" s="92">
        <v>8</v>
      </c>
      <c r="BP5" s="92">
        <v>9</v>
      </c>
      <c r="BQ5" s="92">
        <v>10</v>
      </c>
      <c r="BR5" s="92">
        <v>11</v>
      </c>
      <c r="BS5" s="95" t="s">
        <v>174</v>
      </c>
      <c r="BU5" s="92">
        <v>1</v>
      </c>
      <c r="BV5" s="92">
        <v>2</v>
      </c>
      <c r="BW5" s="92">
        <v>3</v>
      </c>
      <c r="BX5" s="92">
        <v>4</v>
      </c>
      <c r="BY5" s="92">
        <v>5</v>
      </c>
      <c r="BZ5" s="92">
        <v>6</v>
      </c>
      <c r="CA5" s="92">
        <v>7</v>
      </c>
      <c r="CB5" s="92">
        <v>8</v>
      </c>
      <c r="CC5" s="92">
        <v>9</v>
      </c>
      <c r="CD5" s="92">
        <v>10</v>
      </c>
      <c r="CE5" s="92">
        <v>11</v>
      </c>
      <c r="CF5" s="95" t="s">
        <v>174</v>
      </c>
      <c r="CH5" s="92">
        <v>1</v>
      </c>
      <c r="CI5" s="92">
        <v>2</v>
      </c>
      <c r="CJ5" s="92">
        <v>3</v>
      </c>
      <c r="CK5" s="92">
        <v>4</v>
      </c>
      <c r="CL5" s="92">
        <v>5</v>
      </c>
      <c r="CM5" s="92">
        <v>6</v>
      </c>
      <c r="CN5" s="92">
        <v>7</v>
      </c>
      <c r="CO5" s="92">
        <v>8</v>
      </c>
      <c r="CP5" s="92">
        <v>9</v>
      </c>
      <c r="CQ5" s="92">
        <v>10</v>
      </c>
      <c r="CR5" s="92">
        <v>11</v>
      </c>
      <c r="CS5" s="95" t="s">
        <v>174</v>
      </c>
      <c r="CU5" s="92">
        <v>1</v>
      </c>
      <c r="CV5" s="92">
        <v>2</v>
      </c>
      <c r="CW5" s="92">
        <v>3</v>
      </c>
      <c r="CX5" s="92">
        <v>4</v>
      </c>
      <c r="CY5" s="92">
        <v>5</v>
      </c>
      <c r="CZ5" s="92">
        <v>6</v>
      </c>
      <c r="DA5" s="92">
        <v>7</v>
      </c>
      <c r="DB5" s="92">
        <v>8</v>
      </c>
      <c r="DC5" s="92">
        <v>9</v>
      </c>
      <c r="DD5" s="92">
        <v>10</v>
      </c>
      <c r="DE5" s="92">
        <v>11</v>
      </c>
      <c r="DF5" s="95" t="s">
        <v>174</v>
      </c>
      <c r="DH5" s="92">
        <v>1</v>
      </c>
      <c r="DI5" s="92">
        <v>2</v>
      </c>
      <c r="DJ5" s="92">
        <v>3</v>
      </c>
      <c r="DK5" s="92">
        <v>4</v>
      </c>
      <c r="DL5" s="92">
        <v>5</v>
      </c>
      <c r="DM5" s="92">
        <v>6</v>
      </c>
      <c r="DN5" s="92">
        <v>7</v>
      </c>
      <c r="DO5" s="92">
        <v>8</v>
      </c>
      <c r="DP5" s="92">
        <v>9</v>
      </c>
      <c r="DQ5" s="92">
        <v>10</v>
      </c>
      <c r="DR5" s="92">
        <v>11</v>
      </c>
      <c r="DS5" s="95" t="s">
        <v>174</v>
      </c>
      <c r="DU5" s="92">
        <v>1</v>
      </c>
      <c r="DV5" s="92">
        <v>2</v>
      </c>
      <c r="DW5" s="92">
        <v>3</v>
      </c>
      <c r="DX5" s="92">
        <v>4</v>
      </c>
      <c r="DY5" s="92">
        <v>5</v>
      </c>
      <c r="DZ5" s="92">
        <v>6</v>
      </c>
      <c r="EA5" s="92">
        <v>7</v>
      </c>
      <c r="EB5" s="92">
        <v>8</v>
      </c>
      <c r="EC5" s="92">
        <v>9</v>
      </c>
      <c r="ED5" s="92">
        <v>10</v>
      </c>
      <c r="EE5" s="92">
        <v>11</v>
      </c>
      <c r="EF5" s="95" t="s">
        <v>174</v>
      </c>
      <c r="EH5" s="59">
        <v>1</v>
      </c>
      <c r="EI5" s="59">
        <v>2</v>
      </c>
      <c r="EJ5" s="59">
        <v>3</v>
      </c>
      <c r="EK5" s="59">
        <v>4</v>
      </c>
      <c r="EL5" s="59">
        <v>5</v>
      </c>
      <c r="EM5" s="59">
        <v>6</v>
      </c>
      <c r="EN5" s="59">
        <v>7</v>
      </c>
      <c r="EO5" s="59">
        <v>8</v>
      </c>
      <c r="EP5" s="59">
        <v>8</v>
      </c>
      <c r="EQ5" s="59">
        <v>9</v>
      </c>
      <c r="ER5" s="59">
        <v>10</v>
      </c>
      <c r="ES5" s="60" t="s">
        <v>143</v>
      </c>
    </row>
    <row r="6" spans="1:154">
      <c r="A6" s="36"/>
      <c r="B6" s="383" t="str">
        <f>'Incremental_Cost Year 1'!B5:E5</f>
        <v>1.Qellimi I Politikes ( Kodi, Emertimi) Investimi në shëndetin e popullatës gjatë gjithë ciklit të jetws</v>
      </c>
      <c r="C6" s="406"/>
      <c r="D6" s="406"/>
      <c r="E6" s="407"/>
      <c r="F6" s="49"/>
      <c r="G6" s="49"/>
      <c r="H6" s="53">
        <f>H7+H10+H12+H17+H19+H23</f>
        <v>570489609.64071429</v>
      </c>
      <c r="I6" s="93">
        <f t="shared" ref="I6:AH6" si="0">I7+I10+I12+I17+I19+I23</f>
        <v>249865366.66666666</v>
      </c>
      <c r="J6" s="93">
        <f t="shared" si="0"/>
        <v>83835000</v>
      </c>
      <c r="K6" s="93">
        <f t="shared" si="0"/>
        <v>904189976.30738091</v>
      </c>
      <c r="L6" s="93">
        <f t="shared" si="0"/>
        <v>888753976.05738091</v>
      </c>
      <c r="M6" s="93">
        <f t="shared" si="0"/>
        <v>0</v>
      </c>
      <c r="N6" s="93">
        <f t="shared" si="0"/>
        <v>6360000</v>
      </c>
      <c r="O6" s="93">
        <f t="shared" si="0"/>
        <v>3950000</v>
      </c>
      <c r="P6" s="93">
        <f t="shared" si="0"/>
        <v>3426000</v>
      </c>
      <c r="Q6" s="93">
        <f t="shared" si="0"/>
        <v>1700000</v>
      </c>
      <c r="R6" s="93">
        <f t="shared" si="0"/>
        <v>0</v>
      </c>
      <c r="S6" s="93">
        <f t="shared" si="0"/>
        <v>-0.25</v>
      </c>
      <c r="U6" s="93">
        <f>U7+U10+U12+U17+U19+U23</f>
        <v>2189804605.583571</v>
      </c>
      <c r="V6" s="93">
        <f t="shared" si="0"/>
        <v>5394523900</v>
      </c>
      <c r="W6" s="93">
        <f t="shared" si="0"/>
        <v>158099500</v>
      </c>
      <c r="X6" s="93">
        <f t="shared" si="0"/>
        <v>7742428005.5835705</v>
      </c>
      <c r="Y6" s="93">
        <f t="shared" si="0"/>
        <v>5910767105.5835714</v>
      </c>
      <c r="Z6" s="93">
        <f t="shared" si="0"/>
        <v>0</v>
      </c>
      <c r="AA6" s="93">
        <f t="shared" si="0"/>
        <v>0</v>
      </c>
      <c r="AB6" s="93">
        <f t="shared" si="0"/>
        <v>540000</v>
      </c>
      <c r="AC6" s="93">
        <f t="shared" si="0"/>
        <v>6340800</v>
      </c>
      <c r="AD6" s="93">
        <f t="shared" si="0"/>
        <v>0</v>
      </c>
      <c r="AE6" s="93">
        <f t="shared" si="0"/>
        <v>0</v>
      </c>
      <c r="AF6" s="93">
        <f t="shared" si="0"/>
        <v>-1824780100</v>
      </c>
      <c r="AH6" s="93">
        <f t="shared" si="0"/>
        <v>2317898522.5585709</v>
      </c>
      <c r="AI6" s="93">
        <f t="shared" ref="AI6:AS6" si="1">AI7+AI10+AI12+AI17+AI19+AI23</f>
        <v>5761394170</v>
      </c>
      <c r="AJ6" s="93">
        <f t="shared" si="1"/>
        <v>699061467.47967482</v>
      </c>
      <c r="AK6" s="93">
        <f t="shared" si="1"/>
        <v>8778354160.0382462</v>
      </c>
      <c r="AL6" s="93">
        <f t="shared" si="1"/>
        <v>8002853292.5585709</v>
      </c>
      <c r="AM6" s="93">
        <f t="shared" si="1"/>
        <v>0</v>
      </c>
      <c r="AN6" s="93">
        <f t="shared" si="1"/>
        <v>0</v>
      </c>
      <c r="AO6" s="93">
        <f t="shared" si="1"/>
        <v>0</v>
      </c>
      <c r="AP6" s="93">
        <f t="shared" si="1"/>
        <v>6592800</v>
      </c>
      <c r="AQ6" s="93">
        <f t="shared" si="1"/>
        <v>249600</v>
      </c>
      <c r="AR6" s="93">
        <f t="shared" si="1"/>
        <v>0</v>
      </c>
      <c r="AS6" s="93">
        <f t="shared" si="1"/>
        <v>-768658467.47967482</v>
      </c>
      <c r="AU6" s="93">
        <f t="shared" ref="AU6:CF6" si="2">AU7+AU10+AU12+AU17+AU19+AU23</f>
        <v>2347534370.8585711</v>
      </c>
      <c r="AV6" s="93">
        <f t="shared" si="2"/>
        <v>1547156602</v>
      </c>
      <c r="AW6" s="93">
        <f t="shared" si="2"/>
        <v>764750000</v>
      </c>
      <c r="AX6" s="93">
        <f t="shared" si="2"/>
        <v>4659440972.858572</v>
      </c>
      <c r="AY6" s="93">
        <f t="shared" si="2"/>
        <v>3751070762.8585715</v>
      </c>
      <c r="AZ6" s="93">
        <f t="shared" si="2"/>
        <v>0</v>
      </c>
      <c r="BA6" s="93">
        <f t="shared" si="2"/>
        <v>0</v>
      </c>
      <c r="BB6" s="93">
        <f t="shared" si="2"/>
        <v>0</v>
      </c>
      <c r="BC6" s="93">
        <f t="shared" si="2"/>
        <v>3739200</v>
      </c>
      <c r="BD6" s="93">
        <f t="shared" si="2"/>
        <v>249600</v>
      </c>
      <c r="BE6" s="93">
        <f t="shared" si="2"/>
        <v>0</v>
      </c>
      <c r="BF6" s="93">
        <f t="shared" si="2"/>
        <v>-904381410</v>
      </c>
      <c r="BH6" s="93">
        <f t="shared" si="2"/>
        <v>2345806619.0228567</v>
      </c>
      <c r="BI6" s="93">
        <f t="shared" si="2"/>
        <v>1568111792</v>
      </c>
      <c r="BJ6" s="93">
        <f t="shared" si="2"/>
        <v>751226000</v>
      </c>
      <c r="BK6" s="93">
        <f t="shared" si="2"/>
        <v>4665144411.0228577</v>
      </c>
      <c r="BL6" s="93">
        <f t="shared" si="2"/>
        <v>3901513801.0228572</v>
      </c>
      <c r="BM6" s="93">
        <f t="shared" si="2"/>
        <v>0</v>
      </c>
      <c r="BN6" s="93">
        <f t="shared" si="2"/>
        <v>0</v>
      </c>
      <c r="BO6" s="93">
        <f t="shared" si="2"/>
        <v>0</v>
      </c>
      <c r="BP6" s="93">
        <f t="shared" si="2"/>
        <v>2346000</v>
      </c>
      <c r="BQ6" s="93">
        <f t="shared" si="2"/>
        <v>0</v>
      </c>
      <c r="BR6" s="93">
        <f t="shared" si="2"/>
        <v>0</v>
      </c>
      <c r="BS6" s="93">
        <f t="shared" si="2"/>
        <v>-761284610</v>
      </c>
      <c r="BU6" s="93">
        <f t="shared" si="2"/>
        <v>2340152504.0228567</v>
      </c>
      <c r="BV6" s="93">
        <f t="shared" si="2"/>
        <v>1612465002</v>
      </c>
      <c r="BW6" s="93">
        <f t="shared" si="2"/>
        <v>0</v>
      </c>
      <c r="BX6" s="93">
        <f t="shared" si="2"/>
        <v>3952617506.0228572</v>
      </c>
      <c r="BY6" s="93">
        <f t="shared" si="2"/>
        <v>3944031506.0228572</v>
      </c>
      <c r="BZ6" s="93">
        <f t="shared" si="2"/>
        <v>0</v>
      </c>
      <c r="CA6" s="93">
        <f t="shared" si="2"/>
        <v>0</v>
      </c>
      <c r="CB6" s="93">
        <f t="shared" si="2"/>
        <v>0</v>
      </c>
      <c r="CC6" s="93">
        <f t="shared" si="2"/>
        <v>2346000</v>
      </c>
      <c r="CD6" s="93">
        <f t="shared" si="2"/>
        <v>0</v>
      </c>
      <c r="CE6" s="93">
        <f t="shared" si="2"/>
        <v>0</v>
      </c>
      <c r="CF6" s="93">
        <f t="shared" si="2"/>
        <v>-6240000</v>
      </c>
      <c r="CH6" s="93">
        <f t="shared" ref="CH6:CS6" si="3">CH7+CH10+CH12+CH17+CH19+CH23</f>
        <v>2340152504.0228567</v>
      </c>
      <c r="CI6" s="93">
        <f t="shared" si="3"/>
        <v>1657921833</v>
      </c>
      <c r="CJ6" s="93">
        <f t="shared" si="3"/>
        <v>0</v>
      </c>
      <c r="CK6" s="93">
        <f t="shared" si="3"/>
        <v>3998074337.0228572</v>
      </c>
      <c r="CL6" s="93">
        <f t="shared" si="3"/>
        <v>3989236337.0228572</v>
      </c>
      <c r="CM6" s="93">
        <f t="shared" si="3"/>
        <v>0</v>
      </c>
      <c r="CN6" s="93">
        <f t="shared" si="3"/>
        <v>0</v>
      </c>
      <c r="CO6" s="93">
        <f t="shared" si="3"/>
        <v>0</v>
      </c>
      <c r="CP6" s="93">
        <f t="shared" si="3"/>
        <v>2346000</v>
      </c>
      <c r="CQ6" s="93">
        <f t="shared" si="3"/>
        <v>0</v>
      </c>
      <c r="CR6" s="93">
        <f t="shared" si="3"/>
        <v>0</v>
      </c>
      <c r="CS6" s="93">
        <f t="shared" si="3"/>
        <v>-6492000</v>
      </c>
      <c r="CU6" s="93">
        <f t="shared" ref="CU6:DF6" si="4">CU7+CU10+CU12+CU17+CU19+CU23</f>
        <v>2336383094.0228567</v>
      </c>
      <c r="CV6" s="93">
        <f t="shared" si="4"/>
        <v>1704477303</v>
      </c>
      <c r="CW6" s="93">
        <f t="shared" si="4"/>
        <v>0</v>
      </c>
      <c r="CX6" s="93">
        <f t="shared" si="4"/>
        <v>4040860397.0228572</v>
      </c>
      <c r="CY6" s="93">
        <f t="shared" si="4"/>
        <v>4033651997.0228572</v>
      </c>
      <c r="CZ6" s="93">
        <f t="shared" si="4"/>
        <v>0</v>
      </c>
      <c r="DA6" s="93">
        <f t="shared" si="4"/>
        <v>0</v>
      </c>
      <c r="DB6" s="93">
        <f t="shared" si="4"/>
        <v>0</v>
      </c>
      <c r="DC6" s="93">
        <f t="shared" si="4"/>
        <v>2346000</v>
      </c>
      <c r="DD6" s="93">
        <f t="shared" si="4"/>
        <v>0</v>
      </c>
      <c r="DE6" s="93">
        <f t="shared" si="4"/>
        <v>0</v>
      </c>
      <c r="DF6" s="93">
        <f t="shared" si="4"/>
        <v>-4862400</v>
      </c>
      <c r="DH6" s="93">
        <f t="shared" ref="DH6:DS6" si="5">DH7+DH10+DH12+DH17+DH19+DH23</f>
        <v>2336383094.0228567</v>
      </c>
      <c r="DI6" s="93">
        <f t="shared" si="5"/>
        <v>1759192127</v>
      </c>
      <c r="DJ6" s="93">
        <f t="shared" si="5"/>
        <v>0</v>
      </c>
      <c r="DK6" s="93">
        <f t="shared" si="5"/>
        <v>4095575221.0228572</v>
      </c>
      <c r="DL6" s="93">
        <f t="shared" si="5"/>
        <v>4088366821.0228572</v>
      </c>
      <c r="DM6" s="93">
        <f t="shared" si="5"/>
        <v>0</v>
      </c>
      <c r="DN6" s="93">
        <f t="shared" si="5"/>
        <v>0</v>
      </c>
      <c r="DO6" s="93">
        <f t="shared" si="5"/>
        <v>0</v>
      </c>
      <c r="DP6" s="93">
        <f t="shared" si="5"/>
        <v>2346000</v>
      </c>
      <c r="DQ6" s="93">
        <f t="shared" si="5"/>
        <v>0</v>
      </c>
      <c r="DR6" s="93">
        <f t="shared" si="5"/>
        <v>0</v>
      </c>
      <c r="DS6" s="93">
        <f t="shared" si="5"/>
        <v>-4862400</v>
      </c>
      <c r="DU6" s="93">
        <f t="shared" ref="DU6:EF6" si="6">DU7+DU10+DU12+DU17+DU19+DU23</f>
        <v>2336383094.0228567</v>
      </c>
      <c r="DV6" s="93">
        <f t="shared" si="6"/>
        <v>1814532195</v>
      </c>
      <c r="DW6" s="93">
        <f t="shared" si="6"/>
        <v>0</v>
      </c>
      <c r="DX6" s="93">
        <f t="shared" si="6"/>
        <v>4150915289.0228572</v>
      </c>
      <c r="DY6" s="93">
        <f t="shared" si="6"/>
        <v>4143706889.0228572</v>
      </c>
      <c r="DZ6" s="93">
        <f t="shared" si="6"/>
        <v>0</v>
      </c>
      <c r="EA6" s="93">
        <f t="shared" si="6"/>
        <v>0</v>
      </c>
      <c r="EB6" s="93">
        <f t="shared" si="6"/>
        <v>0</v>
      </c>
      <c r="EC6" s="93">
        <f t="shared" si="6"/>
        <v>2346000</v>
      </c>
      <c r="ED6" s="93">
        <f t="shared" si="6"/>
        <v>0</v>
      </c>
      <c r="EE6" s="93">
        <f t="shared" si="6"/>
        <v>0</v>
      </c>
      <c r="EF6" s="93">
        <f t="shared" si="6"/>
        <v>-4862400</v>
      </c>
      <c r="EH6" s="93">
        <f t="shared" ref="EH6:ES6" si="7">EH7+EH10+EH12+EH17+EH19+EH23</f>
        <v>21460988017.778568</v>
      </c>
      <c r="EI6" s="93">
        <f t="shared" si="7"/>
        <v>23069640290.666664</v>
      </c>
      <c r="EJ6" s="93">
        <f t="shared" si="7"/>
        <v>2456971967.4796748</v>
      </c>
      <c r="EK6" s="93">
        <f t="shared" si="7"/>
        <v>46987600275.924911</v>
      </c>
      <c r="EL6" s="93">
        <f t="shared" si="7"/>
        <v>42653952488.195236</v>
      </c>
      <c r="EM6" s="93">
        <f t="shared" si="7"/>
        <v>0</v>
      </c>
      <c r="EN6" s="93">
        <f t="shared" si="7"/>
        <v>6360000</v>
      </c>
      <c r="EO6" s="93">
        <f t="shared" si="7"/>
        <v>4490000</v>
      </c>
      <c r="EP6" s="93">
        <f t="shared" si="7"/>
        <v>34174800</v>
      </c>
      <c r="EQ6" s="93">
        <f t="shared" si="7"/>
        <v>2199200</v>
      </c>
      <c r="ER6" s="93">
        <f t="shared" si="7"/>
        <v>0</v>
      </c>
      <c r="ES6" s="93">
        <f t="shared" si="7"/>
        <v>-4286423787.7296748</v>
      </c>
      <c r="EU6" s="194">
        <f t="shared" ref="EU6:EU7" si="8">EM6+EN6+EO6+EP6+EQ6+ER6</f>
        <v>47224000</v>
      </c>
      <c r="EW6" s="194">
        <f t="shared" ref="EW6:EW7" si="9">SUM(EL6:ER6)-EK6</f>
        <v>-4286423787.7296753</v>
      </c>
      <c r="EX6" s="194">
        <f>ES6-EW6</f>
        <v>0</v>
      </c>
    </row>
    <row r="7" spans="1:154" ht="26.25" customHeight="1">
      <c r="A7" s="36"/>
      <c r="B7" s="44"/>
      <c r="C7" s="419" t="str">
        <f>'Incremental_Cost Year 1'!C6:E6</f>
        <v xml:space="preserve">1.1 Objektivi specifik: Promovimi i stilit të jetesës së shëndetshme dhe sigurimi i një mjedisi të shëndetshëm nëpërmjet fuqizimit të bashkëpunimit ndër - sektorial </v>
      </c>
      <c r="D7" s="419"/>
      <c r="E7" s="420"/>
      <c r="F7" s="65"/>
      <c r="G7" s="65"/>
      <c r="H7" s="54">
        <f>SUM(H8:H9)</f>
        <v>471176.25</v>
      </c>
      <c r="I7" s="94">
        <f t="shared" ref="I7:S7" si="10">SUM(I8:I9)</f>
        <v>1150000</v>
      </c>
      <c r="J7" s="94">
        <f t="shared" si="10"/>
        <v>0</v>
      </c>
      <c r="K7" s="94">
        <f t="shared" si="10"/>
        <v>1621176.25</v>
      </c>
      <c r="L7" s="94">
        <f t="shared" si="10"/>
        <v>471176.25</v>
      </c>
      <c r="M7" s="94">
        <f t="shared" si="10"/>
        <v>0</v>
      </c>
      <c r="N7" s="94">
        <f t="shared" si="10"/>
        <v>0</v>
      </c>
      <c r="O7" s="94">
        <f t="shared" si="10"/>
        <v>1150000</v>
      </c>
      <c r="P7" s="94">
        <f t="shared" si="10"/>
        <v>0</v>
      </c>
      <c r="Q7" s="94">
        <f t="shared" si="10"/>
        <v>0</v>
      </c>
      <c r="R7" s="94">
        <f t="shared" si="10"/>
        <v>0</v>
      </c>
      <c r="S7" s="94">
        <f t="shared" si="10"/>
        <v>0</v>
      </c>
      <c r="U7" s="94">
        <f>SUM(U8:U9)</f>
        <v>5499137.4000000004</v>
      </c>
      <c r="V7" s="94">
        <f t="shared" ref="V7:AF7" si="11">SUM(V8:V9)</f>
        <v>4363200</v>
      </c>
      <c r="W7" s="94">
        <f t="shared" si="11"/>
        <v>0</v>
      </c>
      <c r="X7" s="94">
        <f t="shared" si="11"/>
        <v>9862337.4000000004</v>
      </c>
      <c r="Y7" s="94">
        <f t="shared" si="11"/>
        <v>5499137.4000000004</v>
      </c>
      <c r="Z7" s="94">
        <f t="shared" si="11"/>
        <v>0</v>
      </c>
      <c r="AA7" s="94">
        <f t="shared" si="11"/>
        <v>0</v>
      </c>
      <c r="AB7" s="94">
        <f t="shared" si="11"/>
        <v>540000</v>
      </c>
      <c r="AC7" s="94">
        <f t="shared" si="11"/>
        <v>0</v>
      </c>
      <c r="AD7" s="94">
        <f t="shared" si="11"/>
        <v>0</v>
      </c>
      <c r="AE7" s="94">
        <f t="shared" si="11"/>
        <v>0</v>
      </c>
      <c r="AF7" s="94">
        <f t="shared" si="11"/>
        <v>-3823200</v>
      </c>
      <c r="AH7" s="94">
        <f>SUM(AH8:AH9)</f>
        <v>5265153.9000000004</v>
      </c>
      <c r="AI7" s="94">
        <f t="shared" ref="AI7:AS7" si="12">SUM(AI8:AI9)</f>
        <v>5618400</v>
      </c>
      <c r="AJ7" s="94">
        <f t="shared" si="12"/>
        <v>0</v>
      </c>
      <c r="AK7" s="94">
        <f t="shared" si="12"/>
        <v>10883553.9</v>
      </c>
      <c r="AL7" s="94">
        <f t="shared" si="12"/>
        <v>5265153.9000000004</v>
      </c>
      <c r="AM7" s="94">
        <f t="shared" si="12"/>
        <v>0</v>
      </c>
      <c r="AN7" s="94">
        <f t="shared" si="12"/>
        <v>0</v>
      </c>
      <c r="AO7" s="94">
        <f t="shared" si="12"/>
        <v>0</v>
      </c>
      <c r="AP7" s="94">
        <f t="shared" si="12"/>
        <v>0</v>
      </c>
      <c r="AQ7" s="94">
        <f t="shared" si="12"/>
        <v>0</v>
      </c>
      <c r="AR7" s="94">
        <f t="shared" si="12"/>
        <v>0</v>
      </c>
      <c r="AS7" s="94">
        <f t="shared" si="12"/>
        <v>-5618400</v>
      </c>
      <c r="AU7" s="94">
        <f>SUM(AU8:AU9)</f>
        <v>4888212.9000000004</v>
      </c>
      <c r="AV7" s="94">
        <f t="shared" ref="AV7:BF7" si="13">SUM(AV8:AV9)</f>
        <v>6279600</v>
      </c>
      <c r="AW7" s="94">
        <f t="shared" si="13"/>
        <v>0</v>
      </c>
      <c r="AX7" s="94">
        <f t="shared" si="13"/>
        <v>11167812.9</v>
      </c>
      <c r="AY7" s="94">
        <f t="shared" si="13"/>
        <v>4888212.9000000004</v>
      </c>
      <c r="AZ7" s="94">
        <f t="shared" si="13"/>
        <v>0</v>
      </c>
      <c r="BA7" s="94">
        <f t="shared" si="13"/>
        <v>0</v>
      </c>
      <c r="BB7" s="94">
        <f t="shared" si="13"/>
        <v>0</v>
      </c>
      <c r="BC7" s="94">
        <f t="shared" si="13"/>
        <v>0</v>
      </c>
      <c r="BD7" s="94">
        <f t="shared" si="13"/>
        <v>0</v>
      </c>
      <c r="BE7" s="94">
        <f t="shared" si="13"/>
        <v>0</v>
      </c>
      <c r="BF7" s="94">
        <f t="shared" si="13"/>
        <v>-6279600</v>
      </c>
      <c r="BH7" s="94">
        <f>SUM(BH8:BH9)</f>
        <v>2061155.4</v>
      </c>
      <c r="BI7" s="94">
        <f t="shared" ref="BI7:BS7" si="14">SUM(BI8:BI9)</f>
        <v>3122400</v>
      </c>
      <c r="BJ7" s="94">
        <f t="shared" si="14"/>
        <v>0</v>
      </c>
      <c r="BK7" s="94">
        <f t="shared" si="14"/>
        <v>5183555.4000000004</v>
      </c>
      <c r="BL7" s="94">
        <f t="shared" si="14"/>
        <v>2061155.4</v>
      </c>
      <c r="BM7" s="94">
        <f t="shared" si="14"/>
        <v>0</v>
      </c>
      <c r="BN7" s="94">
        <f t="shared" si="14"/>
        <v>0</v>
      </c>
      <c r="BO7" s="94">
        <f t="shared" si="14"/>
        <v>0</v>
      </c>
      <c r="BP7" s="94">
        <f t="shared" si="14"/>
        <v>0</v>
      </c>
      <c r="BQ7" s="94">
        <f t="shared" si="14"/>
        <v>0</v>
      </c>
      <c r="BR7" s="94">
        <f t="shared" si="14"/>
        <v>0</v>
      </c>
      <c r="BS7" s="94">
        <f t="shared" si="14"/>
        <v>-3122400</v>
      </c>
      <c r="BU7" s="94">
        <f>SUM(BU8:BU9)</f>
        <v>176450.4</v>
      </c>
      <c r="BV7" s="94">
        <f t="shared" ref="BV7:CF7" si="15">SUM(BV8:BV9)</f>
        <v>988800</v>
      </c>
      <c r="BW7" s="94">
        <f t="shared" si="15"/>
        <v>0</v>
      </c>
      <c r="BX7" s="94">
        <f t="shared" si="15"/>
        <v>1165250.3999999999</v>
      </c>
      <c r="BY7" s="94">
        <f t="shared" si="15"/>
        <v>176450.4</v>
      </c>
      <c r="BZ7" s="94">
        <f t="shared" si="15"/>
        <v>0</v>
      </c>
      <c r="CA7" s="94">
        <f t="shared" si="15"/>
        <v>0</v>
      </c>
      <c r="CB7" s="94">
        <f t="shared" si="15"/>
        <v>0</v>
      </c>
      <c r="CC7" s="94">
        <f t="shared" si="15"/>
        <v>0</v>
      </c>
      <c r="CD7" s="94">
        <f t="shared" si="15"/>
        <v>0</v>
      </c>
      <c r="CE7" s="94">
        <f t="shared" si="15"/>
        <v>0</v>
      </c>
      <c r="CF7" s="94">
        <f t="shared" si="15"/>
        <v>-988799.99999999988</v>
      </c>
      <c r="CH7" s="94">
        <f>SUM(CH8:CH9)</f>
        <v>176450.4</v>
      </c>
      <c r="CI7" s="94">
        <f t="shared" ref="CI7:CS7" si="16">SUM(CI8:CI9)</f>
        <v>988800</v>
      </c>
      <c r="CJ7" s="94">
        <f t="shared" si="16"/>
        <v>0</v>
      </c>
      <c r="CK7" s="94">
        <f t="shared" si="16"/>
        <v>1165250.3999999999</v>
      </c>
      <c r="CL7" s="94">
        <f t="shared" si="16"/>
        <v>176450.4</v>
      </c>
      <c r="CM7" s="94">
        <f t="shared" si="16"/>
        <v>0</v>
      </c>
      <c r="CN7" s="94">
        <f t="shared" si="16"/>
        <v>0</v>
      </c>
      <c r="CO7" s="94">
        <f t="shared" si="16"/>
        <v>0</v>
      </c>
      <c r="CP7" s="94">
        <f t="shared" si="16"/>
        <v>0</v>
      </c>
      <c r="CQ7" s="94">
        <f t="shared" si="16"/>
        <v>0</v>
      </c>
      <c r="CR7" s="94">
        <f t="shared" si="16"/>
        <v>0</v>
      </c>
      <c r="CS7" s="94">
        <f t="shared" si="16"/>
        <v>-988799.99999999988</v>
      </c>
      <c r="CU7" s="94">
        <f>SUM(CU8:CU9)</f>
        <v>176450.4</v>
      </c>
      <c r="CV7" s="94">
        <f t="shared" ref="CV7:DF7" si="17">SUM(CV8:CV9)</f>
        <v>988800</v>
      </c>
      <c r="CW7" s="94">
        <f t="shared" si="17"/>
        <v>0</v>
      </c>
      <c r="CX7" s="94">
        <f t="shared" si="17"/>
        <v>1165250.3999999999</v>
      </c>
      <c r="CY7" s="94">
        <f t="shared" si="17"/>
        <v>176450.4</v>
      </c>
      <c r="CZ7" s="94">
        <f t="shared" si="17"/>
        <v>0</v>
      </c>
      <c r="DA7" s="94">
        <f t="shared" si="17"/>
        <v>0</v>
      </c>
      <c r="DB7" s="94">
        <f t="shared" si="17"/>
        <v>0</v>
      </c>
      <c r="DC7" s="94">
        <f t="shared" si="17"/>
        <v>0</v>
      </c>
      <c r="DD7" s="94">
        <f t="shared" si="17"/>
        <v>0</v>
      </c>
      <c r="DE7" s="94">
        <f t="shared" si="17"/>
        <v>0</v>
      </c>
      <c r="DF7" s="94">
        <f t="shared" si="17"/>
        <v>-988799.99999999988</v>
      </c>
      <c r="DH7" s="94">
        <f>SUM(DH8:DH9)</f>
        <v>176450.4</v>
      </c>
      <c r="DI7" s="94">
        <f t="shared" ref="DI7:DS7" si="18">SUM(DI8:DI9)</f>
        <v>988800</v>
      </c>
      <c r="DJ7" s="94">
        <f t="shared" si="18"/>
        <v>0</v>
      </c>
      <c r="DK7" s="94">
        <f t="shared" si="18"/>
        <v>1165250.3999999999</v>
      </c>
      <c r="DL7" s="94">
        <f t="shared" si="18"/>
        <v>176450.4</v>
      </c>
      <c r="DM7" s="94">
        <f t="shared" si="18"/>
        <v>0</v>
      </c>
      <c r="DN7" s="94">
        <f t="shared" si="18"/>
        <v>0</v>
      </c>
      <c r="DO7" s="94">
        <f t="shared" si="18"/>
        <v>0</v>
      </c>
      <c r="DP7" s="94">
        <f t="shared" si="18"/>
        <v>0</v>
      </c>
      <c r="DQ7" s="94">
        <f t="shared" si="18"/>
        <v>0</v>
      </c>
      <c r="DR7" s="94">
        <f t="shared" si="18"/>
        <v>0</v>
      </c>
      <c r="DS7" s="94">
        <f t="shared" si="18"/>
        <v>-988799.99999999988</v>
      </c>
      <c r="DU7" s="94">
        <f>SUM(DU8:DU9)</f>
        <v>176450.4</v>
      </c>
      <c r="DV7" s="94">
        <f t="shared" ref="DV7:EF7" si="19">SUM(DV8:DV9)</f>
        <v>988800</v>
      </c>
      <c r="DW7" s="94">
        <f t="shared" si="19"/>
        <v>0</v>
      </c>
      <c r="DX7" s="94">
        <f t="shared" si="19"/>
        <v>1165250.3999999999</v>
      </c>
      <c r="DY7" s="94">
        <f t="shared" si="19"/>
        <v>176450.4</v>
      </c>
      <c r="DZ7" s="94">
        <f t="shared" si="19"/>
        <v>0</v>
      </c>
      <c r="EA7" s="94">
        <f t="shared" si="19"/>
        <v>0</v>
      </c>
      <c r="EB7" s="94">
        <f t="shared" si="19"/>
        <v>0</v>
      </c>
      <c r="EC7" s="94">
        <f t="shared" si="19"/>
        <v>0</v>
      </c>
      <c r="ED7" s="94">
        <f t="shared" si="19"/>
        <v>0</v>
      </c>
      <c r="EE7" s="94">
        <f t="shared" si="19"/>
        <v>0</v>
      </c>
      <c r="EF7" s="94">
        <f t="shared" si="19"/>
        <v>-988799.99999999988</v>
      </c>
      <c r="EH7" s="94">
        <f t="shared" ref="EH7:ES7" si="20">SUM(EH8:EH9)</f>
        <v>19067087.850000001</v>
      </c>
      <c r="EI7" s="94">
        <f t="shared" si="20"/>
        <v>25477600</v>
      </c>
      <c r="EJ7" s="94">
        <f t="shared" si="20"/>
        <v>0</v>
      </c>
      <c r="EK7" s="94">
        <f t="shared" si="20"/>
        <v>44544687.849999994</v>
      </c>
      <c r="EL7" s="94">
        <f t="shared" si="20"/>
        <v>19067087.850000001</v>
      </c>
      <c r="EM7" s="94">
        <f t="shared" si="20"/>
        <v>0</v>
      </c>
      <c r="EN7" s="94">
        <f t="shared" si="20"/>
        <v>0</v>
      </c>
      <c r="EO7" s="94">
        <f t="shared" si="20"/>
        <v>1690000</v>
      </c>
      <c r="EP7" s="94">
        <f t="shared" si="20"/>
        <v>0</v>
      </c>
      <c r="EQ7" s="94">
        <f t="shared" si="20"/>
        <v>0</v>
      </c>
      <c r="ER7" s="94">
        <f t="shared" si="20"/>
        <v>0</v>
      </c>
      <c r="ES7" s="94">
        <f t="shared" si="20"/>
        <v>-23787600</v>
      </c>
      <c r="EU7" s="194">
        <f t="shared" si="8"/>
        <v>1690000</v>
      </c>
      <c r="EW7" s="194">
        <f t="shared" si="9"/>
        <v>-23787599.999999993</v>
      </c>
      <c r="EX7" s="194">
        <f t="shared" ref="EX7:EX70" si="21">ES7-EW7</f>
        <v>0</v>
      </c>
    </row>
    <row r="8" spans="1:154" ht="55.2">
      <c r="B8" s="43"/>
      <c r="C8" s="41"/>
      <c r="D8" s="193" t="str">
        <f>'Incremental_Cost Year 1'!D11</f>
        <v>01110 Planifikimi, Menaxhimi dhe Administrimi/ 07450 Shërbime të Shëndetit Publik</v>
      </c>
      <c r="E8" s="193" t="str">
        <f>'Incremental_Cost Year 1'!E11</f>
        <v xml:space="preserve">I.1.1. Zhvillimi dhe fuqizimi i politikave dhe planeve të veprimit për alkoolin, duhanin, obezitetin dhe përdorimin e paligjshëm të drogës    </v>
      </c>
      <c r="F8" s="96">
        <f>'Incremental_Cost Year 1'!F11</f>
        <v>2022</v>
      </c>
      <c r="G8" s="96">
        <f>'Incremental_Cost Year 1'!G11</f>
        <v>2024</v>
      </c>
      <c r="H8" s="52">
        <f>'Incremental_Cost Year 1'!AQ11</f>
        <v>0</v>
      </c>
      <c r="I8" s="92">
        <f>'Incremental_Cost Year 1'!AR11</f>
        <v>0</v>
      </c>
      <c r="J8" s="92">
        <f>'Incremental_Cost Year 1'!AS11</f>
        <v>0</v>
      </c>
      <c r="K8" s="92">
        <f>'Incremental_Cost Year 1'!AT11</f>
        <v>0</v>
      </c>
      <c r="L8" s="92">
        <f>'Incremental_Cost Year 1'!AU11</f>
        <v>0</v>
      </c>
      <c r="M8" s="92">
        <f>'Incremental_Cost Year 1'!AV11</f>
        <v>0</v>
      </c>
      <c r="N8" s="92">
        <f>'Incremental_Cost Year 1'!AW11</f>
        <v>0</v>
      </c>
      <c r="O8" s="92">
        <f>'Incremental_Cost Year 1'!AX11</f>
        <v>0</v>
      </c>
      <c r="P8" s="92">
        <f>'Incremental_Cost Year 1'!AY11</f>
        <v>0</v>
      </c>
      <c r="Q8" s="92">
        <f>'Incremental_Cost Year 1'!AZ11</f>
        <v>0</v>
      </c>
      <c r="R8" s="92">
        <f>'Incremental_Cost Year 1'!BA11</f>
        <v>0</v>
      </c>
      <c r="S8" s="92">
        <f>'Incremental_Cost Year 1'!BB11</f>
        <v>0</v>
      </c>
      <c r="U8" s="92">
        <f>'Incremental_Cost Year 2'!AQ11</f>
        <v>4146351</v>
      </c>
      <c r="V8" s="190">
        <f>'Incremental_Cost Year 2'!AR11</f>
        <v>2822400</v>
      </c>
      <c r="W8" s="190">
        <f>'Incremental_Cost Year 2'!AS11</f>
        <v>0</v>
      </c>
      <c r="X8" s="190">
        <f>'Incremental_Cost Year 2'!AT11</f>
        <v>6968751</v>
      </c>
      <c r="Y8" s="190">
        <f>'Incremental_Cost Year 2'!AU11</f>
        <v>4146351</v>
      </c>
      <c r="Z8" s="190">
        <f>'Incremental_Cost Year 2'!AV11</f>
        <v>0</v>
      </c>
      <c r="AA8" s="190">
        <f>'Incremental_Cost Year 2'!AW11</f>
        <v>0</v>
      </c>
      <c r="AB8" s="190">
        <f>'Incremental_Cost Year 2'!AX11</f>
        <v>0</v>
      </c>
      <c r="AC8" s="190">
        <f>'Incremental_Cost Year 2'!AY11</f>
        <v>0</v>
      </c>
      <c r="AD8" s="190">
        <f>'Incremental_Cost Year 2'!AZ11</f>
        <v>0</v>
      </c>
      <c r="AE8" s="190">
        <f>'Incremental_Cost Year 2'!BA11</f>
        <v>0</v>
      </c>
      <c r="AF8" s="190">
        <f>'Incremental_Cost Year 2'!BB11</f>
        <v>-2822400</v>
      </c>
      <c r="AH8" s="92">
        <f>'Incremental_Cost Year 3'!AQ11</f>
        <v>3203998.5</v>
      </c>
      <c r="AI8" s="190">
        <f>'Incremental_Cost Year 3'!AR11</f>
        <v>2796000</v>
      </c>
      <c r="AJ8" s="190">
        <f>'Incremental_Cost Year 3'!AS11</f>
        <v>0</v>
      </c>
      <c r="AK8" s="190">
        <f>'Incremental_Cost Year 3'!AT11</f>
        <v>5999998.5</v>
      </c>
      <c r="AL8" s="190">
        <f>'Incremental_Cost Year 3'!AU11</f>
        <v>3203998.5</v>
      </c>
      <c r="AM8" s="190">
        <f>'Incremental_Cost Year 3'!AV11</f>
        <v>0</v>
      </c>
      <c r="AN8" s="190">
        <f>'Incremental_Cost Year 3'!AW11</f>
        <v>0</v>
      </c>
      <c r="AO8" s="190">
        <f>'Incremental_Cost Year 3'!AX11</f>
        <v>0</v>
      </c>
      <c r="AP8" s="190">
        <f>'Incremental_Cost Year 3'!AY11</f>
        <v>0</v>
      </c>
      <c r="AQ8" s="190">
        <f>'Incremental_Cost Year 3'!AZ11</f>
        <v>0</v>
      </c>
      <c r="AR8" s="190">
        <f>'Incremental_Cost Year 3'!BA11</f>
        <v>0</v>
      </c>
      <c r="AS8" s="190">
        <f>'Incremental_Cost Year 3'!BB11</f>
        <v>-2796000</v>
      </c>
      <c r="AU8" s="92">
        <f>'Incremental_Cost Year 4'!AQ11</f>
        <v>2827057.5</v>
      </c>
      <c r="AV8" s="190">
        <f>'Incremental_Cost Year 4'!AR11</f>
        <v>3457200</v>
      </c>
      <c r="AW8" s="190">
        <f>'Incremental_Cost Year 4'!AS11</f>
        <v>0</v>
      </c>
      <c r="AX8" s="190">
        <f>'Incremental_Cost Year 4'!AT11</f>
        <v>6284257.5</v>
      </c>
      <c r="AY8" s="190">
        <f>'Incremental_Cost Year 4'!AU11</f>
        <v>2827057.5</v>
      </c>
      <c r="AZ8" s="190">
        <f>'Incremental_Cost Year 4'!AV11</f>
        <v>0</v>
      </c>
      <c r="BA8" s="190">
        <f>'Incremental_Cost Year 4'!AW11</f>
        <v>0</v>
      </c>
      <c r="BB8" s="190">
        <f>'Incremental_Cost Year 4'!AX11</f>
        <v>0</v>
      </c>
      <c r="BC8" s="190">
        <f>'Incremental_Cost Year 4'!AY11</f>
        <v>0</v>
      </c>
      <c r="BD8" s="190">
        <f>'Incremental_Cost Year 4'!AZ11</f>
        <v>0</v>
      </c>
      <c r="BE8" s="190">
        <f>'Incremental_Cost Year 4'!BA11</f>
        <v>0</v>
      </c>
      <c r="BF8" s="190">
        <f>'Incremental_Cost Year 4'!BB11</f>
        <v>-3457200</v>
      </c>
      <c r="BH8" s="92">
        <f>'Incremental_Cost Year 5'!AQ11</f>
        <v>0</v>
      </c>
      <c r="BI8" s="92">
        <f>'Incremental_Cost Year 5'!AR11</f>
        <v>0</v>
      </c>
      <c r="BJ8" s="92">
        <f>'Incremental_Cost Year 5'!AS11</f>
        <v>0</v>
      </c>
      <c r="BK8" s="92">
        <f>'Incremental_Cost Year 5'!AT11</f>
        <v>0</v>
      </c>
      <c r="BL8" s="92">
        <f>'Incremental_Cost Year 5'!AU11</f>
        <v>0</v>
      </c>
      <c r="BM8" s="92">
        <f>'Incremental_Cost Year 5'!AV11</f>
        <v>0</v>
      </c>
      <c r="BN8" s="92">
        <f>'Incremental_Cost Year 5'!AW11</f>
        <v>0</v>
      </c>
      <c r="BO8" s="92">
        <f>'Incremental_Cost Year 5'!AX11</f>
        <v>0</v>
      </c>
      <c r="BP8" s="92">
        <f>'Incremental_Cost Year 5'!AY11</f>
        <v>0</v>
      </c>
      <c r="BQ8" s="92">
        <f>'Incremental_Cost Year 5'!AZ11</f>
        <v>0</v>
      </c>
      <c r="BR8" s="92">
        <f>'Incremental_Cost Year 5'!BA11</f>
        <v>0</v>
      </c>
      <c r="BS8" s="92">
        <f>'Incremental_Cost Year 5'!BB11</f>
        <v>0</v>
      </c>
      <c r="BU8" s="92">
        <f>'Incremental_Cost Year 6'!AQ11</f>
        <v>0</v>
      </c>
      <c r="BV8" s="92">
        <f>'Incremental_Cost Year 6'!AR11</f>
        <v>0</v>
      </c>
      <c r="BW8" s="92">
        <f>'Incremental_Cost Year 6'!AS11</f>
        <v>0</v>
      </c>
      <c r="BX8" s="92">
        <f>'Incremental_Cost Year 6'!AT11</f>
        <v>0</v>
      </c>
      <c r="BY8" s="92">
        <f>'Incremental_Cost Year 6'!AU11</f>
        <v>0</v>
      </c>
      <c r="BZ8" s="92">
        <f>'Incremental_Cost Year 6'!AV11</f>
        <v>0</v>
      </c>
      <c r="CA8" s="92">
        <f>'Incremental_Cost Year 6'!AW11</f>
        <v>0</v>
      </c>
      <c r="CB8" s="92">
        <f>'Incremental_Cost Year 6'!AX11</f>
        <v>0</v>
      </c>
      <c r="CC8" s="92">
        <f>'Incremental_Cost Year 6'!AY11</f>
        <v>0</v>
      </c>
      <c r="CD8" s="92">
        <f>'Incremental_Cost Year 6'!AZ11</f>
        <v>0</v>
      </c>
      <c r="CE8" s="92">
        <f>'Incremental_Cost Year 6'!BA11</f>
        <v>0</v>
      </c>
      <c r="CF8" s="92">
        <f>'Incremental_Cost Year 6'!BB11</f>
        <v>0</v>
      </c>
      <c r="CH8" s="92">
        <f>'Incremental_Cost Year 7'!AQ11</f>
        <v>0</v>
      </c>
      <c r="CI8" s="92">
        <f>'Incremental_Cost Year 7'!AR11</f>
        <v>0</v>
      </c>
      <c r="CJ8" s="92">
        <f>'Incremental_Cost Year 7'!AS11</f>
        <v>0</v>
      </c>
      <c r="CK8" s="92">
        <f>'Incremental_Cost Year 7'!AT11</f>
        <v>0</v>
      </c>
      <c r="CL8" s="92">
        <f>'Incremental_Cost Year 7'!AU11</f>
        <v>0</v>
      </c>
      <c r="CM8" s="92">
        <f>'Incremental_Cost Year 7'!AV11</f>
        <v>0</v>
      </c>
      <c r="CN8" s="92">
        <f>'Incremental_Cost Year 7'!AW11</f>
        <v>0</v>
      </c>
      <c r="CO8" s="92">
        <f>'Incremental_Cost Year 7'!AX11</f>
        <v>0</v>
      </c>
      <c r="CP8" s="92">
        <f>'Incremental_Cost Year 7'!AY11</f>
        <v>0</v>
      </c>
      <c r="CQ8" s="92">
        <f>'Incremental_Cost Year 7'!AZ11</f>
        <v>0</v>
      </c>
      <c r="CR8" s="92">
        <f>'Incremental_Cost Year 7'!BA11</f>
        <v>0</v>
      </c>
      <c r="CS8" s="92">
        <f>'Incremental_Cost Year 7'!BB11</f>
        <v>0</v>
      </c>
      <c r="CU8" s="92">
        <f>'Incremental_Cost Year 8'!AQ11</f>
        <v>0</v>
      </c>
      <c r="CV8" s="92">
        <f>'Incremental_Cost Year 8'!AR11</f>
        <v>0</v>
      </c>
      <c r="CW8" s="92">
        <f>'Incremental_Cost Year 8'!AS11</f>
        <v>0</v>
      </c>
      <c r="CX8" s="92">
        <f>'Incremental_Cost Year 8'!AT11</f>
        <v>0</v>
      </c>
      <c r="CY8" s="92">
        <f>'Incremental_Cost Year 8'!AU11</f>
        <v>0</v>
      </c>
      <c r="CZ8" s="92">
        <f>'Incremental_Cost Year 8'!AV11</f>
        <v>0</v>
      </c>
      <c r="DA8" s="92">
        <f>'Incremental_Cost Year 8'!AW11</f>
        <v>0</v>
      </c>
      <c r="DB8" s="92">
        <f>'Incremental_Cost Year 8'!AX11</f>
        <v>0</v>
      </c>
      <c r="DC8" s="92">
        <f>'Incremental_Cost Year 8'!AY11</f>
        <v>0</v>
      </c>
      <c r="DD8" s="92">
        <f>'Incremental_Cost Year 8'!AZ11</f>
        <v>0</v>
      </c>
      <c r="DE8" s="92">
        <f>'Incremental_Cost Year 8'!BA11</f>
        <v>0</v>
      </c>
      <c r="DF8" s="92">
        <f>'Incremental_Cost Year 8'!BB11</f>
        <v>0</v>
      </c>
      <c r="DH8" s="92">
        <f>'Incremental_Cost Year 9'!AQ11</f>
        <v>0</v>
      </c>
      <c r="DI8" s="92">
        <f>'Incremental_Cost Year 9'!AR11</f>
        <v>0</v>
      </c>
      <c r="DJ8" s="92">
        <f>'Incremental_Cost Year 9'!AS11</f>
        <v>0</v>
      </c>
      <c r="DK8" s="92">
        <f>'Incremental_Cost Year 9'!AT11</f>
        <v>0</v>
      </c>
      <c r="DL8" s="92">
        <f>'Incremental_Cost Year 9'!AU11</f>
        <v>0</v>
      </c>
      <c r="DM8" s="92">
        <f>'Incremental_Cost Year 9'!AV11</f>
        <v>0</v>
      </c>
      <c r="DN8" s="92">
        <f>'Incremental_Cost Year 9'!AW11</f>
        <v>0</v>
      </c>
      <c r="DO8" s="92">
        <f>'Incremental_Cost Year 9'!AX11</f>
        <v>0</v>
      </c>
      <c r="DP8" s="92">
        <f>'Incremental_Cost Year 9'!AY11</f>
        <v>0</v>
      </c>
      <c r="DQ8" s="92">
        <f>'Incremental_Cost Year 9'!AZ11</f>
        <v>0</v>
      </c>
      <c r="DR8" s="92">
        <f>'Incremental_Cost Year 9'!BA11</f>
        <v>0</v>
      </c>
      <c r="DS8" s="92">
        <f>'Incremental_Cost Year 9'!BB11</f>
        <v>0</v>
      </c>
      <c r="DU8" s="92">
        <f>'Incremental_Cost Year 10'!AQ11</f>
        <v>0</v>
      </c>
      <c r="DV8" s="92">
        <f>'Incremental_Cost Year 10'!AR11</f>
        <v>0</v>
      </c>
      <c r="DW8" s="92">
        <f>'Incremental_Cost Year 10'!AS11</f>
        <v>0</v>
      </c>
      <c r="DX8" s="92">
        <f>'Incremental_Cost Year 10'!AT11</f>
        <v>0</v>
      </c>
      <c r="DY8" s="92">
        <f>'Incremental_Cost Year 10'!AU11</f>
        <v>0</v>
      </c>
      <c r="DZ8" s="92">
        <f>'Incremental_Cost Year 10'!AV11</f>
        <v>0</v>
      </c>
      <c r="EA8" s="92">
        <f>'Incremental_Cost Year 10'!AW11</f>
        <v>0</v>
      </c>
      <c r="EB8" s="92">
        <f>'Incremental_Cost Year 10'!AX11</f>
        <v>0</v>
      </c>
      <c r="EC8" s="92">
        <f>'Incremental_Cost Year 10'!AY11</f>
        <v>0</v>
      </c>
      <c r="ED8" s="92">
        <f>'Incremental_Cost Year 10'!AZ11</f>
        <v>0</v>
      </c>
      <c r="EE8" s="92">
        <f>'Incremental_Cost Year 10'!BA11</f>
        <v>0</v>
      </c>
      <c r="EF8" s="92">
        <f>'Incremental_Cost Year 10'!BB11</f>
        <v>0</v>
      </c>
      <c r="EH8" s="52">
        <f>H8+U8+AH8+AU8+BH8+BU8+CH8+CU8+DH8+DU8</f>
        <v>10177407</v>
      </c>
      <c r="EI8" s="52">
        <f t="shared" ref="EI8:ES9" si="22">I8+V8+AI8+AV8+BI8+BV8+CI8+CV8+DI8+DV8</f>
        <v>9075600</v>
      </c>
      <c r="EJ8" s="52">
        <f t="shared" si="22"/>
        <v>0</v>
      </c>
      <c r="EK8" s="52">
        <f t="shared" si="22"/>
        <v>19253007</v>
      </c>
      <c r="EL8" s="52">
        <f t="shared" si="22"/>
        <v>10177407</v>
      </c>
      <c r="EM8" s="52">
        <f t="shared" si="22"/>
        <v>0</v>
      </c>
      <c r="EN8" s="52">
        <f t="shared" si="22"/>
        <v>0</v>
      </c>
      <c r="EO8" s="52">
        <f t="shared" si="22"/>
        <v>0</v>
      </c>
      <c r="EP8" s="52">
        <f t="shared" si="22"/>
        <v>0</v>
      </c>
      <c r="EQ8" s="52">
        <f t="shared" si="22"/>
        <v>0</v>
      </c>
      <c r="ER8" s="52">
        <f t="shared" si="22"/>
        <v>0</v>
      </c>
      <c r="ES8" s="52">
        <f>S8+AF8+AS8+BF8+BS8+CF8+CS8+DF8+DS8+EF8</f>
        <v>-9075600</v>
      </c>
      <c r="EU8" s="194">
        <f>EM8+EN8+EO8+EP8+EQ8+ER8</f>
        <v>0</v>
      </c>
      <c r="EW8" s="194">
        <f>SUM(EL8:ER8)-EK8</f>
        <v>-9075600</v>
      </c>
      <c r="EX8" s="194">
        <f t="shared" si="21"/>
        <v>0</v>
      </c>
    </row>
    <row r="9" spans="1:154" ht="55.2">
      <c r="B9" s="43"/>
      <c r="C9" s="41"/>
      <c r="D9" s="193" t="str">
        <f>'Incremental_Cost Year 1'!D15</f>
        <v xml:space="preserve"> 07450 Shërbime të Shëndetit Publik/01110 Planifikimi, Menaxhimi dhe Administrimi</v>
      </c>
      <c r="E9" s="193" t="str">
        <f>'Incremental_Cost Year 1'!E15</f>
        <v>1.1.2. Fuqizimi i promovimit të një stili jetese të shëndetshme</v>
      </c>
      <c r="F9" s="96">
        <f>'Incremental_Cost Year 1'!F15</f>
        <v>2021</v>
      </c>
      <c r="G9" s="96">
        <f>'Incremental_Cost Year 1'!G15</f>
        <v>2030</v>
      </c>
      <c r="H9" s="52">
        <f>'Incremental_Cost Year 1'!AQ15</f>
        <v>471176.25</v>
      </c>
      <c r="I9" s="92">
        <f>'Incremental_Cost Year 1'!AR15</f>
        <v>1150000</v>
      </c>
      <c r="J9" s="92">
        <f>'Incremental_Cost Year 1'!AS15</f>
        <v>0</v>
      </c>
      <c r="K9" s="92">
        <f>'Incremental_Cost Year 1'!AT15</f>
        <v>1621176.25</v>
      </c>
      <c r="L9" s="92">
        <f>'Incremental_Cost Year 1'!AU15</f>
        <v>471176.25</v>
      </c>
      <c r="M9" s="92">
        <f>'Incremental_Cost Year 1'!AV15</f>
        <v>0</v>
      </c>
      <c r="N9" s="92">
        <f>'Incremental_Cost Year 1'!AW15</f>
        <v>0</v>
      </c>
      <c r="O9" s="92">
        <f>'Incremental_Cost Year 1'!AX15</f>
        <v>1150000</v>
      </c>
      <c r="P9" s="92">
        <f>'Incremental_Cost Year 1'!AY15</f>
        <v>0</v>
      </c>
      <c r="Q9" s="92">
        <f>'Incremental_Cost Year 1'!AZ15</f>
        <v>0</v>
      </c>
      <c r="R9" s="92">
        <f>'Incremental_Cost Year 1'!BA15</f>
        <v>0</v>
      </c>
      <c r="S9" s="92">
        <f>'Incremental_Cost Year 1'!BB15</f>
        <v>0</v>
      </c>
      <c r="U9" s="92">
        <f>'Incremental_Cost Year 2'!AQ15</f>
        <v>1352786.4</v>
      </c>
      <c r="V9" s="92">
        <f>'Incremental_Cost Year 2'!AR15</f>
        <v>1540800</v>
      </c>
      <c r="W9" s="92">
        <f>'Incremental_Cost Year 2'!AS15</f>
        <v>0</v>
      </c>
      <c r="X9" s="92">
        <f>'Incremental_Cost Year 2'!AT15</f>
        <v>2893586.4</v>
      </c>
      <c r="Y9" s="92">
        <f>'Incremental_Cost Year 2'!AU15</f>
        <v>1352786.4</v>
      </c>
      <c r="Z9" s="92">
        <f>'Incremental_Cost Year 2'!AV15</f>
        <v>0</v>
      </c>
      <c r="AA9" s="92">
        <f>'Incremental_Cost Year 2'!AW15</f>
        <v>0</v>
      </c>
      <c r="AB9" s="92">
        <f>'Incremental_Cost Year 2'!AX15</f>
        <v>540000</v>
      </c>
      <c r="AC9" s="92">
        <f>'Incremental_Cost Year 2'!AY15</f>
        <v>0</v>
      </c>
      <c r="AD9" s="92">
        <f>'Incremental_Cost Year 2'!AZ15</f>
        <v>0</v>
      </c>
      <c r="AE9" s="92">
        <f>'Incremental_Cost Year 2'!BA15</f>
        <v>0</v>
      </c>
      <c r="AF9" s="92">
        <f>'Incremental_Cost Year 2'!BB15</f>
        <v>-1000799.9999999999</v>
      </c>
      <c r="AH9" s="92">
        <f>'Incremental_Cost Year 3'!AQ15</f>
        <v>2061155.4</v>
      </c>
      <c r="AI9" s="92">
        <f>'Incremental_Cost Year 3'!AR15</f>
        <v>2822400</v>
      </c>
      <c r="AJ9" s="92">
        <f>'Incremental_Cost Year 3'!AS15</f>
        <v>0</v>
      </c>
      <c r="AK9" s="92">
        <f>'Incremental_Cost Year 3'!AT15</f>
        <v>4883555.4000000004</v>
      </c>
      <c r="AL9" s="92">
        <f>'Incremental_Cost Year 3'!AU15</f>
        <v>2061155.4</v>
      </c>
      <c r="AM9" s="92">
        <f>'Incremental_Cost Year 3'!AV15</f>
        <v>0</v>
      </c>
      <c r="AN9" s="92">
        <f>'Incremental_Cost Year 3'!AW15</f>
        <v>0</v>
      </c>
      <c r="AO9" s="92">
        <f>'Incremental_Cost Year 3'!AX15</f>
        <v>0</v>
      </c>
      <c r="AP9" s="92">
        <f>'Incremental_Cost Year 3'!AY15</f>
        <v>0</v>
      </c>
      <c r="AQ9" s="92">
        <f>'Incremental_Cost Year 3'!AZ15</f>
        <v>0</v>
      </c>
      <c r="AR9" s="92">
        <f>'Incremental_Cost Year 3'!BA15</f>
        <v>0</v>
      </c>
      <c r="AS9" s="92">
        <f>'Incremental_Cost Year 3'!BB15</f>
        <v>-2822400</v>
      </c>
      <c r="AU9" s="92">
        <f>'Incremental_Cost Year 4'!AQ15</f>
        <v>2061155.4</v>
      </c>
      <c r="AV9" s="92">
        <f>'Incremental_Cost Year 4'!AR15</f>
        <v>2822400</v>
      </c>
      <c r="AW9" s="92">
        <f>'Incremental_Cost Year 4'!AS15</f>
        <v>0</v>
      </c>
      <c r="AX9" s="92">
        <f>'Incremental_Cost Year 4'!AT15</f>
        <v>4883555.4000000004</v>
      </c>
      <c r="AY9" s="92">
        <f>'Incremental_Cost Year 4'!AU15</f>
        <v>2061155.4</v>
      </c>
      <c r="AZ9" s="92">
        <f>'Incremental_Cost Year 4'!AV15</f>
        <v>0</v>
      </c>
      <c r="BA9" s="92">
        <f>'Incremental_Cost Year 4'!AW15</f>
        <v>0</v>
      </c>
      <c r="BB9" s="92">
        <f>'Incremental_Cost Year 4'!AX15</f>
        <v>0</v>
      </c>
      <c r="BC9" s="92">
        <f>'Incremental_Cost Year 4'!AY15</f>
        <v>0</v>
      </c>
      <c r="BD9" s="92">
        <f>'Incremental_Cost Year 4'!AZ15</f>
        <v>0</v>
      </c>
      <c r="BE9" s="92">
        <f>'Incremental_Cost Year 4'!BA15</f>
        <v>0</v>
      </c>
      <c r="BF9" s="92">
        <f>'Incremental_Cost Year 4'!BB15</f>
        <v>-2822400</v>
      </c>
      <c r="BH9" s="92">
        <f>'Incremental_Cost Year 5'!AQ15</f>
        <v>2061155.4</v>
      </c>
      <c r="BI9" s="92">
        <f>'Incremental_Cost Year 5'!AR15</f>
        <v>3122400</v>
      </c>
      <c r="BJ9" s="92">
        <f>'Incremental_Cost Year 5'!AS15</f>
        <v>0</v>
      </c>
      <c r="BK9" s="92">
        <f>'Incremental_Cost Year 5'!AT15</f>
        <v>5183555.4000000004</v>
      </c>
      <c r="BL9" s="92">
        <f>'Incremental_Cost Year 5'!AU15</f>
        <v>2061155.4</v>
      </c>
      <c r="BM9" s="92">
        <f>'Incremental_Cost Year 5'!AV15</f>
        <v>0</v>
      </c>
      <c r="BN9" s="92">
        <f>'Incremental_Cost Year 5'!AW15</f>
        <v>0</v>
      </c>
      <c r="BO9" s="92">
        <f>'Incremental_Cost Year 5'!AX15</f>
        <v>0</v>
      </c>
      <c r="BP9" s="92">
        <f>'Incremental_Cost Year 5'!AY15</f>
        <v>0</v>
      </c>
      <c r="BQ9" s="92">
        <f>'Incremental_Cost Year 5'!AZ15</f>
        <v>0</v>
      </c>
      <c r="BR9" s="92">
        <f>'Incremental_Cost Year 5'!BA15</f>
        <v>0</v>
      </c>
      <c r="BS9" s="92">
        <f>'Incremental_Cost Year 5'!BB15</f>
        <v>-3122400</v>
      </c>
      <c r="BU9" s="92">
        <f>'Incremental_Cost Year 6'!AQ15</f>
        <v>176450.4</v>
      </c>
      <c r="BV9" s="92">
        <f>'Incremental_Cost Year 6'!AR15</f>
        <v>988800</v>
      </c>
      <c r="BW9" s="92">
        <f>'Incremental_Cost Year 6'!AS15</f>
        <v>0</v>
      </c>
      <c r="BX9" s="92">
        <f>'Incremental_Cost Year 6'!AT15</f>
        <v>1165250.3999999999</v>
      </c>
      <c r="BY9" s="92">
        <f>'Incremental_Cost Year 6'!AU15</f>
        <v>176450.4</v>
      </c>
      <c r="BZ9" s="92">
        <f>'Incremental_Cost Year 6'!AV15</f>
        <v>0</v>
      </c>
      <c r="CA9" s="92">
        <f>'Incremental_Cost Year 6'!AW15</f>
        <v>0</v>
      </c>
      <c r="CB9" s="92">
        <f>'Incremental_Cost Year 6'!AX15</f>
        <v>0</v>
      </c>
      <c r="CC9" s="92">
        <f>'Incremental_Cost Year 6'!AY15</f>
        <v>0</v>
      </c>
      <c r="CD9" s="92">
        <f>'Incremental_Cost Year 6'!AZ15</f>
        <v>0</v>
      </c>
      <c r="CE9" s="92">
        <f>'Incremental_Cost Year 6'!BA15</f>
        <v>0</v>
      </c>
      <c r="CF9" s="92">
        <f>'Incremental_Cost Year 6'!BB15</f>
        <v>-988799.99999999988</v>
      </c>
      <c r="CH9" s="92">
        <f>'Incremental_Cost Year 7'!AQ15</f>
        <v>176450.4</v>
      </c>
      <c r="CI9" s="92">
        <f>'Incremental_Cost Year 7'!AR15</f>
        <v>988800</v>
      </c>
      <c r="CJ9" s="92">
        <f>'Incremental_Cost Year 7'!AS15</f>
        <v>0</v>
      </c>
      <c r="CK9" s="92">
        <f>'Incremental_Cost Year 7'!AT15</f>
        <v>1165250.3999999999</v>
      </c>
      <c r="CL9" s="92">
        <f>'Incremental_Cost Year 7'!AU15</f>
        <v>176450.4</v>
      </c>
      <c r="CM9" s="92">
        <f>'Incremental_Cost Year 7'!AV15</f>
        <v>0</v>
      </c>
      <c r="CN9" s="92">
        <f>'Incremental_Cost Year 7'!AW15</f>
        <v>0</v>
      </c>
      <c r="CO9" s="92">
        <f>'Incremental_Cost Year 7'!AX15</f>
        <v>0</v>
      </c>
      <c r="CP9" s="92">
        <f>'Incremental_Cost Year 7'!AY15</f>
        <v>0</v>
      </c>
      <c r="CQ9" s="92">
        <f>'Incremental_Cost Year 7'!AZ15</f>
        <v>0</v>
      </c>
      <c r="CR9" s="92">
        <f>'Incremental_Cost Year 7'!BA15</f>
        <v>0</v>
      </c>
      <c r="CS9" s="92">
        <f>'Incremental_Cost Year 7'!BB15</f>
        <v>-988799.99999999988</v>
      </c>
      <c r="CU9" s="92">
        <f>'Incremental_Cost Year 8'!AQ15</f>
        <v>176450.4</v>
      </c>
      <c r="CV9" s="92">
        <f>'Incremental_Cost Year 8'!AR15</f>
        <v>988800</v>
      </c>
      <c r="CW9" s="92">
        <f>'Incremental_Cost Year 8'!AS15</f>
        <v>0</v>
      </c>
      <c r="CX9" s="92">
        <f>'Incremental_Cost Year 8'!AT15</f>
        <v>1165250.3999999999</v>
      </c>
      <c r="CY9" s="92">
        <f>'Incremental_Cost Year 8'!AU15</f>
        <v>176450.4</v>
      </c>
      <c r="CZ9" s="92">
        <f>'Incremental_Cost Year 8'!AV15</f>
        <v>0</v>
      </c>
      <c r="DA9" s="92">
        <f>'Incremental_Cost Year 8'!AW15</f>
        <v>0</v>
      </c>
      <c r="DB9" s="92">
        <f>'Incremental_Cost Year 8'!AX15</f>
        <v>0</v>
      </c>
      <c r="DC9" s="92">
        <f>'Incremental_Cost Year 8'!AY15</f>
        <v>0</v>
      </c>
      <c r="DD9" s="92">
        <f>'Incremental_Cost Year 8'!AZ15</f>
        <v>0</v>
      </c>
      <c r="DE9" s="92">
        <f>'Incremental_Cost Year 8'!BA15</f>
        <v>0</v>
      </c>
      <c r="DF9" s="92">
        <f>'Incremental_Cost Year 8'!BB15</f>
        <v>-988799.99999999988</v>
      </c>
      <c r="DH9" s="92">
        <f>'Incremental_Cost Year 9'!AQ15</f>
        <v>176450.4</v>
      </c>
      <c r="DI9" s="92">
        <f>'Incremental_Cost Year 9'!AR15</f>
        <v>988800</v>
      </c>
      <c r="DJ9" s="92">
        <f>'Incremental_Cost Year 9'!AS15</f>
        <v>0</v>
      </c>
      <c r="DK9" s="92">
        <f>'Incremental_Cost Year 9'!AT15</f>
        <v>1165250.3999999999</v>
      </c>
      <c r="DL9" s="92">
        <f>'Incremental_Cost Year 9'!AU15</f>
        <v>176450.4</v>
      </c>
      <c r="DM9" s="92">
        <f>'Incremental_Cost Year 9'!AV15</f>
        <v>0</v>
      </c>
      <c r="DN9" s="92">
        <f>'Incremental_Cost Year 9'!AW15</f>
        <v>0</v>
      </c>
      <c r="DO9" s="92">
        <f>'Incremental_Cost Year 9'!AX15</f>
        <v>0</v>
      </c>
      <c r="DP9" s="92">
        <f>'Incremental_Cost Year 9'!AY15</f>
        <v>0</v>
      </c>
      <c r="DQ9" s="92">
        <f>'Incremental_Cost Year 9'!AZ15</f>
        <v>0</v>
      </c>
      <c r="DR9" s="92">
        <f>'Incremental_Cost Year 9'!BA15</f>
        <v>0</v>
      </c>
      <c r="DS9" s="92">
        <f>'Incremental_Cost Year 9'!BB15</f>
        <v>-988799.99999999988</v>
      </c>
      <c r="DU9" s="92">
        <f>'Incremental_Cost Year 10'!AQ15</f>
        <v>176450.4</v>
      </c>
      <c r="DV9" s="92">
        <f>'Incremental_Cost Year 10'!AR15</f>
        <v>988800</v>
      </c>
      <c r="DW9" s="92">
        <f>'Incremental_Cost Year 10'!AS15</f>
        <v>0</v>
      </c>
      <c r="DX9" s="92">
        <f>'Incremental_Cost Year 10'!AT15</f>
        <v>1165250.3999999999</v>
      </c>
      <c r="DY9" s="92">
        <f>'Incremental_Cost Year 10'!AU15</f>
        <v>176450.4</v>
      </c>
      <c r="DZ9" s="92">
        <f>'Incremental_Cost Year 10'!AV15</f>
        <v>0</v>
      </c>
      <c r="EA9" s="92">
        <f>'Incremental_Cost Year 10'!AW15</f>
        <v>0</v>
      </c>
      <c r="EB9" s="92">
        <f>'Incremental_Cost Year 10'!AX15</f>
        <v>0</v>
      </c>
      <c r="EC9" s="92">
        <f>'Incremental_Cost Year 10'!AY15</f>
        <v>0</v>
      </c>
      <c r="ED9" s="92">
        <f>'Incremental_Cost Year 10'!AZ15</f>
        <v>0</v>
      </c>
      <c r="EE9" s="92">
        <f>'Incremental_Cost Year 10'!BA15</f>
        <v>0</v>
      </c>
      <c r="EF9" s="92">
        <f>'Incremental_Cost Year 10'!BB15</f>
        <v>-988799.99999999988</v>
      </c>
      <c r="EH9" s="52">
        <f>H9+U9+AH9+AU9+BH9+BU9+CH9+CU9+DH9+DU9</f>
        <v>8889680.8500000015</v>
      </c>
      <c r="EI9" s="52">
        <f t="shared" si="22"/>
        <v>16402000</v>
      </c>
      <c r="EJ9" s="52">
        <f t="shared" si="22"/>
        <v>0</v>
      </c>
      <c r="EK9" s="52">
        <f t="shared" si="22"/>
        <v>25291680.849999994</v>
      </c>
      <c r="EL9" s="52">
        <f t="shared" si="22"/>
        <v>8889680.8500000015</v>
      </c>
      <c r="EM9" s="52">
        <f t="shared" si="22"/>
        <v>0</v>
      </c>
      <c r="EN9" s="52">
        <f t="shared" si="22"/>
        <v>0</v>
      </c>
      <c r="EO9" s="52">
        <f t="shared" si="22"/>
        <v>1690000</v>
      </c>
      <c r="EP9" s="52">
        <f t="shared" si="22"/>
        <v>0</v>
      </c>
      <c r="EQ9" s="52">
        <f t="shared" si="22"/>
        <v>0</v>
      </c>
      <c r="ER9" s="52">
        <f t="shared" si="22"/>
        <v>0</v>
      </c>
      <c r="ES9" s="52">
        <f t="shared" si="22"/>
        <v>-14712000</v>
      </c>
      <c r="EU9" s="194">
        <f t="shared" ref="EU9:EU72" si="23">EM9+EN9+EO9+EP9+EQ9+ER9</f>
        <v>1690000</v>
      </c>
      <c r="EW9" s="194">
        <f t="shared" ref="EW9:EW72" si="24">SUM(EL9:ER9)-EK9</f>
        <v>-14711999.999999993</v>
      </c>
      <c r="EX9" s="194">
        <f t="shared" si="21"/>
        <v>0</v>
      </c>
    </row>
    <row r="10" spans="1:154" s="77" customFormat="1" ht="38.25" customHeight="1">
      <c r="A10" s="83"/>
      <c r="B10" s="89"/>
      <c r="C10" s="414" t="str">
        <f>'Incremental_Cost Year 1'!C16:E16</f>
        <v>1.2 Objektivi specifik: Promovimi i shëndetsisë së gjelbër (Green Health) mundësimi dhe kontributi në “Qytetar me Jetë të Shëndetshme” nëpërmjet planifikimit urban, mjedisit e shëndetshëm dhe prodhimit të ushqimit të shëndetshëm</v>
      </c>
      <c r="D10" s="414"/>
      <c r="E10" s="415"/>
      <c r="F10" s="98"/>
      <c r="G10" s="98"/>
      <c r="H10" s="94">
        <f>SUM(H11)</f>
        <v>0</v>
      </c>
      <c r="I10" s="94">
        <f t="shared" ref="I10:S10" si="25">SUM(I11)</f>
        <v>0</v>
      </c>
      <c r="J10" s="94">
        <f t="shared" si="25"/>
        <v>0</v>
      </c>
      <c r="K10" s="94">
        <f t="shared" si="25"/>
        <v>0</v>
      </c>
      <c r="L10" s="94">
        <f t="shared" si="25"/>
        <v>0</v>
      </c>
      <c r="M10" s="94">
        <f t="shared" si="25"/>
        <v>0</v>
      </c>
      <c r="N10" s="94">
        <f t="shared" si="25"/>
        <v>0</v>
      </c>
      <c r="O10" s="94">
        <f t="shared" si="25"/>
        <v>0</v>
      </c>
      <c r="P10" s="94">
        <f t="shared" si="25"/>
        <v>0</v>
      </c>
      <c r="Q10" s="94">
        <f t="shared" si="25"/>
        <v>0</v>
      </c>
      <c r="R10" s="94">
        <f t="shared" si="25"/>
        <v>0</v>
      </c>
      <c r="S10" s="94">
        <f t="shared" si="25"/>
        <v>0</v>
      </c>
      <c r="T10" s="70"/>
      <c r="U10" s="94">
        <f>SUM(U11)</f>
        <v>0</v>
      </c>
      <c r="V10" s="94">
        <f t="shared" ref="V10:AF10" si="26">SUM(V11)</f>
        <v>0</v>
      </c>
      <c r="W10" s="94">
        <f t="shared" si="26"/>
        <v>0</v>
      </c>
      <c r="X10" s="94">
        <f t="shared" si="26"/>
        <v>0</v>
      </c>
      <c r="Y10" s="94">
        <f t="shared" si="26"/>
        <v>0</v>
      </c>
      <c r="Z10" s="94">
        <f t="shared" si="26"/>
        <v>0</v>
      </c>
      <c r="AA10" s="94">
        <f t="shared" si="26"/>
        <v>0</v>
      </c>
      <c r="AB10" s="94">
        <f t="shared" si="26"/>
        <v>0</v>
      </c>
      <c r="AC10" s="94">
        <f t="shared" si="26"/>
        <v>0</v>
      </c>
      <c r="AD10" s="94">
        <f t="shared" si="26"/>
        <v>0</v>
      </c>
      <c r="AE10" s="94">
        <f t="shared" si="26"/>
        <v>0</v>
      </c>
      <c r="AF10" s="94">
        <f t="shared" si="26"/>
        <v>0</v>
      </c>
      <c r="AG10" s="70"/>
      <c r="AH10" s="94">
        <f>SUM(AH11)</f>
        <v>0</v>
      </c>
      <c r="AI10" s="94">
        <f t="shared" ref="AI10:AS10" si="27">SUM(AI11)</f>
        <v>0</v>
      </c>
      <c r="AJ10" s="94">
        <f t="shared" si="27"/>
        <v>0</v>
      </c>
      <c r="AK10" s="94">
        <f t="shared" si="27"/>
        <v>0</v>
      </c>
      <c r="AL10" s="94">
        <f t="shared" si="27"/>
        <v>0</v>
      </c>
      <c r="AM10" s="94">
        <f t="shared" si="27"/>
        <v>0</v>
      </c>
      <c r="AN10" s="94">
        <f t="shared" si="27"/>
        <v>0</v>
      </c>
      <c r="AO10" s="94">
        <f t="shared" si="27"/>
        <v>0</v>
      </c>
      <c r="AP10" s="94">
        <f t="shared" si="27"/>
        <v>0</v>
      </c>
      <c r="AQ10" s="94">
        <f t="shared" si="27"/>
        <v>0</v>
      </c>
      <c r="AR10" s="94">
        <f t="shared" si="27"/>
        <v>0</v>
      </c>
      <c r="AS10" s="94">
        <f t="shared" si="27"/>
        <v>0</v>
      </c>
      <c r="AT10" s="70"/>
      <c r="AU10" s="94">
        <f>SUM(AU11)</f>
        <v>3769410</v>
      </c>
      <c r="AV10" s="94">
        <f t="shared" ref="AV10:BF10" si="28">SUM(AV11)</f>
        <v>1833600</v>
      </c>
      <c r="AW10" s="94">
        <f t="shared" si="28"/>
        <v>0</v>
      </c>
      <c r="AX10" s="94">
        <f t="shared" si="28"/>
        <v>5603010</v>
      </c>
      <c r="AY10" s="94">
        <f t="shared" si="28"/>
        <v>0</v>
      </c>
      <c r="AZ10" s="94">
        <f t="shared" si="28"/>
        <v>0</v>
      </c>
      <c r="BA10" s="94">
        <f t="shared" si="28"/>
        <v>0</v>
      </c>
      <c r="BB10" s="94">
        <f t="shared" si="28"/>
        <v>0</v>
      </c>
      <c r="BC10" s="94">
        <f t="shared" si="28"/>
        <v>0</v>
      </c>
      <c r="BD10" s="94">
        <f t="shared" si="28"/>
        <v>0</v>
      </c>
      <c r="BE10" s="94">
        <f t="shared" si="28"/>
        <v>0</v>
      </c>
      <c r="BF10" s="94">
        <f t="shared" si="28"/>
        <v>-5603010</v>
      </c>
      <c r="BG10" s="70"/>
      <c r="BH10" s="94">
        <f>SUM(BH11)</f>
        <v>7538820</v>
      </c>
      <c r="BI10" s="94">
        <f t="shared" ref="BI10:BS10" si="29">SUM(BI11)</f>
        <v>3019200</v>
      </c>
      <c r="BJ10" s="94">
        <f t="shared" si="29"/>
        <v>0</v>
      </c>
      <c r="BK10" s="94">
        <f t="shared" si="29"/>
        <v>10558020</v>
      </c>
      <c r="BL10" s="94">
        <f t="shared" si="29"/>
        <v>3769410</v>
      </c>
      <c r="BM10" s="94">
        <f t="shared" si="29"/>
        <v>0</v>
      </c>
      <c r="BN10" s="94">
        <f t="shared" si="29"/>
        <v>0</v>
      </c>
      <c r="BO10" s="94">
        <f t="shared" si="29"/>
        <v>0</v>
      </c>
      <c r="BP10" s="94">
        <f t="shared" si="29"/>
        <v>0</v>
      </c>
      <c r="BQ10" s="94">
        <f t="shared" si="29"/>
        <v>0</v>
      </c>
      <c r="BR10" s="94">
        <f t="shared" si="29"/>
        <v>0</v>
      </c>
      <c r="BS10" s="94">
        <f t="shared" si="29"/>
        <v>-6788610</v>
      </c>
      <c r="BT10" s="70"/>
      <c r="BU10" s="94">
        <f>SUM(BU11)</f>
        <v>3769410</v>
      </c>
      <c r="BV10" s="94">
        <f t="shared" ref="BV10:CF10" si="30">SUM(BV11)</f>
        <v>1377600</v>
      </c>
      <c r="BW10" s="94">
        <f t="shared" si="30"/>
        <v>0</v>
      </c>
      <c r="BX10" s="94">
        <f t="shared" si="30"/>
        <v>5147010</v>
      </c>
      <c r="BY10" s="94">
        <f t="shared" si="30"/>
        <v>3769410</v>
      </c>
      <c r="BZ10" s="94">
        <f t="shared" si="30"/>
        <v>0</v>
      </c>
      <c r="CA10" s="94">
        <f t="shared" si="30"/>
        <v>0</v>
      </c>
      <c r="CB10" s="94">
        <f t="shared" si="30"/>
        <v>0</v>
      </c>
      <c r="CC10" s="94">
        <f t="shared" si="30"/>
        <v>0</v>
      </c>
      <c r="CD10" s="94">
        <f t="shared" si="30"/>
        <v>0</v>
      </c>
      <c r="CE10" s="94">
        <f t="shared" si="30"/>
        <v>0</v>
      </c>
      <c r="CF10" s="94">
        <f t="shared" si="30"/>
        <v>-1377600</v>
      </c>
      <c r="CG10" s="70"/>
      <c r="CH10" s="94">
        <f>SUM(CH11)</f>
        <v>3769410</v>
      </c>
      <c r="CI10" s="94">
        <f t="shared" ref="CI10:CS10" si="31">SUM(CI11)</f>
        <v>1629600</v>
      </c>
      <c r="CJ10" s="94">
        <f t="shared" si="31"/>
        <v>0</v>
      </c>
      <c r="CK10" s="94">
        <f t="shared" si="31"/>
        <v>5399010</v>
      </c>
      <c r="CL10" s="94">
        <f t="shared" si="31"/>
        <v>3769410</v>
      </c>
      <c r="CM10" s="94">
        <f t="shared" si="31"/>
        <v>0</v>
      </c>
      <c r="CN10" s="94">
        <f t="shared" si="31"/>
        <v>0</v>
      </c>
      <c r="CO10" s="94">
        <f t="shared" si="31"/>
        <v>0</v>
      </c>
      <c r="CP10" s="94">
        <f t="shared" si="31"/>
        <v>0</v>
      </c>
      <c r="CQ10" s="94">
        <f t="shared" si="31"/>
        <v>0</v>
      </c>
      <c r="CR10" s="94">
        <f t="shared" si="31"/>
        <v>0</v>
      </c>
      <c r="CS10" s="94">
        <f t="shared" si="31"/>
        <v>-1629600</v>
      </c>
      <c r="CT10" s="70"/>
      <c r="CU10" s="94">
        <f>SUM(CU11)</f>
        <v>0</v>
      </c>
      <c r="CV10" s="94">
        <f t="shared" ref="CV10:DF10" si="32">SUM(CV11)</f>
        <v>0</v>
      </c>
      <c r="CW10" s="94">
        <f t="shared" si="32"/>
        <v>0</v>
      </c>
      <c r="CX10" s="94">
        <f t="shared" si="32"/>
        <v>0</v>
      </c>
      <c r="CY10" s="94">
        <f t="shared" si="32"/>
        <v>0</v>
      </c>
      <c r="CZ10" s="94">
        <f t="shared" si="32"/>
        <v>0</v>
      </c>
      <c r="DA10" s="94">
        <f t="shared" si="32"/>
        <v>0</v>
      </c>
      <c r="DB10" s="94">
        <f t="shared" si="32"/>
        <v>0</v>
      </c>
      <c r="DC10" s="94">
        <f t="shared" si="32"/>
        <v>0</v>
      </c>
      <c r="DD10" s="94">
        <f t="shared" si="32"/>
        <v>0</v>
      </c>
      <c r="DE10" s="94">
        <f t="shared" si="32"/>
        <v>0</v>
      </c>
      <c r="DF10" s="94">
        <f t="shared" si="32"/>
        <v>0</v>
      </c>
      <c r="DG10" s="70"/>
      <c r="DH10" s="94">
        <f>SUM(DH11)</f>
        <v>0</v>
      </c>
      <c r="DI10" s="94">
        <f t="shared" ref="DI10:DS10" si="33">SUM(DI11)</f>
        <v>0</v>
      </c>
      <c r="DJ10" s="94">
        <f t="shared" si="33"/>
        <v>0</v>
      </c>
      <c r="DK10" s="94">
        <f t="shared" si="33"/>
        <v>0</v>
      </c>
      <c r="DL10" s="94">
        <f t="shared" si="33"/>
        <v>0</v>
      </c>
      <c r="DM10" s="94">
        <f t="shared" si="33"/>
        <v>0</v>
      </c>
      <c r="DN10" s="94">
        <f t="shared" si="33"/>
        <v>0</v>
      </c>
      <c r="DO10" s="94">
        <f t="shared" si="33"/>
        <v>0</v>
      </c>
      <c r="DP10" s="94">
        <f t="shared" si="33"/>
        <v>0</v>
      </c>
      <c r="DQ10" s="94">
        <f t="shared" si="33"/>
        <v>0</v>
      </c>
      <c r="DR10" s="94">
        <f t="shared" si="33"/>
        <v>0</v>
      </c>
      <c r="DS10" s="94">
        <f t="shared" si="33"/>
        <v>0</v>
      </c>
      <c r="DT10" s="70"/>
      <c r="DU10" s="94">
        <f>SUM(DU11)</f>
        <v>0</v>
      </c>
      <c r="DV10" s="94">
        <f t="shared" ref="DV10:EF10" si="34">SUM(DV11)</f>
        <v>0</v>
      </c>
      <c r="DW10" s="94">
        <f t="shared" si="34"/>
        <v>0</v>
      </c>
      <c r="DX10" s="94">
        <f t="shared" si="34"/>
        <v>0</v>
      </c>
      <c r="DY10" s="94">
        <f t="shared" si="34"/>
        <v>0</v>
      </c>
      <c r="DZ10" s="94">
        <f t="shared" si="34"/>
        <v>0</v>
      </c>
      <c r="EA10" s="94">
        <f t="shared" si="34"/>
        <v>0</v>
      </c>
      <c r="EB10" s="94">
        <f t="shared" si="34"/>
        <v>0</v>
      </c>
      <c r="EC10" s="94">
        <f t="shared" si="34"/>
        <v>0</v>
      </c>
      <c r="ED10" s="94">
        <f t="shared" si="34"/>
        <v>0</v>
      </c>
      <c r="EE10" s="94">
        <f t="shared" si="34"/>
        <v>0</v>
      </c>
      <c r="EF10" s="94">
        <f t="shared" si="34"/>
        <v>0</v>
      </c>
      <c r="EG10" s="70"/>
      <c r="EH10" s="94">
        <f t="shared" ref="EH10:ES10" si="35">SUM(EH11)</f>
        <v>18847050</v>
      </c>
      <c r="EI10" s="94">
        <f t="shared" si="35"/>
        <v>7860000</v>
      </c>
      <c r="EJ10" s="94">
        <f t="shared" si="35"/>
        <v>0</v>
      </c>
      <c r="EK10" s="94">
        <f t="shared" si="35"/>
        <v>26707050</v>
      </c>
      <c r="EL10" s="94">
        <f t="shared" si="35"/>
        <v>11308230</v>
      </c>
      <c r="EM10" s="94">
        <f t="shared" si="35"/>
        <v>0</v>
      </c>
      <c r="EN10" s="94">
        <f t="shared" si="35"/>
        <v>0</v>
      </c>
      <c r="EO10" s="94">
        <f t="shared" si="35"/>
        <v>0</v>
      </c>
      <c r="EP10" s="94">
        <f t="shared" si="35"/>
        <v>0</v>
      </c>
      <c r="EQ10" s="94">
        <f t="shared" si="35"/>
        <v>0</v>
      </c>
      <c r="ER10" s="94">
        <f t="shared" si="35"/>
        <v>0</v>
      </c>
      <c r="ES10" s="94">
        <f t="shared" si="35"/>
        <v>-15398820</v>
      </c>
      <c r="EU10" s="194">
        <f t="shared" si="23"/>
        <v>0</v>
      </c>
      <c r="EW10" s="194">
        <f t="shared" si="24"/>
        <v>-15398820</v>
      </c>
      <c r="EX10" s="194">
        <f t="shared" si="21"/>
        <v>0</v>
      </c>
    </row>
    <row r="11" spans="1:154" s="77" customFormat="1" ht="41.4">
      <c r="A11" s="82"/>
      <c r="B11" s="88"/>
      <c r="C11" s="86"/>
      <c r="D11" s="193" t="str">
        <f>'Incremental_Cost Year 1'!D19</f>
        <v>01110 Planifikimi, Menaxhimi dhe Administrimi</v>
      </c>
      <c r="E11" s="193" t="str">
        <f>'Incremental_Cost Year 1'!E19</f>
        <v>1.2.1. Rishikimi dhe përditësimi I parimeve të situatës së shëndetësisë së gjelbër dhe  planifikimit urban për një jetë më të shëndetshme të qytetarëve</v>
      </c>
      <c r="F11" s="96">
        <f>'Incremental_Cost Year 1'!F19</f>
        <v>2024</v>
      </c>
      <c r="G11" s="96">
        <f>'Incremental_Cost Year 1'!G19</f>
        <v>2027</v>
      </c>
      <c r="H11" s="92">
        <f>'Incremental_Cost Year 1'!AQ19</f>
        <v>0</v>
      </c>
      <c r="I11" s="92">
        <f>'Incremental_Cost Year 1'!AR19</f>
        <v>0</v>
      </c>
      <c r="J11" s="92">
        <f>'Incremental_Cost Year 1'!AS19</f>
        <v>0</v>
      </c>
      <c r="K11" s="92">
        <f>'Incremental_Cost Year 1'!AT19</f>
        <v>0</v>
      </c>
      <c r="L11" s="92">
        <f>'Incremental_Cost Year 1'!AU19</f>
        <v>0</v>
      </c>
      <c r="M11" s="92">
        <f>'Incremental_Cost Year 1'!AV19</f>
        <v>0</v>
      </c>
      <c r="N11" s="92">
        <f>'Incremental_Cost Year 1'!AW19</f>
        <v>0</v>
      </c>
      <c r="O11" s="92">
        <f>'Incremental_Cost Year 1'!AX19</f>
        <v>0</v>
      </c>
      <c r="P11" s="92">
        <f>'Incremental_Cost Year 1'!AY19</f>
        <v>0</v>
      </c>
      <c r="Q11" s="92">
        <f>'Incremental_Cost Year 1'!AZ19</f>
        <v>0</v>
      </c>
      <c r="R11" s="92">
        <f>'Incremental_Cost Year 1'!BA19</f>
        <v>0</v>
      </c>
      <c r="S11" s="92">
        <f>'Incremental_Cost Year 1'!BB19</f>
        <v>0</v>
      </c>
      <c r="T11" s="70"/>
      <c r="U11" s="92">
        <f>'Incremental_Cost Year 2'!AQ19</f>
        <v>0</v>
      </c>
      <c r="V11" s="92">
        <f>'Incremental_Cost Year 2'!AR19</f>
        <v>0</v>
      </c>
      <c r="W11" s="92">
        <f>'Incremental_Cost Year 2'!AS19</f>
        <v>0</v>
      </c>
      <c r="X11" s="92">
        <f>'Incremental_Cost Year 2'!AT19</f>
        <v>0</v>
      </c>
      <c r="Y11" s="92">
        <f>'Incremental_Cost Year 2'!AU19</f>
        <v>0</v>
      </c>
      <c r="Z11" s="92">
        <f>'Incremental_Cost Year 2'!AV19</f>
        <v>0</v>
      </c>
      <c r="AA11" s="92">
        <f>'Incremental_Cost Year 2'!AW19</f>
        <v>0</v>
      </c>
      <c r="AB11" s="92">
        <f>'Incremental_Cost Year 2'!AX19</f>
        <v>0</v>
      </c>
      <c r="AC11" s="92">
        <f>'Incremental_Cost Year 2'!AY19</f>
        <v>0</v>
      </c>
      <c r="AD11" s="92">
        <f>'Incremental_Cost Year 2'!AZ19</f>
        <v>0</v>
      </c>
      <c r="AE11" s="92">
        <f>'Incremental_Cost Year 2'!BA19</f>
        <v>0</v>
      </c>
      <c r="AF11" s="92">
        <f>'Incremental_Cost Year 2'!BB19</f>
        <v>0</v>
      </c>
      <c r="AG11" s="70"/>
      <c r="AH11" s="92">
        <f>'Incremental_Cost Year 3'!AQ19</f>
        <v>0</v>
      </c>
      <c r="AI11" s="92">
        <f>'Incremental_Cost Year 3'!AR19</f>
        <v>0</v>
      </c>
      <c r="AJ11" s="92">
        <f>'Incremental_Cost Year 3'!AS19</f>
        <v>0</v>
      </c>
      <c r="AK11" s="92">
        <f>'Incremental_Cost Year 3'!AT19</f>
        <v>0</v>
      </c>
      <c r="AL11" s="92">
        <f>'Incremental_Cost Year 3'!AU19</f>
        <v>0</v>
      </c>
      <c r="AM11" s="92">
        <f>'Incremental_Cost Year 3'!AV19</f>
        <v>0</v>
      </c>
      <c r="AN11" s="92">
        <f>'Incremental_Cost Year 3'!AW19</f>
        <v>0</v>
      </c>
      <c r="AO11" s="92">
        <f>'Incremental_Cost Year 3'!AX19</f>
        <v>0</v>
      </c>
      <c r="AP11" s="92">
        <f>'Incremental_Cost Year 3'!AY19</f>
        <v>0</v>
      </c>
      <c r="AQ11" s="92">
        <f>'Incremental_Cost Year 3'!AZ19</f>
        <v>0</v>
      </c>
      <c r="AR11" s="92">
        <f>'Incremental_Cost Year 3'!BA19</f>
        <v>0</v>
      </c>
      <c r="AS11" s="92">
        <f>'Incremental_Cost Year 3'!BB19</f>
        <v>0</v>
      </c>
      <c r="AT11" s="70"/>
      <c r="AU11" s="92">
        <f>'Incremental_Cost Year 4'!AQ19</f>
        <v>3769410</v>
      </c>
      <c r="AV11" s="92">
        <f>'Incremental_Cost Year 4'!AR19</f>
        <v>1833600</v>
      </c>
      <c r="AW11" s="92">
        <f>'Incremental_Cost Year 4'!AS19</f>
        <v>0</v>
      </c>
      <c r="AX11" s="92">
        <f>'Incremental_Cost Year 4'!AT19</f>
        <v>5603010</v>
      </c>
      <c r="AY11" s="92">
        <f>'Incremental_Cost Year 4'!AU19</f>
        <v>0</v>
      </c>
      <c r="AZ11" s="92">
        <f>'Incremental_Cost Year 4'!AV19</f>
        <v>0</v>
      </c>
      <c r="BA11" s="92">
        <f>'Incremental_Cost Year 4'!AW19</f>
        <v>0</v>
      </c>
      <c r="BB11" s="92">
        <f>'Incremental_Cost Year 4'!AX19</f>
        <v>0</v>
      </c>
      <c r="BC11" s="92">
        <f>'Incremental_Cost Year 4'!AY19</f>
        <v>0</v>
      </c>
      <c r="BD11" s="92">
        <f>'Incremental_Cost Year 4'!AZ19</f>
        <v>0</v>
      </c>
      <c r="BE11" s="92">
        <f>'Incremental_Cost Year 4'!BA19</f>
        <v>0</v>
      </c>
      <c r="BF11" s="92">
        <f>'Incremental_Cost Year 4'!BB19</f>
        <v>-5603010</v>
      </c>
      <c r="BG11" s="70"/>
      <c r="BH11" s="92">
        <f>'Incremental_Cost Year 5'!AQ19</f>
        <v>7538820</v>
      </c>
      <c r="BI11" s="92">
        <f>'Incremental_Cost Year 5'!AR19</f>
        <v>3019200</v>
      </c>
      <c r="BJ11" s="92">
        <f>'Incremental_Cost Year 5'!AS19</f>
        <v>0</v>
      </c>
      <c r="BK11" s="92">
        <f>'Incremental_Cost Year 5'!AT19</f>
        <v>10558020</v>
      </c>
      <c r="BL11" s="92">
        <f>'Incremental_Cost Year 5'!AU19</f>
        <v>3769410</v>
      </c>
      <c r="BM11" s="92">
        <f>'Incremental_Cost Year 5'!AV19</f>
        <v>0</v>
      </c>
      <c r="BN11" s="92">
        <f>'Incremental_Cost Year 5'!AW19</f>
        <v>0</v>
      </c>
      <c r="BO11" s="92">
        <f>'Incremental_Cost Year 5'!AX19</f>
        <v>0</v>
      </c>
      <c r="BP11" s="92">
        <f>'Incremental_Cost Year 5'!AY19</f>
        <v>0</v>
      </c>
      <c r="BQ11" s="92">
        <f>'Incremental_Cost Year 5'!AZ19</f>
        <v>0</v>
      </c>
      <c r="BR11" s="92">
        <f>'Incremental_Cost Year 5'!BA19</f>
        <v>0</v>
      </c>
      <c r="BS11" s="92">
        <f>'Incremental_Cost Year 5'!BB19</f>
        <v>-6788610</v>
      </c>
      <c r="BT11" s="70"/>
      <c r="BU11" s="92">
        <f>'Incremental_Cost Year 6'!AQ19</f>
        <v>3769410</v>
      </c>
      <c r="BV11" s="92">
        <f>'Incremental_Cost Year 6'!AR19</f>
        <v>1377600</v>
      </c>
      <c r="BW11" s="92">
        <f>'Incremental_Cost Year 6'!AS19</f>
        <v>0</v>
      </c>
      <c r="BX11" s="92">
        <f>'Incremental_Cost Year 6'!AT19</f>
        <v>5147010</v>
      </c>
      <c r="BY11" s="92">
        <f>'Incremental_Cost Year 6'!AU19</f>
        <v>3769410</v>
      </c>
      <c r="BZ11" s="92">
        <f>'Incremental_Cost Year 6'!AV19</f>
        <v>0</v>
      </c>
      <c r="CA11" s="92">
        <f>'Incremental_Cost Year 6'!AW19</f>
        <v>0</v>
      </c>
      <c r="CB11" s="92">
        <f>'Incremental_Cost Year 6'!AX19</f>
        <v>0</v>
      </c>
      <c r="CC11" s="92">
        <f>'Incremental_Cost Year 6'!AY19</f>
        <v>0</v>
      </c>
      <c r="CD11" s="92">
        <f>'Incremental_Cost Year 6'!AZ19</f>
        <v>0</v>
      </c>
      <c r="CE11" s="92">
        <f>'Incremental_Cost Year 6'!BA19</f>
        <v>0</v>
      </c>
      <c r="CF11" s="92">
        <f>'Incremental_Cost Year 6'!BB19</f>
        <v>-1377600</v>
      </c>
      <c r="CG11" s="70"/>
      <c r="CH11" s="92">
        <f>'Incremental_Cost Year 7'!AQ19</f>
        <v>3769410</v>
      </c>
      <c r="CI11" s="92">
        <f>'Incremental_Cost Year 7'!AR19</f>
        <v>1629600</v>
      </c>
      <c r="CJ11" s="92">
        <f>'Incremental_Cost Year 7'!AS19</f>
        <v>0</v>
      </c>
      <c r="CK11" s="92">
        <f>'Incremental_Cost Year 7'!AT19</f>
        <v>5399010</v>
      </c>
      <c r="CL11" s="92">
        <f>'Incremental_Cost Year 7'!AU19</f>
        <v>3769410</v>
      </c>
      <c r="CM11" s="92">
        <f>'Incremental_Cost Year 7'!AV19</f>
        <v>0</v>
      </c>
      <c r="CN11" s="92">
        <f>'Incremental_Cost Year 7'!AW19</f>
        <v>0</v>
      </c>
      <c r="CO11" s="92">
        <f>'Incremental_Cost Year 7'!AX19</f>
        <v>0</v>
      </c>
      <c r="CP11" s="92">
        <f>'Incremental_Cost Year 7'!AY19</f>
        <v>0</v>
      </c>
      <c r="CQ11" s="92">
        <f>'Incremental_Cost Year 7'!AZ19</f>
        <v>0</v>
      </c>
      <c r="CR11" s="92">
        <f>'Incremental_Cost Year 7'!BA19</f>
        <v>0</v>
      </c>
      <c r="CS11" s="92">
        <f>'Incremental_Cost Year 7'!BB19</f>
        <v>-1629600</v>
      </c>
      <c r="CT11" s="70"/>
      <c r="CU11" s="92">
        <f>'Incremental_Cost Year 8'!AQ19</f>
        <v>0</v>
      </c>
      <c r="CV11" s="92">
        <f>'Incremental_Cost Year 8'!AR19</f>
        <v>0</v>
      </c>
      <c r="CW11" s="92">
        <f>'Incremental_Cost Year 8'!AS19</f>
        <v>0</v>
      </c>
      <c r="CX11" s="92">
        <f>'Incremental_Cost Year 8'!AT19</f>
        <v>0</v>
      </c>
      <c r="CY11" s="92">
        <f>'Incremental_Cost Year 8'!AU19</f>
        <v>0</v>
      </c>
      <c r="CZ11" s="92">
        <f>'Incremental_Cost Year 8'!AV19</f>
        <v>0</v>
      </c>
      <c r="DA11" s="92">
        <f>'Incremental_Cost Year 8'!AW19</f>
        <v>0</v>
      </c>
      <c r="DB11" s="92">
        <f>'Incremental_Cost Year 8'!AX19</f>
        <v>0</v>
      </c>
      <c r="DC11" s="92">
        <f>'Incremental_Cost Year 8'!AY19</f>
        <v>0</v>
      </c>
      <c r="DD11" s="92">
        <f>'Incremental_Cost Year 8'!AZ19</f>
        <v>0</v>
      </c>
      <c r="DE11" s="92">
        <f>'Incremental_Cost Year 8'!BA19</f>
        <v>0</v>
      </c>
      <c r="DF11" s="92">
        <f>'Incremental_Cost Year 8'!BB19</f>
        <v>0</v>
      </c>
      <c r="DG11" s="70"/>
      <c r="DH11" s="92">
        <f>'Incremental_Cost Year 9'!AQ19</f>
        <v>0</v>
      </c>
      <c r="DI11" s="92">
        <f>'Incremental_Cost Year 9'!AR19</f>
        <v>0</v>
      </c>
      <c r="DJ11" s="92">
        <f>'Incremental_Cost Year 9'!AS19</f>
        <v>0</v>
      </c>
      <c r="DK11" s="92">
        <f>'Incremental_Cost Year 9'!AT19</f>
        <v>0</v>
      </c>
      <c r="DL11" s="92">
        <f>'Incremental_Cost Year 9'!AU19</f>
        <v>0</v>
      </c>
      <c r="DM11" s="92">
        <f>'Incremental_Cost Year 9'!AV19</f>
        <v>0</v>
      </c>
      <c r="DN11" s="92">
        <f>'Incremental_Cost Year 9'!AW19</f>
        <v>0</v>
      </c>
      <c r="DO11" s="92">
        <f>'Incremental_Cost Year 9'!AX19</f>
        <v>0</v>
      </c>
      <c r="DP11" s="92">
        <f>'Incremental_Cost Year 9'!AY19</f>
        <v>0</v>
      </c>
      <c r="DQ11" s="92">
        <f>'Incremental_Cost Year 9'!AZ19</f>
        <v>0</v>
      </c>
      <c r="DR11" s="92">
        <f>'Incremental_Cost Year 9'!BA19</f>
        <v>0</v>
      </c>
      <c r="DS11" s="92">
        <f>'Incremental_Cost Year 9'!BB19</f>
        <v>0</v>
      </c>
      <c r="DT11" s="70"/>
      <c r="DU11" s="92">
        <f>'Incremental_Cost Year 10'!AQ19</f>
        <v>0</v>
      </c>
      <c r="DV11" s="92">
        <f>'Incremental_Cost Year 10'!AR19</f>
        <v>0</v>
      </c>
      <c r="DW11" s="92">
        <f>'Incremental_Cost Year 10'!AS19</f>
        <v>0</v>
      </c>
      <c r="DX11" s="92">
        <f>'Incremental_Cost Year 10'!AT19</f>
        <v>0</v>
      </c>
      <c r="DY11" s="92">
        <f>'Incremental_Cost Year 10'!AU19</f>
        <v>0</v>
      </c>
      <c r="DZ11" s="92">
        <f>'Incremental_Cost Year 10'!AV19</f>
        <v>0</v>
      </c>
      <c r="EA11" s="92">
        <f>'Incremental_Cost Year 10'!AW19</f>
        <v>0</v>
      </c>
      <c r="EB11" s="92">
        <f>'Incremental_Cost Year 10'!AX19</f>
        <v>0</v>
      </c>
      <c r="EC11" s="92">
        <f>'Incremental_Cost Year 10'!AY19</f>
        <v>0</v>
      </c>
      <c r="ED11" s="92">
        <f>'Incremental_Cost Year 10'!AZ19</f>
        <v>0</v>
      </c>
      <c r="EE11" s="92">
        <f>'Incremental_Cost Year 10'!BA19</f>
        <v>0</v>
      </c>
      <c r="EF11" s="92">
        <f>'Incremental_Cost Year 10'!BB19</f>
        <v>0</v>
      </c>
      <c r="EG11" s="70"/>
      <c r="EH11" s="92">
        <f t="shared" ref="EH11:ES11" si="36">H11+U11+AH11+AU11+BH11+BU11+CH11+CU11+DH11+DU11</f>
        <v>18847050</v>
      </c>
      <c r="EI11" s="92">
        <f t="shared" si="36"/>
        <v>7860000</v>
      </c>
      <c r="EJ11" s="92">
        <f t="shared" si="36"/>
        <v>0</v>
      </c>
      <c r="EK11" s="92">
        <f t="shared" si="36"/>
        <v>26707050</v>
      </c>
      <c r="EL11" s="92">
        <f t="shared" si="36"/>
        <v>11308230</v>
      </c>
      <c r="EM11" s="92">
        <f t="shared" si="36"/>
        <v>0</v>
      </c>
      <c r="EN11" s="92">
        <f t="shared" si="36"/>
        <v>0</v>
      </c>
      <c r="EO11" s="92">
        <f t="shared" si="36"/>
        <v>0</v>
      </c>
      <c r="EP11" s="92">
        <f t="shared" si="36"/>
        <v>0</v>
      </c>
      <c r="EQ11" s="92">
        <f t="shared" si="36"/>
        <v>0</v>
      </c>
      <c r="ER11" s="92">
        <f t="shared" si="36"/>
        <v>0</v>
      </c>
      <c r="ES11" s="92">
        <f t="shared" si="36"/>
        <v>-15398820</v>
      </c>
      <c r="EU11" s="194">
        <f t="shared" si="23"/>
        <v>0</v>
      </c>
      <c r="EW11" s="194">
        <f t="shared" si="24"/>
        <v>-15398820</v>
      </c>
      <c r="EX11" s="194">
        <f t="shared" si="21"/>
        <v>0</v>
      </c>
    </row>
    <row r="12" spans="1:154" s="77" customFormat="1" ht="27.75" customHeight="1">
      <c r="A12" s="83"/>
      <c r="B12" s="89"/>
      <c r="C12" s="414" t="str">
        <f>'Incremental_Cost Year 1'!C20:E20</f>
        <v>1.3 Objektivi specifik: Fuqizimi dhe zgjerimi i programeve të reja të vaksinimit-imunizimit dhe qëndrueshmëria e mbulesës vaksinale.</v>
      </c>
      <c r="D12" s="414"/>
      <c r="E12" s="415"/>
      <c r="F12" s="98"/>
      <c r="G12" s="98"/>
      <c r="H12" s="94">
        <f>SUM(H13:H16)</f>
        <v>85060296</v>
      </c>
      <c r="I12" s="94">
        <f t="shared" ref="I12:S12" si="37">SUM(I13:I16)</f>
        <v>187290600</v>
      </c>
      <c r="J12" s="94">
        <f t="shared" si="37"/>
        <v>0</v>
      </c>
      <c r="K12" s="94">
        <f t="shared" si="37"/>
        <v>272350896</v>
      </c>
      <c r="L12" s="94">
        <f t="shared" si="37"/>
        <v>272350896</v>
      </c>
      <c r="M12" s="94">
        <f t="shared" si="37"/>
        <v>0</v>
      </c>
      <c r="N12" s="94">
        <f t="shared" si="37"/>
        <v>0</v>
      </c>
      <c r="O12" s="94">
        <f t="shared" si="37"/>
        <v>0</v>
      </c>
      <c r="P12" s="94">
        <f t="shared" si="37"/>
        <v>0</v>
      </c>
      <c r="Q12" s="94">
        <f t="shared" si="37"/>
        <v>0</v>
      </c>
      <c r="R12" s="94">
        <f t="shared" si="37"/>
        <v>0</v>
      </c>
      <c r="S12" s="94">
        <f t="shared" si="37"/>
        <v>0</v>
      </c>
      <c r="T12" s="70"/>
      <c r="U12" s="94">
        <f>SUM(U13:U16)</f>
        <v>325957804.19999999</v>
      </c>
      <c r="V12" s="94">
        <f t="shared" ref="V12:AF12" si="38">SUM(V13:V16)</f>
        <v>4857177100</v>
      </c>
      <c r="W12" s="94">
        <f t="shared" si="38"/>
        <v>0</v>
      </c>
      <c r="X12" s="94">
        <f t="shared" si="38"/>
        <v>5183134904.1999998</v>
      </c>
      <c r="Y12" s="94">
        <f t="shared" si="38"/>
        <v>3428134904.1999998</v>
      </c>
      <c r="Z12" s="94">
        <f t="shared" si="38"/>
        <v>0</v>
      </c>
      <c r="AA12" s="94">
        <f t="shared" si="38"/>
        <v>0</v>
      </c>
      <c r="AB12" s="94">
        <f t="shared" si="38"/>
        <v>0</v>
      </c>
      <c r="AC12" s="94">
        <f t="shared" si="38"/>
        <v>0</v>
      </c>
      <c r="AD12" s="94">
        <f t="shared" si="38"/>
        <v>0</v>
      </c>
      <c r="AE12" s="94">
        <f t="shared" si="38"/>
        <v>0</v>
      </c>
      <c r="AF12" s="94">
        <f t="shared" si="38"/>
        <v>-1755000000</v>
      </c>
      <c r="AG12" s="70"/>
      <c r="AH12" s="94">
        <f>SUM(AH13:AH16)</f>
        <v>325957804.19999999</v>
      </c>
      <c r="AI12" s="94">
        <f t="shared" ref="AI12:AS12" si="39">SUM(AI13:AI16)</f>
        <v>5146955370</v>
      </c>
      <c r="AJ12" s="94">
        <f t="shared" si="39"/>
        <v>0</v>
      </c>
      <c r="AK12" s="94">
        <f t="shared" si="39"/>
        <v>5472913174.1999998</v>
      </c>
      <c r="AL12" s="94">
        <f t="shared" si="39"/>
        <v>5472913174.1999998</v>
      </c>
      <c r="AM12" s="94">
        <f t="shared" si="39"/>
        <v>0</v>
      </c>
      <c r="AN12" s="94">
        <f t="shared" si="39"/>
        <v>0</v>
      </c>
      <c r="AO12" s="94">
        <f t="shared" si="39"/>
        <v>0</v>
      </c>
      <c r="AP12" s="94">
        <f t="shared" si="39"/>
        <v>0</v>
      </c>
      <c r="AQ12" s="94">
        <f t="shared" si="39"/>
        <v>0</v>
      </c>
      <c r="AR12" s="94">
        <f t="shared" si="39"/>
        <v>0</v>
      </c>
      <c r="AS12" s="94">
        <f t="shared" si="39"/>
        <v>0</v>
      </c>
      <c r="AT12" s="70"/>
      <c r="AU12" s="94">
        <f>SUM(AU13:AU16)</f>
        <v>325957804.19999999</v>
      </c>
      <c r="AV12" s="94">
        <f t="shared" ref="AV12:BF12" si="40">SUM(AV13:AV16)</f>
        <v>885543402</v>
      </c>
      <c r="AW12" s="94">
        <f t="shared" si="40"/>
        <v>0</v>
      </c>
      <c r="AX12" s="94">
        <f t="shared" si="40"/>
        <v>1211501206.1999998</v>
      </c>
      <c r="AY12" s="94">
        <f t="shared" si="40"/>
        <v>1211501206.1999998</v>
      </c>
      <c r="AZ12" s="94">
        <f t="shared" si="40"/>
        <v>0</v>
      </c>
      <c r="BA12" s="94">
        <f t="shared" si="40"/>
        <v>0</v>
      </c>
      <c r="BB12" s="94">
        <f t="shared" si="40"/>
        <v>0</v>
      </c>
      <c r="BC12" s="94">
        <f t="shared" si="40"/>
        <v>0</v>
      </c>
      <c r="BD12" s="94">
        <f t="shared" si="40"/>
        <v>0</v>
      </c>
      <c r="BE12" s="94">
        <f t="shared" si="40"/>
        <v>0</v>
      </c>
      <c r="BF12" s="94">
        <f t="shared" si="40"/>
        <v>0</v>
      </c>
      <c r="BG12" s="70"/>
      <c r="BH12" s="94">
        <f>SUM(BH13:BH16)</f>
        <v>325957804.19999999</v>
      </c>
      <c r="BI12" s="94">
        <f t="shared" ref="BI12:BS12" si="41">SUM(BI13:BI16)</f>
        <v>913988192</v>
      </c>
      <c r="BJ12" s="94">
        <f t="shared" si="41"/>
        <v>3726000</v>
      </c>
      <c r="BK12" s="94">
        <f t="shared" si="41"/>
        <v>1243671996.1999998</v>
      </c>
      <c r="BL12" s="94">
        <f t="shared" si="41"/>
        <v>1243671996.1999998</v>
      </c>
      <c r="BM12" s="94">
        <f t="shared" si="41"/>
        <v>0</v>
      </c>
      <c r="BN12" s="94">
        <f t="shared" si="41"/>
        <v>0</v>
      </c>
      <c r="BO12" s="94">
        <f t="shared" si="41"/>
        <v>0</v>
      </c>
      <c r="BP12" s="94">
        <f t="shared" si="41"/>
        <v>0</v>
      </c>
      <c r="BQ12" s="94">
        <f t="shared" si="41"/>
        <v>0</v>
      </c>
      <c r="BR12" s="94">
        <f t="shared" si="41"/>
        <v>0</v>
      </c>
      <c r="BS12" s="94">
        <f t="shared" si="41"/>
        <v>0</v>
      </c>
      <c r="BT12" s="70"/>
      <c r="BU12" s="94">
        <f>SUM(BU13:BU16)</f>
        <v>325957804.19999999</v>
      </c>
      <c r="BV12" s="94">
        <f t="shared" ref="BV12:CF12" si="42">SUM(BV13:BV16)</f>
        <v>959516602</v>
      </c>
      <c r="BW12" s="94">
        <f t="shared" si="42"/>
        <v>0</v>
      </c>
      <c r="BX12" s="94">
        <f t="shared" si="42"/>
        <v>1285474406.1999998</v>
      </c>
      <c r="BY12" s="94">
        <f t="shared" si="42"/>
        <v>1285474406.1999998</v>
      </c>
      <c r="BZ12" s="94">
        <f t="shared" si="42"/>
        <v>0</v>
      </c>
      <c r="CA12" s="94">
        <f t="shared" si="42"/>
        <v>0</v>
      </c>
      <c r="CB12" s="94">
        <f t="shared" si="42"/>
        <v>0</v>
      </c>
      <c r="CC12" s="94">
        <f t="shared" si="42"/>
        <v>0</v>
      </c>
      <c r="CD12" s="94">
        <f t="shared" si="42"/>
        <v>0</v>
      </c>
      <c r="CE12" s="94">
        <f t="shared" si="42"/>
        <v>0</v>
      </c>
      <c r="CF12" s="94">
        <f t="shared" si="42"/>
        <v>0</v>
      </c>
      <c r="CG12" s="70"/>
      <c r="CH12" s="94">
        <f>SUM(CH13:CH16)</f>
        <v>325957804.19999999</v>
      </c>
      <c r="CI12" s="94">
        <f t="shared" ref="CI12:CS12" si="43">SUM(CI13:CI16)</f>
        <v>1007321433</v>
      </c>
      <c r="CJ12" s="94">
        <f t="shared" si="43"/>
        <v>0</v>
      </c>
      <c r="CK12" s="94">
        <f t="shared" si="43"/>
        <v>1333279237.1999998</v>
      </c>
      <c r="CL12" s="94">
        <f t="shared" si="43"/>
        <v>1333279237.1999998</v>
      </c>
      <c r="CM12" s="94">
        <f t="shared" si="43"/>
        <v>0</v>
      </c>
      <c r="CN12" s="94">
        <f t="shared" si="43"/>
        <v>0</v>
      </c>
      <c r="CO12" s="94">
        <f t="shared" si="43"/>
        <v>0</v>
      </c>
      <c r="CP12" s="94">
        <f t="shared" si="43"/>
        <v>0</v>
      </c>
      <c r="CQ12" s="94">
        <f t="shared" si="43"/>
        <v>0</v>
      </c>
      <c r="CR12" s="94">
        <f t="shared" si="43"/>
        <v>0</v>
      </c>
      <c r="CS12" s="94">
        <f t="shared" si="43"/>
        <v>0</v>
      </c>
      <c r="CT12" s="70"/>
      <c r="CU12" s="94">
        <f>SUM(CU13:CU16)</f>
        <v>325957804.19999999</v>
      </c>
      <c r="CV12" s="94">
        <f t="shared" ref="CV12:DF12" si="44">SUM(CV13:CV16)</f>
        <v>1057516503</v>
      </c>
      <c r="CW12" s="94">
        <f t="shared" si="44"/>
        <v>0</v>
      </c>
      <c r="CX12" s="94">
        <f t="shared" si="44"/>
        <v>1383474307.1999998</v>
      </c>
      <c r="CY12" s="94">
        <f t="shared" si="44"/>
        <v>1383474307.1999998</v>
      </c>
      <c r="CZ12" s="94">
        <f t="shared" si="44"/>
        <v>0</v>
      </c>
      <c r="DA12" s="94">
        <f t="shared" si="44"/>
        <v>0</v>
      </c>
      <c r="DB12" s="94">
        <f t="shared" si="44"/>
        <v>0</v>
      </c>
      <c r="DC12" s="94">
        <f t="shared" si="44"/>
        <v>0</v>
      </c>
      <c r="DD12" s="94">
        <f t="shared" si="44"/>
        <v>0</v>
      </c>
      <c r="DE12" s="94">
        <f t="shared" si="44"/>
        <v>0</v>
      </c>
      <c r="DF12" s="94">
        <f t="shared" si="44"/>
        <v>0</v>
      </c>
      <c r="DG12" s="70"/>
      <c r="DH12" s="94">
        <f>SUM(DH13:DH16)</f>
        <v>325957804.19999999</v>
      </c>
      <c r="DI12" s="94">
        <f t="shared" ref="DI12:DS12" si="45">SUM(DI13:DI16)</f>
        <v>1110221327</v>
      </c>
      <c r="DJ12" s="94">
        <f t="shared" si="45"/>
        <v>0</v>
      </c>
      <c r="DK12" s="94">
        <f t="shared" si="45"/>
        <v>1436179131.1999998</v>
      </c>
      <c r="DL12" s="94">
        <f t="shared" si="45"/>
        <v>1436179131.1999998</v>
      </c>
      <c r="DM12" s="94">
        <f t="shared" si="45"/>
        <v>0</v>
      </c>
      <c r="DN12" s="94">
        <f t="shared" si="45"/>
        <v>0</v>
      </c>
      <c r="DO12" s="94">
        <f t="shared" si="45"/>
        <v>0</v>
      </c>
      <c r="DP12" s="94">
        <f t="shared" si="45"/>
        <v>0</v>
      </c>
      <c r="DQ12" s="94">
        <f t="shared" si="45"/>
        <v>0</v>
      </c>
      <c r="DR12" s="94">
        <f t="shared" si="45"/>
        <v>0</v>
      </c>
      <c r="DS12" s="94">
        <f t="shared" si="45"/>
        <v>0</v>
      </c>
      <c r="DT12" s="70"/>
      <c r="DU12" s="94">
        <f>SUM(DU13:DU16)</f>
        <v>325957804.19999999</v>
      </c>
      <c r="DV12" s="94">
        <f t="shared" ref="DV12:EF12" si="46">SUM(DV13:DV16)</f>
        <v>1165561395</v>
      </c>
      <c r="DW12" s="94">
        <f t="shared" si="46"/>
        <v>0</v>
      </c>
      <c r="DX12" s="94">
        <f t="shared" si="46"/>
        <v>1491519199.1999998</v>
      </c>
      <c r="DY12" s="94">
        <f t="shared" si="46"/>
        <v>1491519199.1999998</v>
      </c>
      <c r="DZ12" s="94">
        <f t="shared" si="46"/>
        <v>0</v>
      </c>
      <c r="EA12" s="94">
        <f t="shared" si="46"/>
        <v>0</v>
      </c>
      <c r="EB12" s="94">
        <f t="shared" si="46"/>
        <v>0</v>
      </c>
      <c r="EC12" s="94">
        <f t="shared" si="46"/>
        <v>0</v>
      </c>
      <c r="ED12" s="94">
        <f t="shared" si="46"/>
        <v>0</v>
      </c>
      <c r="EE12" s="94">
        <f t="shared" si="46"/>
        <v>0</v>
      </c>
      <c r="EF12" s="94">
        <f t="shared" si="46"/>
        <v>0</v>
      </c>
      <c r="EG12" s="70"/>
      <c r="EH12" s="94">
        <f t="shared" ref="EH12:ES12" si="47">SUM(EH13:EH16)</f>
        <v>3018680533.8000002</v>
      </c>
      <c r="EI12" s="94">
        <f t="shared" si="47"/>
        <v>17291091924</v>
      </c>
      <c r="EJ12" s="94">
        <f t="shared" si="47"/>
        <v>3726000</v>
      </c>
      <c r="EK12" s="94">
        <f t="shared" si="47"/>
        <v>20313498457.800003</v>
      </c>
      <c r="EL12" s="94">
        <f t="shared" si="47"/>
        <v>18558498457.800003</v>
      </c>
      <c r="EM12" s="94">
        <f t="shared" si="47"/>
        <v>0</v>
      </c>
      <c r="EN12" s="94">
        <f t="shared" si="47"/>
        <v>0</v>
      </c>
      <c r="EO12" s="94">
        <f t="shared" si="47"/>
        <v>0</v>
      </c>
      <c r="EP12" s="94">
        <f t="shared" si="47"/>
        <v>0</v>
      </c>
      <c r="EQ12" s="94">
        <f t="shared" si="47"/>
        <v>0</v>
      </c>
      <c r="ER12" s="94">
        <f t="shared" si="47"/>
        <v>0</v>
      </c>
      <c r="ES12" s="94">
        <f t="shared" si="47"/>
        <v>-1755000000</v>
      </c>
      <c r="EU12" s="194">
        <f t="shared" si="23"/>
        <v>0</v>
      </c>
      <c r="EW12" s="194">
        <f t="shared" si="24"/>
        <v>-1755000000</v>
      </c>
      <c r="EX12" s="194">
        <f t="shared" si="21"/>
        <v>0</v>
      </c>
    </row>
    <row r="13" spans="1:154" s="77" customFormat="1" ht="55.2">
      <c r="A13" s="82"/>
      <c r="B13" s="88"/>
      <c r="C13" s="86"/>
      <c r="D13" s="193" t="str">
        <f>'Incremental_Cost Year 1'!D25</f>
        <v>07450 Shërbime të Shëndetit Publik/ 07220 Shërbime të Kujdesit Shëndetësor Parësor</v>
      </c>
      <c r="E13" s="193" t="str">
        <f>'Incremental_Cost Year 1'!E25</f>
        <v>1.3.1  Qëndrueshmëria e mbulesës vaksinale te fëmijët 0-18 vjec</v>
      </c>
      <c r="F13" s="96">
        <f>'Incremental_Cost Year 1'!F25</f>
        <v>2021</v>
      </c>
      <c r="G13" s="96">
        <f>'Incremental_Cost Year 1'!G25</f>
        <v>2030</v>
      </c>
      <c r="H13" s="92">
        <f>'Incremental_Cost Year 1'!AQ25</f>
        <v>6499256.4000000004</v>
      </c>
      <c r="I13" s="92">
        <f>'Incremental_Cost Year 1'!AR25</f>
        <v>64530600</v>
      </c>
      <c r="J13" s="92">
        <f>'Incremental_Cost Year 1'!AS25</f>
        <v>0</v>
      </c>
      <c r="K13" s="92">
        <f>'Incremental_Cost Year 1'!AT25</f>
        <v>71029856.400000006</v>
      </c>
      <c r="L13" s="92">
        <f>'Incremental_Cost Year 1'!AU25</f>
        <v>71029856.400000006</v>
      </c>
      <c r="M13" s="92">
        <f>'Incremental_Cost Year 1'!AV25</f>
        <v>0</v>
      </c>
      <c r="N13" s="92">
        <f>'Incremental_Cost Year 1'!AW25</f>
        <v>0</v>
      </c>
      <c r="O13" s="92">
        <f>'Incremental_Cost Year 1'!AX25</f>
        <v>0</v>
      </c>
      <c r="P13" s="92">
        <f>'Incremental_Cost Year 1'!AY25</f>
        <v>0</v>
      </c>
      <c r="Q13" s="92">
        <f>'Incremental_Cost Year 1'!AZ25</f>
        <v>0</v>
      </c>
      <c r="R13" s="92">
        <f>'Incremental_Cost Year 1'!BA25</f>
        <v>0</v>
      </c>
      <c r="S13" s="92">
        <f>'Incremental_Cost Year 1'!BB25</f>
        <v>0</v>
      </c>
      <c r="T13" s="70"/>
      <c r="U13" s="92">
        <f>'Incremental_Cost Year 2'!AQ25</f>
        <v>49759012.799999997</v>
      </c>
      <c r="V13" s="92">
        <f>'Incremental_Cost Year 2'!AR25</f>
        <v>235977100</v>
      </c>
      <c r="W13" s="92">
        <f>'Incremental_Cost Year 2'!AS25</f>
        <v>0</v>
      </c>
      <c r="X13" s="92">
        <f>'Incremental_Cost Year 2'!AT25</f>
        <v>285736112.80000001</v>
      </c>
      <c r="Y13" s="92">
        <f>'Incremental_Cost Year 2'!AU25</f>
        <v>285736112.80000001</v>
      </c>
      <c r="Z13" s="92">
        <f>'Incremental_Cost Year 2'!AV25</f>
        <v>0</v>
      </c>
      <c r="AA13" s="92">
        <f>'Incremental_Cost Year 2'!AW25</f>
        <v>0</v>
      </c>
      <c r="AB13" s="92">
        <f>'Incremental_Cost Year 2'!AX25</f>
        <v>0</v>
      </c>
      <c r="AC13" s="92">
        <f>'Incremental_Cost Year 2'!AY25</f>
        <v>0</v>
      </c>
      <c r="AD13" s="92">
        <f>'Incremental_Cost Year 2'!AZ25</f>
        <v>0</v>
      </c>
      <c r="AE13" s="92">
        <f>'Incremental_Cost Year 2'!BA25</f>
        <v>0</v>
      </c>
      <c r="AF13" s="92">
        <f>'Incremental_Cost Year 2'!BB25</f>
        <v>0</v>
      </c>
      <c r="AG13" s="70"/>
      <c r="AH13" s="92">
        <f>'Incremental_Cost Year 3'!AQ25</f>
        <v>49759012.799999997</v>
      </c>
      <c r="AI13" s="92">
        <f>'Incremental_Cost Year 3'!AR25</f>
        <v>237164495</v>
      </c>
      <c r="AJ13" s="92">
        <f>'Incremental_Cost Year 3'!AS25</f>
        <v>0</v>
      </c>
      <c r="AK13" s="92">
        <f>'Incremental_Cost Year 3'!AT25</f>
        <v>286923507.80000001</v>
      </c>
      <c r="AL13" s="92">
        <f>'Incremental_Cost Year 3'!AU25</f>
        <v>286923507.80000001</v>
      </c>
      <c r="AM13" s="92">
        <f>'Incremental_Cost Year 3'!AV25</f>
        <v>0</v>
      </c>
      <c r="AN13" s="92">
        <f>'Incremental_Cost Year 3'!AW25</f>
        <v>0</v>
      </c>
      <c r="AO13" s="92">
        <f>'Incremental_Cost Year 3'!AX25</f>
        <v>0</v>
      </c>
      <c r="AP13" s="92">
        <f>'Incremental_Cost Year 3'!AY25</f>
        <v>0</v>
      </c>
      <c r="AQ13" s="92">
        <f>'Incremental_Cost Year 3'!AZ25</f>
        <v>0</v>
      </c>
      <c r="AR13" s="92">
        <f>'Incremental_Cost Year 3'!BA25</f>
        <v>0</v>
      </c>
      <c r="AS13" s="92">
        <f>'Incremental_Cost Year 3'!BB25</f>
        <v>0</v>
      </c>
      <c r="AT13" s="70"/>
      <c r="AU13" s="92">
        <f>'Incremental_Cost Year 4'!AQ25</f>
        <v>49759012.799999997</v>
      </c>
      <c r="AV13" s="92">
        <f>'Incremental_Cost Year 4'!AR25</f>
        <v>248912202</v>
      </c>
      <c r="AW13" s="92">
        <f>'Incremental_Cost Year 4'!AS25</f>
        <v>0</v>
      </c>
      <c r="AX13" s="92">
        <f>'Incremental_Cost Year 4'!AT25</f>
        <v>298671214.80000001</v>
      </c>
      <c r="AY13" s="92">
        <f>'Incremental_Cost Year 4'!AU25</f>
        <v>298671214.80000001</v>
      </c>
      <c r="AZ13" s="92">
        <f>'Incremental_Cost Year 4'!AV25</f>
        <v>0</v>
      </c>
      <c r="BA13" s="92">
        <f>'Incremental_Cost Year 4'!AW25</f>
        <v>0</v>
      </c>
      <c r="BB13" s="92">
        <f>'Incremental_Cost Year 4'!AX25</f>
        <v>0</v>
      </c>
      <c r="BC13" s="92">
        <f>'Incremental_Cost Year 4'!AY25</f>
        <v>0</v>
      </c>
      <c r="BD13" s="92">
        <f>'Incremental_Cost Year 4'!AZ25</f>
        <v>0</v>
      </c>
      <c r="BE13" s="92">
        <f>'Incremental_Cost Year 4'!BA25</f>
        <v>0</v>
      </c>
      <c r="BF13" s="92">
        <f>'Incremental_Cost Year 4'!BB25</f>
        <v>0</v>
      </c>
      <c r="BG13" s="70"/>
      <c r="BH13" s="92">
        <f>'Incremental_Cost Year 5'!AQ25</f>
        <v>49759012.799999997</v>
      </c>
      <c r="BI13" s="92">
        <f>'Incremental_Cost Year 5'!AR25</f>
        <v>261246812</v>
      </c>
      <c r="BJ13" s="92">
        <f>'Incremental_Cost Year 5'!AS25</f>
        <v>3726000</v>
      </c>
      <c r="BK13" s="92">
        <f>'Incremental_Cost Year 5'!AT25</f>
        <v>314731824.80000001</v>
      </c>
      <c r="BL13" s="92">
        <f>'Incremental_Cost Year 5'!AU25</f>
        <v>314731824.80000001</v>
      </c>
      <c r="BM13" s="92">
        <f>'Incremental_Cost Year 5'!AV25</f>
        <v>0</v>
      </c>
      <c r="BN13" s="92">
        <f>'Incremental_Cost Year 5'!AW25</f>
        <v>0</v>
      </c>
      <c r="BO13" s="92">
        <f>'Incremental_Cost Year 5'!AX25</f>
        <v>0</v>
      </c>
      <c r="BP13" s="92">
        <f>'Incremental_Cost Year 5'!AY25</f>
        <v>0</v>
      </c>
      <c r="BQ13" s="92">
        <f>'Incremental_Cost Year 5'!AZ25</f>
        <v>0</v>
      </c>
      <c r="BR13" s="92">
        <f>'Incremental_Cost Year 5'!BA25</f>
        <v>0</v>
      </c>
      <c r="BS13" s="92">
        <f>'Incremental_Cost Year 5'!BB25</f>
        <v>0</v>
      </c>
      <c r="BT13" s="70"/>
      <c r="BU13" s="92">
        <f>'Incremental_Cost Year 6'!AQ25</f>
        <v>49759012.799999997</v>
      </c>
      <c r="BV13" s="92">
        <f>'Incremental_Cost Year 6'!AR25</f>
        <v>274198153</v>
      </c>
      <c r="BW13" s="92">
        <f>'Incremental_Cost Year 6'!AS25</f>
        <v>0</v>
      </c>
      <c r="BX13" s="92">
        <f>'Incremental_Cost Year 6'!AT25</f>
        <v>323957165.80000001</v>
      </c>
      <c r="BY13" s="92">
        <f>'Incremental_Cost Year 6'!AU25</f>
        <v>323957165.80000001</v>
      </c>
      <c r="BZ13" s="92">
        <f>'Incremental_Cost Year 6'!AV25</f>
        <v>0</v>
      </c>
      <c r="CA13" s="92">
        <f>'Incremental_Cost Year 6'!AW25</f>
        <v>0</v>
      </c>
      <c r="CB13" s="92">
        <f>'Incremental_Cost Year 6'!AX25</f>
        <v>0</v>
      </c>
      <c r="CC13" s="92">
        <f>'Incremental_Cost Year 6'!AY25</f>
        <v>0</v>
      </c>
      <c r="CD13" s="92">
        <f>'Incremental_Cost Year 6'!AZ25</f>
        <v>0</v>
      </c>
      <c r="CE13" s="92">
        <f>'Incremental_Cost Year 6'!BA25</f>
        <v>0</v>
      </c>
      <c r="CF13" s="92">
        <f>'Incremental_Cost Year 6'!BB25</f>
        <v>0</v>
      </c>
      <c r="CG13" s="70"/>
      <c r="CH13" s="92">
        <f>'Incremental_Cost Year 7'!AQ25</f>
        <v>49759012.799999997</v>
      </c>
      <c r="CI13" s="92">
        <f>'Incremental_Cost Year 7'!AR25</f>
        <v>287797061</v>
      </c>
      <c r="CJ13" s="92">
        <f>'Incremental_Cost Year 7'!AS25</f>
        <v>0</v>
      </c>
      <c r="CK13" s="92">
        <f>'Incremental_Cost Year 7'!AT25</f>
        <v>337556073.80000001</v>
      </c>
      <c r="CL13" s="92">
        <f>'Incremental_Cost Year 7'!AU25</f>
        <v>337556073.80000001</v>
      </c>
      <c r="CM13" s="92">
        <f>'Incremental_Cost Year 7'!AV25</f>
        <v>0</v>
      </c>
      <c r="CN13" s="92">
        <f>'Incremental_Cost Year 7'!AW25</f>
        <v>0</v>
      </c>
      <c r="CO13" s="92">
        <f>'Incremental_Cost Year 7'!AX25</f>
        <v>0</v>
      </c>
      <c r="CP13" s="92">
        <f>'Incremental_Cost Year 7'!AY25</f>
        <v>0</v>
      </c>
      <c r="CQ13" s="92">
        <f>'Incremental_Cost Year 7'!AZ25</f>
        <v>0</v>
      </c>
      <c r="CR13" s="92">
        <f>'Incremental_Cost Year 7'!BA25</f>
        <v>0</v>
      </c>
      <c r="CS13" s="92">
        <f>'Incremental_Cost Year 7'!BB25</f>
        <v>0</v>
      </c>
      <c r="CT13" s="70"/>
      <c r="CU13" s="92">
        <f>'Incremental_Cost Year 8'!AQ25</f>
        <v>49759012.799999997</v>
      </c>
      <c r="CV13" s="92">
        <f>'Incremental_Cost Year 8'!AR25</f>
        <v>302075914</v>
      </c>
      <c r="CW13" s="92">
        <f>'Incremental_Cost Year 8'!AS25</f>
        <v>0</v>
      </c>
      <c r="CX13" s="92">
        <f>'Incremental_Cost Year 8'!AT25</f>
        <v>351834926.80000001</v>
      </c>
      <c r="CY13" s="92">
        <f>'Incremental_Cost Year 8'!AU25</f>
        <v>351834926.80000001</v>
      </c>
      <c r="CZ13" s="92">
        <f>'Incremental_Cost Year 8'!AV25</f>
        <v>0</v>
      </c>
      <c r="DA13" s="92">
        <f>'Incremental_Cost Year 8'!AW25</f>
        <v>0</v>
      </c>
      <c r="DB13" s="92">
        <f>'Incremental_Cost Year 8'!AX25</f>
        <v>0</v>
      </c>
      <c r="DC13" s="92">
        <f>'Incremental_Cost Year 8'!AY25</f>
        <v>0</v>
      </c>
      <c r="DD13" s="92">
        <f>'Incremental_Cost Year 8'!AZ25</f>
        <v>0</v>
      </c>
      <c r="DE13" s="92">
        <f>'Incremental_Cost Year 8'!BA25</f>
        <v>0</v>
      </c>
      <c r="DF13" s="92">
        <f>'Incremental_Cost Year 8'!BB25</f>
        <v>0</v>
      </c>
      <c r="DG13" s="70"/>
      <c r="DH13" s="92">
        <f>'Incremental_Cost Year 9'!AQ25</f>
        <v>49759012.799999997</v>
      </c>
      <c r="DI13" s="92">
        <f>'Incremental_Cost Year 9'!AR25</f>
        <v>317068709</v>
      </c>
      <c r="DJ13" s="92">
        <f>'Incremental_Cost Year 9'!AS25</f>
        <v>0</v>
      </c>
      <c r="DK13" s="92">
        <f>'Incremental_Cost Year 9'!AT25</f>
        <v>366827721.80000001</v>
      </c>
      <c r="DL13" s="92">
        <f>'Incremental_Cost Year 9'!AU25</f>
        <v>366827721.80000001</v>
      </c>
      <c r="DM13" s="92">
        <f>'Incremental_Cost Year 9'!AV25</f>
        <v>0</v>
      </c>
      <c r="DN13" s="92">
        <f>'Incremental_Cost Year 9'!AW25</f>
        <v>0</v>
      </c>
      <c r="DO13" s="92">
        <f>'Incremental_Cost Year 9'!AX25</f>
        <v>0</v>
      </c>
      <c r="DP13" s="92">
        <f>'Incremental_Cost Year 9'!AY25</f>
        <v>0</v>
      </c>
      <c r="DQ13" s="92">
        <f>'Incremental_Cost Year 9'!AZ25</f>
        <v>0</v>
      </c>
      <c r="DR13" s="92">
        <f>'Incremental_Cost Year 9'!BA25</f>
        <v>0</v>
      </c>
      <c r="DS13" s="92">
        <f>'Incremental_Cost Year 9'!BB25</f>
        <v>0</v>
      </c>
      <c r="DT13" s="70"/>
      <c r="DU13" s="92">
        <f>'Incremental_Cost Year 10'!AQ25</f>
        <v>49759012.799999997</v>
      </c>
      <c r="DV13" s="92">
        <f>'Incremental_Cost Year 10'!AR25</f>
        <v>332811145</v>
      </c>
      <c r="DW13" s="92">
        <f>'Incremental_Cost Year 10'!AS25</f>
        <v>0</v>
      </c>
      <c r="DX13" s="92">
        <f>'Incremental_Cost Year 10'!AT25</f>
        <v>382570157.80000001</v>
      </c>
      <c r="DY13" s="92">
        <f>'Incremental_Cost Year 10'!AU25</f>
        <v>382570157.80000001</v>
      </c>
      <c r="DZ13" s="92">
        <f>'Incremental_Cost Year 10'!AV25</f>
        <v>0</v>
      </c>
      <c r="EA13" s="92">
        <f>'Incremental_Cost Year 10'!AW25</f>
        <v>0</v>
      </c>
      <c r="EB13" s="92">
        <f>'Incremental_Cost Year 10'!AX25</f>
        <v>0</v>
      </c>
      <c r="EC13" s="92">
        <f>'Incremental_Cost Year 10'!AY25</f>
        <v>0</v>
      </c>
      <c r="ED13" s="92">
        <f>'Incremental_Cost Year 10'!AZ25</f>
        <v>0</v>
      </c>
      <c r="EE13" s="92">
        <f>'Incremental_Cost Year 10'!BA25</f>
        <v>0</v>
      </c>
      <c r="EF13" s="92">
        <f>'Incremental_Cost Year 10'!BB25</f>
        <v>0</v>
      </c>
      <c r="EG13" s="70"/>
      <c r="EH13" s="92">
        <f t="shared" ref="EH13:ES16" si="48">H13+U13+AH13+AU13+BH13+BU13+CH13+CU13+DH13+DU13</f>
        <v>454330371.60000008</v>
      </c>
      <c r="EI13" s="92">
        <f t="shared" si="48"/>
        <v>2561782191</v>
      </c>
      <c r="EJ13" s="92">
        <f t="shared" si="48"/>
        <v>3726000</v>
      </c>
      <c r="EK13" s="92">
        <f t="shared" si="48"/>
        <v>3019838562.6000004</v>
      </c>
      <c r="EL13" s="92">
        <f t="shared" si="48"/>
        <v>3019838562.6000004</v>
      </c>
      <c r="EM13" s="92">
        <f t="shared" si="48"/>
        <v>0</v>
      </c>
      <c r="EN13" s="92">
        <f t="shared" si="48"/>
        <v>0</v>
      </c>
      <c r="EO13" s="92">
        <f t="shared" si="48"/>
        <v>0</v>
      </c>
      <c r="EP13" s="92">
        <f t="shared" si="48"/>
        <v>0</v>
      </c>
      <c r="EQ13" s="92">
        <f t="shared" si="48"/>
        <v>0</v>
      </c>
      <c r="ER13" s="92">
        <f t="shared" si="48"/>
        <v>0</v>
      </c>
      <c r="ES13" s="92">
        <f t="shared" si="48"/>
        <v>0</v>
      </c>
      <c r="EU13" s="194">
        <f t="shared" si="23"/>
        <v>0</v>
      </c>
      <c r="EW13" s="194">
        <f t="shared" si="24"/>
        <v>0</v>
      </c>
      <c r="EX13" s="194">
        <f t="shared" si="21"/>
        <v>0</v>
      </c>
    </row>
    <row r="14" spans="1:154" s="77" customFormat="1" ht="27.6">
      <c r="A14" s="82"/>
      <c r="B14" s="88"/>
      <c r="C14" s="86"/>
      <c r="D14" s="193" t="str">
        <f>'Incremental_Cost Year 1'!D29</f>
        <v>07450 Shërbime të Shëndetit Publik</v>
      </c>
      <c r="E14" s="193" t="str">
        <f>'Incremental_Cost Year 1'!E29</f>
        <v>1.3.2 Zgjerimi I programeve të vaksinimit/imunizimit me vaksina të reja për parandalimin e sëmundjeve infective për 0-18 vjec dhe për të rriturit</v>
      </c>
      <c r="F14" s="96">
        <f>'Incremental_Cost Year 1'!F29</f>
        <v>2021</v>
      </c>
      <c r="G14" s="96">
        <f>'Incremental_Cost Year 1'!G29</f>
        <v>2030</v>
      </c>
      <c r="H14" s="92">
        <f>'Incremental_Cost Year 1'!AQ29</f>
        <v>0</v>
      </c>
      <c r="I14" s="92">
        <f>'Incremental_Cost Year 1'!AR29</f>
        <v>122400000</v>
      </c>
      <c r="J14" s="92">
        <f>'Incremental_Cost Year 1'!AS29</f>
        <v>0</v>
      </c>
      <c r="K14" s="92">
        <f>'Incremental_Cost Year 1'!AT29</f>
        <v>122400000</v>
      </c>
      <c r="L14" s="92">
        <f>'Incremental_Cost Year 1'!AU29</f>
        <v>122400000</v>
      </c>
      <c r="M14" s="92">
        <f>'Incremental_Cost Year 1'!AV29</f>
        <v>0</v>
      </c>
      <c r="N14" s="92">
        <f>'Incremental_Cost Year 1'!AW29</f>
        <v>0</v>
      </c>
      <c r="O14" s="92">
        <f>'Incremental_Cost Year 1'!AX29</f>
        <v>0</v>
      </c>
      <c r="P14" s="92">
        <f>'Incremental_Cost Year 1'!AY29</f>
        <v>0</v>
      </c>
      <c r="Q14" s="92">
        <f>'Incremental_Cost Year 1'!AZ29</f>
        <v>0</v>
      </c>
      <c r="R14" s="92">
        <f>'Incremental_Cost Year 1'!BA29</f>
        <v>0</v>
      </c>
      <c r="S14" s="92">
        <f>'Incremental_Cost Year 1'!BB29</f>
        <v>0</v>
      </c>
      <c r="T14" s="70"/>
      <c r="U14" s="92">
        <f>'Incremental_Cost Year 2'!AQ29</f>
        <v>0</v>
      </c>
      <c r="V14" s="92">
        <f>'Incremental_Cost Year 2'!AR29</f>
        <v>165000000</v>
      </c>
      <c r="W14" s="92">
        <f>'Incremental_Cost Year 2'!AS29</f>
        <v>0</v>
      </c>
      <c r="X14" s="92">
        <f>'Incremental_Cost Year 2'!AT29</f>
        <v>165000000</v>
      </c>
      <c r="Y14" s="92">
        <f>'Incremental_Cost Year 2'!AU29</f>
        <v>165000000</v>
      </c>
      <c r="Z14" s="92">
        <f>'Incremental_Cost Year 2'!AV29</f>
        <v>0</v>
      </c>
      <c r="AA14" s="92">
        <f>'Incremental_Cost Year 2'!AW29</f>
        <v>0</v>
      </c>
      <c r="AB14" s="92">
        <f>'Incremental_Cost Year 2'!AX29</f>
        <v>0</v>
      </c>
      <c r="AC14" s="92">
        <f>'Incremental_Cost Year 2'!AY29</f>
        <v>0</v>
      </c>
      <c r="AD14" s="92">
        <f>'Incremental_Cost Year 2'!AZ29</f>
        <v>0</v>
      </c>
      <c r="AE14" s="92">
        <f>'Incremental_Cost Year 2'!BA29</f>
        <v>0</v>
      </c>
      <c r="AF14" s="92">
        <f>'Incremental_Cost Year 2'!BB29</f>
        <v>0</v>
      </c>
      <c r="AG14" s="70"/>
      <c r="AH14" s="92">
        <f>'Incremental_Cost Year 3'!AQ29</f>
        <v>0</v>
      </c>
      <c r="AI14" s="92">
        <f>'Incremental_Cost Year 3'!AR29</f>
        <v>453590875</v>
      </c>
      <c r="AJ14" s="92">
        <f>'Incremental_Cost Year 3'!AS29</f>
        <v>0</v>
      </c>
      <c r="AK14" s="92">
        <f>'Incremental_Cost Year 3'!AT29</f>
        <v>453590875</v>
      </c>
      <c r="AL14" s="92">
        <f>'Incremental_Cost Year 3'!AU29</f>
        <v>453590875</v>
      </c>
      <c r="AM14" s="92">
        <f>'Incremental_Cost Year 3'!AV29</f>
        <v>0</v>
      </c>
      <c r="AN14" s="92">
        <f>'Incremental_Cost Year 3'!AW29</f>
        <v>0</v>
      </c>
      <c r="AO14" s="92">
        <f>'Incremental_Cost Year 3'!AX29</f>
        <v>0</v>
      </c>
      <c r="AP14" s="92">
        <f>'Incremental_Cost Year 3'!AY29</f>
        <v>0</v>
      </c>
      <c r="AQ14" s="92">
        <f>'Incremental_Cost Year 3'!AZ29</f>
        <v>0</v>
      </c>
      <c r="AR14" s="92">
        <f>'Incremental_Cost Year 3'!BA29</f>
        <v>0</v>
      </c>
      <c r="AS14" s="92">
        <f>'Incremental_Cost Year 3'!BB29</f>
        <v>0</v>
      </c>
      <c r="AT14" s="70"/>
      <c r="AU14" s="92">
        <f>'Incremental_Cost Year 4'!AQ29</f>
        <v>0</v>
      </c>
      <c r="AV14" s="92">
        <f>'Incremental_Cost Year 4'!AR29</f>
        <v>635431200</v>
      </c>
      <c r="AW14" s="92">
        <f>'Incremental_Cost Year 4'!AS29</f>
        <v>0</v>
      </c>
      <c r="AX14" s="92">
        <f>'Incremental_Cost Year 4'!AT29</f>
        <v>635431200</v>
      </c>
      <c r="AY14" s="92">
        <f>'Incremental_Cost Year 4'!AU29</f>
        <v>635431200</v>
      </c>
      <c r="AZ14" s="92">
        <f>'Incremental_Cost Year 4'!AV29</f>
        <v>0</v>
      </c>
      <c r="BA14" s="92">
        <f>'Incremental_Cost Year 4'!AW29</f>
        <v>0</v>
      </c>
      <c r="BB14" s="92">
        <f>'Incremental_Cost Year 4'!AX29</f>
        <v>0</v>
      </c>
      <c r="BC14" s="92">
        <f>'Incremental_Cost Year 4'!AY29</f>
        <v>0</v>
      </c>
      <c r="BD14" s="92">
        <f>'Incremental_Cost Year 4'!AZ29</f>
        <v>0</v>
      </c>
      <c r="BE14" s="92">
        <f>'Incremental_Cost Year 4'!BA29</f>
        <v>0</v>
      </c>
      <c r="BF14" s="92">
        <f>'Incremental_Cost Year 4'!BB29</f>
        <v>0</v>
      </c>
      <c r="BG14" s="70"/>
      <c r="BH14" s="92">
        <f>'Incremental_Cost Year 5'!AQ29</f>
        <v>0</v>
      </c>
      <c r="BI14" s="92">
        <f>'Incremental_Cost Year 5'!AR29</f>
        <v>651541380</v>
      </c>
      <c r="BJ14" s="92">
        <f>'Incremental_Cost Year 5'!AS29</f>
        <v>0</v>
      </c>
      <c r="BK14" s="92">
        <f>'Incremental_Cost Year 5'!AT29</f>
        <v>651541380</v>
      </c>
      <c r="BL14" s="92">
        <f>'Incremental_Cost Year 5'!AU29</f>
        <v>651541380</v>
      </c>
      <c r="BM14" s="92">
        <f>'Incremental_Cost Year 5'!AV29</f>
        <v>0</v>
      </c>
      <c r="BN14" s="92">
        <f>'Incremental_Cost Year 5'!AW29</f>
        <v>0</v>
      </c>
      <c r="BO14" s="92">
        <f>'Incremental_Cost Year 5'!AX29</f>
        <v>0</v>
      </c>
      <c r="BP14" s="92">
        <f>'Incremental_Cost Year 5'!AY29</f>
        <v>0</v>
      </c>
      <c r="BQ14" s="92">
        <f>'Incremental_Cost Year 5'!AZ29</f>
        <v>0</v>
      </c>
      <c r="BR14" s="92">
        <f>'Incremental_Cost Year 5'!BA29</f>
        <v>0</v>
      </c>
      <c r="BS14" s="92">
        <f>'Incremental_Cost Year 5'!BB29</f>
        <v>0</v>
      </c>
      <c r="BT14" s="70"/>
      <c r="BU14" s="92">
        <f>'Incremental_Cost Year 6'!AQ29</f>
        <v>0</v>
      </c>
      <c r="BV14" s="92">
        <f>'Incremental_Cost Year 6'!AR29</f>
        <v>684118449</v>
      </c>
      <c r="BW14" s="92">
        <f>'Incremental_Cost Year 6'!AS29</f>
        <v>0</v>
      </c>
      <c r="BX14" s="92">
        <f>'Incremental_Cost Year 6'!AT29</f>
        <v>684118449</v>
      </c>
      <c r="BY14" s="92">
        <f>'Incremental_Cost Year 6'!AU29</f>
        <v>684118449</v>
      </c>
      <c r="BZ14" s="92">
        <f>'Incremental_Cost Year 6'!AV29</f>
        <v>0</v>
      </c>
      <c r="CA14" s="92">
        <f>'Incremental_Cost Year 6'!AW29</f>
        <v>0</v>
      </c>
      <c r="CB14" s="92">
        <f>'Incremental_Cost Year 6'!AX29</f>
        <v>0</v>
      </c>
      <c r="CC14" s="92">
        <f>'Incremental_Cost Year 6'!AY29</f>
        <v>0</v>
      </c>
      <c r="CD14" s="92">
        <f>'Incremental_Cost Year 6'!AZ29</f>
        <v>0</v>
      </c>
      <c r="CE14" s="92">
        <f>'Incremental_Cost Year 6'!BA29</f>
        <v>0</v>
      </c>
      <c r="CF14" s="92">
        <f>'Incremental_Cost Year 6'!BB29</f>
        <v>0</v>
      </c>
      <c r="CG14" s="70"/>
      <c r="CH14" s="92">
        <f>'Incremental_Cost Year 7'!AQ29</f>
        <v>0</v>
      </c>
      <c r="CI14" s="92">
        <f>'Incremental_Cost Year 7'!AR29</f>
        <v>718324372</v>
      </c>
      <c r="CJ14" s="92">
        <f>'Incremental_Cost Year 7'!AS29</f>
        <v>0</v>
      </c>
      <c r="CK14" s="92">
        <f>'Incremental_Cost Year 7'!AT29</f>
        <v>718324372</v>
      </c>
      <c r="CL14" s="92">
        <f>'Incremental_Cost Year 7'!AU29</f>
        <v>718324372</v>
      </c>
      <c r="CM14" s="92">
        <f>'Incremental_Cost Year 7'!AV29</f>
        <v>0</v>
      </c>
      <c r="CN14" s="92">
        <f>'Incremental_Cost Year 7'!AW29</f>
        <v>0</v>
      </c>
      <c r="CO14" s="92">
        <f>'Incremental_Cost Year 7'!AX29</f>
        <v>0</v>
      </c>
      <c r="CP14" s="92">
        <f>'Incremental_Cost Year 7'!AY29</f>
        <v>0</v>
      </c>
      <c r="CQ14" s="92">
        <f>'Incremental_Cost Year 7'!AZ29</f>
        <v>0</v>
      </c>
      <c r="CR14" s="92">
        <f>'Incremental_Cost Year 7'!BA29</f>
        <v>0</v>
      </c>
      <c r="CS14" s="92">
        <f>'Incremental_Cost Year 7'!BB29</f>
        <v>0</v>
      </c>
      <c r="CT14" s="70"/>
      <c r="CU14" s="92">
        <f>'Incremental_Cost Year 8'!AQ29</f>
        <v>0</v>
      </c>
      <c r="CV14" s="92">
        <f>'Incremental_Cost Year 8'!AR29</f>
        <v>754240589</v>
      </c>
      <c r="CW14" s="92">
        <f>'Incremental_Cost Year 8'!AS29</f>
        <v>0</v>
      </c>
      <c r="CX14" s="92">
        <f>'Incremental_Cost Year 8'!AT29</f>
        <v>754240589</v>
      </c>
      <c r="CY14" s="92">
        <f>'Incremental_Cost Year 8'!AU29</f>
        <v>754240589</v>
      </c>
      <c r="CZ14" s="92">
        <f>'Incremental_Cost Year 8'!AV29</f>
        <v>0</v>
      </c>
      <c r="DA14" s="92">
        <f>'Incremental_Cost Year 8'!AW29</f>
        <v>0</v>
      </c>
      <c r="DB14" s="92">
        <f>'Incremental_Cost Year 8'!AX29</f>
        <v>0</v>
      </c>
      <c r="DC14" s="92">
        <f>'Incremental_Cost Year 8'!AY29</f>
        <v>0</v>
      </c>
      <c r="DD14" s="92">
        <f>'Incremental_Cost Year 8'!AZ29</f>
        <v>0</v>
      </c>
      <c r="DE14" s="92">
        <f>'Incremental_Cost Year 8'!BA29</f>
        <v>0</v>
      </c>
      <c r="DF14" s="92">
        <f>'Incremental_Cost Year 8'!BB29</f>
        <v>0</v>
      </c>
      <c r="DG14" s="70"/>
      <c r="DH14" s="92">
        <f>'Incremental_Cost Year 9'!AQ29</f>
        <v>0</v>
      </c>
      <c r="DI14" s="92">
        <f>'Incremental_Cost Year 9'!AR29</f>
        <v>791952618</v>
      </c>
      <c r="DJ14" s="92">
        <f>'Incremental_Cost Year 9'!AS29</f>
        <v>0</v>
      </c>
      <c r="DK14" s="92">
        <f>'Incremental_Cost Year 9'!AT29</f>
        <v>791952618</v>
      </c>
      <c r="DL14" s="92">
        <f>'Incremental_Cost Year 9'!AU29</f>
        <v>791952618</v>
      </c>
      <c r="DM14" s="92">
        <f>'Incremental_Cost Year 9'!AV29</f>
        <v>0</v>
      </c>
      <c r="DN14" s="92">
        <f>'Incremental_Cost Year 9'!AW29</f>
        <v>0</v>
      </c>
      <c r="DO14" s="92">
        <f>'Incremental_Cost Year 9'!AX29</f>
        <v>0</v>
      </c>
      <c r="DP14" s="92">
        <f>'Incremental_Cost Year 9'!AY29</f>
        <v>0</v>
      </c>
      <c r="DQ14" s="92">
        <f>'Incremental_Cost Year 9'!AZ29</f>
        <v>0</v>
      </c>
      <c r="DR14" s="92">
        <f>'Incremental_Cost Year 9'!BA29</f>
        <v>0</v>
      </c>
      <c r="DS14" s="92">
        <f>'Incremental_Cost Year 9'!BB29</f>
        <v>0</v>
      </c>
      <c r="DT14" s="70"/>
      <c r="DU14" s="92">
        <f>'Incremental_Cost Year 10'!AQ29</f>
        <v>0</v>
      </c>
      <c r="DV14" s="92">
        <f>'Incremental_Cost Year 10'!AR29</f>
        <v>831550250</v>
      </c>
      <c r="DW14" s="92">
        <f>'Incremental_Cost Year 10'!AS29</f>
        <v>0</v>
      </c>
      <c r="DX14" s="92">
        <f>'Incremental_Cost Year 10'!AT29</f>
        <v>831550250</v>
      </c>
      <c r="DY14" s="92">
        <f>'Incremental_Cost Year 10'!AU29</f>
        <v>831550250</v>
      </c>
      <c r="DZ14" s="92">
        <f>'Incremental_Cost Year 10'!AV29</f>
        <v>0</v>
      </c>
      <c r="EA14" s="92">
        <f>'Incremental_Cost Year 10'!AW29</f>
        <v>0</v>
      </c>
      <c r="EB14" s="92">
        <f>'Incremental_Cost Year 10'!AX29</f>
        <v>0</v>
      </c>
      <c r="EC14" s="92">
        <f>'Incremental_Cost Year 10'!AY29</f>
        <v>0</v>
      </c>
      <c r="ED14" s="92">
        <f>'Incremental_Cost Year 10'!AZ29</f>
        <v>0</v>
      </c>
      <c r="EE14" s="92">
        <f>'Incremental_Cost Year 10'!BA29</f>
        <v>0</v>
      </c>
      <c r="EF14" s="92">
        <f>'Incremental_Cost Year 10'!BB29</f>
        <v>0</v>
      </c>
      <c r="EG14" s="70"/>
      <c r="EH14" s="92">
        <f t="shared" si="48"/>
        <v>0</v>
      </c>
      <c r="EI14" s="92">
        <f t="shared" si="48"/>
        <v>5808149733</v>
      </c>
      <c r="EJ14" s="92">
        <f t="shared" si="48"/>
        <v>0</v>
      </c>
      <c r="EK14" s="92">
        <f t="shared" si="48"/>
        <v>5808149733</v>
      </c>
      <c r="EL14" s="92">
        <f t="shared" si="48"/>
        <v>5808149733</v>
      </c>
      <c r="EM14" s="92">
        <f t="shared" si="48"/>
        <v>0</v>
      </c>
      <c r="EN14" s="92">
        <f t="shared" si="48"/>
        <v>0</v>
      </c>
      <c r="EO14" s="92">
        <f t="shared" si="48"/>
        <v>0</v>
      </c>
      <c r="EP14" s="92">
        <f t="shared" si="48"/>
        <v>0</v>
      </c>
      <c r="EQ14" s="92">
        <f t="shared" si="48"/>
        <v>0</v>
      </c>
      <c r="ER14" s="92">
        <f t="shared" si="48"/>
        <v>0</v>
      </c>
      <c r="ES14" s="92">
        <f t="shared" si="48"/>
        <v>0</v>
      </c>
      <c r="EU14" s="194">
        <f t="shared" si="23"/>
        <v>0</v>
      </c>
      <c r="EW14" s="194">
        <f t="shared" si="24"/>
        <v>0</v>
      </c>
      <c r="EX14" s="194">
        <f t="shared" si="21"/>
        <v>0</v>
      </c>
    </row>
    <row r="15" spans="1:154" s="77" customFormat="1" ht="55.2">
      <c r="A15" s="82"/>
      <c r="B15" s="88"/>
      <c r="C15" s="86"/>
      <c r="D15" s="193" t="str">
        <f>'Incremental_Cost Year 1'!D37</f>
        <v>07450 Shërbime të Shëndetit Publik/ 07220 Shërbime të Kujdesit Shëndetësor Parësor</v>
      </c>
      <c r="E15" s="193" t="str">
        <f>'Incremental_Cost Year 1'!E37</f>
        <v xml:space="preserve">1.3.3 Sigurimi I mbulesave të larta vaksinale </v>
      </c>
      <c r="F15" s="96">
        <f>'Incremental_Cost Year 1'!F37</f>
        <v>2021</v>
      </c>
      <c r="G15" s="96">
        <f>'Incremental_Cost Year 1'!G37</f>
        <v>2030</v>
      </c>
      <c r="H15" s="92">
        <f>'Incremental_Cost Year 1'!AQ37</f>
        <v>78561039.599999994</v>
      </c>
      <c r="I15" s="92">
        <f>'Incremental_Cost Year 1'!AR37</f>
        <v>360000</v>
      </c>
      <c r="J15" s="92">
        <f>'Incremental_Cost Year 1'!AS37</f>
        <v>0</v>
      </c>
      <c r="K15" s="92">
        <f>'Incremental_Cost Year 1'!AT37</f>
        <v>78921039.599999994</v>
      </c>
      <c r="L15" s="92">
        <f>'Incremental_Cost Year 1'!AU37</f>
        <v>78921039.599999994</v>
      </c>
      <c r="M15" s="92">
        <f>'Incremental_Cost Year 1'!AV37</f>
        <v>0</v>
      </c>
      <c r="N15" s="92">
        <f>'Incremental_Cost Year 1'!AW37</f>
        <v>0</v>
      </c>
      <c r="O15" s="92">
        <f>'Incremental_Cost Year 1'!AX37</f>
        <v>0</v>
      </c>
      <c r="P15" s="92">
        <f>'Incremental_Cost Year 1'!AY37</f>
        <v>0</v>
      </c>
      <c r="Q15" s="92">
        <f>'Incremental_Cost Year 1'!AZ37</f>
        <v>0</v>
      </c>
      <c r="R15" s="92">
        <f>'Incremental_Cost Year 1'!BA37</f>
        <v>0</v>
      </c>
      <c r="S15" s="92">
        <f>'Incremental_Cost Year 1'!BB37</f>
        <v>0</v>
      </c>
      <c r="T15" s="70"/>
      <c r="U15" s="92">
        <f>'Incremental_Cost Year 2'!AQ37</f>
        <v>276198791.39999998</v>
      </c>
      <c r="V15" s="92">
        <f>'Incremental_Cost Year 2'!AR37</f>
        <v>1200000</v>
      </c>
      <c r="W15" s="92">
        <f>'Incremental_Cost Year 2'!AS37</f>
        <v>0</v>
      </c>
      <c r="X15" s="92">
        <f>'Incremental_Cost Year 2'!AT37</f>
        <v>277398791.39999998</v>
      </c>
      <c r="Y15" s="92">
        <f>'Incremental_Cost Year 2'!AU37</f>
        <v>277398791.39999998</v>
      </c>
      <c r="Z15" s="92">
        <f>'Incremental_Cost Year 2'!AV37</f>
        <v>0</v>
      </c>
      <c r="AA15" s="92">
        <f>'Incremental_Cost Year 2'!AW37</f>
        <v>0</v>
      </c>
      <c r="AB15" s="92">
        <f>'Incremental_Cost Year 2'!AX37</f>
        <v>0</v>
      </c>
      <c r="AC15" s="92">
        <f>'Incremental_Cost Year 2'!AY37</f>
        <v>0</v>
      </c>
      <c r="AD15" s="92">
        <f>'Incremental_Cost Year 2'!AZ37</f>
        <v>0</v>
      </c>
      <c r="AE15" s="92">
        <f>'Incremental_Cost Year 2'!BA37</f>
        <v>0</v>
      </c>
      <c r="AF15" s="92">
        <f>'Incremental_Cost Year 2'!BB37</f>
        <v>0</v>
      </c>
      <c r="AG15" s="70"/>
      <c r="AH15" s="92">
        <f>'Incremental_Cost Year 3'!AQ37</f>
        <v>276198791.39999998</v>
      </c>
      <c r="AI15" s="92">
        <f>'Incremental_Cost Year 3'!AR37</f>
        <v>1200000</v>
      </c>
      <c r="AJ15" s="92">
        <f>'Incremental_Cost Year 3'!AS37</f>
        <v>0</v>
      </c>
      <c r="AK15" s="92">
        <f>'Incremental_Cost Year 3'!AT37</f>
        <v>277398791.39999998</v>
      </c>
      <c r="AL15" s="92">
        <f>'Incremental_Cost Year 3'!AU37</f>
        <v>277398791.39999998</v>
      </c>
      <c r="AM15" s="92">
        <f>'Incremental_Cost Year 3'!AV37</f>
        <v>0</v>
      </c>
      <c r="AN15" s="92">
        <f>'Incremental_Cost Year 3'!AW37</f>
        <v>0</v>
      </c>
      <c r="AO15" s="92">
        <f>'Incremental_Cost Year 3'!AX37</f>
        <v>0</v>
      </c>
      <c r="AP15" s="92">
        <f>'Incremental_Cost Year 3'!AY37</f>
        <v>0</v>
      </c>
      <c r="AQ15" s="92">
        <f>'Incremental_Cost Year 3'!AZ37</f>
        <v>0</v>
      </c>
      <c r="AR15" s="92">
        <f>'Incremental_Cost Year 3'!BA37</f>
        <v>0</v>
      </c>
      <c r="AS15" s="92">
        <f>'Incremental_Cost Year 3'!BB37</f>
        <v>0</v>
      </c>
      <c r="AT15" s="70"/>
      <c r="AU15" s="92">
        <f>'Incremental_Cost Year 4'!AQ37</f>
        <v>276198791.39999998</v>
      </c>
      <c r="AV15" s="92">
        <f>'Incremental_Cost Year 4'!AR37</f>
        <v>1200000</v>
      </c>
      <c r="AW15" s="92">
        <f>'Incremental_Cost Year 4'!AS37</f>
        <v>0</v>
      </c>
      <c r="AX15" s="92">
        <f>'Incremental_Cost Year 4'!AT37</f>
        <v>277398791.39999998</v>
      </c>
      <c r="AY15" s="92">
        <f>'Incremental_Cost Year 4'!AU37</f>
        <v>277398791.39999998</v>
      </c>
      <c r="AZ15" s="92">
        <f>'Incremental_Cost Year 4'!AV37</f>
        <v>0</v>
      </c>
      <c r="BA15" s="92">
        <f>'Incremental_Cost Year 4'!AW37</f>
        <v>0</v>
      </c>
      <c r="BB15" s="92">
        <f>'Incremental_Cost Year 4'!AX37</f>
        <v>0</v>
      </c>
      <c r="BC15" s="92">
        <f>'Incremental_Cost Year 4'!AY37</f>
        <v>0</v>
      </c>
      <c r="BD15" s="92">
        <f>'Incremental_Cost Year 4'!AZ37</f>
        <v>0</v>
      </c>
      <c r="BE15" s="92">
        <f>'Incremental_Cost Year 4'!BA37</f>
        <v>0</v>
      </c>
      <c r="BF15" s="92">
        <f>'Incremental_Cost Year 4'!BB37</f>
        <v>0</v>
      </c>
      <c r="BG15" s="70"/>
      <c r="BH15" s="92">
        <f>'Incremental_Cost Year 5'!AQ37</f>
        <v>276198791.39999998</v>
      </c>
      <c r="BI15" s="92">
        <f>'Incremental_Cost Year 5'!AR37</f>
        <v>1200000</v>
      </c>
      <c r="BJ15" s="92">
        <f>'Incremental_Cost Year 5'!AS37</f>
        <v>0</v>
      </c>
      <c r="BK15" s="92">
        <f>'Incremental_Cost Year 5'!AT37</f>
        <v>277398791.39999998</v>
      </c>
      <c r="BL15" s="92">
        <f>'Incremental_Cost Year 5'!AU37</f>
        <v>277398791.39999998</v>
      </c>
      <c r="BM15" s="92">
        <f>'Incremental_Cost Year 5'!AV37</f>
        <v>0</v>
      </c>
      <c r="BN15" s="92">
        <f>'Incremental_Cost Year 5'!AW37</f>
        <v>0</v>
      </c>
      <c r="BO15" s="92">
        <f>'Incremental_Cost Year 5'!AX37</f>
        <v>0</v>
      </c>
      <c r="BP15" s="92">
        <f>'Incremental_Cost Year 5'!AY37</f>
        <v>0</v>
      </c>
      <c r="BQ15" s="92">
        <f>'Incremental_Cost Year 5'!AZ37</f>
        <v>0</v>
      </c>
      <c r="BR15" s="92">
        <f>'Incremental_Cost Year 5'!BA37</f>
        <v>0</v>
      </c>
      <c r="BS15" s="92">
        <f>'Incremental_Cost Year 5'!BB37</f>
        <v>0</v>
      </c>
      <c r="BT15" s="70"/>
      <c r="BU15" s="92">
        <f>'Incremental_Cost Year 6'!AQ37</f>
        <v>276198791.39999998</v>
      </c>
      <c r="BV15" s="92">
        <f>'Incremental_Cost Year 6'!AR37</f>
        <v>1200000</v>
      </c>
      <c r="BW15" s="92">
        <f>'Incremental_Cost Year 6'!AS37</f>
        <v>0</v>
      </c>
      <c r="BX15" s="92">
        <f>'Incremental_Cost Year 6'!AT37</f>
        <v>277398791.39999998</v>
      </c>
      <c r="BY15" s="92">
        <f>'Incremental_Cost Year 6'!AU37</f>
        <v>277398791.39999998</v>
      </c>
      <c r="BZ15" s="92">
        <f>'Incremental_Cost Year 6'!AV37</f>
        <v>0</v>
      </c>
      <c r="CA15" s="92">
        <f>'Incremental_Cost Year 6'!AW37</f>
        <v>0</v>
      </c>
      <c r="CB15" s="92">
        <f>'Incremental_Cost Year 6'!AX37</f>
        <v>0</v>
      </c>
      <c r="CC15" s="92">
        <f>'Incremental_Cost Year 6'!AY37</f>
        <v>0</v>
      </c>
      <c r="CD15" s="92">
        <f>'Incremental_Cost Year 6'!AZ37</f>
        <v>0</v>
      </c>
      <c r="CE15" s="92">
        <f>'Incremental_Cost Year 6'!BA37</f>
        <v>0</v>
      </c>
      <c r="CF15" s="92">
        <f>'Incremental_Cost Year 6'!BB37</f>
        <v>0</v>
      </c>
      <c r="CG15" s="70"/>
      <c r="CH15" s="92">
        <f>'Incremental_Cost Year 7'!AQ37</f>
        <v>276198791.39999998</v>
      </c>
      <c r="CI15" s="92">
        <f>'Incremental_Cost Year 7'!AR37</f>
        <v>1200000</v>
      </c>
      <c r="CJ15" s="92">
        <f>'Incremental_Cost Year 7'!AS37</f>
        <v>0</v>
      </c>
      <c r="CK15" s="92">
        <f>'Incremental_Cost Year 7'!AT37</f>
        <v>277398791.39999998</v>
      </c>
      <c r="CL15" s="92">
        <f>'Incremental_Cost Year 7'!AU37</f>
        <v>277398791.39999998</v>
      </c>
      <c r="CM15" s="92">
        <f>'Incremental_Cost Year 7'!AV37</f>
        <v>0</v>
      </c>
      <c r="CN15" s="92">
        <f>'Incremental_Cost Year 7'!AW37</f>
        <v>0</v>
      </c>
      <c r="CO15" s="92">
        <f>'Incremental_Cost Year 7'!AX37</f>
        <v>0</v>
      </c>
      <c r="CP15" s="92">
        <f>'Incremental_Cost Year 7'!AY37</f>
        <v>0</v>
      </c>
      <c r="CQ15" s="92">
        <f>'Incremental_Cost Year 7'!AZ37</f>
        <v>0</v>
      </c>
      <c r="CR15" s="92">
        <f>'Incremental_Cost Year 7'!BA37</f>
        <v>0</v>
      </c>
      <c r="CS15" s="92">
        <f>'Incremental_Cost Year 7'!BB37</f>
        <v>0</v>
      </c>
      <c r="CT15" s="70"/>
      <c r="CU15" s="92">
        <f>'Incremental_Cost Year 8'!AQ37</f>
        <v>276198791.39999998</v>
      </c>
      <c r="CV15" s="92">
        <f>'Incremental_Cost Year 8'!AR37</f>
        <v>1200000</v>
      </c>
      <c r="CW15" s="92">
        <f>'Incremental_Cost Year 8'!AS37</f>
        <v>0</v>
      </c>
      <c r="CX15" s="92">
        <f>'Incremental_Cost Year 8'!AT37</f>
        <v>277398791.39999998</v>
      </c>
      <c r="CY15" s="92">
        <f>'Incremental_Cost Year 8'!AU37</f>
        <v>277398791.39999998</v>
      </c>
      <c r="CZ15" s="92">
        <f>'Incremental_Cost Year 8'!AV37</f>
        <v>0</v>
      </c>
      <c r="DA15" s="92">
        <f>'Incremental_Cost Year 8'!AW37</f>
        <v>0</v>
      </c>
      <c r="DB15" s="92">
        <f>'Incremental_Cost Year 8'!AX37</f>
        <v>0</v>
      </c>
      <c r="DC15" s="92">
        <f>'Incremental_Cost Year 8'!AY37</f>
        <v>0</v>
      </c>
      <c r="DD15" s="92">
        <f>'Incremental_Cost Year 8'!AZ37</f>
        <v>0</v>
      </c>
      <c r="DE15" s="92">
        <f>'Incremental_Cost Year 8'!BA37</f>
        <v>0</v>
      </c>
      <c r="DF15" s="92">
        <f>'Incremental_Cost Year 8'!BB37</f>
        <v>0</v>
      </c>
      <c r="DG15" s="70"/>
      <c r="DH15" s="92">
        <f>'Incremental_Cost Year 9'!AQ37</f>
        <v>276198791.39999998</v>
      </c>
      <c r="DI15" s="92">
        <f>'Incremental_Cost Year 9'!AR37</f>
        <v>1200000</v>
      </c>
      <c r="DJ15" s="92">
        <f>'Incremental_Cost Year 9'!AS37</f>
        <v>0</v>
      </c>
      <c r="DK15" s="92">
        <f>'Incremental_Cost Year 9'!AT37</f>
        <v>277398791.39999998</v>
      </c>
      <c r="DL15" s="92">
        <f>'Incremental_Cost Year 9'!AU37</f>
        <v>277398791.39999998</v>
      </c>
      <c r="DM15" s="92">
        <f>'Incremental_Cost Year 9'!AV37</f>
        <v>0</v>
      </c>
      <c r="DN15" s="92">
        <f>'Incremental_Cost Year 9'!AW37</f>
        <v>0</v>
      </c>
      <c r="DO15" s="92">
        <f>'Incremental_Cost Year 9'!AX37</f>
        <v>0</v>
      </c>
      <c r="DP15" s="92">
        <f>'Incremental_Cost Year 9'!AY37</f>
        <v>0</v>
      </c>
      <c r="DQ15" s="92">
        <f>'Incremental_Cost Year 9'!AZ37</f>
        <v>0</v>
      </c>
      <c r="DR15" s="92">
        <f>'Incremental_Cost Year 9'!BA37</f>
        <v>0</v>
      </c>
      <c r="DS15" s="92">
        <f>'Incremental_Cost Year 9'!BB37</f>
        <v>0</v>
      </c>
      <c r="DT15" s="70"/>
      <c r="DU15" s="92">
        <f>'Incremental_Cost Year 10'!AQ37</f>
        <v>276198791.39999998</v>
      </c>
      <c r="DV15" s="92">
        <f>'Incremental_Cost Year 10'!AR37</f>
        <v>1200000</v>
      </c>
      <c r="DW15" s="92">
        <f>'Incremental_Cost Year 10'!AS37</f>
        <v>0</v>
      </c>
      <c r="DX15" s="92">
        <f>'Incremental_Cost Year 10'!AT37</f>
        <v>277398791.39999998</v>
      </c>
      <c r="DY15" s="92">
        <f>'Incremental_Cost Year 10'!AU37</f>
        <v>277398791.39999998</v>
      </c>
      <c r="DZ15" s="92">
        <f>'Incremental_Cost Year 10'!AV37</f>
        <v>0</v>
      </c>
      <c r="EA15" s="92">
        <f>'Incremental_Cost Year 10'!AW37</f>
        <v>0</v>
      </c>
      <c r="EB15" s="92">
        <f>'Incremental_Cost Year 10'!AX37</f>
        <v>0</v>
      </c>
      <c r="EC15" s="92">
        <f>'Incremental_Cost Year 10'!AY37</f>
        <v>0</v>
      </c>
      <c r="ED15" s="92">
        <f>'Incremental_Cost Year 10'!AZ37</f>
        <v>0</v>
      </c>
      <c r="EE15" s="92">
        <f>'Incremental_Cost Year 10'!BA37</f>
        <v>0</v>
      </c>
      <c r="EF15" s="92">
        <f>'Incremental_Cost Year 10'!BB37</f>
        <v>0</v>
      </c>
      <c r="EG15" s="70"/>
      <c r="EH15" s="92">
        <f t="shared" si="48"/>
        <v>2564350162.2000003</v>
      </c>
      <c r="EI15" s="92">
        <f t="shared" si="48"/>
        <v>11160000</v>
      </c>
      <c r="EJ15" s="92">
        <f t="shared" si="48"/>
        <v>0</v>
      </c>
      <c r="EK15" s="92">
        <f t="shared" si="48"/>
        <v>2575510162.2000003</v>
      </c>
      <c r="EL15" s="92">
        <f t="shared" si="48"/>
        <v>2575510162.2000003</v>
      </c>
      <c r="EM15" s="92">
        <f t="shared" si="48"/>
        <v>0</v>
      </c>
      <c r="EN15" s="92">
        <f t="shared" si="48"/>
        <v>0</v>
      </c>
      <c r="EO15" s="92">
        <f t="shared" si="48"/>
        <v>0</v>
      </c>
      <c r="EP15" s="92">
        <f t="shared" si="48"/>
        <v>0</v>
      </c>
      <c r="EQ15" s="92">
        <f t="shared" si="48"/>
        <v>0</v>
      </c>
      <c r="ER15" s="92">
        <f t="shared" si="48"/>
        <v>0</v>
      </c>
      <c r="ES15" s="92">
        <f t="shared" si="48"/>
        <v>0</v>
      </c>
      <c r="EU15" s="194">
        <f t="shared" si="23"/>
        <v>0</v>
      </c>
      <c r="EW15" s="194">
        <f t="shared" si="24"/>
        <v>0</v>
      </c>
      <c r="EX15" s="194">
        <f t="shared" si="21"/>
        <v>0</v>
      </c>
    </row>
    <row r="16" spans="1:154" s="77" customFormat="1" ht="27.6">
      <c r="A16" s="82"/>
      <c r="B16" s="88"/>
      <c r="C16" s="86"/>
      <c r="D16" s="193" t="str">
        <f>'Incremental_Cost Year 1'!D39</f>
        <v>07450 Shërbime të Shëndetit Publik</v>
      </c>
      <c r="E16" s="193" t="str">
        <f>'Incremental_Cost Year 1'!E39</f>
        <v>1.3.4 Sigurimi I vaksinave në kushtet e epidemisë dhe pandemisë.</v>
      </c>
      <c r="F16" s="96">
        <f>'Incremental_Cost Year 1'!F39</f>
        <v>2021</v>
      </c>
      <c r="G16" s="96">
        <f>'Incremental_Cost Year 1'!G39</f>
        <v>2030</v>
      </c>
      <c r="H16" s="92">
        <f>'Incremental_Cost Year 1'!AQ39</f>
        <v>0</v>
      </c>
      <c r="I16" s="92">
        <f>'Incremental_Cost Year 1'!AR39</f>
        <v>0</v>
      </c>
      <c r="J16" s="92">
        <f>'Incremental_Cost Year 1'!AS39</f>
        <v>0</v>
      </c>
      <c r="K16" s="92">
        <f>'Incremental_Cost Year 1'!AT39</f>
        <v>0</v>
      </c>
      <c r="L16" s="92">
        <f>'Incremental_Cost Year 1'!AU39</f>
        <v>0</v>
      </c>
      <c r="M16" s="92">
        <f>'Incremental_Cost Year 1'!AV39</f>
        <v>0</v>
      </c>
      <c r="N16" s="92">
        <f>'Incremental_Cost Year 1'!AW39</f>
        <v>0</v>
      </c>
      <c r="O16" s="92">
        <f>'Incremental_Cost Year 1'!AX39</f>
        <v>0</v>
      </c>
      <c r="P16" s="92">
        <f>'Incremental_Cost Year 1'!AY39</f>
        <v>0</v>
      </c>
      <c r="Q16" s="92">
        <f>'Incremental_Cost Year 1'!AZ39</f>
        <v>0</v>
      </c>
      <c r="R16" s="92">
        <f>'Incremental_Cost Year 1'!BA39</f>
        <v>0</v>
      </c>
      <c r="S16" s="92">
        <f>'Incremental_Cost Year 1'!BB39</f>
        <v>0</v>
      </c>
      <c r="T16" s="70"/>
      <c r="U16" s="92">
        <f>'Incremental_Cost Year 2'!AQ39</f>
        <v>0</v>
      </c>
      <c r="V16" s="92">
        <f>'Incremental_Cost Year 2'!AR39</f>
        <v>4455000000</v>
      </c>
      <c r="W16" s="92">
        <f>'Incremental_Cost Year 2'!AS39</f>
        <v>0</v>
      </c>
      <c r="X16" s="92">
        <f>'Incremental_Cost Year 2'!AT39</f>
        <v>4455000000</v>
      </c>
      <c r="Y16" s="92">
        <f>'Incremental_Cost Year 2'!AU39</f>
        <v>2700000000</v>
      </c>
      <c r="Z16" s="92">
        <f>'Incremental_Cost Year 2'!AV39</f>
        <v>0</v>
      </c>
      <c r="AA16" s="92">
        <f>'Incremental_Cost Year 2'!AW39</f>
        <v>0</v>
      </c>
      <c r="AB16" s="92">
        <f>'Incremental_Cost Year 2'!AX39</f>
        <v>0</v>
      </c>
      <c r="AC16" s="92">
        <f>'Incremental_Cost Year 2'!AY39</f>
        <v>0</v>
      </c>
      <c r="AD16" s="92">
        <f>'Incremental_Cost Year 2'!AZ39</f>
        <v>0</v>
      </c>
      <c r="AE16" s="92">
        <f>'Incremental_Cost Year 2'!BA39</f>
        <v>0</v>
      </c>
      <c r="AF16" s="92">
        <f>'Incremental_Cost Year 2'!BB39</f>
        <v>-1755000000</v>
      </c>
      <c r="AG16" s="70"/>
      <c r="AH16" s="92">
        <f>'Incremental_Cost Year 3'!AQ39</f>
        <v>0</v>
      </c>
      <c r="AI16" s="92">
        <f>'Incremental_Cost Year 3'!AR39</f>
        <v>4455000000</v>
      </c>
      <c r="AJ16" s="92">
        <f>'Incremental_Cost Year 3'!AS39</f>
        <v>0</v>
      </c>
      <c r="AK16" s="92">
        <f>'Incremental_Cost Year 3'!AT39</f>
        <v>4455000000</v>
      </c>
      <c r="AL16" s="92">
        <f>'Incremental_Cost Year 3'!AU39</f>
        <v>4455000000</v>
      </c>
      <c r="AM16" s="92">
        <f>'Incremental_Cost Year 3'!AV39</f>
        <v>0</v>
      </c>
      <c r="AN16" s="92">
        <f>'Incremental_Cost Year 3'!AW39</f>
        <v>0</v>
      </c>
      <c r="AO16" s="92">
        <f>'Incremental_Cost Year 3'!AX39</f>
        <v>0</v>
      </c>
      <c r="AP16" s="92">
        <f>'Incremental_Cost Year 3'!AY39</f>
        <v>0</v>
      </c>
      <c r="AQ16" s="92">
        <f>'Incremental_Cost Year 3'!AZ39</f>
        <v>0</v>
      </c>
      <c r="AR16" s="92">
        <f>'Incremental_Cost Year 3'!BA39</f>
        <v>0</v>
      </c>
      <c r="AS16" s="92">
        <f>'Incremental_Cost Year 3'!BB39</f>
        <v>0</v>
      </c>
      <c r="AT16" s="70"/>
      <c r="AU16" s="92">
        <f>'Incremental_Cost Year 4'!AQ39</f>
        <v>0</v>
      </c>
      <c r="AV16" s="92">
        <f>'Incremental_Cost Year 4'!AR39</f>
        <v>0</v>
      </c>
      <c r="AW16" s="92">
        <f>'Incremental_Cost Year 4'!AS39</f>
        <v>0</v>
      </c>
      <c r="AX16" s="92">
        <f>'Incremental_Cost Year 4'!AT39</f>
        <v>0</v>
      </c>
      <c r="AY16" s="92">
        <f>'Incremental_Cost Year 4'!AU39</f>
        <v>0</v>
      </c>
      <c r="AZ16" s="92">
        <f>'Incremental_Cost Year 4'!AV39</f>
        <v>0</v>
      </c>
      <c r="BA16" s="92">
        <f>'Incremental_Cost Year 4'!AW39</f>
        <v>0</v>
      </c>
      <c r="BB16" s="92">
        <f>'Incremental_Cost Year 4'!AX39</f>
        <v>0</v>
      </c>
      <c r="BC16" s="92">
        <f>'Incremental_Cost Year 4'!AY39</f>
        <v>0</v>
      </c>
      <c r="BD16" s="92">
        <f>'Incremental_Cost Year 4'!AZ39</f>
        <v>0</v>
      </c>
      <c r="BE16" s="92">
        <f>'Incremental_Cost Year 4'!BA39</f>
        <v>0</v>
      </c>
      <c r="BF16" s="92">
        <f>'Incremental_Cost Year 4'!BB39</f>
        <v>0</v>
      </c>
      <c r="BG16" s="70"/>
      <c r="BH16" s="92">
        <f>'Incremental_Cost Year 5'!AQ39</f>
        <v>0</v>
      </c>
      <c r="BI16" s="92">
        <f>'Incremental_Cost Year 5'!AR39</f>
        <v>0</v>
      </c>
      <c r="BJ16" s="92">
        <f>'Incremental_Cost Year 5'!AS39</f>
        <v>0</v>
      </c>
      <c r="BK16" s="92">
        <f>'Incremental_Cost Year 5'!AT39</f>
        <v>0</v>
      </c>
      <c r="BL16" s="92">
        <f>'Incremental_Cost Year 5'!AU39</f>
        <v>0</v>
      </c>
      <c r="BM16" s="92">
        <f>'Incremental_Cost Year 5'!AV39</f>
        <v>0</v>
      </c>
      <c r="BN16" s="92">
        <f>'Incremental_Cost Year 5'!AW39</f>
        <v>0</v>
      </c>
      <c r="BO16" s="92">
        <f>'Incremental_Cost Year 5'!AX39</f>
        <v>0</v>
      </c>
      <c r="BP16" s="92">
        <f>'Incremental_Cost Year 5'!AY39</f>
        <v>0</v>
      </c>
      <c r="BQ16" s="92">
        <f>'Incremental_Cost Year 5'!AZ39</f>
        <v>0</v>
      </c>
      <c r="BR16" s="92">
        <f>'Incremental_Cost Year 5'!BA39</f>
        <v>0</v>
      </c>
      <c r="BS16" s="92">
        <f>'Incremental_Cost Year 5'!BB39</f>
        <v>0</v>
      </c>
      <c r="BT16" s="70"/>
      <c r="BU16" s="92">
        <f>'Incremental_Cost Year 6'!AQ39</f>
        <v>0</v>
      </c>
      <c r="BV16" s="92">
        <f>'Incremental_Cost Year 6'!AR39</f>
        <v>0</v>
      </c>
      <c r="BW16" s="92">
        <f>'Incremental_Cost Year 6'!AS39</f>
        <v>0</v>
      </c>
      <c r="BX16" s="92">
        <f>'Incremental_Cost Year 6'!AT39</f>
        <v>0</v>
      </c>
      <c r="BY16" s="92">
        <f>'Incremental_Cost Year 6'!AU39</f>
        <v>0</v>
      </c>
      <c r="BZ16" s="92">
        <f>'Incremental_Cost Year 6'!AV39</f>
        <v>0</v>
      </c>
      <c r="CA16" s="92">
        <f>'Incremental_Cost Year 6'!AW39</f>
        <v>0</v>
      </c>
      <c r="CB16" s="92">
        <f>'Incremental_Cost Year 6'!AX39</f>
        <v>0</v>
      </c>
      <c r="CC16" s="92">
        <f>'Incremental_Cost Year 6'!AY39</f>
        <v>0</v>
      </c>
      <c r="CD16" s="92">
        <f>'Incremental_Cost Year 6'!AZ39</f>
        <v>0</v>
      </c>
      <c r="CE16" s="92">
        <f>'Incremental_Cost Year 6'!BA39</f>
        <v>0</v>
      </c>
      <c r="CF16" s="92">
        <f>'Incremental_Cost Year 6'!BB39</f>
        <v>0</v>
      </c>
      <c r="CG16" s="70"/>
      <c r="CH16" s="92">
        <f>'Incremental_Cost Year 7'!AQ39</f>
        <v>0</v>
      </c>
      <c r="CI16" s="92">
        <f>'Incremental_Cost Year 7'!AR39</f>
        <v>0</v>
      </c>
      <c r="CJ16" s="92">
        <f>'Incremental_Cost Year 7'!AS39</f>
        <v>0</v>
      </c>
      <c r="CK16" s="92">
        <f>'Incremental_Cost Year 7'!AT39</f>
        <v>0</v>
      </c>
      <c r="CL16" s="92">
        <f>'Incremental_Cost Year 7'!AU39</f>
        <v>0</v>
      </c>
      <c r="CM16" s="92">
        <f>'Incremental_Cost Year 7'!AV39</f>
        <v>0</v>
      </c>
      <c r="CN16" s="92">
        <f>'Incremental_Cost Year 7'!AW39</f>
        <v>0</v>
      </c>
      <c r="CO16" s="92">
        <f>'Incremental_Cost Year 7'!AX39</f>
        <v>0</v>
      </c>
      <c r="CP16" s="92">
        <f>'Incremental_Cost Year 7'!AY39</f>
        <v>0</v>
      </c>
      <c r="CQ16" s="92">
        <f>'Incremental_Cost Year 7'!AZ39</f>
        <v>0</v>
      </c>
      <c r="CR16" s="92">
        <f>'Incremental_Cost Year 7'!BA39</f>
        <v>0</v>
      </c>
      <c r="CS16" s="92">
        <f>'Incremental_Cost Year 7'!BB39</f>
        <v>0</v>
      </c>
      <c r="CT16" s="70"/>
      <c r="CU16" s="92">
        <f>'Incremental_Cost Year 8'!AQ39</f>
        <v>0</v>
      </c>
      <c r="CV16" s="92">
        <f>'Incremental_Cost Year 8'!AR39</f>
        <v>0</v>
      </c>
      <c r="CW16" s="92">
        <f>'Incremental_Cost Year 8'!AS39</f>
        <v>0</v>
      </c>
      <c r="CX16" s="92">
        <f>'Incremental_Cost Year 8'!AT39</f>
        <v>0</v>
      </c>
      <c r="CY16" s="92">
        <f>'Incremental_Cost Year 8'!AU39</f>
        <v>0</v>
      </c>
      <c r="CZ16" s="92">
        <f>'Incremental_Cost Year 8'!AV39</f>
        <v>0</v>
      </c>
      <c r="DA16" s="92">
        <f>'Incremental_Cost Year 8'!AW39</f>
        <v>0</v>
      </c>
      <c r="DB16" s="92">
        <f>'Incremental_Cost Year 8'!AX39</f>
        <v>0</v>
      </c>
      <c r="DC16" s="92">
        <f>'Incremental_Cost Year 8'!AY39</f>
        <v>0</v>
      </c>
      <c r="DD16" s="92">
        <f>'Incremental_Cost Year 8'!AZ39</f>
        <v>0</v>
      </c>
      <c r="DE16" s="92">
        <f>'Incremental_Cost Year 8'!BA39</f>
        <v>0</v>
      </c>
      <c r="DF16" s="92">
        <f>'Incremental_Cost Year 8'!BB39</f>
        <v>0</v>
      </c>
      <c r="DG16" s="70"/>
      <c r="DH16" s="92">
        <f>'Incremental_Cost Year 9'!AQ39</f>
        <v>0</v>
      </c>
      <c r="DI16" s="92">
        <f>'Incremental_Cost Year 9'!AR39</f>
        <v>0</v>
      </c>
      <c r="DJ16" s="92">
        <f>'Incremental_Cost Year 9'!AS39</f>
        <v>0</v>
      </c>
      <c r="DK16" s="92">
        <f>'Incremental_Cost Year 9'!AT39</f>
        <v>0</v>
      </c>
      <c r="DL16" s="92">
        <f>'Incremental_Cost Year 9'!AU39</f>
        <v>0</v>
      </c>
      <c r="DM16" s="92">
        <f>'Incremental_Cost Year 9'!AV39</f>
        <v>0</v>
      </c>
      <c r="DN16" s="92">
        <f>'Incremental_Cost Year 9'!AW39</f>
        <v>0</v>
      </c>
      <c r="DO16" s="92">
        <f>'Incremental_Cost Year 9'!AX39</f>
        <v>0</v>
      </c>
      <c r="DP16" s="92">
        <f>'Incremental_Cost Year 9'!AY39</f>
        <v>0</v>
      </c>
      <c r="DQ16" s="92">
        <f>'Incremental_Cost Year 9'!AZ39</f>
        <v>0</v>
      </c>
      <c r="DR16" s="92">
        <f>'Incremental_Cost Year 9'!BA39</f>
        <v>0</v>
      </c>
      <c r="DS16" s="92">
        <f>'Incremental_Cost Year 9'!BB39</f>
        <v>0</v>
      </c>
      <c r="DT16" s="70"/>
      <c r="DU16" s="92">
        <f>'Incremental_Cost Year 10'!AQ39</f>
        <v>0</v>
      </c>
      <c r="DV16" s="92">
        <f>'Incremental_Cost Year 10'!AR39</f>
        <v>0</v>
      </c>
      <c r="DW16" s="92">
        <f>'Incremental_Cost Year 10'!AS39</f>
        <v>0</v>
      </c>
      <c r="DX16" s="92">
        <f>'Incremental_Cost Year 10'!AT39</f>
        <v>0</v>
      </c>
      <c r="DY16" s="92">
        <f>'Incremental_Cost Year 10'!AU39</f>
        <v>0</v>
      </c>
      <c r="DZ16" s="92">
        <f>'Incremental_Cost Year 10'!AV39</f>
        <v>0</v>
      </c>
      <c r="EA16" s="92">
        <f>'Incremental_Cost Year 10'!AW39</f>
        <v>0</v>
      </c>
      <c r="EB16" s="92">
        <f>'Incremental_Cost Year 10'!AX39</f>
        <v>0</v>
      </c>
      <c r="EC16" s="92">
        <f>'Incremental_Cost Year 10'!AY39</f>
        <v>0</v>
      </c>
      <c r="ED16" s="92">
        <f>'Incremental_Cost Year 10'!AZ39</f>
        <v>0</v>
      </c>
      <c r="EE16" s="92">
        <f>'Incremental_Cost Year 10'!BA39</f>
        <v>0</v>
      </c>
      <c r="EF16" s="92">
        <f>'Incremental_Cost Year 10'!BB39</f>
        <v>0</v>
      </c>
      <c r="EG16" s="70"/>
      <c r="EH16" s="92">
        <f t="shared" si="48"/>
        <v>0</v>
      </c>
      <c r="EI16" s="92">
        <f t="shared" si="48"/>
        <v>8910000000</v>
      </c>
      <c r="EJ16" s="92">
        <f t="shared" si="48"/>
        <v>0</v>
      </c>
      <c r="EK16" s="92">
        <f t="shared" si="48"/>
        <v>8910000000</v>
      </c>
      <c r="EL16" s="92">
        <f t="shared" si="48"/>
        <v>7155000000</v>
      </c>
      <c r="EM16" s="92">
        <f t="shared" si="48"/>
        <v>0</v>
      </c>
      <c r="EN16" s="92">
        <f t="shared" si="48"/>
        <v>0</v>
      </c>
      <c r="EO16" s="92">
        <f t="shared" si="48"/>
        <v>0</v>
      </c>
      <c r="EP16" s="92">
        <f t="shared" si="48"/>
        <v>0</v>
      </c>
      <c r="EQ16" s="92">
        <f t="shared" si="48"/>
        <v>0</v>
      </c>
      <c r="ER16" s="92">
        <f t="shared" si="48"/>
        <v>0</v>
      </c>
      <c r="ES16" s="92">
        <f t="shared" si="48"/>
        <v>-1755000000</v>
      </c>
      <c r="EU16" s="194">
        <f t="shared" si="23"/>
        <v>0</v>
      </c>
      <c r="EW16" s="194">
        <f t="shared" si="24"/>
        <v>-1755000000</v>
      </c>
      <c r="EX16" s="194">
        <f t="shared" si="21"/>
        <v>0</v>
      </c>
    </row>
    <row r="17" spans="1:154" s="77" customFormat="1" ht="15.75" customHeight="1">
      <c r="A17" s="83"/>
      <c r="B17" s="89"/>
      <c r="C17" s="414" t="str">
        <f>'Incremental_Cost Year 1'!C40:E40</f>
        <v>1.4 Objektivi specifik: Reduktimi i sjelljeve me risk që ndikojnë në SJT.</v>
      </c>
      <c r="D17" s="414"/>
      <c r="E17" s="415"/>
      <c r="F17" s="98"/>
      <c r="G17" s="98"/>
      <c r="H17" s="94">
        <f>SUM(H18)</f>
        <v>294084</v>
      </c>
      <c r="I17" s="94">
        <f t="shared" ref="I17:S17" si="49">SUM(I18)</f>
        <v>8060000</v>
      </c>
      <c r="J17" s="94">
        <f t="shared" si="49"/>
        <v>0</v>
      </c>
      <c r="K17" s="94">
        <f t="shared" si="49"/>
        <v>8354084</v>
      </c>
      <c r="L17" s="94">
        <f t="shared" si="49"/>
        <v>294084</v>
      </c>
      <c r="M17" s="94">
        <f t="shared" si="49"/>
        <v>0</v>
      </c>
      <c r="N17" s="94">
        <f t="shared" si="49"/>
        <v>6360000</v>
      </c>
      <c r="O17" s="94">
        <f t="shared" si="49"/>
        <v>0</v>
      </c>
      <c r="P17" s="94">
        <f t="shared" si="49"/>
        <v>0</v>
      </c>
      <c r="Q17" s="94">
        <f t="shared" si="49"/>
        <v>1700000</v>
      </c>
      <c r="R17" s="94">
        <f t="shared" si="49"/>
        <v>0</v>
      </c>
      <c r="S17" s="94">
        <f t="shared" si="49"/>
        <v>0</v>
      </c>
      <c r="T17" s="70"/>
      <c r="U17" s="94">
        <f>SUM(U18)</f>
        <v>471176.25</v>
      </c>
      <c r="V17" s="94">
        <f t="shared" ref="V17:AF17" si="50">SUM(V18)</f>
        <v>2793600</v>
      </c>
      <c r="W17" s="94">
        <f t="shared" si="50"/>
        <v>0</v>
      </c>
      <c r="X17" s="94">
        <f t="shared" si="50"/>
        <v>3264776.25</v>
      </c>
      <c r="Y17" s="94">
        <f t="shared" si="50"/>
        <v>471176.25</v>
      </c>
      <c r="Z17" s="94">
        <f t="shared" si="50"/>
        <v>0</v>
      </c>
      <c r="AA17" s="94">
        <f t="shared" si="50"/>
        <v>0</v>
      </c>
      <c r="AB17" s="94">
        <f t="shared" si="50"/>
        <v>0</v>
      </c>
      <c r="AC17" s="94">
        <f t="shared" si="50"/>
        <v>0</v>
      </c>
      <c r="AD17" s="94">
        <f t="shared" si="50"/>
        <v>0</v>
      </c>
      <c r="AE17" s="94">
        <f t="shared" si="50"/>
        <v>0</v>
      </c>
      <c r="AF17" s="94">
        <f t="shared" si="50"/>
        <v>-2793600</v>
      </c>
      <c r="AG17" s="70"/>
      <c r="AH17" s="94">
        <f>SUM(AH18)</f>
        <v>235588.125</v>
      </c>
      <c r="AI17" s="94">
        <f t="shared" ref="AI17:AS17" si="51">SUM(AI18)</f>
        <v>5293600</v>
      </c>
      <c r="AJ17" s="94">
        <f t="shared" si="51"/>
        <v>0</v>
      </c>
      <c r="AK17" s="94">
        <f t="shared" si="51"/>
        <v>5529188.125</v>
      </c>
      <c r="AL17" s="94">
        <f t="shared" si="51"/>
        <v>235588.125</v>
      </c>
      <c r="AM17" s="94">
        <f t="shared" si="51"/>
        <v>0</v>
      </c>
      <c r="AN17" s="94">
        <f t="shared" si="51"/>
        <v>0</v>
      </c>
      <c r="AO17" s="94">
        <f t="shared" si="51"/>
        <v>0</v>
      </c>
      <c r="AP17" s="94">
        <f t="shared" si="51"/>
        <v>0</v>
      </c>
      <c r="AQ17" s="94">
        <f t="shared" si="51"/>
        <v>0</v>
      </c>
      <c r="AR17" s="94">
        <f t="shared" si="51"/>
        <v>0</v>
      </c>
      <c r="AS17" s="94">
        <f t="shared" si="51"/>
        <v>-5293600</v>
      </c>
      <c r="AT17" s="70"/>
      <c r="AU17" s="94">
        <f>SUM(AU18)</f>
        <v>235588.125</v>
      </c>
      <c r="AV17" s="94">
        <f t="shared" ref="AV17:BF17" si="52">SUM(AV18)</f>
        <v>5293600</v>
      </c>
      <c r="AW17" s="94">
        <f t="shared" si="52"/>
        <v>0</v>
      </c>
      <c r="AX17" s="94">
        <f t="shared" si="52"/>
        <v>5529188.125</v>
      </c>
      <c r="AY17" s="94">
        <f t="shared" si="52"/>
        <v>235588.125</v>
      </c>
      <c r="AZ17" s="94">
        <f t="shared" si="52"/>
        <v>0</v>
      </c>
      <c r="BA17" s="94">
        <f t="shared" si="52"/>
        <v>0</v>
      </c>
      <c r="BB17" s="94">
        <f t="shared" si="52"/>
        <v>0</v>
      </c>
      <c r="BC17" s="94">
        <f t="shared" si="52"/>
        <v>0</v>
      </c>
      <c r="BD17" s="94">
        <f t="shared" si="52"/>
        <v>0</v>
      </c>
      <c r="BE17" s="94">
        <f t="shared" si="52"/>
        <v>0</v>
      </c>
      <c r="BF17" s="94">
        <f t="shared" si="52"/>
        <v>-5293600</v>
      </c>
      <c r="BG17" s="70"/>
      <c r="BH17" s="94">
        <f>SUM(BH18)</f>
        <v>235588.125</v>
      </c>
      <c r="BI17" s="94">
        <f t="shared" ref="BI17:BS17" si="53">SUM(BI18)</f>
        <v>2793600</v>
      </c>
      <c r="BJ17" s="94">
        <f t="shared" si="53"/>
        <v>0</v>
      </c>
      <c r="BK17" s="94">
        <f t="shared" si="53"/>
        <v>3029188.125</v>
      </c>
      <c r="BL17" s="94">
        <f t="shared" si="53"/>
        <v>235588.125</v>
      </c>
      <c r="BM17" s="94">
        <f t="shared" si="53"/>
        <v>0</v>
      </c>
      <c r="BN17" s="94">
        <f t="shared" si="53"/>
        <v>0</v>
      </c>
      <c r="BO17" s="94">
        <f t="shared" si="53"/>
        <v>0</v>
      </c>
      <c r="BP17" s="94">
        <f t="shared" si="53"/>
        <v>0</v>
      </c>
      <c r="BQ17" s="94">
        <f t="shared" si="53"/>
        <v>0</v>
      </c>
      <c r="BR17" s="94">
        <f t="shared" si="53"/>
        <v>0</v>
      </c>
      <c r="BS17" s="94">
        <f t="shared" si="53"/>
        <v>-2793600</v>
      </c>
      <c r="BT17" s="70"/>
      <c r="BU17" s="94">
        <f>SUM(BU18)</f>
        <v>235588.125</v>
      </c>
      <c r="BV17" s="94">
        <f t="shared" ref="BV17:CF17" si="54">SUM(BV18)</f>
        <v>2793600</v>
      </c>
      <c r="BW17" s="94">
        <f t="shared" si="54"/>
        <v>0</v>
      </c>
      <c r="BX17" s="94">
        <f t="shared" si="54"/>
        <v>3029188.125</v>
      </c>
      <c r="BY17" s="94">
        <f t="shared" si="54"/>
        <v>235588.125</v>
      </c>
      <c r="BZ17" s="94">
        <f t="shared" si="54"/>
        <v>0</v>
      </c>
      <c r="CA17" s="94">
        <f t="shared" si="54"/>
        <v>0</v>
      </c>
      <c r="CB17" s="94">
        <f t="shared" si="54"/>
        <v>0</v>
      </c>
      <c r="CC17" s="94">
        <f t="shared" si="54"/>
        <v>0</v>
      </c>
      <c r="CD17" s="94">
        <f t="shared" si="54"/>
        <v>0</v>
      </c>
      <c r="CE17" s="94">
        <f t="shared" si="54"/>
        <v>0</v>
      </c>
      <c r="CF17" s="94">
        <f t="shared" si="54"/>
        <v>-2793600</v>
      </c>
      <c r="CG17" s="70"/>
      <c r="CH17" s="94">
        <f>SUM(CH18)</f>
        <v>235588.125</v>
      </c>
      <c r="CI17" s="94">
        <f t="shared" ref="CI17:CS17" si="55">SUM(CI18)</f>
        <v>2793600</v>
      </c>
      <c r="CJ17" s="94">
        <f t="shared" si="55"/>
        <v>0</v>
      </c>
      <c r="CK17" s="94">
        <f t="shared" si="55"/>
        <v>3029188.125</v>
      </c>
      <c r="CL17" s="94">
        <f t="shared" si="55"/>
        <v>235588.125</v>
      </c>
      <c r="CM17" s="94">
        <f t="shared" si="55"/>
        <v>0</v>
      </c>
      <c r="CN17" s="94">
        <f t="shared" si="55"/>
        <v>0</v>
      </c>
      <c r="CO17" s="94">
        <f t="shared" si="55"/>
        <v>0</v>
      </c>
      <c r="CP17" s="94">
        <f t="shared" si="55"/>
        <v>0</v>
      </c>
      <c r="CQ17" s="94">
        <f t="shared" si="55"/>
        <v>0</v>
      </c>
      <c r="CR17" s="94">
        <f t="shared" si="55"/>
        <v>0</v>
      </c>
      <c r="CS17" s="94">
        <f t="shared" si="55"/>
        <v>-2793600</v>
      </c>
      <c r="CT17" s="70"/>
      <c r="CU17" s="94">
        <f>SUM(CU18)</f>
        <v>235588.125</v>
      </c>
      <c r="CV17" s="94">
        <f t="shared" ref="CV17:DF17" si="56">SUM(CV18)</f>
        <v>2793600</v>
      </c>
      <c r="CW17" s="94">
        <f t="shared" si="56"/>
        <v>0</v>
      </c>
      <c r="CX17" s="94">
        <f t="shared" si="56"/>
        <v>3029188.125</v>
      </c>
      <c r="CY17" s="94">
        <f t="shared" si="56"/>
        <v>235588.125</v>
      </c>
      <c r="CZ17" s="94">
        <f t="shared" si="56"/>
        <v>0</v>
      </c>
      <c r="DA17" s="94">
        <f t="shared" si="56"/>
        <v>0</v>
      </c>
      <c r="DB17" s="94">
        <f t="shared" si="56"/>
        <v>0</v>
      </c>
      <c r="DC17" s="94">
        <f t="shared" si="56"/>
        <v>0</v>
      </c>
      <c r="DD17" s="94">
        <f t="shared" si="56"/>
        <v>0</v>
      </c>
      <c r="DE17" s="94">
        <f t="shared" si="56"/>
        <v>0</v>
      </c>
      <c r="DF17" s="94">
        <f t="shared" si="56"/>
        <v>-2793600</v>
      </c>
      <c r="DG17" s="70"/>
      <c r="DH17" s="94">
        <f>SUM(DH18)</f>
        <v>235588.125</v>
      </c>
      <c r="DI17" s="94">
        <f t="shared" ref="DI17:DS17" si="57">SUM(DI18)</f>
        <v>2793600</v>
      </c>
      <c r="DJ17" s="94">
        <f t="shared" si="57"/>
        <v>0</v>
      </c>
      <c r="DK17" s="94">
        <f t="shared" si="57"/>
        <v>3029188.125</v>
      </c>
      <c r="DL17" s="94">
        <f t="shared" si="57"/>
        <v>235588.125</v>
      </c>
      <c r="DM17" s="94">
        <f t="shared" si="57"/>
        <v>0</v>
      </c>
      <c r="DN17" s="94">
        <f t="shared" si="57"/>
        <v>0</v>
      </c>
      <c r="DO17" s="94">
        <f t="shared" si="57"/>
        <v>0</v>
      </c>
      <c r="DP17" s="94">
        <f t="shared" si="57"/>
        <v>0</v>
      </c>
      <c r="DQ17" s="94">
        <f t="shared" si="57"/>
        <v>0</v>
      </c>
      <c r="DR17" s="94">
        <f t="shared" si="57"/>
        <v>0</v>
      </c>
      <c r="DS17" s="94">
        <f t="shared" si="57"/>
        <v>-2793600</v>
      </c>
      <c r="DT17" s="70"/>
      <c r="DU17" s="94">
        <f>SUM(DU18)</f>
        <v>235588.125</v>
      </c>
      <c r="DV17" s="94">
        <f t="shared" ref="DV17:EF17" si="58">SUM(DV18)</f>
        <v>2793600</v>
      </c>
      <c r="DW17" s="94">
        <f t="shared" si="58"/>
        <v>0</v>
      </c>
      <c r="DX17" s="94">
        <f t="shared" si="58"/>
        <v>3029188.125</v>
      </c>
      <c r="DY17" s="94">
        <f t="shared" si="58"/>
        <v>235588.125</v>
      </c>
      <c r="DZ17" s="94">
        <f t="shared" si="58"/>
        <v>0</v>
      </c>
      <c r="EA17" s="94">
        <f t="shared" si="58"/>
        <v>0</v>
      </c>
      <c r="EB17" s="94">
        <f t="shared" si="58"/>
        <v>0</v>
      </c>
      <c r="EC17" s="94">
        <f t="shared" si="58"/>
        <v>0</v>
      </c>
      <c r="ED17" s="94">
        <f t="shared" si="58"/>
        <v>0</v>
      </c>
      <c r="EE17" s="94">
        <f t="shared" si="58"/>
        <v>0</v>
      </c>
      <c r="EF17" s="94">
        <f t="shared" si="58"/>
        <v>-2793600</v>
      </c>
      <c r="EG17" s="70"/>
      <c r="EH17" s="94">
        <f t="shared" ref="EH17:ES17" si="59">SUM(EH18)</f>
        <v>2649965.25</v>
      </c>
      <c r="EI17" s="94">
        <f t="shared" si="59"/>
        <v>38202400</v>
      </c>
      <c r="EJ17" s="94">
        <f t="shared" si="59"/>
        <v>0</v>
      </c>
      <c r="EK17" s="94">
        <f t="shared" si="59"/>
        <v>40852365.25</v>
      </c>
      <c r="EL17" s="94">
        <f t="shared" si="59"/>
        <v>2649965.25</v>
      </c>
      <c r="EM17" s="94">
        <f t="shared" si="59"/>
        <v>0</v>
      </c>
      <c r="EN17" s="94">
        <f t="shared" si="59"/>
        <v>6360000</v>
      </c>
      <c r="EO17" s="94">
        <f t="shared" si="59"/>
        <v>0</v>
      </c>
      <c r="EP17" s="94">
        <f t="shared" si="59"/>
        <v>0</v>
      </c>
      <c r="EQ17" s="94">
        <f t="shared" si="59"/>
        <v>1700000</v>
      </c>
      <c r="ER17" s="94">
        <f t="shared" si="59"/>
        <v>0</v>
      </c>
      <c r="ES17" s="94">
        <f t="shared" si="59"/>
        <v>-30142400</v>
      </c>
      <c r="EU17" s="194">
        <f t="shared" si="23"/>
        <v>8060000</v>
      </c>
      <c r="EW17" s="194">
        <f t="shared" si="24"/>
        <v>-30142400</v>
      </c>
      <c r="EX17" s="194">
        <f t="shared" si="21"/>
        <v>0</v>
      </c>
    </row>
    <row r="18" spans="1:154" s="77" customFormat="1" ht="55.2">
      <c r="A18" s="82"/>
      <c r="B18" s="88"/>
      <c r="C18" s="86"/>
      <c r="D18" s="193" t="str">
        <f>'Incremental_Cost Year 1'!D44</f>
        <v>07450 Shërbime të Shëndetit Publik/07220 Shërbime të Kujdesit Shëndetësor Parësor</v>
      </c>
      <c r="E18" s="193" t="str">
        <f>'Incremental_Cost Year 1'!E44</f>
        <v>1.4.1 Zbatimi i ndërhyrjeve në individë dhe në popullatë për të reduktuar SJT-të dhe faktorët e tyre të rrezikut</v>
      </c>
      <c r="F18" s="96">
        <f>'Incremental_Cost Year 1'!F19</f>
        <v>2024</v>
      </c>
      <c r="G18" s="96">
        <f>'Incremental_Cost Year 1'!G19</f>
        <v>2027</v>
      </c>
      <c r="H18" s="92">
        <f>'Incremental_Cost Year 1'!AQ44</f>
        <v>294084</v>
      </c>
      <c r="I18" s="92">
        <f>'Incremental_Cost Year 1'!AR44</f>
        <v>8060000</v>
      </c>
      <c r="J18" s="92">
        <f>'Incremental_Cost Year 1'!AS44</f>
        <v>0</v>
      </c>
      <c r="K18" s="92">
        <f>'Incremental_Cost Year 1'!AT44</f>
        <v>8354084</v>
      </c>
      <c r="L18" s="92">
        <f>'Incremental_Cost Year 1'!AU44</f>
        <v>294084</v>
      </c>
      <c r="M18" s="92">
        <f>'Incremental_Cost Year 1'!AV44</f>
        <v>0</v>
      </c>
      <c r="N18" s="92">
        <f>'Incremental_Cost Year 1'!AW44</f>
        <v>6360000</v>
      </c>
      <c r="O18" s="92">
        <f>'Incremental_Cost Year 1'!AX44</f>
        <v>0</v>
      </c>
      <c r="P18" s="92">
        <f>'Incremental_Cost Year 1'!AY44</f>
        <v>0</v>
      </c>
      <c r="Q18" s="92">
        <f>'Incremental_Cost Year 1'!AZ44</f>
        <v>1700000</v>
      </c>
      <c r="R18" s="92">
        <f>'Incremental_Cost Year 1'!BA44</f>
        <v>0</v>
      </c>
      <c r="S18" s="92">
        <f>'Incremental_Cost Year 1'!BB44</f>
        <v>0</v>
      </c>
      <c r="T18" s="70"/>
      <c r="U18" s="92">
        <f>'Incremental_Cost Year 2'!AQ44</f>
        <v>471176.25</v>
      </c>
      <c r="V18" s="92">
        <f>'Incremental_Cost Year 2'!AR44</f>
        <v>2793600</v>
      </c>
      <c r="W18" s="92">
        <f>'Incremental_Cost Year 2'!AS44</f>
        <v>0</v>
      </c>
      <c r="X18" s="92">
        <f>'Incremental_Cost Year 2'!AT44</f>
        <v>3264776.25</v>
      </c>
      <c r="Y18" s="92">
        <f>'Incremental_Cost Year 2'!AU44</f>
        <v>471176.25</v>
      </c>
      <c r="Z18" s="92">
        <f>'Incremental_Cost Year 2'!AV44</f>
        <v>0</v>
      </c>
      <c r="AA18" s="92">
        <f>'Incremental_Cost Year 2'!AW44</f>
        <v>0</v>
      </c>
      <c r="AB18" s="92">
        <f>'Incremental_Cost Year 2'!AX44</f>
        <v>0</v>
      </c>
      <c r="AC18" s="92">
        <f>'Incremental_Cost Year 2'!AY44</f>
        <v>0</v>
      </c>
      <c r="AD18" s="92">
        <f>'Incremental_Cost Year 2'!AZ44</f>
        <v>0</v>
      </c>
      <c r="AE18" s="92">
        <f>'Incremental_Cost Year 2'!BA44</f>
        <v>0</v>
      </c>
      <c r="AF18" s="92">
        <f>'Incremental_Cost Year 2'!BB44</f>
        <v>-2793600</v>
      </c>
      <c r="AG18" s="70"/>
      <c r="AH18" s="92">
        <f>'Incremental_Cost Year 3'!AQ44</f>
        <v>235588.125</v>
      </c>
      <c r="AI18" s="92">
        <f>'Incremental_Cost Year 3'!AR44</f>
        <v>5293600</v>
      </c>
      <c r="AJ18" s="92">
        <f>'Incremental_Cost Year 3'!AS44</f>
        <v>0</v>
      </c>
      <c r="AK18" s="92">
        <f>'Incremental_Cost Year 3'!AT44</f>
        <v>5529188.125</v>
      </c>
      <c r="AL18" s="92">
        <f>'Incremental_Cost Year 3'!AU44</f>
        <v>235588.125</v>
      </c>
      <c r="AM18" s="92">
        <f>'Incremental_Cost Year 3'!AV44</f>
        <v>0</v>
      </c>
      <c r="AN18" s="92">
        <f>'Incremental_Cost Year 3'!AW44</f>
        <v>0</v>
      </c>
      <c r="AO18" s="92">
        <f>'Incremental_Cost Year 3'!AX44</f>
        <v>0</v>
      </c>
      <c r="AP18" s="92">
        <f>'Incremental_Cost Year 3'!AY44</f>
        <v>0</v>
      </c>
      <c r="AQ18" s="92">
        <f>'Incremental_Cost Year 3'!AZ44</f>
        <v>0</v>
      </c>
      <c r="AR18" s="92">
        <f>'Incremental_Cost Year 3'!BA44</f>
        <v>0</v>
      </c>
      <c r="AS18" s="92">
        <f>'Incremental_Cost Year 3'!BB44</f>
        <v>-5293600</v>
      </c>
      <c r="AT18" s="70"/>
      <c r="AU18" s="92">
        <f>'Incremental_Cost Year 4'!AQ44</f>
        <v>235588.125</v>
      </c>
      <c r="AV18" s="92">
        <f>'Incremental_Cost Year 4'!AR44</f>
        <v>5293600</v>
      </c>
      <c r="AW18" s="92">
        <f>'Incremental_Cost Year 4'!AS44</f>
        <v>0</v>
      </c>
      <c r="AX18" s="92">
        <f>'Incremental_Cost Year 4'!AT44</f>
        <v>5529188.125</v>
      </c>
      <c r="AY18" s="92">
        <f>'Incremental_Cost Year 4'!AU44</f>
        <v>235588.125</v>
      </c>
      <c r="AZ18" s="92">
        <f>'Incremental_Cost Year 4'!AV44</f>
        <v>0</v>
      </c>
      <c r="BA18" s="92">
        <f>'Incremental_Cost Year 4'!AW44</f>
        <v>0</v>
      </c>
      <c r="BB18" s="92">
        <f>'Incremental_Cost Year 4'!AX44</f>
        <v>0</v>
      </c>
      <c r="BC18" s="92">
        <f>'Incremental_Cost Year 4'!AY44</f>
        <v>0</v>
      </c>
      <c r="BD18" s="92">
        <f>'Incremental_Cost Year 4'!AZ44</f>
        <v>0</v>
      </c>
      <c r="BE18" s="92">
        <f>'Incremental_Cost Year 4'!BA44</f>
        <v>0</v>
      </c>
      <c r="BF18" s="92">
        <f>'Incremental_Cost Year 4'!BB44</f>
        <v>-5293600</v>
      </c>
      <c r="BG18" s="70"/>
      <c r="BH18" s="92">
        <f>'Incremental_Cost Year 5'!AQ44</f>
        <v>235588.125</v>
      </c>
      <c r="BI18" s="92">
        <f>'Incremental_Cost Year 5'!AR44</f>
        <v>2793600</v>
      </c>
      <c r="BJ18" s="92">
        <f>'Incremental_Cost Year 5'!AS44</f>
        <v>0</v>
      </c>
      <c r="BK18" s="92">
        <f>'Incremental_Cost Year 5'!AT44</f>
        <v>3029188.125</v>
      </c>
      <c r="BL18" s="92">
        <f>'Incremental_Cost Year 5'!AU44</f>
        <v>235588.125</v>
      </c>
      <c r="BM18" s="92">
        <f>'Incremental_Cost Year 5'!AV44</f>
        <v>0</v>
      </c>
      <c r="BN18" s="92">
        <f>'Incremental_Cost Year 5'!AW44</f>
        <v>0</v>
      </c>
      <c r="BO18" s="92">
        <f>'Incremental_Cost Year 5'!AX44</f>
        <v>0</v>
      </c>
      <c r="BP18" s="92">
        <f>'Incremental_Cost Year 5'!AY44</f>
        <v>0</v>
      </c>
      <c r="BQ18" s="92">
        <f>'Incremental_Cost Year 5'!AZ44</f>
        <v>0</v>
      </c>
      <c r="BR18" s="92">
        <f>'Incremental_Cost Year 5'!BA44</f>
        <v>0</v>
      </c>
      <c r="BS18" s="92">
        <f>'Incremental_Cost Year 5'!BB44</f>
        <v>-2793600</v>
      </c>
      <c r="BT18" s="70"/>
      <c r="BU18" s="92">
        <f>'Incremental_Cost Year 6'!AQ44</f>
        <v>235588.125</v>
      </c>
      <c r="BV18" s="92">
        <f>'Incremental_Cost Year 6'!AR44</f>
        <v>2793600</v>
      </c>
      <c r="BW18" s="92">
        <f>'Incremental_Cost Year 6'!AS44</f>
        <v>0</v>
      </c>
      <c r="BX18" s="92">
        <f>'Incremental_Cost Year 6'!AT44</f>
        <v>3029188.125</v>
      </c>
      <c r="BY18" s="92">
        <f>'Incremental_Cost Year 6'!AU44</f>
        <v>235588.125</v>
      </c>
      <c r="BZ18" s="92">
        <f>'Incremental_Cost Year 6'!AV44</f>
        <v>0</v>
      </c>
      <c r="CA18" s="92">
        <f>'Incremental_Cost Year 6'!AW44</f>
        <v>0</v>
      </c>
      <c r="CB18" s="92">
        <f>'Incremental_Cost Year 6'!AX44</f>
        <v>0</v>
      </c>
      <c r="CC18" s="92">
        <f>'Incremental_Cost Year 6'!AY44</f>
        <v>0</v>
      </c>
      <c r="CD18" s="92">
        <f>'Incremental_Cost Year 6'!AZ44</f>
        <v>0</v>
      </c>
      <c r="CE18" s="92">
        <f>'Incremental_Cost Year 6'!BA44</f>
        <v>0</v>
      </c>
      <c r="CF18" s="92">
        <f>'Incremental_Cost Year 6'!BB44</f>
        <v>-2793600</v>
      </c>
      <c r="CG18" s="70"/>
      <c r="CH18" s="92">
        <f>'Incremental_Cost Year 7'!AQ44</f>
        <v>235588.125</v>
      </c>
      <c r="CI18" s="92">
        <f>'Incremental_Cost Year 7'!AR44</f>
        <v>2793600</v>
      </c>
      <c r="CJ18" s="92">
        <f>'Incremental_Cost Year 7'!AS44</f>
        <v>0</v>
      </c>
      <c r="CK18" s="92">
        <f>'Incremental_Cost Year 7'!AT44</f>
        <v>3029188.125</v>
      </c>
      <c r="CL18" s="92">
        <f>'Incremental_Cost Year 7'!AU44</f>
        <v>235588.125</v>
      </c>
      <c r="CM18" s="92">
        <f>'Incremental_Cost Year 7'!AV44</f>
        <v>0</v>
      </c>
      <c r="CN18" s="92">
        <f>'Incremental_Cost Year 7'!AW44</f>
        <v>0</v>
      </c>
      <c r="CO18" s="92">
        <f>'Incremental_Cost Year 7'!AX44</f>
        <v>0</v>
      </c>
      <c r="CP18" s="92">
        <f>'Incremental_Cost Year 7'!AY44</f>
        <v>0</v>
      </c>
      <c r="CQ18" s="92">
        <f>'Incremental_Cost Year 7'!AZ44</f>
        <v>0</v>
      </c>
      <c r="CR18" s="92">
        <f>'Incremental_Cost Year 7'!BA44</f>
        <v>0</v>
      </c>
      <c r="CS18" s="92">
        <f>'Incremental_Cost Year 7'!BB44</f>
        <v>-2793600</v>
      </c>
      <c r="CT18" s="70"/>
      <c r="CU18" s="92">
        <f>'Incremental_Cost Year 8'!AQ44</f>
        <v>235588.125</v>
      </c>
      <c r="CV18" s="92">
        <f>'Incremental_Cost Year 8'!AR44</f>
        <v>2793600</v>
      </c>
      <c r="CW18" s="92">
        <f>'Incremental_Cost Year 8'!AS44</f>
        <v>0</v>
      </c>
      <c r="CX18" s="92">
        <f>'Incremental_Cost Year 8'!AT44</f>
        <v>3029188.125</v>
      </c>
      <c r="CY18" s="92">
        <f>'Incremental_Cost Year 8'!AU44</f>
        <v>235588.125</v>
      </c>
      <c r="CZ18" s="92">
        <f>'Incremental_Cost Year 8'!AV44</f>
        <v>0</v>
      </c>
      <c r="DA18" s="92">
        <f>'Incremental_Cost Year 8'!AW44</f>
        <v>0</v>
      </c>
      <c r="DB18" s="92">
        <f>'Incremental_Cost Year 8'!AX44</f>
        <v>0</v>
      </c>
      <c r="DC18" s="92">
        <f>'Incremental_Cost Year 8'!AY44</f>
        <v>0</v>
      </c>
      <c r="DD18" s="92">
        <f>'Incremental_Cost Year 8'!AZ44</f>
        <v>0</v>
      </c>
      <c r="DE18" s="92">
        <f>'Incremental_Cost Year 8'!BA44</f>
        <v>0</v>
      </c>
      <c r="DF18" s="92">
        <f>'Incremental_Cost Year 8'!BB44</f>
        <v>-2793600</v>
      </c>
      <c r="DG18" s="70"/>
      <c r="DH18" s="92">
        <f>'Incremental_Cost Year 9'!AQ44</f>
        <v>235588.125</v>
      </c>
      <c r="DI18" s="92">
        <f>'Incremental_Cost Year 9'!AR44</f>
        <v>2793600</v>
      </c>
      <c r="DJ18" s="92">
        <f>'Incremental_Cost Year 9'!AS44</f>
        <v>0</v>
      </c>
      <c r="DK18" s="92">
        <f>'Incremental_Cost Year 9'!AT44</f>
        <v>3029188.125</v>
      </c>
      <c r="DL18" s="92">
        <f>'Incremental_Cost Year 9'!AU44</f>
        <v>235588.125</v>
      </c>
      <c r="DM18" s="92">
        <f>'Incremental_Cost Year 9'!AV44</f>
        <v>0</v>
      </c>
      <c r="DN18" s="92">
        <f>'Incremental_Cost Year 9'!AW44</f>
        <v>0</v>
      </c>
      <c r="DO18" s="92">
        <f>'Incremental_Cost Year 9'!AX44</f>
        <v>0</v>
      </c>
      <c r="DP18" s="92">
        <f>'Incremental_Cost Year 9'!AY44</f>
        <v>0</v>
      </c>
      <c r="DQ18" s="92">
        <f>'Incremental_Cost Year 9'!AZ44</f>
        <v>0</v>
      </c>
      <c r="DR18" s="92">
        <f>'Incremental_Cost Year 9'!BA44</f>
        <v>0</v>
      </c>
      <c r="DS18" s="92">
        <f>'Incremental_Cost Year 9'!BB44</f>
        <v>-2793600</v>
      </c>
      <c r="DT18" s="70"/>
      <c r="DU18" s="92">
        <f>'Incremental_Cost Year 10'!AQ44</f>
        <v>235588.125</v>
      </c>
      <c r="DV18" s="92">
        <f>'Incremental_Cost Year 10'!AR44</f>
        <v>2793600</v>
      </c>
      <c r="DW18" s="92">
        <f>'Incremental_Cost Year 10'!AS44</f>
        <v>0</v>
      </c>
      <c r="DX18" s="92">
        <f>'Incremental_Cost Year 10'!AT44</f>
        <v>3029188.125</v>
      </c>
      <c r="DY18" s="92">
        <f>'Incremental_Cost Year 10'!AU44</f>
        <v>235588.125</v>
      </c>
      <c r="DZ18" s="92">
        <f>'Incremental_Cost Year 10'!AV44</f>
        <v>0</v>
      </c>
      <c r="EA18" s="92">
        <f>'Incremental_Cost Year 10'!AW44</f>
        <v>0</v>
      </c>
      <c r="EB18" s="92">
        <f>'Incremental_Cost Year 10'!AX44</f>
        <v>0</v>
      </c>
      <c r="EC18" s="92">
        <f>'Incremental_Cost Year 10'!AY44</f>
        <v>0</v>
      </c>
      <c r="ED18" s="92">
        <f>'Incremental_Cost Year 10'!AZ44</f>
        <v>0</v>
      </c>
      <c r="EE18" s="92">
        <f>'Incremental_Cost Year 10'!BA44</f>
        <v>0</v>
      </c>
      <c r="EF18" s="92">
        <f>'Incremental_Cost Year 10'!BB44</f>
        <v>-2793600</v>
      </c>
      <c r="EG18" s="70"/>
      <c r="EH18" s="92">
        <f t="shared" ref="EH18:ES18" si="60">H18+U18+AH18+AU18+BH18+BU18+CH18+CU18+DH18+DU18</f>
        <v>2649965.25</v>
      </c>
      <c r="EI18" s="92">
        <f t="shared" si="60"/>
        <v>38202400</v>
      </c>
      <c r="EJ18" s="92">
        <f t="shared" si="60"/>
        <v>0</v>
      </c>
      <c r="EK18" s="92">
        <f t="shared" si="60"/>
        <v>40852365.25</v>
      </c>
      <c r="EL18" s="92">
        <f t="shared" si="60"/>
        <v>2649965.25</v>
      </c>
      <c r="EM18" s="92">
        <f t="shared" si="60"/>
        <v>0</v>
      </c>
      <c r="EN18" s="92">
        <f t="shared" si="60"/>
        <v>6360000</v>
      </c>
      <c r="EO18" s="92">
        <f t="shared" si="60"/>
        <v>0</v>
      </c>
      <c r="EP18" s="92">
        <f t="shared" si="60"/>
        <v>0</v>
      </c>
      <c r="EQ18" s="92">
        <f t="shared" si="60"/>
        <v>1700000</v>
      </c>
      <c r="ER18" s="92">
        <f t="shared" si="60"/>
        <v>0</v>
      </c>
      <c r="ES18" s="92">
        <f t="shared" si="60"/>
        <v>-30142400</v>
      </c>
      <c r="EU18" s="194">
        <f t="shared" si="23"/>
        <v>8060000</v>
      </c>
      <c r="EW18" s="194">
        <f t="shared" si="24"/>
        <v>-30142400</v>
      </c>
      <c r="EX18" s="194">
        <f t="shared" si="21"/>
        <v>0</v>
      </c>
    </row>
    <row r="19" spans="1:154" s="77" customFormat="1" ht="27" customHeight="1">
      <c r="A19" s="83"/>
      <c r="B19" s="89"/>
      <c r="C19" s="414" t="str">
        <f>'Incremental_Cost Year 1'!C45:E45</f>
        <v>1.5 Objektivi specifik: Përmirësimi i shëndetit të nënës dhe fëmijës, adoleshentëve, si dhe shëndeti seksual dhe riprodhues</v>
      </c>
      <c r="D19" s="414"/>
      <c r="E19" s="415"/>
      <c r="F19" s="98"/>
      <c r="G19" s="98"/>
      <c r="H19" s="94">
        <f>SUM(H20:H22)</f>
        <v>315687734.0657143</v>
      </c>
      <c r="I19" s="94">
        <f t="shared" ref="I19:S19" si="61">SUM(I20:I22)</f>
        <v>14860000</v>
      </c>
      <c r="J19" s="94">
        <f t="shared" si="61"/>
        <v>0</v>
      </c>
      <c r="K19" s="94">
        <f t="shared" si="61"/>
        <v>330547734.0657143</v>
      </c>
      <c r="L19" s="94">
        <f t="shared" si="61"/>
        <v>327747733.8157143</v>
      </c>
      <c r="M19" s="94">
        <f t="shared" si="61"/>
        <v>0</v>
      </c>
      <c r="N19" s="94">
        <f t="shared" si="61"/>
        <v>0</v>
      </c>
      <c r="O19" s="94">
        <f t="shared" si="61"/>
        <v>2800000</v>
      </c>
      <c r="P19" s="94">
        <f t="shared" si="61"/>
        <v>0</v>
      </c>
      <c r="Q19" s="94">
        <f t="shared" si="61"/>
        <v>0</v>
      </c>
      <c r="R19" s="94">
        <f t="shared" si="61"/>
        <v>0</v>
      </c>
      <c r="S19" s="94">
        <f t="shared" si="61"/>
        <v>-0.25</v>
      </c>
      <c r="T19" s="70"/>
      <c r="U19" s="94">
        <f>SUM(U20:U22)</f>
        <v>1256222773.272857</v>
      </c>
      <c r="V19" s="94">
        <f t="shared" ref="V19:AF19" si="62">SUM(V20:V22)</f>
        <v>14460000</v>
      </c>
      <c r="W19" s="94">
        <f t="shared" si="62"/>
        <v>0</v>
      </c>
      <c r="X19" s="94">
        <f t="shared" si="62"/>
        <v>1270682773.272857</v>
      </c>
      <c r="Y19" s="94">
        <f t="shared" si="62"/>
        <v>1268282773.272857</v>
      </c>
      <c r="Z19" s="94">
        <f t="shared" si="62"/>
        <v>0</v>
      </c>
      <c r="AA19" s="94">
        <f t="shared" si="62"/>
        <v>0</v>
      </c>
      <c r="AB19" s="94">
        <f t="shared" si="62"/>
        <v>0</v>
      </c>
      <c r="AC19" s="94">
        <f t="shared" si="62"/>
        <v>1393200</v>
      </c>
      <c r="AD19" s="94">
        <f t="shared" si="62"/>
        <v>0</v>
      </c>
      <c r="AE19" s="94">
        <f t="shared" si="62"/>
        <v>0</v>
      </c>
      <c r="AF19" s="94">
        <f t="shared" si="62"/>
        <v>-1006800</v>
      </c>
      <c r="AG19" s="70"/>
      <c r="AH19" s="94">
        <f>SUM(AH20:AH22)</f>
        <v>1256222773.272857</v>
      </c>
      <c r="AI19" s="94">
        <f t="shared" ref="AI19:AS19" si="63">SUM(AI20:AI22)</f>
        <v>13920000</v>
      </c>
      <c r="AJ19" s="94">
        <f t="shared" si="63"/>
        <v>0</v>
      </c>
      <c r="AK19" s="94">
        <f t="shared" si="63"/>
        <v>1270142773.272857</v>
      </c>
      <c r="AL19" s="94">
        <f t="shared" si="63"/>
        <v>1268282773.272857</v>
      </c>
      <c r="AM19" s="94">
        <f t="shared" si="63"/>
        <v>0</v>
      </c>
      <c r="AN19" s="94">
        <f t="shared" si="63"/>
        <v>0</v>
      </c>
      <c r="AO19" s="94">
        <f t="shared" si="63"/>
        <v>0</v>
      </c>
      <c r="AP19" s="94">
        <f t="shared" si="63"/>
        <v>1393200</v>
      </c>
      <c r="AQ19" s="94">
        <f t="shared" si="63"/>
        <v>0</v>
      </c>
      <c r="AR19" s="94">
        <f t="shared" si="63"/>
        <v>0</v>
      </c>
      <c r="AS19" s="94">
        <f t="shared" si="63"/>
        <v>-466800</v>
      </c>
      <c r="AT19" s="70"/>
      <c r="AU19" s="94">
        <f>SUM(AU20:AU22)</f>
        <v>1255845832.272857</v>
      </c>
      <c r="AV19" s="94">
        <f t="shared" ref="AV19:BF19" si="64">SUM(AV20:AV22)</f>
        <v>13453200</v>
      </c>
      <c r="AW19" s="94">
        <f t="shared" si="64"/>
        <v>0</v>
      </c>
      <c r="AX19" s="94">
        <f t="shared" si="64"/>
        <v>1269299032.272857</v>
      </c>
      <c r="AY19" s="94">
        <f t="shared" si="64"/>
        <v>1267905832.272857</v>
      </c>
      <c r="AZ19" s="94">
        <f t="shared" si="64"/>
        <v>0</v>
      </c>
      <c r="BA19" s="94">
        <f t="shared" si="64"/>
        <v>0</v>
      </c>
      <c r="BB19" s="94">
        <f t="shared" si="64"/>
        <v>0</v>
      </c>
      <c r="BC19" s="94">
        <f t="shared" si="64"/>
        <v>1393200</v>
      </c>
      <c r="BD19" s="94">
        <f t="shared" si="64"/>
        <v>0</v>
      </c>
      <c r="BE19" s="94">
        <f t="shared" si="64"/>
        <v>0</v>
      </c>
      <c r="BF19" s="94">
        <f t="shared" si="64"/>
        <v>0</v>
      </c>
      <c r="BG19" s="70"/>
      <c r="BH19" s="94">
        <f>SUM(BH20:BH22)</f>
        <v>1255563126.522857</v>
      </c>
      <c r="BI19" s="94">
        <f t="shared" ref="BI19:BS19" si="65">SUM(BI20:BI22)</f>
        <v>12060000</v>
      </c>
      <c r="BJ19" s="94">
        <f t="shared" si="65"/>
        <v>0</v>
      </c>
      <c r="BK19" s="94">
        <f t="shared" si="65"/>
        <v>1267623126.522857</v>
      </c>
      <c r="BL19" s="94">
        <f t="shared" si="65"/>
        <v>1267623126.522857</v>
      </c>
      <c r="BM19" s="94">
        <f t="shared" si="65"/>
        <v>0</v>
      </c>
      <c r="BN19" s="94">
        <f t="shared" si="65"/>
        <v>0</v>
      </c>
      <c r="BO19" s="94">
        <f t="shared" si="65"/>
        <v>0</v>
      </c>
      <c r="BP19" s="94">
        <f t="shared" si="65"/>
        <v>0</v>
      </c>
      <c r="BQ19" s="94">
        <f t="shared" si="65"/>
        <v>0</v>
      </c>
      <c r="BR19" s="94">
        <f t="shared" si="65"/>
        <v>0</v>
      </c>
      <c r="BS19" s="94">
        <f t="shared" si="65"/>
        <v>0</v>
      </c>
      <c r="BT19" s="70"/>
      <c r="BU19" s="94">
        <f>SUM(BU20:BU22)</f>
        <v>1255563126.522857</v>
      </c>
      <c r="BV19" s="94">
        <f t="shared" ref="BV19:CF19" si="66">SUM(BV20:BV22)</f>
        <v>12060000</v>
      </c>
      <c r="BW19" s="94">
        <f t="shared" si="66"/>
        <v>0</v>
      </c>
      <c r="BX19" s="94">
        <f t="shared" si="66"/>
        <v>1267623126.522857</v>
      </c>
      <c r="BY19" s="94">
        <f t="shared" si="66"/>
        <v>1267623126.522857</v>
      </c>
      <c r="BZ19" s="94">
        <f t="shared" si="66"/>
        <v>0</v>
      </c>
      <c r="CA19" s="94">
        <f t="shared" si="66"/>
        <v>0</v>
      </c>
      <c r="CB19" s="94">
        <f t="shared" si="66"/>
        <v>0</v>
      </c>
      <c r="CC19" s="94">
        <f t="shared" si="66"/>
        <v>0</v>
      </c>
      <c r="CD19" s="94">
        <f t="shared" si="66"/>
        <v>0</v>
      </c>
      <c r="CE19" s="94">
        <f t="shared" si="66"/>
        <v>0</v>
      </c>
      <c r="CF19" s="94">
        <f t="shared" si="66"/>
        <v>0</v>
      </c>
      <c r="CG19" s="70"/>
      <c r="CH19" s="94">
        <f>SUM(CH20:CH22)</f>
        <v>1255563126.522857</v>
      </c>
      <c r="CI19" s="94">
        <f t="shared" ref="CI19:CS19" si="67">SUM(CI20:CI22)</f>
        <v>12060000</v>
      </c>
      <c r="CJ19" s="94">
        <f t="shared" si="67"/>
        <v>0</v>
      </c>
      <c r="CK19" s="94">
        <f t="shared" si="67"/>
        <v>1267623126.522857</v>
      </c>
      <c r="CL19" s="94">
        <f t="shared" si="67"/>
        <v>1267623126.522857</v>
      </c>
      <c r="CM19" s="94">
        <f t="shared" si="67"/>
        <v>0</v>
      </c>
      <c r="CN19" s="94">
        <f t="shared" si="67"/>
        <v>0</v>
      </c>
      <c r="CO19" s="94">
        <f t="shared" si="67"/>
        <v>0</v>
      </c>
      <c r="CP19" s="94">
        <f t="shared" si="67"/>
        <v>0</v>
      </c>
      <c r="CQ19" s="94">
        <f t="shared" si="67"/>
        <v>0</v>
      </c>
      <c r="CR19" s="94">
        <f t="shared" si="67"/>
        <v>0</v>
      </c>
      <c r="CS19" s="94">
        <f t="shared" si="67"/>
        <v>0</v>
      </c>
      <c r="CT19" s="70"/>
      <c r="CU19" s="94">
        <f>SUM(CU20:CU22)</f>
        <v>1255563126.522857</v>
      </c>
      <c r="CV19" s="94">
        <f t="shared" ref="CV19:DF19" si="68">SUM(CV20:CV22)</f>
        <v>10050000</v>
      </c>
      <c r="CW19" s="94">
        <f t="shared" si="68"/>
        <v>0</v>
      </c>
      <c r="CX19" s="94">
        <f t="shared" si="68"/>
        <v>1265613126.522857</v>
      </c>
      <c r="CY19" s="94">
        <f t="shared" si="68"/>
        <v>1265613126.522857</v>
      </c>
      <c r="CZ19" s="94">
        <f t="shared" si="68"/>
        <v>0</v>
      </c>
      <c r="DA19" s="94">
        <f t="shared" si="68"/>
        <v>0</v>
      </c>
      <c r="DB19" s="94">
        <f t="shared" si="68"/>
        <v>0</v>
      </c>
      <c r="DC19" s="94">
        <f t="shared" si="68"/>
        <v>0</v>
      </c>
      <c r="DD19" s="94">
        <f t="shared" si="68"/>
        <v>0</v>
      </c>
      <c r="DE19" s="94">
        <f t="shared" si="68"/>
        <v>0</v>
      </c>
      <c r="DF19" s="94">
        <f t="shared" si="68"/>
        <v>0</v>
      </c>
      <c r="DG19" s="70"/>
      <c r="DH19" s="94">
        <f>SUM(DH20:DH22)</f>
        <v>1255563126.522857</v>
      </c>
      <c r="DI19" s="94">
        <f t="shared" ref="DI19:DS19" si="69">SUM(DI20:DI22)</f>
        <v>12060000</v>
      </c>
      <c r="DJ19" s="94">
        <f t="shared" si="69"/>
        <v>0</v>
      </c>
      <c r="DK19" s="94">
        <f t="shared" si="69"/>
        <v>1267623126.522857</v>
      </c>
      <c r="DL19" s="94">
        <f t="shared" si="69"/>
        <v>1267623126.522857</v>
      </c>
      <c r="DM19" s="94">
        <f t="shared" si="69"/>
        <v>0</v>
      </c>
      <c r="DN19" s="94">
        <f t="shared" si="69"/>
        <v>0</v>
      </c>
      <c r="DO19" s="94">
        <f t="shared" si="69"/>
        <v>0</v>
      </c>
      <c r="DP19" s="94">
        <f t="shared" si="69"/>
        <v>0</v>
      </c>
      <c r="DQ19" s="94">
        <f t="shared" si="69"/>
        <v>0</v>
      </c>
      <c r="DR19" s="94">
        <f t="shared" si="69"/>
        <v>0</v>
      </c>
      <c r="DS19" s="94">
        <f t="shared" si="69"/>
        <v>0</v>
      </c>
      <c r="DT19" s="70"/>
      <c r="DU19" s="94">
        <f>SUM(DU20:DU22)</f>
        <v>1255563126.522857</v>
      </c>
      <c r="DV19" s="94">
        <f t="shared" ref="DV19:EF19" si="70">SUM(DV20:DV22)</f>
        <v>12060000</v>
      </c>
      <c r="DW19" s="94">
        <f t="shared" si="70"/>
        <v>0</v>
      </c>
      <c r="DX19" s="94">
        <f t="shared" si="70"/>
        <v>1267623126.522857</v>
      </c>
      <c r="DY19" s="94">
        <f t="shared" si="70"/>
        <v>1267623126.522857</v>
      </c>
      <c r="DZ19" s="94">
        <f t="shared" si="70"/>
        <v>0</v>
      </c>
      <c r="EA19" s="94">
        <f t="shared" si="70"/>
        <v>0</v>
      </c>
      <c r="EB19" s="94">
        <f t="shared" si="70"/>
        <v>0</v>
      </c>
      <c r="EC19" s="94">
        <f t="shared" si="70"/>
        <v>0</v>
      </c>
      <c r="ED19" s="94">
        <f t="shared" si="70"/>
        <v>0</v>
      </c>
      <c r="EE19" s="94">
        <f t="shared" si="70"/>
        <v>0</v>
      </c>
      <c r="EF19" s="94">
        <f t="shared" si="70"/>
        <v>0</v>
      </c>
      <c r="EG19" s="70"/>
      <c r="EH19" s="94">
        <f t="shared" ref="EH19:ES19" si="71">SUM(EH20:EH22)</f>
        <v>11617357872.021427</v>
      </c>
      <c r="EI19" s="94">
        <f t="shared" si="71"/>
        <v>127043200</v>
      </c>
      <c r="EJ19" s="94">
        <f t="shared" si="71"/>
        <v>0</v>
      </c>
      <c r="EK19" s="94">
        <f t="shared" si="71"/>
        <v>11744401072.021427</v>
      </c>
      <c r="EL19" s="94">
        <f t="shared" si="71"/>
        <v>11735947871.771427</v>
      </c>
      <c r="EM19" s="94">
        <f t="shared" si="71"/>
        <v>0</v>
      </c>
      <c r="EN19" s="94">
        <f t="shared" si="71"/>
        <v>0</v>
      </c>
      <c r="EO19" s="94">
        <f t="shared" si="71"/>
        <v>2800000</v>
      </c>
      <c r="EP19" s="94">
        <f t="shared" si="71"/>
        <v>4179600</v>
      </c>
      <c r="EQ19" s="94">
        <f t="shared" si="71"/>
        <v>0</v>
      </c>
      <c r="ER19" s="94">
        <f t="shared" si="71"/>
        <v>0</v>
      </c>
      <c r="ES19" s="94">
        <f t="shared" si="71"/>
        <v>-1473600.25</v>
      </c>
      <c r="EU19" s="194">
        <f t="shared" si="23"/>
        <v>6979600</v>
      </c>
      <c r="EW19" s="194">
        <f t="shared" si="24"/>
        <v>-1473600.25</v>
      </c>
      <c r="EX19" s="194">
        <f t="shared" si="21"/>
        <v>0</v>
      </c>
    </row>
    <row r="20" spans="1:154" s="77" customFormat="1" ht="27.6">
      <c r="A20" s="82"/>
      <c r="B20" s="88"/>
      <c r="C20" s="86"/>
      <c r="D20" s="193" t="str">
        <f>'Incremental_Cost Year 1'!D50</f>
        <v>07450 Shërbime të Shëndetit Publik</v>
      </c>
      <c r="E20" s="193" t="str">
        <f>'Incremental_Cost Year 1'!E50</f>
        <v>1.5.1 Fuqizimi dhe zgjerimi I shërbimeve në mbrotje të shëndetit seksual dhe riprodhues të gruas</v>
      </c>
      <c r="F20" s="96">
        <f>'Incremental_Cost Year 1'!F50</f>
        <v>2021</v>
      </c>
      <c r="G20" s="96">
        <f>'Incremental_Cost Year 1'!G50</f>
        <v>2023</v>
      </c>
      <c r="H20" s="92">
        <f>'Incremental_Cost Year 1'!AQ50</f>
        <v>471176.25</v>
      </c>
      <c r="I20" s="92">
        <f>'Incremental_Cost Year 1'!AR50</f>
        <v>1700000</v>
      </c>
      <c r="J20" s="92">
        <f>'Incremental_Cost Year 1'!AS50</f>
        <v>0</v>
      </c>
      <c r="K20" s="92">
        <f>'Incremental_Cost Year 1'!AT50</f>
        <v>2171176.25</v>
      </c>
      <c r="L20" s="92">
        <f>'Incremental_Cost Year 1'!AU50</f>
        <v>471176</v>
      </c>
      <c r="M20" s="92">
        <f>'Incremental_Cost Year 1'!AV50</f>
        <v>0</v>
      </c>
      <c r="N20" s="92">
        <f>'Incremental_Cost Year 1'!AW50</f>
        <v>0</v>
      </c>
      <c r="O20" s="92">
        <f>'Incremental_Cost Year 1'!AX50</f>
        <v>1700000</v>
      </c>
      <c r="P20" s="92">
        <f>'Incremental_Cost Year 1'!AY50</f>
        <v>0</v>
      </c>
      <c r="Q20" s="92">
        <f>'Incremental_Cost Year 1'!AZ50</f>
        <v>0</v>
      </c>
      <c r="R20" s="92">
        <f>'Incremental_Cost Year 1'!BA50</f>
        <v>0</v>
      </c>
      <c r="S20" s="92">
        <f>'Incremental_Cost Year 1'!BB50</f>
        <v>-0.25</v>
      </c>
      <c r="T20" s="70"/>
      <c r="U20" s="92">
        <f>'Incremental_Cost Year 2'!AQ50</f>
        <v>376941</v>
      </c>
      <c r="V20" s="92">
        <f>'Incremental_Cost Year 2'!AR50</f>
        <v>1006800</v>
      </c>
      <c r="W20" s="92">
        <f>'Incremental_Cost Year 2'!AS50</f>
        <v>0</v>
      </c>
      <c r="X20" s="92">
        <f>'Incremental_Cost Year 2'!AT50</f>
        <v>1383741</v>
      </c>
      <c r="Y20" s="92">
        <f>'Incremental_Cost Year 2'!AU50</f>
        <v>376941</v>
      </c>
      <c r="Z20" s="92">
        <f>'Incremental_Cost Year 2'!AV50</f>
        <v>0</v>
      </c>
      <c r="AA20" s="92">
        <f>'Incremental_Cost Year 2'!AW50</f>
        <v>0</v>
      </c>
      <c r="AB20" s="92">
        <f>'Incremental_Cost Year 2'!AX50</f>
        <v>0</v>
      </c>
      <c r="AC20" s="92">
        <f>'Incremental_Cost Year 2'!AY50</f>
        <v>0</v>
      </c>
      <c r="AD20" s="92">
        <f>'Incremental_Cost Year 2'!AZ50</f>
        <v>0</v>
      </c>
      <c r="AE20" s="92">
        <f>'Incremental_Cost Year 2'!BA50</f>
        <v>0</v>
      </c>
      <c r="AF20" s="92">
        <f>'Incremental_Cost Year 2'!BB50</f>
        <v>-1006800</v>
      </c>
      <c r="AG20" s="70"/>
      <c r="AH20" s="92">
        <f>'Incremental_Cost Year 3'!AQ50</f>
        <v>376941</v>
      </c>
      <c r="AI20" s="92">
        <f>'Incremental_Cost Year 3'!AR50</f>
        <v>466800</v>
      </c>
      <c r="AJ20" s="92">
        <f>'Incremental_Cost Year 3'!AS50</f>
        <v>0</v>
      </c>
      <c r="AK20" s="92">
        <f>'Incremental_Cost Year 3'!AT50</f>
        <v>843741</v>
      </c>
      <c r="AL20" s="92">
        <f>'Incremental_Cost Year 3'!AU50</f>
        <v>376941</v>
      </c>
      <c r="AM20" s="92">
        <f>'Incremental_Cost Year 3'!AV50</f>
        <v>0</v>
      </c>
      <c r="AN20" s="92">
        <f>'Incremental_Cost Year 3'!AW50</f>
        <v>0</v>
      </c>
      <c r="AO20" s="92">
        <f>'Incremental_Cost Year 3'!AX50</f>
        <v>0</v>
      </c>
      <c r="AP20" s="92">
        <f>'Incremental_Cost Year 3'!AY50</f>
        <v>0</v>
      </c>
      <c r="AQ20" s="92">
        <f>'Incremental_Cost Year 3'!AZ50</f>
        <v>0</v>
      </c>
      <c r="AR20" s="92">
        <f>'Incremental_Cost Year 3'!BA50</f>
        <v>0</v>
      </c>
      <c r="AS20" s="92">
        <f>'Incremental_Cost Year 3'!BB50</f>
        <v>-466800</v>
      </c>
      <c r="AT20" s="70"/>
      <c r="AU20" s="92">
        <f>'Incremental_Cost Year 4'!AQ50</f>
        <v>0</v>
      </c>
      <c r="AV20" s="92">
        <f>'Incremental_Cost Year 4'!AR50</f>
        <v>0</v>
      </c>
      <c r="AW20" s="92">
        <f>'Incremental_Cost Year 4'!AS50</f>
        <v>0</v>
      </c>
      <c r="AX20" s="92">
        <f>'Incremental_Cost Year 4'!AT50</f>
        <v>0</v>
      </c>
      <c r="AY20" s="92">
        <f>'Incremental_Cost Year 4'!AU50</f>
        <v>0</v>
      </c>
      <c r="AZ20" s="92">
        <f>'Incremental_Cost Year 4'!AV50</f>
        <v>0</v>
      </c>
      <c r="BA20" s="92">
        <f>'Incremental_Cost Year 4'!AW50</f>
        <v>0</v>
      </c>
      <c r="BB20" s="92">
        <f>'Incremental_Cost Year 4'!AX50</f>
        <v>0</v>
      </c>
      <c r="BC20" s="92">
        <f>'Incremental_Cost Year 4'!AY50</f>
        <v>0</v>
      </c>
      <c r="BD20" s="92">
        <f>'Incremental_Cost Year 4'!AZ50</f>
        <v>0</v>
      </c>
      <c r="BE20" s="92">
        <f>'Incremental_Cost Year 4'!BA50</f>
        <v>0</v>
      </c>
      <c r="BF20" s="92">
        <f>'Incremental_Cost Year 4'!BB50</f>
        <v>0</v>
      </c>
      <c r="BG20" s="70"/>
      <c r="BH20" s="92">
        <f>'Incremental_Cost Year 5'!AQ50</f>
        <v>0</v>
      </c>
      <c r="BI20" s="92">
        <f>'Incremental_Cost Year 5'!AR50</f>
        <v>0</v>
      </c>
      <c r="BJ20" s="92">
        <f>'Incremental_Cost Year 5'!AS50</f>
        <v>0</v>
      </c>
      <c r="BK20" s="92">
        <f>'Incremental_Cost Year 5'!AT50</f>
        <v>0</v>
      </c>
      <c r="BL20" s="92">
        <f>'Incremental_Cost Year 5'!AU50</f>
        <v>0</v>
      </c>
      <c r="BM20" s="92">
        <f>'Incremental_Cost Year 5'!AV50</f>
        <v>0</v>
      </c>
      <c r="BN20" s="92">
        <f>'Incremental_Cost Year 5'!AW50</f>
        <v>0</v>
      </c>
      <c r="BO20" s="92">
        <f>'Incremental_Cost Year 5'!AX50</f>
        <v>0</v>
      </c>
      <c r="BP20" s="92">
        <f>'Incremental_Cost Year 5'!AY50</f>
        <v>0</v>
      </c>
      <c r="BQ20" s="92">
        <f>'Incremental_Cost Year 5'!AZ50</f>
        <v>0</v>
      </c>
      <c r="BR20" s="92">
        <f>'Incremental_Cost Year 5'!BA50</f>
        <v>0</v>
      </c>
      <c r="BS20" s="92">
        <f>'Incremental_Cost Year 5'!BB50</f>
        <v>0</v>
      </c>
      <c r="BT20" s="70"/>
      <c r="BU20" s="92">
        <f>'Incremental_Cost Year 6'!AQ50</f>
        <v>0</v>
      </c>
      <c r="BV20" s="92">
        <f>'Incremental_Cost Year 6'!AR50</f>
        <v>0</v>
      </c>
      <c r="BW20" s="92">
        <f>'Incremental_Cost Year 6'!AS50</f>
        <v>0</v>
      </c>
      <c r="BX20" s="92">
        <f>'Incremental_Cost Year 6'!AT50</f>
        <v>0</v>
      </c>
      <c r="BY20" s="92">
        <f>'Incremental_Cost Year 6'!AU50</f>
        <v>0</v>
      </c>
      <c r="BZ20" s="92">
        <f>'Incremental_Cost Year 6'!AV50</f>
        <v>0</v>
      </c>
      <c r="CA20" s="92">
        <f>'Incremental_Cost Year 6'!AW50</f>
        <v>0</v>
      </c>
      <c r="CB20" s="92">
        <f>'Incremental_Cost Year 6'!AX50</f>
        <v>0</v>
      </c>
      <c r="CC20" s="92">
        <f>'Incremental_Cost Year 6'!AY50</f>
        <v>0</v>
      </c>
      <c r="CD20" s="92">
        <f>'Incremental_Cost Year 6'!AZ50</f>
        <v>0</v>
      </c>
      <c r="CE20" s="92">
        <f>'Incremental_Cost Year 6'!BA50</f>
        <v>0</v>
      </c>
      <c r="CF20" s="92">
        <f>'Incremental_Cost Year 6'!BB50</f>
        <v>0</v>
      </c>
      <c r="CG20" s="70"/>
      <c r="CH20" s="92">
        <f>'Incremental_Cost Year 7'!AQ50</f>
        <v>0</v>
      </c>
      <c r="CI20" s="92">
        <f>'Incremental_Cost Year 7'!AR50</f>
        <v>0</v>
      </c>
      <c r="CJ20" s="92">
        <f>'Incremental_Cost Year 7'!AS50</f>
        <v>0</v>
      </c>
      <c r="CK20" s="92">
        <f>'Incremental_Cost Year 7'!AT50</f>
        <v>0</v>
      </c>
      <c r="CL20" s="92">
        <f>'Incremental_Cost Year 7'!AU50</f>
        <v>0</v>
      </c>
      <c r="CM20" s="92">
        <f>'Incremental_Cost Year 7'!AV50</f>
        <v>0</v>
      </c>
      <c r="CN20" s="92">
        <f>'Incremental_Cost Year 7'!AW50</f>
        <v>0</v>
      </c>
      <c r="CO20" s="92">
        <f>'Incremental_Cost Year 7'!AX50</f>
        <v>0</v>
      </c>
      <c r="CP20" s="92">
        <f>'Incremental_Cost Year 7'!AY50</f>
        <v>0</v>
      </c>
      <c r="CQ20" s="92">
        <f>'Incremental_Cost Year 7'!AZ50</f>
        <v>0</v>
      </c>
      <c r="CR20" s="92">
        <f>'Incremental_Cost Year 7'!BA50</f>
        <v>0</v>
      </c>
      <c r="CS20" s="92">
        <f>'Incremental_Cost Year 7'!BB50</f>
        <v>0</v>
      </c>
      <c r="CT20" s="70"/>
      <c r="CU20" s="92">
        <f>'Incremental_Cost Year 8'!AQ50</f>
        <v>0</v>
      </c>
      <c r="CV20" s="92">
        <f>'Incremental_Cost Year 8'!AR50</f>
        <v>0</v>
      </c>
      <c r="CW20" s="92">
        <f>'Incremental_Cost Year 8'!AS50</f>
        <v>0</v>
      </c>
      <c r="CX20" s="92">
        <f>'Incremental_Cost Year 8'!AT50</f>
        <v>0</v>
      </c>
      <c r="CY20" s="92">
        <f>'Incremental_Cost Year 8'!AU50</f>
        <v>0</v>
      </c>
      <c r="CZ20" s="92">
        <f>'Incremental_Cost Year 8'!AV50</f>
        <v>0</v>
      </c>
      <c r="DA20" s="92">
        <f>'Incremental_Cost Year 8'!AW50</f>
        <v>0</v>
      </c>
      <c r="DB20" s="92">
        <f>'Incremental_Cost Year 8'!AX50</f>
        <v>0</v>
      </c>
      <c r="DC20" s="92">
        <f>'Incremental_Cost Year 8'!AY50</f>
        <v>0</v>
      </c>
      <c r="DD20" s="92">
        <f>'Incremental_Cost Year 8'!AZ50</f>
        <v>0</v>
      </c>
      <c r="DE20" s="92">
        <f>'Incremental_Cost Year 8'!BA50</f>
        <v>0</v>
      </c>
      <c r="DF20" s="92">
        <f>'Incremental_Cost Year 8'!BB50</f>
        <v>0</v>
      </c>
      <c r="DG20" s="70"/>
      <c r="DH20" s="92">
        <f>'Incremental_Cost Year 9'!AQ50</f>
        <v>0</v>
      </c>
      <c r="DI20" s="92">
        <f>'Incremental_Cost Year 9'!AR50</f>
        <v>0</v>
      </c>
      <c r="DJ20" s="92">
        <f>'Incremental_Cost Year 9'!AS50</f>
        <v>0</v>
      </c>
      <c r="DK20" s="92">
        <f>'Incremental_Cost Year 9'!AT50</f>
        <v>0</v>
      </c>
      <c r="DL20" s="92">
        <f>'Incremental_Cost Year 9'!AU50</f>
        <v>0</v>
      </c>
      <c r="DM20" s="92">
        <f>'Incremental_Cost Year 9'!AV50</f>
        <v>0</v>
      </c>
      <c r="DN20" s="92">
        <f>'Incremental_Cost Year 9'!AW50</f>
        <v>0</v>
      </c>
      <c r="DO20" s="92">
        <f>'Incremental_Cost Year 9'!AX50</f>
        <v>0</v>
      </c>
      <c r="DP20" s="92">
        <f>'Incremental_Cost Year 9'!AY50</f>
        <v>0</v>
      </c>
      <c r="DQ20" s="92">
        <f>'Incremental_Cost Year 9'!AZ50</f>
        <v>0</v>
      </c>
      <c r="DR20" s="92">
        <f>'Incremental_Cost Year 9'!BA50</f>
        <v>0</v>
      </c>
      <c r="DS20" s="92">
        <f>'Incremental_Cost Year 9'!BB50</f>
        <v>0</v>
      </c>
      <c r="DT20" s="70"/>
      <c r="DU20" s="92">
        <f>'Incremental_Cost Year 10'!AQ50</f>
        <v>0</v>
      </c>
      <c r="DV20" s="92">
        <f>'Incremental_Cost Year 10'!AR50</f>
        <v>0</v>
      </c>
      <c r="DW20" s="92">
        <f>'Incremental_Cost Year 10'!AS50</f>
        <v>0</v>
      </c>
      <c r="DX20" s="92">
        <f>'Incremental_Cost Year 10'!AT50</f>
        <v>0</v>
      </c>
      <c r="DY20" s="92">
        <f>'Incremental_Cost Year 10'!AU50</f>
        <v>0</v>
      </c>
      <c r="DZ20" s="92">
        <f>'Incremental_Cost Year 10'!AV50</f>
        <v>0</v>
      </c>
      <c r="EA20" s="92">
        <f>'Incremental_Cost Year 10'!AW50</f>
        <v>0</v>
      </c>
      <c r="EB20" s="92">
        <f>'Incremental_Cost Year 10'!AX50</f>
        <v>0</v>
      </c>
      <c r="EC20" s="92">
        <f>'Incremental_Cost Year 10'!AY50</f>
        <v>0</v>
      </c>
      <c r="ED20" s="92">
        <f>'Incremental_Cost Year 10'!AZ50</f>
        <v>0</v>
      </c>
      <c r="EE20" s="92">
        <f>'Incremental_Cost Year 10'!BA50</f>
        <v>0</v>
      </c>
      <c r="EF20" s="92">
        <f>'Incremental_Cost Year 10'!BB50</f>
        <v>0</v>
      </c>
      <c r="EG20" s="70"/>
      <c r="EH20" s="92">
        <f t="shared" ref="EH20:ES22" si="72">H20+U20+AH20+AU20+BH20+BU20+CH20+CU20+DH20+DU20</f>
        <v>1225058.25</v>
      </c>
      <c r="EI20" s="92">
        <f t="shared" si="72"/>
        <v>3173600</v>
      </c>
      <c r="EJ20" s="92">
        <f t="shared" si="72"/>
        <v>0</v>
      </c>
      <c r="EK20" s="92">
        <f t="shared" si="72"/>
        <v>4398658.25</v>
      </c>
      <c r="EL20" s="92">
        <f t="shared" si="72"/>
        <v>1225058</v>
      </c>
      <c r="EM20" s="92">
        <f t="shared" si="72"/>
        <v>0</v>
      </c>
      <c r="EN20" s="92">
        <f t="shared" si="72"/>
        <v>0</v>
      </c>
      <c r="EO20" s="92">
        <f t="shared" si="72"/>
        <v>1700000</v>
      </c>
      <c r="EP20" s="92">
        <f t="shared" si="72"/>
        <v>0</v>
      </c>
      <c r="EQ20" s="92">
        <f t="shared" si="72"/>
        <v>0</v>
      </c>
      <c r="ER20" s="92">
        <f t="shared" si="72"/>
        <v>0</v>
      </c>
      <c r="ES20" s="92">
        <f t="shared" si="72"/>
        <v>-1473600.25</v>
      </c>
      <c r="EU20" s="194">
        <f t="shared" si="23"/>
        <v>1700000</v>
      </c>
      <c r="EW20" s="194">
        <f t="shared" si="24"/>
        <v>-1473600.25</v>
      </c>
      <c r="EX20" s="194">
        <f t="shared" si="21"/>
        <v>0</v>
      </c>
    </row>
    <row r="21" spans="1:154" s="77" customFormat="1" ht="69">
      <c r="A21" s="82"/>
      <c r="B21" s="88"/>
      <c r="C21" s="86"/>
      <c r="D21" s="193" t="str">
        <f>'Incremental_Cost Year 1'!D56</f>
        <v>07330 Shërbime të Kujdesit Shëndetësor Dytësor/07220 Shërbime të Kujdesit Shëndetësor Parësor/07450 Shërbime të Shëndetit Publik</v>
      </c>
      <c r="E21" s="193" t="str">
        <f>'Incremental_Cost Year 1'!E56</f>
        <v>1.5.2 Fuqizimi dhe zgjerimi i shërbimeve për Zhvillimin e Fëmijërisë së Hershme (ZhFH)</v>
      </c>
      <c r="F21" s="96">
        <f>'Incremental_Cost Year 1'!F56</f>
        <v>2021</v>
      </c>
      <c r="G21" s="96">
        <f>'Incremental_Cost Year 1'!G56</f>
        <v>2030</v>
      </c>
      <c r="H21" s="92">
        <f>'Incremental_Cost Year 1'!AQ56</f>
        <v>314745381.5657143</v>
      </c>
      <c r="I21" s="92">
        <f>'Incremental_Cost Year 1'!AR56</f>
        <v>12060000</v>
      </c>
      <c r="J21" s="92">
        <f>'Incremental_Cost Year 1'!AS56</f>
        <v>0</v>
      </c>
      <c r="K21" s="92">
        <f>'Incremental_Cost Year 1'!AT56</f>
        <v>326805381.5657143</v>
      </c>
      <c r="L21" s="92">
        <f>'Incremental_Cost Year 1'!AU56</f>
        <v>326805381.5657143</v>
      </c>
      <c r="M21" s="92">
        <f>'Incremental_Cost Year 1'!AV56</f>
        <v>0</v>
      </c>
      <c r="N21" s="92">
        <f>'Incremental_Cost Year 1'!AW56</f>
        <v>0</v>
      </c>
      <c r="O21" s="92">
        <f>'Incremental_Cost Year 1'!AX56</f>
        <v>0</v>
      </c>
      <c r="P21" s="92">
        <f>'Incremental_Cost Year 1'!AY56</f>
        <v>0</v>
      </c>
      <c r="Q21" s="92">
        <f>'Incremental_Cost Year 1'!AZ56</f>
        <v>0</v>
      </c>
      <c r="R21" s="92">
        <f>'Incremental_Cost Year 1'!BA56</f>
        <v>0</v>
      </c>
      <c r="S21" s="92">
        <f>'Incremental_Cost Year 1'!BB56</f>
        <v>0</v>
      </c>
      <c r="T21" s="70"/>
      <c r="U21" s="92">
        <f>'Incremental_Cost Year 2'!AQ56</f>
        <v>1255845832.272857</v>
      </c>
      <c r="V21" s="92">
        <f>'Incremental_Cost Year 2'!AR56</f>
        <v>13453200</v>
      </c>
      <c r="W21" s="92">
        <f>'Incremental_Cost Year 2'!AS56</f>
        <v>0</v>
      </c>
      <c r="X21" s="92">
        <f>'Incremental_Cost Year 2'!AT56</f>
        <v>1269299032.272857</v>
      </c>
      <c r="Y21" s="92">
        <f>'Incremental_Cost Year 2'!AU56</f>
        <v>1267905832.272857</v>
      </c>
      <c r="Z21" s="92">
        <f>'Incremental_Cost Year 2'!AV56</f>
        <v>0</v>
      </c>
      <c r="AA21" s="92">
        <f>'Incremental_Cost Year 2'!AW56</f>
        <v>0</v>
      </c>
      <c r="AB21" s="92">
        <f>'Incremental_Cost Year 2'!AX56</f>
        <v>0</v>
      </c>
      <c r="AC21" s="92">
        <f>'Incremental_Cost Year 2'!AY56</f>
        <v>1393200</v>
      </c>
      <c r="AD21" s="92">
        <f>'Incremental_Cost Year 2'!AZ56</f>
        <v>0</v>
      </c>
      <c r="AE21" s="92">
        <f>'Incremental_Cost Year 2'!BA56</f>
        <v>0</v>
      </c>
      <c r="AF21" s="92">
        <f>'Incremental_Cost Year 2'!BB56</f>
        <v>0</v>
      </c>
      <c r="AG21" s="70"/>
      <c r="AH21" s="92">
        <f>'Incremental_Cost Year 3'!AQ56</f>
        <v>1255845832.272857</v>
      </c>
      <c r="AI21" s="92">
        <f>'Incremental_Cost Year 3'!AR56</f>
        <v>13453200</v>
      </c>
      <c r="AJ21" s="92">
        <f>'Incremental_Cost Year 3'!AS56</f>
        <v>0</v>
      </c>
      <c r="AK21" s="92">
        <f>'Incremental_Cost Year 3'!AT56</f>
        <v>1269299032.272857</v>
      </c>
      <c r="AL21" s="92">
        <f>'Incremental_Cost Year 3'!AU56</f>
        <v>1267905832.272857</v>
      </c>
      <c r="AM21" s="92">
        <f>'Incremental_Cost Year 3'!AV56</f>
        <v>0</v>
      </c>
      <c r="AN21" s="92">
        <f>'Incremental_Cost Year 3'!AW56</f>
        <v>0</v>
      </c>
      <c r="AO21" s="92">
        <f>'Incremental_Cost Year 3'!AX56</f>
        <v>0</v>
      </c>
      <c r="AP21" s="92">
        <f>'Incremental_Cost Year 3'!AY56</f>
        <v>1393200</v>
      </c>
      <c r="AQ21" s="92">
        <f>'Incremental_Cost Year 3'!AZ56</f>
        <v>0</v>
      </c>
      <c r="AR21" s="92">
        <f>'Incremental_Cost Year 3'!BA56</f>
        <v>0</v>
      </c>
      <c r="AS21" s="92">
        <f>'Incremental_Cost Year 3'!BB56</f>
        <v>0</v>
      </c>
      <c r="AT21" s="70"/>
      <c r="AU21" s="92">
        <f>'Incremental_Cost Year 4'!AQ56</f>
        <v>1255845832.272857</v>
      </c>
      <c r="AV21" s="92">
        <f>'Incremental_Cost Year 4'!AR56</f>
        <v>13453200</v>
      </c>
      <c r="AW21" s="92">
        <f>'Incremental_Cost Year 4'!AS56</f>
        <v>0</v>
      </c>
      <c r="AX21" s="92">
        <f>'Incremental_Cost Year 4'!AT56</f>
        <v>1269299032.272857</v>
      </c>
      <c r="AY21" s="92">
        <f>'Incremental_Cost Year 4'!AU56</f>
        <v>1267905832.272857</v>
      </c>
      <c r="AZ21" s="92">
        <f>'Incremental_Cost Year 4'!AV56</f>
        <v>0</v>
      </c>
      <c r="BA21" s="92">
        <f>'Incremental_Cost Year 4'!AW56</f>
        <v>0</v>
      </c>
      <c r="BB21" s="92">
        <f>'Incremental_Cost Year 4'!AX56</f>
        <v>0</v>
      </c>
      <c r="BC21" s="92">
        <f>'Incremental_Cost Year 4'!AY56</f>
        <v>1393200</v>
      </c>
      <c r="BD21" s="92">
        <f>'Incremental_Cost Year 4'!AZ56</f>
        <v>0</v>
      </c>
      <c r="BE21" s="92">
        <f>'Incremental_Cost Year 4'!BA56</f>
        <v>0</v>
      </c>
      <c r="BF21" s="92">
        <f>'Incremental_Cost Year 4'!BB56</f>
        <v>0</v>
      </c>
      <c r="BG21" s="70"/>
      <c r="BH21" s="92">
        <f>'Incremental_Cost Year 5'!AQ56</f>
        <v>1255563126.522857</v>
      </c>
      <c r="BI21" s="92">
        <f>'Incremental_Cost Year 5'!AR56</f>
        <v>12060000</v>
      </c>
      <c r="BJ21" s="92">
        <f>'Incremental_Cost Year 5'!AS56</f>
        <v>0</v>
      </c>
      <c r="BK21" s="92">
        <f>'Incremental_Cost Year 5'!AT56</f>
        <v>1267623126.522857</v>
      </c>
      <c r="BL21" s="92">
        <f>'Incremental_Cost Year 5'!AU56</f>
        <v>1267623126.522857</v>
      </c>
      <c r="BM21" s="92">
        <f>'Incremental_Cost Year 5'!AV56</f>
        <v>0</v>
      </c>
      <c r="BN21" s="92">
        <f>'Incremental_Cost Year 5'!AW56</f>
        <v>0</v>
      </c>
      <c r="BO21" s="92">
        <f>'Incremental_Cost Year 5'!AX56</f>
        <v>0</v>
      </c>
      <c r="BP21" s="92">
        <f>'Incremental_Cost Year 5'!AY56</f>
        <v>0</v>
      </c>
      <c r="BQ21" s="92">
        <f>'Incremental_Cost Year 5'!AZ56</f>
        <v>0</v>
      </c>
      <c r="BR21" s="92">
        <f>'Incremental_Cost Year 5'!BA56</f>
        <v>0</v>
      </c>
      <c r="BS21" s="92">
        <f>'Incremental_Cost Year 5'!BB56</f>
        <v>0</v>
      </c>
      <c r="BT21" s="70"/>
      <c r="BU21" s="92">
        <f>'Incremental_Cost Year 6'!AQ56</f>
        <v>1255563126.522857</v>
      </c>
      <c r="BV21" s="92">
        <f>'Incremental_Cost Year 6'!AR56</f>
        <v>12060000</v>
      </c>
      <c r="BW21" s="92">
        <f>'Incremental_Cost Year 6'!AS56</f>
        <v>0</v>
      </c>
      <c r="BX21" s="92">
        <f>'Incremental_Cost Year 6'!AT56</f>
        <v>1267623126.522857</v>
      </c>
      <c r="BY21" s="92">
        <f>'Incremental_Cost Year 6'!AU56</f>
        <v>1267623126.522857</v>
      </c>
      <c r="BZ21" s="92">
        <f>'Incremental_Cost Year 6'!AV56</f>
        <v>0</v>
      </c>
      <c r="CA21" s="92">
        <f>'Incremental_Cost Year 6'!AW56</f>
        <v>0</v>
      </c>
      <c r="CB21" s="92">
        <f>'Incremental_Cost Year 6'!AX56</f>
        <v>0</v>
      </c>
      <c r="CC21" s="92">
        <f>'Incremental_Cost Year 6'!AY56</f>
        <v>0</v>
      </c>
      <c r="CD21" s="92">
        <f>'Incremental_Cost Year 6'!AZ56</f>
        <v>0</v>
      </c>
      <c r="CE21" s="92">
        <f>'Incremental_Cost Year 6'!BA56</f>
        <v>0</v>
      </c>
      <c r="CF21" s="92">
        <f>'Incremental_Cost Year 6'!BB56</f>
        <v>0</v>
      </c>
      <c r="CG21" s="70"/>
      <c r="CH21" s="92">
        <f>'Incremental_Cost Year 7'!AQ56</f>
        <v>1255563126.522857</v>
      </c>
      <c r="CI21" s="92">
        <f>'Incremental_Cost Year 7'!AR56</f>
        <v>12060000</v>
      </c>
      <c r="CJ21" s="92">
        <f>'Incremental_Cost Year 7'!AS56</f>
        <v>0</v>
      </c>
      <c r="CK21" s="92">
        <f>'Incremental_Cost Year 7'!AT56</f>
        <v>1267623126.522857</v>
      </c>
      <c r="CL21" s="92">
        <f>'Incremental_Cost Year 7'!AU56</f>
        <v>1267623126.522857</v>
      </c>
      <c r="CM21" s="92">
        <f>'Incremental_Cost Year 7'!AV56</f>
        <v>0</v>
      </c>
      <c r="CN21" s="92">
        <f>'Incremental_Cost Year 7'!AW56</f>
        <v>0</v>
      </c>
      <c r="CO21" s="92">
        <f>'Incremental_Cost Year 7'!AX56</f>
        <v>0</v>
      </c>
      <c r="CP21" s="92">
        <f>'Incremental_Cost Year 7'!AY56</f>
        <v>0</v>
      </c>
      <c r="CQ21" s="92">
        <f>'Incremental_Cost Year 7'!AZ56</f>
        <v>0</v>
      </c>
      <c r="CR21" s="92">
        <f>'Incremental_Cost Year 7'!BA56</f>
        <v>0</v>
      </c>
      <c r="CS21" s="92">
        <f>'Incremental_Cost Year 7'!BB56</f>
        <v>0</v>
      </c>
      <c r="CT21" s="70"/>
      <c r="CU21" s="92">
        <f>'Incremental_Cost Year 8'!AQ56</f>
        <v>1255563126.522857</v>
      </c>
      <c r="CV21" s="92">
        <f>'Incremental_Cost Year 8'!AR56</f>
        <v>10050000</v>
      </c>
      <c r="CW21" s="92">
        <f>'Incremental_Cost Year 8'!AS56</f>
        <v>0</v>
      </c>
      <c r="CX21" s="92">
        <f>'Incremental_Cost Year 8'!AT56</f>
        <v>1265613126.522857</v>
      </c>
      <c r="CY21" s="92">
        <f>'Incremental_Cost Year 8'!AU56</f>
        <v>1265613126.522857</v>
      </c>
      <c r="CZ21" s="92">
        <f>'Incremental_Cost Year 8'!AV56</f>
        <v>0</v>
      </c>
      <c r="DA21" s="92">
        <f>'Incremental_Cost Year 8'!AW56</f>
        <v>0</v>
      </c>
      <c r="DB21" s="92">
        <f>'Incremental_Cost Year 8'!AX56</f>
        <v>0</v>
      </c>
      <c r="DC21" s="92">
        <f>'Incremental_Cost Year 8'!AY56</f>
        <v>0</v>
      </c>
      <c r="DD21" s="92">
        <f>'Incremental_Cost Year 8'!AZ56</f>
        <v>0</v>
      </c>
      <c r="DE21" s="92">
        <f>'Incremental_Cost Year 8'!BA56</f>
        <v>0</v>
      </c>
      <c r="DF21" s="92">
        <f>'Incremental_Cost Year 8'!BB56</f>
        <v>0</v>
      </c>
      <c r="DG21" s="70"/>
      <c r="DH21" s="92">
        <f>'Incremental_Cost Year 9'!AQ56</f>
        <v>1255563126.522857</v>
      </c>
      <c r="DI21" s="92">
        <f>'Incremental_Cost Year 9'!AR56</f>
        <v>12060000</v>
      </c>
      <c r="DJ21" s="92">
        <f>'Incremental_Cost Year 9'!AS56</f>
        <v>0</v>
      </c>
      <c r="DK21" s="92">
        <f>'Incremental_Cost Year 9'!AT56</f>
        <v>1267623126.522857</v>
      </c>
      <c r="DL21" s="92">
        <f>'Incremental_Cost Year 9'!AU56</f>
        <v>1267623126.522857</v>
      </c>
      <c r="DM21" s="92">
        <f>'Incremental_Cost Year 9'!AV56</f>
        <v>0</v>
      </c>
      <c r="DN21" s="92">
        <f>'Incremental_Cost Year 9'!AW56</f>
        <v>0</v>
      </c>
      <c r="DO21" s="92">
        <f>'Incremental_Cost Year 9'!AX56</f>
        <v>0</v>
      </c>
      <c r="DP21" s="92">
        <f>'Incremental_Cost Year 9'!AY56</f>
        <v>0</v>
      </c>
      <c r="DQ21" s="92">
        <f>'Incremental_Cost Year 9'!AZ56</f>
        <v>0</v>
      </c>
      <c r="DR21" s="92">
        <f>'Incremental_Cost Year 9'!BA56</f>
        <v>0</v>
      </c>
      <c r="DS21" s="92">
        <f>'Incremental_Cost Year 9'!BB56</f>
        <v>0</v>
      </c>
      <c r="DT21" s="70"/>
      <c r="DU21" s="92">
        <f>'Incremental_Cost Year 10'!AQ56</f>
        <v>1255563126.522857</v>
      </c>
      <c r="DV21" s="92">
        <f>'Incremental_Cost Year 10'!AR56</f>
        <v>12060000</v>
      </c>
      <c r="DW21" s="92">
        <f>'Incremental_Cost Year 10'!AS56</f>
        <v>0</v>
      </c>
      <c r="DX21" s="92">
        <f>'Incremental_Cost Year 10'!AT56</f>
        <v>1267623126.522857</v>
      </c>
      <c r="DY21" s="92">
        <f>'Incremental_Cost Year 10'!AU56</f>
        <v>1267623126.522857</v>
      </c>
      <c r="DZ21" s="92">
        <f>'Incremental_Cost Year 10'!AV56</f>
        <v>0</v>
      </c>
      <c r="EA21" s="92">
        <f>'Incremental_Cost Year 10'!AW56</f>
        <v>0</v>
      </c>
      <c r="EB21" s="92">
        <f>'Incremental_Cost Year 10'!AX56</f>
        <v>0</v>
      </c>
      <c r="EC21" s="92">
        <f>'Incremental_Cost Year 10'!AY56</f>
        <v>0</v>
      </c>
      <c r="ED21" s="92">
        <f>'Incremental_Cost Year 10'!AZ56</f>
        <v>0</v>
      </c>
      <c r="EE21" s="92">
        <f>'Incremental_Cost Year 10'!BA56</f>
        <v>0</v>
      </c>
      <c r="EF21" s="92">
        <f>'Incremental_Cost Year 10'!BB56</f>
        <v>0</v>
      </c>
      <c r="EG21" s="70"/>
      <c r="EH21" s="92">
        <f t="shared" si="72"/>
        <v>11615661637.521427</v>
      </c>
      <c r="EI21" s="92">
        <f t="shared" si="72"/>
        <v>122769600</v>
      </c>
      <c r="EJ21" s="92">
        <f t="shared" si="72"/>
        <v>0</v>
      </c>
      <c r="EK21" s="92">
        <f t="shared" si="72"/>
        <v>11738431237.521427</v>
      </c>
      <c r="EL21" s="92">
        <f t="shared" si="72"/>
        <v>11734251637.521427</v>
      </c>
      <c r="EM21" s="92">
        <f t="shared" si="72"/>
        <v>0</v>
      </c>
      <c r="EN21" s="92">
        <f t="shared" si="72"/>
        <v>0</v>
      </c>
      <c r="EO21" s="92">
        <f t="shared" si="72"/>
        <v>0</v>
      </c>
      <c r="EP21" s="92">
        <f t="shared" si="72"/>
        <v>4179600</v>
      </c>
      <c r="EQ21" s="92">
        <f t="shared" si="72"/>
        <v>0</v>
      </c>
      <c r="ER21" s="92">
        <f t="shared" si="72"/>
        <v>0</v>
      </c>
      <c r="ES21" s="92">
        <f t="shared" si="72"/>
        <v>0</v>
      </c>
      <c r="EU21" s="194">
        <f t="shared" si="23"/>
        <v>4179600</v>
      </c>
      <c r="EW21" s="194">
        <f t="shared" si="24"/>
        <v>0</v>
      </c>
      <c r="EX21" s="194">
        <f t="shared" si="21"/>
        <v>0</v>
      </c>
    </row>
    <row r="22" spans="1:154" s="77" customFormat="1" ht="27.6">
      <c r="A22" s="82"/>
      <c r="B22" s="88"/>
      <c r="C22" s="86"/>
      <c r="D22" s="193" t="str">
        <f>'Incremental_Cost Year 1'!D60</f>
        <v>07450 Shërbime të Shëndetit Publik</v>
      </c>
      <c r="E22" s="193" t="str">
        <f>'Incremental_Cost Year 1'!E60</f>
        <v>1.5.3 Fuqizimi dhe zgjerimi i Promovimit të Shëndetit në Shkollë</v>
      </c>
      <c r="F22" s="96">
        <f>'Incremental_Cost Year 1'!F60</f>
        <v>2021</v>
      </c>
      <c r="G22" s="96">
        <f>'Incremental_Cost Year 1'!G60</f>
        <v>2030</v>
      </c>
      <c r="H22" s="92">
        <f>'Incremental_Cost Year 1'!AQ60</f>
        <v>471176.25</v>
      </c>
      <c r="I22" s="92">
        <f>'Incremental_Cost Year 1'!AR60</f>
        <v>1100000</v>
      </c>
      <c r="J22" s="92">
        <f>'Incremental_Cost Year 1'!AS60</f>
        <v>0</v>
      </c>
      <c r="K22" s="92">
        <f>'Incremental_Cost Year 1'!AT60</f>
        <v>1571176.25</v>
      </c>
      <c r="L22" s="92">
        <f>'Incremental_Cost Year 1'!AU60</f>
        <v>471176.25</v>
      </c>
      <c r="M22" s="92">
        <f>'Incremental_Cost Year 1'!AV60</f>
        <v>0</v>
      </c>
      <c r="N22" s="92">
        <f>'Incremental_Cost Year 1'!AW60</f>
        <v>0</v>
      </c>
      <c r="O22" s="92">
        <f>'Incremental_Cost Year 1'!AX60</f>
        <v>1100000</v>
      </c>
      <c r="P22" s="92">
        <f>'Incremental_Cost Year 1'!AY60</f>
        <v>0</v>
      </c>
      <c r="Q22" s="92">
        <f>'Incremental_Cost Year 1'!AZ60</f>
        <v>0</v>
      </c>
      <c r="R22" s="92">
        <f>'Incremental_Cost Year 1'!BA60</f>
        <v>0</v>
      </c>
      <c r="S22" s="92">
        <f>'Incremental_Cost Year 1'!BB60</f>
        <v>0</v>
      </c>
      <c r="T22" s="70"/>
      <c r="U22" s="92">
        <f>'Incremental_Cost Year 2'!AQ60</f>
        <v>0</v>
      </c>
      <c r="V22" s="92">
        <f>'Incremental_Cost Year 2'!AR60</f>
        <v>0</v>
      </c>
      <c r="W22" s="92">
        <f>'Incremental_Cost Year 2'!AS60</f>
        <v>0</v>
      </c>
      <c r="X22" s="92">
        <f>'Incremental_Cost Year 2'!AT60</f>
        <v>0</v>
      </c>
      <c r="Y22" s="92">
        <f>'Incremental_Cost Year 2'!AU60</f>
        <v>0</v>
      </c>
      <c r="Z22" s="92">
        <f>'Incremental_Cost Year 2'!AV60</f>
        <v>0</v>
      </c>
      <c r="AA22" s="92">
        <f>'Incremental_Cost Year 2'!AW60</f>
        <v>0</v>
      </c>
      <c r="AB22" s="92">
        <f>'Incremental_Cost Year 2'!AX60</f>
        <v>0</v>
      </c>
      <c r="AC22" s="92">
        <f>'Incremental_Cost Year 2'!AY60</f>
        <v>0</v>
      </c>
      <c r="AD22" s="92">
        <f>'Incremental_Cost Year 2'!AZ60</f>
        <v>0</v>
      </c>
      <c r="AE22" s="92">
        <f>'Incremental_Cost Year 2'!BA60</f>
        <v>0</v>
      </c>
      <c r="AF22" s="92">
        <f>'Incremental_Cost Year 2'!BB60</f>
        <v>0</v>
      </c>
      <c r="AG22" s="70"/>
      <c r="AH22" s="92">
        <f>'Incremental_Cost Year 3'!AQ60</f>
        <v>0</v>
      </c>
      <c r="AI22" s="92">
        <f>'Incremental_Cost Year 3'!AR60</f>
        <v>0</v>
      </c>
      <c r="AJ22" s="92">
        <f>'Incremental_Cost Year 3'!AS60</f>
        <v>0</v>
      </c>
      <c r="AK22" s="92">
        <f>'Incremental_Cost Year 3'!AT60</f>
        <v>0</v>
      </c>
      <c r="AL22" s="92">
        <f>'Incremental_Cost Year 3'!AU60</f>
        <v>0</v>
      </c>
      <c r="AM22" s="92">
        <f>'Incremental_Cost Year 3'!AV60</f>
        <v>0</v>
      </c>
      <c r="AN22" s="92">
        <f>'Incremental_Cost Year 3'!AW60</f>
        <v>0</v>
      </c>
      <c r="AO22" s="92">
        <f>'Incremental_Cost Year 3'!AX60</f>
        <v>0</v>
      </c>
      <c r="AP22" s="92">
        <f>'Incremental_Cost Year 3'!AY60</f>
        <v>0</v>
      </c>
      <c r="AQ22" s="92">
        <f>'Incremental_Cost Year 3'!AZ60</f>
        <v>0</v>
      </c>
      <c r="AR22" s="92">
        <f>'Incremental_Cost Year 3'!BA60</f>
        <v>0</v>
      </c>
      <c r="AS22" s="92">
        <f>'Incremental_Cost Year 3'!BB60</f>
        <v>0</v>
      </c>
      <c r="AT22" s="70"/>
      <c r="AU22" s="92">
        <f>'Incremental_Cost Year 4'!AQ60</f>
        <v>0</v>
      </c>
      <c r="AV22" s="92">
        <f>'Incremental_Cost Year 4'!AR60</f>
        <v>0</v>
      </c>
      <c r="AW22" s="92">
        <f>'Incremental_Cost Year 4'!AS60</f>
        <v>0</v>
      </c>
      <c r="AX22" s="92">
        <f>'Incremental_Cost Year 4'!AT60</f>
        <v>0</v>
      </c>
      <c r="AY22" s="92">
        <f>'Incremental_Cost Year 4'!AU60</f>
        <v>0</v>
      </c>
      <c r="AZ22" s="92">
        <f>'Incremental_Cost Year 4'!AV60</f>
        <v>0</v>
      </c>
      <c r="BA22" s="92">
        <f>'Incremental_Cost Year 4'!AW60</f>
        <v>0</v>
      </c>
      <c r="BB22" s="92">
        <f>'Incremental_Cost Year 4'!AX60</f>
        <v>0</v>
      </c>
      <c r="BC22" s="92">
        <f>'Incremental_Cost Year 4'!AY60</f>
        <v>0</v>
      </c>
      <c r="BD22" s="92">
        <f>'Incremental_Cost Year 4'!AZ60</f>
        <v>0</v>
      </c>
      <c r="BE22" s="92">
        <f>'Incremental_Cost Year 4'!BA60</f>
        <v>0</v>
      </c>
      <c r="BF22" s="92">
        <f>'Incremental_Cost Year 4'!BB60</f>
        <v>0</v>
      </c>
      <c r="BG22" s="70"/>
      <c r="BH22" s="92">
        <f>'Incremental_Cost Year 5'!AQ60</f>
        <v>0</v>
      </c>
      <c r="BI22" s="92">
        <f>'Incremental_Cost Year 5'!AR60</f>
        <v>0</v>
      </c>
      <c r="BJ22" s="92">
        <f>'Incremental_Cost Year 5'!AS60</f>
        <v>0</v>
      </c>
      <c r="BK22" s="92">
        <f>'Incremental_Cost Year 5'!AT60</f>
        <v>0</v>
      </c>
      <c r="BL22" s="92">
        <f>'Incremental_Cost Year 5'!AU60</f>
        <v>0</v>
      </c>
      <c r="BM22" s="92">
        <f>'Incremental_Cost Year 5'!AV60</f>
        <v>0</v>
      </c>
      <c r="BN22" s="92">
        <f>'Incremental_Cost Year 5'!AW60</f>
        <v>0</v>
      </c>
      <c r="BO22" s="92">
        <f>'Incremental_Cost Year 5'!AX60</f>
        <v>0</v>
      </c>
      <c r="BP22" s="92">
        <f>'Incremental_Cost Year 5'!AY60</f>
        <v>0</v>
      </c>
      <c r="BQ22" s="92">
        <f>'Incremental_Cost Year 5'!AZ60</f>
        <v>0</v>
      </c>
      <c r="BR22" s="92">
        <f>'Incremental_Cost Year 5'!BA60</f>
        <v>0</v>
      </c>
      <c r="BS22" s="92">
        <f>'Incremental_Cost Year 5'!BB60</f>
        <v>0</v>
      </c>
      <c r="BT22" s="70"/>
      <c r="BU22" s="92">
        <f>'Incremental_Cost Year 6'!AQ60</f>
        <v>0</v>
      </c>
      <c r="BV22" s="92">
        <f>'Incremental_Cost Year 6'!AR60</f>
        <v>0</v>
      </c>
      <c r="BW22" s="92">
        <f>'Incremental_Cost Year 6'!AS60</f>
        <v>0</v>
      </c>
      <c r="BX22" s="92">
        <f>'Incremental_Cost Year 6'!AT60</f>
        <v>0</v>
      </c>
      <c r="BY22" s="92">
        <f>'Incremental_Cost Year 6'!AU60</f>
        <v>0</v>
      </c>
      <c r="BZ22" s="92">
        <f>'Incremental_Cost Year 6'!AV60</f>
        <v>0</v>
      </c>
      <c r="CA22" s="92">
        <f>'Incremental_Cost Year 6'!AW60</f>
        <v>0</v>
      </c>
      <c r="CB22" s="92">
        <f>'Incremental_Cost Year 6'!AX60</f>
        <v>0</v>
      </c>
      <c r="CC22" s="92">
        <f>'Incremental_Cost Year 6'!AY60</f>
        <v>0</v>
      </c>
      <c r="CD22" s="92">
        <f>'Incremental_Cost Year 6'!AZ60</f>
        <v>0</v>
      </c>
      <c r="CE22" s="92">
        <f>'Incremental_Cost Year 6'!BA60</f>
        <v>0</v>
      </c>
      <c r="CF22" s="92">
        <f>'Incremental_Cost Year 6'!BB60</f>
        <v>0</v>
      </c>
      <c r="CG22" s="70"/>
      <c r="CH22" s="92">
        <f>'Incremental_Cost Year 7'!AQ60</f>
        <v>0</v>
      </c>
      <c r="CI22" s="92">
        <f>'Incremental_Cost Year 7'!AR60</f>
        <v>0</v>
      </c>
      <c r="CJ22" s="92">
        <f>'Incremental_Cost Year 7'!AS60</f>
        <v>0</v>
      </c>
      <c r="CK22" s="92">
        <f>'Incremental_Cost Year 7'!AT60</f>
        <v>0</v>
      </c>
      <c r="CL22" s="92">
        <f>'Incremental_Cost Year 7'!AU60</f>
        <v>0</v>
      </c>
      <c r="CM22" s="92">
        <f>'Incremental_Cost Year 7'!AV60</f>
        <v>0</v>
      </c>
      <c r="CN22" s="92">
        <f>'Incremental_Cost Year 7'!AW60</f>
        <v>0</v>
      </c>
      <c r="CO22" s="92">
        <f>'Incremental_Cost Year 7'!AX60</f>
        <v>0</v>
      </c>
      <c r="CP22" s="92">
        <f>'Incremental_Cost Year 7'!AY60</f>
        <v>0</v>
      </c>
      <c r="CQ22" s="92">
        <f>'Incremental_Cost Year 7'!AZ60</f>
        <v>0</v>
      </c>
      <c r="CR22" s="92">
        <f>'Incremental_Cost Year 7'!BA60</f>
        <v>0</v>
      </c>
      <c r="CS22" s="92">
        <f>'Incremental_Cost Year 7'!BB60</f>
        <v>0</v>
      </c>
      <c r="CT22" s="70"/>
      <c r="CU22" s="92">
        <f>'Incremental_Cost Year 8'!AQ60</f>
        <v>0</v>
      </c>
      <c r="CV22" s="92">
        <f>'Incremental_Cost Year 8'!AR60</f>
        <v>0</v>
      </c>
      <c r="CW22" s="92">
        <f>'Incremental_Cost Year 8'!AS60</f>
        <v>0</v>
      </c>
      <c r="CX22" s="92">
        <f>'Incremental_Cost Year 8'!AT60</f>
        <v>0</v>
      </c>
      <c r="CY22" s="92">
        <f>'Incremental_Cost Year 8'!AU60</f>
        <v>0</v>
      </c>
      <c r="CZ22" s="92">
        <f>'Incremental_Cost Year 8'!AV60</f>
        <v>0</v>
      </c>
      <c r="DA22" s="92">
        <f>'Incremental_Cost Year 8'!AW60</f>
        <v>0</v>
      </c>
      <c r="DB22" s="92">
        <f>'Incremental_Cost Year 8'!AX60</f>
        <v>0</v>
      </c>
      <c r="DC22" s="92">
        <f>'Incremental_Cost Year 8'!AY60</f>
        <v>0</v>
      </c>
      <c r="DD22" s="92">
        <f>'Incremental_Cost Year 8'!AZ60</f>
        <v>0</v>
      </c>
      <c r="DE22" s="92">
        <f>'Incremental_Cost Year 8'!BA60</f>
        <v>0</v>
      </c>
      <c r="DF22" s="92">
        <f>'Incremental_Cost Year 8'!BB60</f>
        <v>0</v>
      </c>
      <c r="DG22" s="70"/>
      <c r="DH22" s="92">
        <f>'Incremental_Cost Year 9'!AQ60</f>
        <v>0</v>
      </c>
      <c r="DI22" s="92">
        <f>'Incremental_Cost Year 9'!AR60</f>
        <v>0</v>
      </c>
      <c r="DJ22" s="92">
        <f>'Incremental_Cost Year 9'!AS60</f>
        <v>0</v>
      </c>
      <c r="DK22" s="92">
        <f>'Incremental_Cost Year 9'!AT60</f>
        <v>0</v>
      </c>
      <c r="DL22" s="92">
        <f>'Incremental_Cost Year 9'!AU60</f>
        <v>0</v>
      </c>
      <c r="DM22" s="92">
        <f>'Incremental_Cost Year 9'!AV60</f>
        <v>0</v>
      </c>
      <c r="DN22" s="92">
        <f>'Incremental_Cost Year 9'!AW60</f>
        <v>0</v>
      </c>
      <c r="DO22" s="92">
        <f>'Incremental_Cost Year 9'!AX60</f>
        <v>0</v>
      </c>
      <c r="DP22" s="92">
        <f>'Incremental_Cost Year 9'!AY60</f>
        <v>0</v>
      </c>
      <c r="DQ22" s="92">
        <f>'Incremental_Cost Year 9'!AZ60</f>
        <v>0</v>
      </c>
      <c r="DR22" s="92">
        <f>'Incremental_Cost Year 9'!BA60</f>
        <v>0</v>
      </c>
      <c r="DS22" s="92">
        <f>'Incremental_Cost Year 9'!BB60</f>
        <v>0</v>
      </c>
      <c r="DT22" s="70"/>
      <c r="DU22" s="92">
        <f>'Incremental_Cost Year 10'!AQ60</f>
        <v>0</v>
      </c>
      <c r="DV22" s="92">
        <f>'Incremental_Cost Year 10'!AR60</f>
        <v>0</v>
      </c>
      <c r="DW22" s="92">
        <f>'Incremental_Cost Year 10'!AS60</f>
        <v>0</v>
      </c>
      <c r="DX22" s="92">
        <f>'Incremental_Cost Year 10'!AT60</f>
        <v>0</v>
      </c>
      <c r="DY22" s="92">
        <f>'Incremental_Cost Year 10'!AU60</f>
        <v>0</v>
      </c>
      <c r="DZ22" s="92">
        <f>'Incremental_Cost Year 10'!AV60</f>
        <v>0</v>
      </c>
      <c r="EA22" s="92">
        <f>'Incremental_Cost Year 10'!AW60</f>
        <v>0</v>
      </c>
      <c r="EB22" s="92">
        <f>'Incremental_Cost Year 10'!AX60</f>
        <v>0</v>
      </c>
      <c r="EC22" s="92">
        <f>'Incremental_Cost Year 10'!AY60</f>
        <v>0</v>
      </c>
      <c r="ED22" s="92">
        <f>'Incremental_Cost Year 10'!AZ60</f>
        <v>0</v>
      </c>
      <c r="EE22" s="92">
        <f>'Incremental_Cost Year 10'!BA60</f>
        <v>0</v>
      </c>
      <c r="EF22" s="92">
        <f>'Incremental_Cost Year 10'!BB60</f>
        <v>0</v>
      </c>
      <c r="EG22" s="70"/>
      <c r="EH22" s="92">
        <f t="shared" si="72"/>
        <v>471176.25</v>
      </c>
      <c r="EI22" s="92">
        <f t="shared" si="72"/>
        <v>1100000</v>
      </c>
      <c r="EJ22" s="92">
        <f t="shared" si="72"/>
        <v>0</v>
      </c>
      <c r="EK22" s="92">
        <f t="shared" si="72"/>
        <v>1571176.25</v>
      </c>
      <c r="EL22" s="92">
        <f t="shared" si="72"/>
        <v>471176.25</v>
      </c>
      <c r="EM22" s="92">
        <f t="shared" si="72"/>
        <v>0</v>
      </c>
      <c r="EN22" s="92">
        <f t="shared" si="72"/>
        <v>0</v>
      </c>
      <c r="EO22" s="92">
        <f t="shared" si="72"/>
        <v>1100000</v>
      </c>
      <c r="EP22" s="92">
        <f t="shared" si="72"/>
        <v>0</v>
      </c>
      <c r="EQ22" s="92">
        <f t="shared" si="72"/>
        <v>0</v>
      </c>
      <c r="ER22" s="92">
        <f t="shared" si="72"/>
        <v>0</v>
      </c>
      <c r="ES22" s="92">
        <f t="shared" si="72"/>
        <v>0</v>
      </c>
      <c r="EU22" s="194">
        <f t="shared" si="23"/>
        <v>1100000</v>
      </c>
      <c r="EW22" s="194">
        <f t="shared" si="24"/>
        <v>0</v>
      </c>
      <c r="EX22" s="194">
        <f t="shared" si="21"/>
        <v>0</v>
      </c>
    </row>
    <row r="23" spans="1:154" s="77" customFormat="1" ht="18" customHeight="1">
      <c r="A23" s="83"/>
      <c r="B23" s="89"/>
      <c r="C23" s="414" t="str">
        <f>'Incremental_Cost Year 1'!C61:E61</f>
        <v>1.6 Objektivi specifik: Reduktimi i sjelljeve me risk që ndikojnë në SJT.</v>
      </c>
      <c r="D23" s="414"/>
      <c r="E23" s="415"/>
      <c r="F23" s="98"/>
      <c r="G23" s="98"/>
      <c r="H23" s="94">
        <f>SUM(H24)</f>
        <v>168976319.32499999</v>
      </c>
      <c r="I23" s="94">
        <f t="shared" ref="I23:S23" si="73">SUM(I24)</f>
        <v>38504766.666666664</v>
      </c>
      <c r="J23" s="94">
        <f t="shared" si="73"/>
        <v>83835000</v>
      </c>
      <c r="K23" s="94">
        <f t="shared" si="73"/>
        <v>291316085.99166662</v>
      </c>
      <c r="L23" s="94">
        <f t="shared" si="73"/>
        <v>287890085.99166662</v>
      </c>
      <c r="M23" s="94">
        <f t="shared" si="73"/>
        <v>0</v>
      </c>
      <c r="N23" s="94">
        <f t="shared" si="73"/>
        <v>0</v>
      </c>
      <c r="O23" s="94">
        <f t="shared" si="73"/>
        <v>0</v>
      </c>
      <c r="P23" s="94">
        <f t="shared" si="73"/>
        <v>3426000</v>
      </c>
      <c r="Q23" s="94">
        <f t="shared" si="73"/>
        <v>0</v>
      </c>
      <c r="R23" s="94">
        <f t="shared" si="73"/>
        <v>0</v>
      </c>
      <c r="S23" s="94">
        <f t="shared" si="73"/>
        <v>0</v>
      </c>
      <c r="T23" s="70"/>
      <c r="U23" s="94">
        <f>SUM(U24)</f>
        <v>601653714.46071422</v>
      </c>
      <c r="V23" s="94">
        <f t="shared" ref="V23:AF23" si="74">SUM(V24)</f>
        <v>515730000</v>
      </c>
      <c r="W23" s="94">
        <f t="shared" si="74"/>
        <v>158099500</v>
      </c>
      <c r="X23" s="94">
        <f t="shared" si="74"/>
        <v>1275483214.4607143</v>
      </c>
      <c r="Y23" s="94">
        <f t="shared" si="74"/>
        <v>1208379114.4607143</v>
      </c>
      <c r="Z23" s="94">
        <f t="shared" si="74"/>
        <v>0</v>
      </c>
      <c r="AA23" s="94">
        <f t="shared" si="74"/>
        <v>0</v>
      </c>
      <c r="AB23" s="94">
        <f t="shared" si="74"/>
        <v>0</v>
      </c>
      <c r="AC23" s="94">
        <f t="shared" si="74"/>
        <v>4947600</v>
      </c>
      <c r="AD23" s="94">
        <f t="shared" si="74"/>
        <v>0</v>
      </c>
      <c r="AE23" s="94">
        <f t="shared" si="74"/>
        <v>0</v>
      </c>
      <c r="AF23" s="94">
        <f t="shared" si="74"/>
        <v>-62156500</v>
      </c>
      <c r="AG23" s="70"/>
      <c r="AH23" s="94">
        <f>SUM(AH24)</f>
        <v>730217203.06071424</v>
      </c>
      <c r="AI23" s="94">
        <f t="shared" ref="AI23:AS23" si="75">SUM(AI24)</f>
        <v>589606800</v>
      </c>
      <c r="AJ23" s="94">
        <f t="shared" si="75"/>
        <v>699061467.47967482</v>
      </c>
      <c r="AK23" s="94">
        <f t="shared" si="75"/>
        <v>2018885470.5403891</v>
      </c>
      <c r="AL23" s="94">
        <f t="shared" si="75"/>
        <v>1256156603.0607142</v>
      </c>
      <c r="AM23" s="94">
        <f t="shared" si="75"/>
        <v>0</v>
      </c>
      <c r="AN23" s="94">
        <f t="shared" si="75"/>
        <v>0</v>
      </c>
      <c r="AO23" s="94">
        <f t="shared" si="75"/>
        <v>0</v>
      </c>
      <c r="AP23" s="94">
        <f t="shared" si="75"/>
        <v>5199600</v>
      </c>
      <c r="AQ23" s="94">
        <f t="shared" si="75"/>
        <v>249600</v>
      </c>
      <c r="AR23" s="94">
        <f t="shared" si="75"/>
        <v>0</v>
      </c>
      <c r="AS23" s="94">
        <f t="shared" si="75"/>
        <v>-757279667.47967482</v>
      </c>
      <c r="AT23" s="70"/>
      <c r="AU23" s="94">
        <f>SUM(AU24)</f>
        <v>756837523.36071432</v>
      </c>
      <c r="AV23" s="94">
        <f t="shared" ref="AV23:BF23" si="76">SUM(AV24)</f>
        <v>634753200</v>
      </c>
      <c r="AW23" s="94">
        <f t="shared" si="76"/>
        <v>764750000</v>
      </c>
      <c r="AX23" s="94">
        <f t="shared" si="76"/>
        <v>2156340723.3607144</v>
      </c>
      <c r="AY23" s="94">
        <f t="shared" si="76"/>
        <v>1266539923.3607144</v>
      </c>
      <c r="AZ23" s="94">
        <f t="shared" si="76"/>
        <v>0</v>
      </c>
      <c r="BA23" s="94">
        <f t="shared" si="76"/>
        <v>0</v>
      </c>
      <c r="BB23" s="94">
        <f t="shared" si="76"/>
        <v>0</v>
      </c>
      <c r="BC23" s="94">
        <f t="shared" si="76"/>
        <v>2346000</v>
      </c>
      <c r="BD23" s="94">
        <f t="shared" si="76"/>
        <v>249600</v>
      </c>
      <c r="BE23" s="94">
        <f t="shared" si="76"/>
        <v>0</v>
      </c>
      <c r="BF23" s="94">
        <f t="shared" si="76"/>
        <v>-887205200</v>
      </c>
      <c r="BG23" s="70"/>
      <c r="BH23" s="94">
        <f>SUM(BH24)</f>
        <v>754450124.77499998</v>
      </c>
      <c r="BI23" s="94">
        <f t="shared" ref="BI23:BS23" si="77">SUM(BI24)</f>
        <v>633128400</v>
      </c>
      <c r="BJ23" s="94">
        <f t="shared" si="77"/>
        <v>747500000</v>
      </c>
      <c r="BK23" s="94">
        <f t="shared" si="77"/>
        <v>2135078524.7750001</v>
      </c>
      <c r="BL23" s="94">
        <f t="shared" si="77"/>
        <v>1384152524.7750001</v>
      </c>
      <c r="BM23" s="94">
        <f t="shared" si="77"/>
        <v>0</v>
      </c>
      <c r="BN23" s="94">
        <f t="shared" si="77"/>
        <v>0</v>
      </c>
      <c r="BO23" s="94">
        <f t="shared" si="77"/>
        <v>0</v>
      </c>
      <c r="BP23" s="94">
        <f t="shared" si="77"/>
        <v>2346000</v>
      </c>
      <c r="BQ23" s="94">
        <f t="shared" si="77"/>
        <v>0</v>
      </c>
      <c r="BR23" s="94">
        <f t="shared" si="77"/>
        <v>0</v>
      </c>
      <c r="BS23" s="94">
        <f t="shared" si="77"/>
        <v>-748580000</v>
      </c>
      <c r="BT23" s="70"/>
      <c r="BU23" s="94">
        <f>SUM(BU24)</f>
        <v>754450124.77499998</v>
      </c>
      <c r="BV23" s="94">
        <f t="shared" ref="BV23:CF23" si="78">SUM(BV24)</f>
        <v>635728400</v>
      </c>
      <c r="BW23" s="94">
        <f t="shared" si="78"/>
        <v>0</v>
      </c>
      <c r="BX23" s="94">
        <f t="shared" si="78"/>
        <v>1390178524.7750001</v>
      </c>
      <c r="BY23" s="94">
        <f t="shared" si="78"/>
        <v>1386752524.7750001</v>
      </c>
      <c r="BZ23" s="94">
        <f t="shared" si="78"/>
        <v>0</v>
      </c>
      <c r="CA23" s="94">
        <f t="shared" si="78"/>
        <v>0</v>
      </c>
      <c r="CB23" s="94">
        <f t="shared" si="78"/>
        <v>0</v>
      </c>
      <c r="CC23" s="94">
        <f t="shared" si="78"/>
        <v>2346000</v>
      </c>
      <c r="CD23" s="94">
        <f t="shared" si="78"/>
        <v>0</v>
      </c>
      <c r="CE23" s="94">
        <f t="shared" si="78"/>
        <v>0</v>
      </c>
      <c r="CF23" s="94">
        <f t="shared" si="78"/>
        <v>-1080000</v>
      </c>
      <c r="CG23" s="70"/>
      <c r="CH23" s="94">
        <f>SUM(CH24)</f>
        <v>754450124.77499998</v>
      </c>
      <c r="CI23" s="94">
        <f t="shared" ref="CI23:CS23" si="79">SUM(CI24)</f>
        <v>633128400</v>
      </c>
      <c r="CJ23" s="94">
        <f t="shared" si="79"/>
        <v>0</v>
      </c>
      <c r="CK23" s="94">
        <f t="shared" si="79"/>
        <v>1387578524.7750001</v>
      </c>
      <c r="CL23" s="94">
        <f t="shared" si="79"/>
        <v>1384152524.7750001</v>
      </c>
      <c r="CM23" s="94">
        <f t="shared" si="79"/>
        <v>0</v>
      </c>
      <c r="CN23" s="94">
        <f t="shared" si="79"/>
        <v>0</v>
      </c>
      <c r="CO23" s="94">
        <f t="shared" si="79"/>
        <v>0</v>
      </c>
      <c r="CP23" s="94">
        <f t="shared" si="79"/>
        <v>2346000</v>
      </c>
      <c r="CQ23" s="94">
        <f t="shared" si="79"/>
        <v>0</v>
      </c>
      <c r="CR23" s="94">
        <f t="shared" si="79"/>
        <v>0</v>
      </c>
      <c r="CS23" s="94">
        <f t="shared" si="79"/>
        <v>-1080000</v>
      </c>
      <c r="CT23" s="70"/>
      <c r="CU23" s="94">
        <f>SUM(CU24)</f>
        <v>754450124.77499998</v>
      </c>
      <c r="CV23" s="94">
        <f t="shared" ref="CV23:DF23" si="80">SUM(CV24)</f>
        <v>633128400</v>
      </c>
      <c r="CW23" s="94">
        <f t="shared" si="80"/>
        <v>0</v>
      </c>
      <c r="CX23" s="94">
        <f t="shared" si="80"/>
        <v>1387578524.7750001</v>
      </c>
      <c r="CY23" s="94">
        <f t="shared" si="80"/>
        <v>1384152524.7750001</v>
      </c>
      <c r="CZ23" s="94">
        <f t="shared" si="80"/>
        <v>0</v>
      </c>
      <c r="DA23" s="94">
        <f t="shared" si="80"/>
        <v>0</v>
      </c>
      <c r="DB23" s="94">
        <f t="shared" si="80"/>
        <v>0</v>
      </c>
      <c r="DC23" s="94">
        <f t="shared" si="80"/>
        <v>2346000</v>
      </c>
      <c r="DD23" s="94">
        <f t="shared" si="80"/>
        <v>0</v>
      </c>
      <c r="DE23" s="94">
        <f t="shared" si="80"/>
        <v>0</v>
      </c>
      <c r="DF23" s="94">
        <f t="shared" si="80"/>
        <v>-1080000</v>
      </c>
      <c r="DG23" s="70"/>
      <c r="DH23" s="94">
        <f>SUM(DH24)</f>
        <v>754450124.77499998</v>
      </c>
      <c r="DI23" s="94">
        <f t="shared" ref="DI23:DS23" si="81">SUM(DI24)</f>
        <v>633128400</v>
      </c>
      <c r="DJ23" s="94">
        <f t="shared" si="81"/>
        <v>0</v>
      </c>
      <c r="DK23" s="94">
        <f t="shared" si="81"/>
        <v>1387578524.7750001</v>
      </c>
      <c r="DL23" s="94">
        <f t="shared" si="81"/>
        <v>1384152524.7750001</v>
      </c>
      <c r="DM23" s="94">
        <f t="shared" si="81"/>
        <v>0</v>
      </c>
      <c r="DN23" s="94">
        <f t="shared" si="81"/>
        <v>0</v>
      </c>
      <c r="DO23" s="94">
        <f t="shared" si="81"/>
        <v>0</v>
      </c>
      <c r="DP23" s="94">
        <f t="shared" si="81"/>
        <v>2346000</v>
      </c>
      <c r="DQ23" s="94">
        <f t="shared" si="81"/>
        <v>0</v>
      </c>
      <c r="DR23" s="94">
        <f t="shared" si="81"/>
        <v>0</v>
      </c>
      <c r="DS23" s="94">
        <f t="shared" si="81"/>
        <v>-1080000</v>
      </c>
      <c r="DT23" s="70"/>
      <c r="DU23" s="94">
        <f>SUM(DU24)</f>
        <v>754450124.77499998</v>
      </c>
      <c r="DV23" s="94">
        <f t="shared" ref="DV23:EF23" si="82">SUM(DV24)</f>
        <v>633128400</v>
      </c>
      <c r="DW23" s="94">
        <f t="shared" si="82"/>
        <v>0</v>
      </c>
      <c r="DX23" s="94">
        <f t="shared" si="82"/>
        <v>1387578524.7750001</v>
      </c>
      <c r="DY23" s="94">
        <f t="shared" si="82"/>
        <v>1384152524.7750001</v>
      </c>
      <c r="DZ23" s="94">
        <f t="shared" si="82"/>
        <v>0</v>
      </c>
      <c r="EA23" s="94">
        <f t="shared" si="82"/>
        <v>0</v>
      </c>
      <c r="EB23" s="94">
        <f t="shared" si="82"/>
        <v>0</v>
      </c>
      <c r="EC23" s="94">
        <f t="shared" si="82"/>
        <v>2346000</v>
      </c>
      <c r="ED23" s="94">
        <f t="shared" si="82"/>
        <v>0</v>
      </c>
      <c r="EE23" s="94">
        <f t="shared" si="82"/>
        <v>0</v>
      </c>
      <c r="EF23" s="94">
        <f t="shared" si="82"/>
        <v>-1080000</v>
      </c>
      <c r="EG23" s="70"/>
      <c r="EH23" s="94">
        <f t="shared" ref="EH23:ES23" si="83">SUM(EH24)</f>
        <v>6784385508.8571415</v>
      </c>
      <c r="EI23" s="94">
        <f t="shared" si="83"/>
        <v>5579965166.666666</v>
      </c>
      <c r="EJ23" s="94">
        <f t="shared" si="83"/>
        <v>2453245967.4796748</v>
      </c>
      <c r="EK23" s="94">
        <f t="shared" si="83"/>
        <v>14817596643.003483</v>
      </c>
      <c r="EL23" s="94">
        <f t="shared" si="83"/>
        <v>12326480875.523808</v>
      </c>
      <c r="EM23" s="94">
        <f t="shared" si="83"/>
        <v>0</v>
      </c>
      <c r="EN23" s="94">
        <f t="shared" si="83"/>
        <v>0</v>
      </c>
      <c r="EO23" s="94">
        <f t="shared" si="83"/>
        <v>0</v>
      </c>
      <c r="EP23" s="94">
        <f t="shared" si="83"/>
        <v>29995200</v>
      </c>
      <c r="EQ23" s="94">
        <f t="shared" si="83"/>
        <v>499200</v>
      </c>
      <c r="ER23" s="94">
        <f t="shared" si="83"/>
        <v>0</v>
      </c>
      <c r="ES23" s="94">
        <f t="shared" si="83"/>
        <v>-2460621367.4796748</v>
      </c>
      <c r="EU23" s="194">
        <f t="shared" si="23"/>
        <v>30494400</v>
      </c>
      <c r="EW23" s="194">
        <f t="shared" si="24"/>
        <v>-2460621367.4796753</v>
      </c>
      <c r="EX23" s="194">
        <f t="shared" si="21"/>
        <v>0</v>
      </c>
    </row>
    <row r="24" spans="1:154" s="77" customFormat="1" ht="96.6">
      <c r="A24" s="82"/>
      <c r="B24" s="88"/>
      <c r="C24" s="86"/>
      <c r="D24" s="193" t="str">
        <f>'Incremental_Cost Year 1'!D77</f>
        <v>07220 Shërbime të Kujdesit Shëndetësor Parësor/07330 Shërbime të Kujdesit Shëndetësor Dytësor/01110 Planifikimi, Menaxhimi dhe Administrimi/07450 Shërbime të Shëndetit Publik</v>
      </c>
      <c r="E24" s="193" t="str">
        <f>'Incremental_Cost Year 1'!E77</f>
        <v>1.6.1 Fuqizimi dhe zhvillimi i  ndërhyrjeve që mbështesin shëndetin e mirë mendor dhe zbulimin e hershëm të tyre që reduktojnë stigmën e cila lidhet me problemet e shëndetit mendor</v>
      </c>
      <c r="F24" s="96">
        <f>'Incremental_Cost Year 1'!F77</f>
        <v>2021</v>
      </c>
      <c r="G24" s="96">
        <f>'Incremental_Cost Year 1'!G77</f>
        <v>2030</v>
      </c>
      <c r="H24" s="92">
        <f>'Incremental_Cost Year 1'!AQ77</f>
        <v>168976319.32499999</v>
      </c>
      <c r="I24" s="92">
        <f>'Incremental_Cost Year 1'!AR77</f>
        <v>38504766.666666664</v>
      </c>
      <c r="J24" s="92">
        <f>'Incremental_Cost Year 1'!AS77</f>
        <v>83835000</v>
      </c>
      <c r="K24" s="92">
        <f>'Incremental_Cost Year 1'!AT77</f>
        <v>291316085.99166662</v>
      </c>
      <c r="L24" s="92">
        <f>'Incremental_Cost Year 1'!AU77</f>
        <v>287890085.99166662</v>
      </c>
      <c r="M24" s="92">
        <f>'Incremental_Cost Year 1'!AV77</f>
        <v>0</v>
      </c>
      <c r="N24" s="92">
        <f>'Incremental_Cost Year 1'!AW77</f>
        <v>0</v>
      </c>
      <c r="O24" s="92">
        <f>'Incremental_Cost Year 1'!AX77</f>
        <v>0</v>
      </c>
      <c r="P24" s="92">
        <f>'Incremental_Cost Year 1'!AY77</f>
        <v>3426000</v>
      </c>
      <c r="Q24" s="92">
        <f>'Incremental_Cost Year 1'!AZ77</f>
        <v>0</v>
      </c>
      <c r="R24" s="92">
        <f>'Incremental_Cost Year 1'!BA77</f>
        <v>0</v>
      </c>
      <c r="S24" s="92">
        <f>'Incremental_Cost Year 1'!BB77</f>
        <v>0</v>
      </c>
      <c r="T24" s="70"/>
      <c r="U24" s="92">
        <f>'Incremental_Cost Year 2'!AQ77</f>
        <v>601653714.46071422</v>
      </c>
      <c r="V24" s="92">
        <f>'Incremental_Cost Year 2'!AR77</f>
        <v>515730000</v>
      </c>
      <c r="W24" s="92">
        <f>'Incremental_Cost Year 2'!AS77</f>
        <v>158099500</v>
      </c>
      <c r="X24" s="92">
        <f>'Incremental_Cost Year 2'!AT77</f>
        <v>1275483214.4607143</v>
      </c>
      <c r="Y24" s="92">
        <f>'Incremental_Cost Year 2'!AU77</f>
        <v>1208379114.4607143</v>
      </c>
      <c r="Z24" s="92">
        <f>'Incremental_Cost Year 2'!AV77</f>
        <v>0</v>
      </c>
      <c r="AA24" s="92">
        <f>'Incremental_Cost Year 2'!AW77</f>
        <v>0</v>
      </c>
      <c r="AB24" s="92">
        <f>'Incremental_Cost Year 2'!AX77</f>
        <v>0</v>
      </c>
      <c r="AC24" s="92">
        <f>'Incremental_Cost Year 2'!AY77</f>
        <v>4947600</v>
      </c>
      <c r="AD24" s="92">
        <f>'Incremental_Cost Year 2'!AZ77</f>
        <v>0</v>
      </c>
      <c r="AE24" s="92">
        <f>'Incremental_Cost Year 2'!BA77</f>
        <v>0</v>
      </c>
      <c r="AF24" s="92">
        <f>'Incremental_Cost Year 2'!BB77</f>
        <v>-62156500</v>
      </c>
      <c r="AG24" s="70"/>
      <c r="AH24" s="92">
        <f>'Incremental_Cost Year 3'!AQ77</f>
        <v>730217203.06071424</v>
      </c>
      <c r="AI24" s="92">
        <f>'Incremental_Cost Year 3'!AR77</f>
        <v>589606800</v>
      </c>
      <c r="AJ24" s="92">
        <f>'Incremental_Cost Year 3'!AS77</f>
        <v>699061467.47967482</v>
      </c>
      <c r="AK24" s="92">
        <f>'Incremental_Cost Year 3'!AT77</f>
        <v>2018885470.5403891</v>
      </c>
      <c r="AL24" s="92">
        <f>'Incremental_Cost Year 3'!AU77</f>
        <v>1256156603.0607142</v>
      </c>
      <c r="AM24" s="92">
        <f>'Incremental_Cost Year 3'!AV77</f>
        <v>0</v>
      </c>
      <c r="AN24" s="92">
        <f>'Incremental_Cost Year 3'!AW77</f>
        <v>0</v>
      </c>
      <c r="AO24" s="92">
        <f>'Incremental_Cost Year 3'!AX77</f>
        <v>0</v>
      </c>
      <c r="AP24" s="92">
        <f>'Incremental_Cost Year 3'!AY77</f>
        <v>5199600</v>
      </c>
      <c r="AQ24" s="92">
        <f>'Incremental_Cost Year 3'!AZ77</f>
        <v>249600</v>
      </c>
      <c r="AR24" s="92">
        <f>'Incremental_Cost Year 3'!BA77</f>
        <v>0</v>
      </c>
      <c r="AS24" s="92">
        <f>'Incremental_Cost Year 3'!BB77</f>
        <v>-757279667.47967482</v>
      </c>
      <c r="AT24" s="70"/>
      <c r="AU24" s="92">
        <f>'Incremental_Cost Year 4'!AQ77</f>
        <v>756837523.36071432</v>
      </c>
      <c r="AV24" s="92">
        <f>'Incremental_Cost Year 4'!AR77</f>
        <v>634753200</v>
      </c>
      <c r="AW24" s="92">
        <f>'Incremental_Cost Year 4'!AS77</f>
        <v>764750000</v>
      </c>
      <c r="AX24" s="92">
        <f>'Incremental_Cost Year 4'!AT77</f>
        <v>2156340723.3607144</v>
      </c>
      <c r="AY24" s="92">
        <f>'Incremental_Cost Year 4'!AU77</f>
        <v>1266539923.3607144</v>
      </c>
      <c r="AZ24" s="92">
        <f>'Incremental_Cost Year 4'!AV77</f>
        <v>0</v>
      </c>
      <c r="BA24" s="92">
        <f>'Incremental_Cost Year 4'!AW77</f>
        <v>0</v>
      </c>
      <c r="BB24" s="92">
        <f>'Incremental_Cost Year 4'!AX77</f>
        <v>0</v>
      </c>
      <c r="BC24" s="92">
        <f>'Incremental_Cost Year 4'!AY77</f>
        <v>2346000</v>
      </c>
      <c r="BD24" s="92">
        <f>'Incremental_Cost Year 4'!AZ77</f>
        <v>249600</v>
      </c>
      <c r="BE24" s="92">
        <f>'Incremental_Cost Year 4'!BA77</f>
        <v>0</v>
      </c>
      <c r="BF24" s="92">
        <f>'Incremental_Cost Year 4'!BB77</f>
        <v>-887205200</v>
      </c>
      <c r="BG24" s="70"/>
      <c r="BH24" s="92">
        <f>'Incremental_Cost Year 5'!AQ77</f>
        <v>754450124.77499998</v>
      </c>
      <c r="BI24" s="92">
        <f>'Incremental_Cost Year 5'!AR77</f>
        <v>633128400</v>
      </c>
      <c r="BJ24" s="92">
        <f>'Incremental_Cost Year 5'!AS77</f>
        <v>747500000</v>
      </c>
      <c r="BK24" s="92">
        <f>'Incremental_Cost Year 5'!AT77</f>
        <v>2135078524.7750001</v>
      </c>
      <c r="BL24" s="92">
        <f>'Incremental_Cost Year 5'!AU77</f>
        <v>1384152524.7750001</v>
      </c>
      <c r="BM24" s="92">
        <f>'Incremental_Cost Year 5'!AV77</f>
        <v>0</v>
      </c>
      <c r="BN24" s="92">
        <f>'Incremental_Cost Year 5'!AW77</f>
        <v>0</v>
      </c>
      <c r="BO24" s="92">
        <f>'Incremental_Cost Year 5'!AX77</f>
        <v>0</v>
      </c>
      <c r="BP24" s="92">
        <f>'Incremental_Cost Year 5'!AY77</f>
        <v>2346000</v>
      </c>
      <c r="BQ24" s="92">
        <f>'Incremental_Cost Year 5'!AZ77</f>
        <v>0</v>
      </c>
      <c r="BR24" s="92">
        <f>'Incremental_Cost Year 5'!BA77</f>
        <v>0</v>
      </c>
      <c r="BS24" s="92">
        <f>'Incremental_Cost Year 5'!BB77</f>
        <v>-748580000</v>
      </c>
      <c r="BT24" s="70"/>
      <c r="BU24" s="92">
        <f>'Incremental_Cost Year 6'!AQ77</f>
        <v>754450124.77499998</v>
      </c>
      <c r="BV24" s="92">
        <f>'Incremental_Cost Year 6'!AR77</f>
        <v>635728400</v>
      </c>
      <c r="BW24" s="92">
        <f>'Incremental_Cost Year 6'!AS77</f>
        <v>0</v>
      </c>
      <c r="BX24" s="92">
        <f>'Incremental_Cost Year 6'!AT77</f>
        <v>1390178524.7750001</v>
      </c>
      <c r="BY24" s="92">
        <f>'Incremental_Cost Year 6'!AU77</f>
        <v>1386752524.7750001</v>
      </c>
      <c r="BZ24" s="92">
        <f>'Incremental_Cost Year 6'!AV77</f>
        <v>0</v>
      </c>
      <c r="CA24" s="92">
        <f>'Incremental_Cost Year 6'!AW77</f>
        <v>0</v>
      </c>
      <c r="CB24" s="92">
        <f>'Incremental_Cost Year 6'!AX77</f>
        <v>0</v>
      </c>
      <c r="CC24" s="92">
        <f>'Incremental_Cost Year 6'!AY77</f>
        <v>2346000</v>
      </c>
      <c r="CD24" s="92">
        <f>'Incremental_Cost Year 6'!AZ77</f>
        <v>0</v>
      </c>
      <c r="CE24" s="92">
        <f>'Incremental_Cost Year 6'!BA77</f>
        <v>0</v>
      </c>
      <c r="CF24" s="92">
        <f>'Incremental_Cost Year 6'!BB77</f>
        <v>-1080000</v>
      </c>
      <c r="CG24" s="70"/>
      <c r="CH24" s="92">
        <f>'Incremental_Cost Year 7'!AQ77</f>
        <v>754450124.77499998</v>
      </c>
      <c r="CI24" s="92">
        <f>'Incremental_Cost Year 7'!AR77</f>
        <v>633128400</v>
      </c>
      <c r="CJ24" s="92">
        <f>'Incremental_Cost Year 7'!AS77</f>
        <v>0</v>
      </c>
      <c r="CK24" s="92">
        <f>'Incremental_Cost Year 7'!AT77</f>
        <v>1387578524.7750001</v>
      </c>
      <c r="CL24" s="92">
        <f>'Incremental_Cost Year 7'!AU77</f>
        <v>1384152524.7750001</v>
      </c>
      <c r="CM24" s="92">
        <f>'Incremental_Cost Year 7'!AV77</f>
        <v>0</v>
      </c>
      <c r="CN24" s="92">
        <f>'Incremental_Cost Year 7'!AW77</f>
        <v>0</v>
      </c>
      <c r="CO24" s="92">
        <f>'Incremental_Cost Year 7'!AX77</f>
        <v>0</v>
      </c>
      <c r="CP24" s="92">
        <f>'Incremental_Cost Year 7'!AY77</f>
        <v>2346000</v>
      </c>
      <c r="CQ24" s="92">
        <f>'Incremental_Cost Year 7'!AZ77</f>
        <v>0</v>
      </c>
      <c r="CR24" s="92">
        <f>'Incremental_Cost Year 7'!BA77</f>
        <v>0</v>
      </c>
      <c r="CS24" s="92">
        <f>'Incremental_Cost Year 7'!BB77</f>
        <v>-1080000</v>
      </c>
      <c r="CT24" s="70"/>
      <c r="CU24" s="92">
        <f>'Incremental_Cost Year 8'!AQ77</f>
        <v>754450124.77499998</v>
      </c>
      <c r="CV24" s="92">
        <f>'Incremental_Cost Year 8'!AR77</f>
        <v>633128400</v>
      </c>
      <c r="CW24" s="92">
        <f>'Incremental_Cost Year 8'!AS77</f>
        <v>0</v>
      </c>
      <c r="CX24" s="92">
        <f>'Incremental_Cost Year 8'!AT77</f>
        <v>1387578524.7750001</v>
      </c>
      <c r="CY24" s="92">
        <f>'Incremental_Cost Year 8'!AU77</f>
        <v>1384152524.7750001</v>
      </c>
      <c r="CZ24" s="92">
        <f>'Incremental_Cost Year 8'!AV77</f>
        <v>0</v>
      </c>
      <c r="DA24" s="92">
        <f>'Incremental_Cost Year 8'!AW77</f>
        <v>0</v>
      </c>
      <c r="DB24" s="92">
        <f>'Incremental_Cost Year 8'!AX77</f>
        <v>0</v>
      </c>
      <c r="DC24" s="92">
        <f>'Incremental_Cost Year 8'!AY77</f>
        <v>2346000</v>
      </c>
      <c r="DD24" s="92">
        <f>'Incremental_Cost Year 8'!AZ77</f>
        <v>0</v>
      </c>
      <c r="DE24" s="92">
        <f>'Incremental_Cost Year 8'!BA77</f>
        <v>0</v>
      </c>
      <c r="DF24" s="92">
        <f>'Incremental_Cost Year 8'!BB77</f>
        <v>-1080000</v>
      </c>
      <c r="DG24" s="70"/>
      <c r="DH24" s="92">
        <f>'Incremental_Cost Year 9'!AQ77</f>
        <v>754450124.77499998</v>
      </c>
      <c r="DI24" s="92">
        <f>'Incremental_Cost Year 9'!AR77</f>
        <v>633128400</v>
      </c>
      <c r="DJ24" s="92">
        <f>'Incremental_Cost Year 9'!AS77</f>
        <v>0</v>
      </c>
      <c r="DK24" s="92">
        <f>'Incremental_Cost Year 9'!AT77</f>
        <v>1387578524.7750001</v>
      </c>
      <c r="DL24" s="92">
        <f>'Incremental_Cost Year 9'!AU77</f>
        <v>1384152524.7750001</v>
      </c>
      <c r="DM24" s="92">
        <f>'Incremental_Cost Year 9'!AV77</f>
        <v>0</v>
      </c>
      <c r="DN24" s="92">
        <f>'Incremental_Cost Year 9'!AW77</f>
        <v>0</v>
      </c>
      <c r="DO24" s="92">
        <f>'Incremental_Cost Year 9'!AX77</f>
        <v>0</v>
      </c>
      <c r="DP24" s="92">
        <f>'Incremental_Cost Year 9'!AY77</f>
        <v>2346000</v>
      </c>
      <c r="DQ24" s="92">
        <f>'Incremental_Cost Year 9'!AZ77</f>
        <v>0</v>
      </c>
      <c r="DR24" s="92">
        <f>'Incremental_Cost Year 9'!BA77</f>
        <v>0</v>
      </c>
      <c r="DS24" s="92">
        <f>'Incremental_Cost Year 9'!BB77</f>
        <v>-1080000</v>
      </c>
      <c r="DT24" s="70"/>
      <c r="DU24" s="92">
        <f>'Incremental_Cost Year 10'!AQ77</f>
        <v>754450124.77499998</v>
      </c>
      <c r="DV24" s="92">
        <f>'Incremental_Cost Year 10'!AR77</f>
        <v>633128400</v>
      </c>
      <c r="DW24" s="92">
        <f>'Incremental_Cost Year 10'!AS77</f>
        <v>0</v>
      </c>
      <c r="DX24" s="92">
        <f>'Incremental_Cost Year 10'!AT77</f>
        <v>1387578524.7750001</v>
      </c>
      <c r="DY24" s="92">
        <f>'Incremental_Cost Year 10'!AU77</f>
        <v>1384152524.7750001</v>
      </c>
      <c r="DZ24" s="92">
        <f>'Incremental_Cost Year 10'!AV77</f>
        <v>0</v>
      </c>
      <c r="EA24" s="92">
        <f>'Incremental_Cost Year 10'!AW77</f>
        <v>0</v>
      </c>
      <c r="EB24" s="92">
        <f>'Incremental_Cost Year 10'!AX77</f>
        <v>0</v>
      </c>
      <c r="EC24" s="92">
        <f>'Incremental_Cost Year 10'!AY77</f>
        <v>2346000</v>
      </c>
      <c r="ED24" s="92">
        <f>'Incremental_Cost Year 10'!AZ77</f>
        <v>0</v>
      </c>
      <c r="EE24" s="92">
        <f>'Incremental_Cost Year 10'!BA77</f>
        <v>0</v>
      </c>
      <c r="EF24" s="92">
        <f>'Incremental_Cost Year 10'!BB77</f>
        <v>-1080000</v>
      </c>
      <c r="EG24" s="70"/>
      <c r="EH24" s="92">
        <f t="shared" ref="EH24:ES24" si="84">H24+U24+AH24+AU24+BH24+BU24+CH24+CU24+DH24+DU24</f>
        <v>6784385508.8571415</v>
      </c>
      <c r="EI24" s="92">
        <f t="shared" si="84"/>
        <v>5579965166.666666</v>
      </c>
      <c r="EJ24" s="92">
        <f t="shared" si="84"/>
        <v>2453245967.4796748</v>
      </c>
      <c r="EK24" s="92">
        <f t="shared" si="84"/>
        <v>14817596643.003483</v>
      </c>
      <c r="EL24" s="92">
        <f t="shared" si="84"/>
        <v>12326480875.523808</v>
      </c>
      <c r="EM24" s="92">
        <f t="shared" si="84"/>
        <v>0</v>
      </c>
      <c r="EN24" s="92">
        <f t="shared" si="84"/>
        <v>0</v>
      </c>
      <c r="EO24" s="92">
        <f t="shared" si="84"/>
        <v>0</v>
      </c>
      <c r="EP24" s="92">
        <f t="shared" si="84"/>
        <v>29995200</v>
      </c>
      <c r="EQ24" s="92">
        <f t="shared" si="84"/>
        <v>499200</v>
      </c>
      <c r="ER24" s="92">
        <f t="shared" si="84"/>
        <v>0</v>
      </c>
      <c r="ES24" s="92">
        <f t="shared" si="84"/>
        <v>-2460621367.4796748</v>
      </c>
      <c r="EU24" s="194">
        <f t="shared" si="23"/>
        <v>30494400</v>
      </c>
      <c r="EW24" s="194">
        <f t="shared" si="24"/>
        <v>-2460621367.4796753</v>
      </c>
      <c r="EX24" s="194">
        <f t="shared" si="21"/>
        <v>0</v>
      </c>
    </row>
    <row r="25" spans="1:154">
      <c r="B25" s="383" t="str">
        <f>'Incremental_Cost Year 1'!B78:E78</f>
        <v xml:space="preserve">2.Qellimi I Politikes ( Kodi, Emertimi) Progresi drejt Mbulimit Universal Shëndetësor  </v>
      </c>
      <c r="C25" s="406"/>
      <c r="D25" s="406"/>
      <c r="E25" s="407"/>
      <c r="F25" s="50"/>
      <c r="G25" s="50"/>
      <c r="H25" s="53">
        <f>SUM(H26+H30+H32+H34+H36+H38+H40+H42+H44)</f>
        <v>9884656.7142857146</v>
      </c>
      <c r="I25" s="93">
        <f t="shared" ref="I25:S25" si="85">SUM(I26+I30+I32+I34+I36+I38+I40+I42+I44)</f>
        <v>1810395082</v>
      </c>
      <c r="J25" s="93">
        <f t="shared" si="85"/>
        <v>0</v>
      </c>
      <c r="K25" s="93">
        <f t="shared" si="85"/>
        <v>1820279738.7142859</v>
      </c>
      <c r="L25" s="93">
        <f t="shared" si="85"/>
        <v>1820279739</v>
      </c>
      <c r="M25" s="93">
        <f t="shared" si="85"/>
        <v>0</v>
      </c>
      <c r="N25" s="93">
        <f t="shared" si="85"/>
        <v>0</v>
      </c>
      <c r="O25" s="93">
        <f t="shared" si="85"/>
        <v>0</v>
      </c>
      <c r="P25" s="93">
        <f t="shared" si="85"/>
        <v>0</v>
      </c>
      <c r="Q25" s="93">
        <f t="shared" si="85"/>
        <v>0</v>
      </c>
      <c r="R25" s="93">
        <f t="shared" si="85"/>
        <v>0</v>
      </c>
      <c r="S25" s="93">
        <f t="shared" si="85"/>
        <v>0.28571428521536291</v>
      </c>
      <c r="U25" s="93">
        <f>SUM(U26+U30+U32+U34+U36+U38+U40+U42+U44)</f>
        <v>47670616.285714284</v>
      </c>
      <c r="V25" s="93">
        <f t="shared" ref="V25:AF25" si="86">SUM(V26+V30+V32+V34+V36+V38+V40+V42+V44)</f>
        <v>14707787883.6</v>
      </c>
      <c r="W25" s="93">
        <f t="shared" si="86"/>
        <v>0</v>
      </c>
      <c r="X25" s="93">
        <f t="shared" si="86"/>
        <v>14755458499.885715</v>
      </c>
      <c r="Y25" s="93">
        <f t="shared" si="86"/>
        <v>14738893090</v>
      </c>
      <c r="Z25" s="93">
        <f t="shared" si="86"/>
        <v>0</v>
      </c>
      <c r="AA25" s="93">
        <f t="shared" si="86"/>
        <v>10000000</v>
      </c>
      <c r="AB25" s="93">
        <f t="shared" si="86"/>
        <v>0</v>
      </c>
      <c r="AC25" s="93">
        <f t="shared" si="86"/>
        <v>0</v>
      </c>
      <c r="AD25" s="93">
        <f t="shared" si="86"/>
        <v>0</v>
      </c>
      <c r="AE25" s="93">
        <f t="shared" si="86"/>
        <v>0</v>
      </c>
      <c r="AF25" s="93">
        <f t="shared" si="86"/>
        <v>-6565409.8857142851</v>
      </c>
      <c r="AH25" s="93">
        <f>SUM(AH26+AH30+AH32+AH34+AH36+AH38+AH40+AH42+AH44)</f>
        <v>44727617.335714288</v>
      </c>
      <c r="AI25" s="93">
        <f t="shared" ref="AI25:AS25" si="87">SUM(AI26+AI30+AI32+AI34+AI36+AI38+AI40+AI42+AI44)</f>
        <v>14528383073.6</v>
      </c>
      <c r="AJ25" s="93">
        <f t="shared" si="87"/>
        <v>0</v>
      </c>
      <c r="AK25" s="93">
        <f t="shared" si="87"/>
        <v>14573110690.935715</v>
      </c>
      <c r="AL25" s="93">
        <f t="shared" si="87"/>
        <v>14567809690</v>
      </c>
      <c r="AM25" s="93">
        <f t="shared" si="87"/>
        <v>0</v>
      </c>
      <c r="AN25" s="93">
        <f t="shared" si="87"/>
        <v>0</v>
      </c>
      <c r="AO25" s="93">
        <f t="shared" si="87"/>
        <v>0</v>
      </c>
      <c r="AP25" s="93">
        <f t="shared" si="87"/>
        <v>0</v>
      </c>
      <c r="AQ25" s="93">
        <f t="shared" si="87"/>
        <v>0</v>
      </c>
      <c r="AR25" s="93">
        <f t="shared" si="87"/>
        <v>0</v>
      </c>
      <c r="AS25" s="93">
        <f t="shared" si="87"/>
        <v>-5301000.9357142858</v>
      </c>
      <c r="AU25" s="93">
        <f>SUM(AU26+AU30+AU32+AU34+AU36+AU38+AU40+AU42+AU44)</f>
        <v>45488618.035714284</v>
      </c>
      <c r="AV25" s="93">
        <f t="shared" ref="AV25:BF25" si="88">SUM(AV26+AV30+AV32+AV34+AV36+AV38+AV40+AV42+AV44)</f>
        <v>15480928974.800001</v>
      </c>
      <c r="AW25" s="93">
        <f t="shared" si="88"/>
        <v>0</v>
      </c>
      <c r="AX25" s="93">
        <f t="shared" si="88"/>
        <v>15526417592.835714</v>
      </c>
      <c r="AY25" s="93">
        <f t="shared" si="88"/>
        <v>15517673591</v>
      </c>
      <c r="AZ25" s="93">
        <f t="shared" si="88"/>
        <v>0</v>
      </c>
      <c r="BA25" s="93">
        <f t="shared" si="88"/>
        <v>0</v>
      </c>
      <c r="BB25" s="93">
        <f t="shared" si="88"/>
        <v>0</v>
      </c>
      <c r="BC25" s="93">
        <f t="shared" si="88"/>
        <v>0</v>
      </c>
      <c r="BD25" s="93">
        <f t="shared" si="88"/>
        <v>0</v>
      </c>
      <c r="BE25" s="93">
        <f t="shared" si="88"/>
        <v>0</v>
      </c>
      <c r="BF25" s="93">
        <f t="shared" si="88"/>
        <v>-8744001.8357142843</v>
      </c>
      <c r="BH25" s="93">
        <f>SUM(BH26+BH30+BH32+BH34+BH36+BH38+BH40+BH42+BH44)</f>
        <v>116683233.54428573</v>
      </c>
      <c r="BI25" s="93">
        <f t="shared" ref="BI25:BS25" si="89">SUM(BI26+BI30+BI32+BI34+BI36+BI38+BI40+BI42+BI44)</f>
        <v>15608769633.599998</v>
      </c>
      <c r="BJ25" s="93">
        <f t="shared" si="89"/>
        <v>34500000</v>
      </c>
      <c r="BK25" s="93">
        <f t="shared" si="89"/>
        <v>15759952867.144287</v>
      </c>
      <c r="BL25" s="93">
        <f t="shared" si="89"/>
        <v>15402213067.5</v>
      </c>
      <c r="BM25" s="93">
        <f t="shared" si="89"/>
        <v>0</v>
      </c>
      <c r="BN25" s="93">
        <f t="shared" si="89"/>
        <v>0</v>
      </c>
      <c r="BO25" s="93">
        <f t="shared" si="89"/>
        <v>0</v>
      </c>
      <c r="BP25" s="93">
        <f t="shared" si="89"/>
        <v>0</v>
      </c>
      <c r="BQ25" s="93">
        <f t="shared" si="89"/>
        <v>0</v>
      </c>
      <c r="BR25" s="93">
        <f t="shared" si="89"/>
        <v>0</v>
      </c>
      <c r="BS25" s="93">
        <f t="shared" si="89"/>
        <v>-357739799.64428574</v>
      </c>
      <c r="BU25" s="93">
        <f>SUM(BU26+BU30+BU32+BU34+BU36+BU38+BU40+BU42+BU44)</f>
        <v>112517977.14428572</v>
      </c>
      <c r="BV25" s="93">
        <f t="shared" ref="BV25:CF25" si="90">SUM(BV26+BV30+BV32+BV34+BV36+BV38+BV40+BV42+BV44)</f>
        <v>15006867508.799999</v>
      </c>
      <c r="BW25" s="93">
        <f t="shared" si="90"/>
        <v>23000000</v>
      </c>
      <c r="BX25" s="93">
        <f t="shared" si="90"/>
        <v>15142385485.944286</v>
      </c>
      <c r="BY25" s="93">
        <f t="shared" si="90"/>
        <v>14797610686.5</v>
      </c>
      <c r="BZ25" s="93">
        <f t="shared" si="90"/>
        <v>0</v>
      </c>
      <c r="CA25" s="93">
        <f t="shared" si="90"/>
        <v>0</v>
      </c>
      <c r="CB25" s="93">
        <f t="shared" si="90"/>
        <v>0</v>
      </c>
      <c r="CC25" s="93">
        <f t="shared" si="90"/>
        <v>0</v>
      </c>
      <c r="CD25" s="93">
        <f t="shared" si="90"/>
        <v>0</v>
      </c>
      <c r="CE25" s="93">
        <f t="shared" si="90"/>
        <v>0</v>
      </c>
      <c r="CF25" s="93">
        <f t="shared" si="90"/>
        <v>-344774799.44428575</v>
      </c>
      <c r="CH25" s="93">
        <f>SUM(CH26+CH30+CH32+CH34+CH36+CH38+CH40+CH42+CH44)</f>
        <v>114212577.84428573</v>
      </c>
      <c r="CI25" s="93">
        <f t="shared" ref="CI25:CS25" si="91">SUM(CI26+CI30+CI32+CI34+CI36+CI38+CI40+CI42+CI44)</f>
        <v>15005427007.200001</v>
      </c>
      <c r="CJ25" s="93">
        <f t="shared" si="91"/>
        <v>11500000</v>
      </c>
      <c r="CK25" s="93">
        <f t="shared" si="91"/>
        <v>15131139585.044285</v>
      </c>
      <c r="CL25" s="93">
        <f t="shared" si="91"/>
        <v>14798814785.5</v>
      </c>
      <c r="CM25" s="93">
        <f t="shared" si="91"/>
        <v>0</v>
      </c>
      <c r="CN25" s="93">
        <f t="shared" si="91"/>
        <v>0</v>
      </c>
      <c r="CO25" s="93">
        <f t="shared" si="91"/>
        <v>0</v>
      </c>
      <c r="CP25" s="93">
        <f t="shared" si="91"/>
        <v>0</v>
      </c>
      <c r="CQ25" s="93">
        <f t="shared" si="91"/>
        <v>0</v>
      </c>
      <c r="CR25" s="93">
        <f t="shared" si="91"/>
        <v>0</v>
      </c>
      <c r="CS25" s="93">
        <f t="shared" si="91"/>
        <v>-332324799.54428577</v>
      </c>
      <c r="CU25" s="93">
        <f>SUM(CU26+CU30+CU32+CU34+CU36+CU38+CU40+CU42+CU44)</f>
        <v>113222495.04428573</v>
      </c>
      <c r="CV25" s="93">
        <f t="shared" ref="CV25:DF25" si="92">SUM(CV26+CV30+CV32+CV34+CV36+CV38+CV40+CV42+CV44)</f>
        <v>15004850995.200001</v>
      </c>
      <c r="CW25" s="93">
        <f t="shared" si="92"/>
        <v>0</v>
      </c>
      <c r="CX25" s="93">
        <f t="shared" si="92"/>
        <v>15118073490.244286</v>
      </c>
      <c r="CY25" s="93">
        <f t="shared" si="92"/>
        <v>14797704690.5</v>
      </c>
      <c r="CZ25" s="93">
        <f t="shared" si="92"/>
        <v>0</v>
      </c>
      <c r="DA25" s="93">
        <f t="shared" si="92"/>
        <v>0</v>
      </c>
      <c r="DB25" s="93">
        <f t="shared" si="92"/>
        <v>0</v>
      </c>
      <c r="DC25" s="93">
        <f t="shared" si="92"/>
        <v>0</v>
      </c>
      <c r="DD25" s="93">
        <f t="shared" si="92"/>
        <v>0</v>
      </c>
      <c r="DE25" s="93">
        <f t="shared" si="92"/>
        <v>0</v>
      </c>
      <c r="DF25" s="93">
        <f t="shared" si="92"/>
        <v>-320368799.74428576</v>
      </c>
      <c r="DH25" s="93">
        <f>SUM(DH26+DH30+DH32+DH34+DH36+DH38+DH40+DH42+DH44)</f>
        <v>112128665.94428572</v>
      </c>
      <c r="DI25" s="93">
        <f t="shared" ref="DI25:DS25" si="93">SUM(DI26+DI30+DI32+DI34+DI36+DI38+DI40+DI42+DI44)</f>
        <v>15005239795.200001</v>
      </c>
      <c r="DJ25" s="93">
        <f t="shared" si="93"/>
        <v>0</v>
      </c>
      <c r="DK25" s="93">
        <f t="shared" si="93"/>
        <v>15117368461.144287</v>
      </c>
      <c r="DL25" s="93">
        <f t="shared" si="93"/>
        <v>14796429661.5</v>
      </c>
      <c r="DM25" s="93">
        <f t="shared" si="93"/>
        <v>0</v>
      </c>
      <c r="DN25" s="93">
        <f t="shared" si="93"/>
        <v>0</v>
      </c>
      <c r="DO25" s="93">
        <f t="shared" si="93"/>
        <v>0</v>
      </c>
      <c r="DP25" s="93">
        <f t="shared" si="93"/>
        <v>0</v>
      </c>
      <c r="DQ25" s="93">
        <f t="shared" si="93"/>
        <v>0</v>
      </c>
      <c r="DR25" s="93">
        <f t="shared" si="93"/>
        <v>0</v>
      </c>
      <c r="DS25" s="93">
        <f t="shared" si="93"/>
        <v>-320938799.64428574</v>
      </c>
      <c r="DU25" s="93">
        <f>SUM(DU26+DU30+DU32+DU34+DU36+DU38+DU40+DU42+DU44)</f>
        <v>111354244.74428572</v>
      </c>
      <c r="DV25" s="93">
        <f t="shared" ref="DV25:EF25" si="94">SUM(DV26+DV30+DV32+DV34+DV36+DV38+DV40+DV42+DV44)</f>
        <v>15004551943.200001</v>
      </c>
      <c r="DW25" s="93">
        <f t="shared" si="94"/>
        <v>0</v>
      </c>
      <c r="DX25" s="93">
        <f t="shared" si="94"/>
        <v>15115906187.944286</v>
      </c>
      <c r="DY25" s="93">
        <f t="shared" si="94"/>
        <v>14795657388.5</v>
      </c>
      <c r="DZ25" s="93">
        <f t="shared" si="94"/>
        <v>0</v>
      </c>
      <c r="EA25" s="93">
        <f t="shared" si="94"/>
        <v>0</v>
      </c>
      <c r="EB25" s="93">
        <f t="shared" si="94"/>
        <v>0</v>
      </c>
      <c r="EC25" s="93">
        <f t="shared" si="94"/>
        <v>0</v>
      </c>
      <c r="ED25" s="93">
        <f t="shared" si="94"/>
        <v>0</v>
      </c>
      <c r="EE25" s="93">
        <f t="shared" si="94"/>
        <v>0</v>
      </c>
      <c r="EF25" s="93">
        <f t="shared" si="94"/>
        <v>-320248799.44428575</v>
      </c>
      <c r="EH25" s="93">
        <f t="shared" ref="EH25:ES25" si="95">SUM(EH26+EH30+EH32+EH34+EH36+EH38+EH40+EH42+EH44)</f>
        <v>827890702.63714302</v>
      </c>
      <c r="EI25" s="93">
        <f t="shared" si="95"/>
        <v>137163201897.2</v>
      </c>
      <c r="EJ25" s="93">
        <f t="shared" si="95"/>
        <v>69000000</v>
      </c>
      <c r="EK25" s="93">
        <f t="shared" si="95"/>
        <v>138060092599.83719</v>
      </c>
      <c r="EL25" s="93">
        <f t="shared" si="95"/>
        <v>136033086390</v>
      </c>
      <c r="EM25" s="93">
        <f t="shared" si="95"/>
        <v>0</v>
      </c>
      <c r="EN25" s="93">
        <f t="shared" si="95"/>
        <v>10000000</v>
      </c>
      <c r="EO25" s="93">
        <f t="shared" si="95"/>
        <v>0</v>
      </c>
      <c r="EP25" s="93">
        <f t="shared" si="95"/>
        <v>0</v>
      </c>
      <c r="EQ25" s="93">
        <f t="shared" si="95"/>
        <v>0</v>
      </c>
      <c r="ER25" s="93">
        <f t="shared" si="95"/>
        <v>0</v>
      </c>
      <c r="ES25" s="93">
        <f t="shared" si="95"/>
        <v>-2017006209.8371427</v>
      </c>
      <c r="EU25" s="194">
        <f t="shared" si="23"/>
        <v>10000000</v>
      </c>
      <c r="EW25" s="194">
        <f t="shared" si="24"/>
        <v>-2017006209.8371887</v>
      </c>
      <c r="EX25" s="194">
        <f t="shared" si="21"/>
        <v>4.6014785766601563E-5</v>
      </c>
    </row>
    <row r="26" spans="1:154" ht="37.5" customHeight="1">
      <c r="A26" s="42"/>
      <c r="B26" s="48"/>
      <c r="C26" s="414" t="str">
        <f>'Incremental_Cost Year 1'!C79:E79</f>
        <v>2.1 Objektivi Specifik: Sigurimi i përgjigjes së sistemit shëndetësor ndaj nevojave shëndetësore të popullatës nëpërmjet përmirësimit të qeverisjes, zhvillimit të politikave, transparencës dhe llogaridhënies</v>
      </c>
      <c r="D26" s="414"/>
      <c r="E26" s="415"/>
      <c r="F26" s="67"/>
      <c r="G26" s="67"/>
      <c r="H26" s="54">
        <f>SUM(H27:H29)</f>
        <v>1058702.3999999999</v>
      </c>
      <c r="I26" s="94">
        <f t="shared" ref="I26:S26" si="96">SUM(I27:I29)</f>
        <v>563501000</v>
      </c>
      <c r="J26" s="94">
        <f t="shared" si="96"/>
        <v>0</v>
      </c>
      <c r="K26" s="94">
        <f t="shared" si="96"/>
        <v>564559702.39999998</v>
      </c>
      <c r="L26" s="94">
        <f t="shared" si="96"/>
        <v>564559702</v>
      </c>
      <c r="M26" s="94">
        <f t="shared" si="96"/>
        <v>0</v>
      </c>
      <c r="N26" s="94">
        <f t="shared" si="96"/>
        <v>0</v>
      </c>
      <c r="O26" s="94">
        <f t="shared" si="96"/>
        <v>0</v>
      </c>
      <c r="P26" s="94">
        <f t="shared" si="96"/>
        <v>0</v>
      </c>
      <c r="Q26" s="94">
        <f t="shared" si="96"/>
        <v>0</v>
      </c>
      <c r="R26" s="94">
        <f t="shared" si="96"/>
        <v>0</v>
      </c>
      <c r="S26" s="94">
        <f t="shared" si="96"/>
        <v>-0.39999999990686774</v>
      </c>
      <c r="U26" s="94">
        <f>SUM(U27:U29)</f>
        <v>8617361.4000000004</v>
      </c>
      <c r="V26" s="94">
        <f t="shared" ref="V26:AF26" si="97">SUM(V27:V29)</f>
        <v>3664918353.1999998</v>
      </c>
      <c r="W26" s="94">
        <f t="shared" si="97"/>
        <v>0</v>
      </c>
      <c r="X26" s="94">
        <f t="shared" si="97"/>
        <v>3673535714.5999999</v>
      </c>
      <c r="Y26" s="94">
        <f t="shared" si="97"/>
        <v>3662110714</v>
      </c>
      <c r="Z26" s="94">
        <f t="shared" si="97"/>
        <v>0</v>
      </c>
      <c r="AA26" s="94">
        <f t="shared" si="97"/>
        <v>10000000</v>
      </c>
      <c r="AB26" s="94">
        <f t="shared" si="97"/>
        <v>0</v>
      </c>
      <c r="AC26" s="94">
        <f t="shared" si="97"/>
        <v>0</v>
      </c>
      <c r="AD26" s="94">
        <f t="shared" si="97"/>
        <v>0</v>
      </c>
      <c r="AE26" s="94">
        <f t="shared" si="97"/>
        <v>0</v>
      </c>
      <c r="AF26" s="94">
        <f t="shared" si="97"/>
        <v>-1425000.6</v>
      </c>
      <c r="AH26" s="94">
        <f>SUM(AH27:AH29)</f>
        <v>8617361.4000000004</v>
      </c>
      <c r="AI26" s="94">
        <f t="shared" ref="AI26:AS26" si="98">SUM(AI27:AI29)</f>
        <v>3487131353.1999998</v>
      </c>
      <c r="AJ26" s="94">
        <f t="shared" si="98"/>
        <v>0</v>
      </c>
      <c r="AK26" s="94">
        <f t="shared" si="98"/>
        <v>3495748714.5999999</v>
      </c>
      <c r="AL26" s="94">
        <f t="shared" si="98"/>
        <v>3494152714</v>
      </c>
      <c r="AM26" s="94">
        <f t="shared" si="98"/>
        <v>0</v>
      </c>
      <c r="AN26" s="94">
        <f t="shared" si="98"/>
        <v>0</v>
      </c>
      <c r="AO26" s="94">
        <f t="shared" si="98"/>
        <v>0</v>
      </c>
      <c r="AP26" s="94">
        <f t="shared" si="98"/>
        <v>0</v>
      </c>
      <c r="AQ26" s="94">
        <f t="shared" si="98"/>
        <v>0</v>
      </c>
      <c r="AR26" s="94">
        <f t="shared" si="98"/>
        <v>0</v>
      </c>
      <c r="AS26" s="94">
        <f t="shared" si="98"/>
        <v>-1596000.6</v>
      </c>
      <c r="AU26" s="94">
        <f>SUM(AU27:AU29)</f>
        <v>7378590.9000000004</v>
      </c>
      <c r="AV26" s="94">
        <f t="shared" ref="AV26:BF26" si="99">SUM(AV27:AV29)</f>
        <v>3317684176.7999997</v>
      </c>
      <c r="AW26" s="94">
        <f t="shared" si="99"/>
        <v>0</v>
      </c>
      <c r="AX26" s="94">
        <f t="shared" si="99"/>
        <v>3325062767.6999998</v>
      </c>
      <c r="AY26" s="94">
        <f t="shared" si="99"/>
        <v>3321832767</v>
      </c>
      <c r="AZ26" s="94">
        <f t="shared" si="99"/>
        <v>0</v>
      </c>
      <c r="BA26" s="94">
        <f t="shared" si="99"/>
        <v>0</v>
      </c>
      <c r="BB26" s="94">
        <f t="shared" si="99"/>
        <v>0</v>
      </c>
      <c r="BC26" s="94">
        <f t="shared" si="99"/>
        <v>0</v>
      </c>
      <c r="BD26" s="94">
        <f t="shared" si="99"/>
        <v>0</v>
      </c>
      <c r="BE26" s="94">
        <f t="shared" si="99"/>
        <v>0</v>
      </c>
      <c r="BF26" s="94">
        <f t="shared" si="99"/>
        <v>-3230000.6999999997</v>
      </c>
      <c r="BH26" s="94">
        <f>SUM(BH27:BH29)</f>
        <v>7825598.5800000001</v>
      </c>
      <c r="BI26" s="94">
        <f t="shared" ref="BI26:BS26" si="100">SUM(BI27:BI29)</f>
        <v>3431205092.7999997</v>
      </c>
      <c r="BJ26" s="94">
        <f t="shared" si="100"/>
        <v>0</v>
      </c>
      <c r="BK26" s="94">
        <f t="shared" si="100"/>
        <v>3439030691.3800001</v>
      </c>
      <c r="BL26" s="94">
        <f t="shared" si="100"/>
        <v>3122354691</v>
      </c>
      <c r="BM26" s="94">
        <f t="shared" si="100"/>
        <v>0</v>
      </c>
      <c r="BN26" s="94">
        <f t="shared" si="100"/>
        <v>0</v>
      </c>
      <c r="BO26" s="94">
        <f t="shared" si="100"/>
        <v>0</v>
      </c>
      <c r="BP26" s="94">
        <f t="shared" si="100"/>
        <v>0</v>
      </c>
      <c r="BQ26" s="94">
        <f t="shared" si="100"/>
        <v>0</v>
      </c>
      <c r="BR26" s="94">
        <f t="shared" si="100"/>
        <v>0</v>
      </c>
      <c r="BS26" s="94">
        <f t="shared" si="100"/>
        <v>-316676000.38</v>
      </c>
      <c r="BU26" s="94">
        <f>SUM(BU27:BU29)</f>
        <v>7825598.5800000001</v>
      </c>
      <c r="BV26" s="94">
        <f t="shared" ref="BV26:CF26" si="101">SUM(BV27:BV29)</f>
        <v>2831205092.7999997</v>
      </c>
      <c r="BW26" s="94">
        <f t="shared" si="101"/>
        <v>0</v>
      </c>
      <c r="BX26" s="94">
        <f t="shared" si="101"/>
        <v>2839030691.3800001</v>
      </c>
      <c r="BY26" s="94">
        <f t="shared" si="101"/>
        <v>2522354691</v>
      </c>
      <c r="BZ26" s="94">
        <f t="shared" si="101"/>
        <v>0</v>
      </c>
      <c r="CA26" s="94">
        <f t="shared" si="101"/>
        <v>0</v>
      </c>
      <c r="CB26" s="94">
        <f t="shared" si="101"/>
        <v>0</v>
      </c>
      <c r="CC26" s="94">
        <f t="shared" si="101"/>
        <v>0</v>
      </c>
      <c r="CD26" s="94">
        <f t="shared" si="101"/>
        <v>0</v>
      </c>
      <c r="CE26" s="94">
        <f t="shared" si="101"/>
        <v>0</v>
      </c>
      <c r="CF26" s="94">
        <f t="shared" si="101"/>
        <v>-316676000.38</v>
      </c>
      <c r="CH26" s="94">
        <f>SUM(CH27:CH29)</f>
        <v>8530116.4800000004</v>
      </c>
      <c r="CI26" s="94">
        <f t="shared" ref="CI26:CS26" si="102">SUM(CI27:CI29)</f>
        <v>2828959619.1999998</v>
      </c>
      <c r="CJ26" s="94">
        <f t="shared" si="102"/>
        <v>0</v>
      </c>
      <c r="CK26" s="94">
        <f t="shared" si="102"/>
        <v>2837489735.6799998</v>
      </c>
      <c r="CL26" s="94">
        <f t="shared" si="102"/>
        <v>2522561735</v>
      </c>
      <c r="CM26" s="94">
        <f t="shared" si="102"/>
        <v>0</v>
      </c>
      <c r="CN26" s="94">
        <f t="shared" si="102"/>
        <v>0</v>
      </c>
      <c r="CO26" s="94">
        <f t="shared" si="102"/>
        <v>0</v>
      </c>
      <c r="CP26" s="94">
        <f t="shared" si="102"/>
        <v>0</v>
      </c>
      <c r="CQ26" s="94">
        <f t="shared" si="102"/>
        <v>0</v>
      </c>
      <c r="CR26" s="94">
        <f t="shared" si="102"/>
        <v>0</v>
      </c>
      <c r="CS26" s="94">
        <f t="shared" si="102"/>
        <v>-314928000.68000001</v>
      </c>
      <c r="CU26" s="94">
        <f>SUM(CU27:CU29)</f>
        <v>8530116.4800000004</v>
      </c>
      <c r="CV26" s="94">
        <f t="shared" ref="CV26:DF26" si="103">SUM(CV27:CV29)</f>
        <v>2828503619.1999998</v>
      </c>
      <c r="CW26" s="94">
        <f t="shared" si="103"/>
        <v>0</v>
      </c>
      <c r="CX26" s="94">
        <f t="shared" si="103"/>
        <v>2837033735.6799998</v>
      </c>
      <c r="CY26" s="94">
        <f t="shared" si="103"/>
        <v>2522561735</v>
      </c>
      <c r="CZ26" s="94">
        <f t="shared" si="103"/>
        <v>0</v>
      </c>
      <c r="DA26" s="94">
        <f t="shared" si="103"/>
        <v>0</v>
      </c>
      <c r="DB26" s="94">
        <f t="shared" si="103"/>
        <v>0</v>
      </c>
      <c r="DC26" s="94">
        <f t="shared" si="103"/>
        <v>0</v>
      </c>
      <c r="DD26" s="94">
        <f t="shared" si="103"/>
        <v>0</v>
      </c>
      <c r="DE26" s="94">
        <f t="shared" si="103"/>
        <v>0</v>
      </c>
      <c r="DF26" s="94">
        <f t="shared" si="103"/>
        <v>-314472000.68000001</v>
      </c>
      <c r="DH26" s="94">
        <f>SUM(DH27:DH29)</f>
        <v>8530116.4800000004</v>
      </c>
      <c r="DI26" s="94">
        <f t="shared" ref="DI26:DS26" si="104">SUM(DI27:DI29)</f>
        <v>2828503619.1999998</v>
      </c>
      <c r="DJ26" s="94">
        <f t="shared" si="104"/>
        <v>0</v>
      </c>
      <c r="DK26" s="94">
        <f t="shared" si="104"/>
        <v>2837033735.6799998</v>
      </c>
      <c r="DL26" s="94">
        <f t="shared" si="104"/>
        <v>2522561735</v>
      </c>
      <c r="DM26" s="94">
        <f t="shared" si="104"/>
        <v>0</v>
      </c>
      <c r="DN26" s="94">
        <f t="shared" si="104"/>
        <v>0</v>
      </c>
      <c r="DO26" s="94">
        <f t="shared" si="104"/>
        <v>0</v>
      </c>
      <c r="DP26" s="94">
        <f t="shared" si="104"/>
        <v>0</v>
      </c>
      <c r="DQ26" s="94">
        <f t="shared" si="104"/>
        <v>0</v>
      </c>
      <c r="DR26" s="94">
        <f t="shared" si="104"/>
        <v>0</v>
      </c>
      <c r="DS26" s="94">
        <f t="shared" si="104"/>
        <v>-314472000.68000001</v>
      </c>
      <c r="DU26" s="94">
        <f>SUM(DU27:DU29)</f>
        <v>8530116.4800000004</v>
      </c>
      <c r="DV26" s="94">
        <f t="shared" ref="DV26:EF26" si="105">SUM(DV27:DV29)</f>
        <v>2828503619.1999998</v>
      </c>
      <c r="DW26" s="94">
        <f t="shared" si="105"/>
        <v>0</v>
      </c>
      <c r="DX26" s="94">
        <f t="shared" si="105"/>
        <v>2837033735.6799998</v>
      </c>
      <c r="DY26" s="94">
        <f t="shared" si="105"/>
        <v>2522561735</v>
      </c>
      <c r="DZ26" s="94">
        <f t="shared" si="105"/>
        <v>0</v>
      </c>
      <c r="EA26" s="94">
        <f t="shared" si="105"/>
        <v>0</v>
      </c>
      <c r="EB26" s="94">
        <f t="shared" si="105"/>
        <v>0</v>
      </c>
      <c r="EC26" s="94">
        <f t="shared" si="105"/>
        <v>0</v>
      </c>
      <c r="ED26" s="94">
        <f t="shared" si="105"/>
        <v>0</v>
      </c>
      <c r="EE26" s="94">
        <f t="shared" si="105"/>
        <v>0</v>
      </c>
      <c r="EF26" s="94">
        <f t="shared" si="105"/>
        <v>-314472000.68000001</v>
      </c>
      <c r="EH26" s="94">
        <f t="shared" ref="EH26:ES26" si="106">SUM(EH27:EH29)</f>
        <v>75443679.179999992</v>
      </c>
      <c r="EI26" s="94">
        <f t="shared" si="106"/>
        <v>28610115545.599998</v>
      </c>
      <c r="EJ26" s="94">
        <f t="shared" si="106"/>
        <v>0</v>
      </c>
      <c r="EK26" s="94">
        <f t="shared" si="106"/>
        <v>28685559224.779999</v>
      </c>
      <c r="EL26" s="94">
        <f t="shared" si="106"/>
        <v>26777612219</v>
      </c>
      <c r="EM26" s="94">
        <f t="shared" si="106"/>
        <v>0</v>
      </c>
      <c r="EN26" s="94">
        <f t="shared" si="106"/>
        <v>10000000</v>
      </c>
      <c r="EO26" s="94">
        <f t="shared" si="106"/>
        <v>0</v>
      </c>
      <c r="EP26" s="94">
        <f t="shared" si="106"/>
        <v>0</v>
      </c>
      <c r="EQ26" s="94">
        <f t="shared" si="106"/>
        <v>0</v>
      </c>
      <c r="ER26" s="94">
        <f t="shared" si="106"/>
        <v>0</v>
      </c>
      <c r="ES26" s="94">
        <f t="shared" si="106"/>
        <v>-1897947005.78</v>
      </c>
      <c r="EU26" s="194">
        <f t="shared" si="23"/>
        <v>10000000</v>
      </c>
      <c r="EW26" s="194">
        <f t="shared" si="24"/>
        <v>-1897947005.7799988</v>
      </c>
      <c r="EX26" s="194">
        <f t="shared" si="21"/>
        <v>0</v>
      </c>
    </row>
    <row r="27" spans="1:154" s="77" customFormat="1" ht="82.8">
      <c r="A27" s="82"/>
      <c r="B27" s="88"/>
      <c r="C27" s="100"/>
      <c r="D27" s="193" t="str">
        <f>'Incremental_Cost Year 1'!D85</f>
        <v>07330 Shërbime të Kujdesit Shëndetësor Dytësor/07450 Shërbime të Shëndetit Publik/07220 Shërbime të Kujdesit Shëndetësor Parësor</v>
      </c>
      <c r="E27" s="193" t="str">
        <f>'Incremental_Cost Year 1'!E85</f>
        <v>2.1.1. Zhvillimi i mekanizmave mbrojtës financiarë për mbulimin me kujdes shëndetësor pranë vendbanimit të qytetarëve.</v>
      </c>
      <c r="F27" s="96">
        <f>'Incremental_Cost Year 1'!F85</f>
        <v>2021</v>
      </c>
      <c r="G27" s="96">
        <f>'Incremental_Cost Year 1'!G85</f>
        <v>2030</v>
      </c>
      <c r="H27" s="92">
        <f>'Incremental_Cost Year 1'!AQ85</f>
        <v>0</v>
      </c>
      <c r="I27" s="92">
        <f>'Incremental_Cost Year 1'!AR85</f>
        <v>563501000</v>
      </c>
      <c r="J27" s="92">
        <f>'Incremental_Cost Year 1'!AS85</f>
        <v>0</v>
      </c>
      <c r="K27" s="92">
        <f>'Incremental_Cost Year 1'!AT85</f>
        <v>563501000</v>
      </c>
      <c r="L27" s="92">
        <f>'Incremental_Cost Year 1'!AU85</f>
        <v>563501000</v>
      </c>
      <c r="M27" s="92">
        <f>'Incremental_Cost Year 1'!AV85</f>
        <v>0</v>
      </c>
      <c r="N27" s="92">
        <f>'Incremental_Cost Year 1'!AW85</f>
        <v>0</v>
      </c>
      <c r="O27" s="92">
        <f>'Incremental_Cost Year 1'!AX85</f>
        <v>0</v>
      </c>
      <c r="P27" s="92">
        <f>'Incremental_Cost Year 1'!AY85</f>
        <v>0</v>
      </c>
      <c r="Q27" s="92">
        <f>'Incremental_Cost Year 1'!AZ85</f>
        <v>0</v>
      </c>
      <c r="R27" s="92">
        <f>'Incremental_Cost Year 1'!BA85</f>
        <v>0</v>
      </c>
      <c r="S27" s="92">
        <f>'Incremental_Cost Year 1'!BB85</f>
        <v>0</v>
      </c>
      <c r="T27" s="70"/>
      <c r="U27" s="92">
        <f>'Incremental_Cost Year 2'!AQ85</f>
        <v>2475207</v>
      </c>
      <c r="V27" s="92">
        <f>'Incremental_Cost Year 2'!AR85</f>
        <v>3663158000</v>
      </c>
      <c r="W27" s="92">
        <f>'Incremental_Cost Year 2'!AS85</f>
        <v>0</v>
      </c>
      <c r="X27" s="92">
        <f>'Incremental_Cost Year 2'!AT85</f>
        <v>3665633207</v>
      </c>
      <c r="Y27" s="92">
        <f>'Incremental_Cost Year 2'!AU85</f>
        <v>3654778207</v>
      </c>
      <c r="Z27" s="92">
        <f>'Incremental_Cost Year 2'!AV85</f>
        <v>0</v>
      </c>
      <c r="AA27" s="92">
        <f>'Incremental_Cost Year 2'!AW85</f>
        <v>10000000</v>
      </c>
      <c r="AB27" s="92">
        <f>'Incremental_Cost Year 2'!AX85</f>
        <v>0</v>
      </c>
      <c r="AC27" s="92">
        <f>'Incremental_Cost Year 2'!AY85</f>
        <v>0</v>
      </c>
      <c r="AD27" s="92">
        <f>'Incremental_Cost Year 2'!AZ85</f>
        <v>0</v>
      </c>
      <c r="AE27" s="92">
        <f>'Incremental_Cost Year 2'!BA85</f>
        <v>0</v>
      </c>
      <c r="AF27" s="92">
        <f>'Incremental_Cost Year 2'!BB85</f>
        <v>-855000</v>
      </c>
      <c r="AG27" s="70"/>
      <c r="AH27" s="92">
        <f>'Incremental_Cost Year 3'!AQ85</f>
        <v>2475207</v>
      </c>
      <c r="AI27" s="92">
        <f>'Incremental_Cost Year 3'!AR85</f>
        <v>3485371000</v>
      </c>
      <c r="AJ27" s="92">
        <f>'Incremental_Cost Year 3'!AS85</f>
        <v>0</v>
      </c>
      <c r="AK27" s="92">
        <f>'Incremental_Cost Year 3'!AT85</f>
        <v>3487846207</v>
      </c>
      <c r="AL27" s="92">
        <f>'Incremental_Cost Year 3'!AU85</f>
        <v>3486820207</v>
      </c>
      <c r="AM27" s="92">
        <f>'Incremental_Cost Year 3'!AV85</f>
        <v>0</v>
      </c>
      <c r="AN27" s="92">
        <f>'Incremental_Cost Year 3'!AW85</f>
        <v>0</v>
      </c>
      <c r="AO27" s="92">
        <f>'Incremental_Cost Year 3'!AX85</f>
        <v>0</v>
      </c>
      <c r="AP27" s="92">
        <f>'Incremental_Cost Year 3'!AY85</f>
        <v>0</v>
      </c>
      <c r="AQ27" s="92">
        <f>'Incremental_Cost Year 3'!AZ85</f>
        <v>0</v>
      </c>
      <c r="AR27" s="92">
        <f>'Incremental_Cost Year 3'!BA85</f>
        <v>0</v>
      </c>
      <c r="AS27" s="92">
        <f>'Incremental_Cost Year 3'!BB85</f>
        <v>-1026000</v>
      </c>
      <c r="AT27" s="70"/>
      <c r="AU27" s="92">
        <f>'Incremental_Cost Year 4'!AQ85</f>
        <v>0</v>
      </c>
      <c r="AV27" s="92">
        <f>'Incremental_Cost Year 4'!AR85</f>
        <v>3312465000</v>
      </c>
      <c r="AW27" s="92">
        <f>'Incremental_Cost Year 4'!AS85</f>
        <v>0</v>
      </c>
      <c r="AX27" s="92">
        <f>'Incremental_Cost Year 4'!AT85</f>
        <v>3312465000</v>
      </c>
      <c r="AY27" s="92">
        <f>'Incremental_Cost Year 4'!AU85</f>
        <v>3312465000</v>
      </c>
      <c r="AZ27" s="92">
        <f>'Incremental_Cost Year 4'!AV85</f>
        <v>0</v>
      </c>
      <c r="BA27" s="92">
        <f>'Incremental_Cost Year 4'!AW85</f>
        <v>0</v>
      </c>
      <c r="BB27" s="92">
        <f>'Incremental_Cost Year 4'!AX85</f>
        <v>0</v>
      </c>
      <c r="BC27" s="92">
        <f>'Incremental_Cost Year 4'!AY85</f>
        <v>0</v>
      </c>
      <c r="BD27" s="92">
        <f>'Incremental_Cost Year 4'!AZ85</f>
        <v>0</v>
      </c>
      <c r="BE27" s="92">
        <f>'Incremental_Cost Year 4'!BA85</f>
        <v>0</v>
      </c>
      <c r="BF27" s="92">
        <f>'Incremental_Cost Year 4'!BB85</f>
        <v>0</v>
      </c>
      <c r="BG27" s="70"/>
      <c r="BH27" s="92">
        <f>'Incremental_Cost Year 5'!AQ85</f>
        <v>0</v>
      </c>
      <c r="BI27" s="92">
        <f>'Incremental_Cost Year 5'!AR85</f>
        <v>3425911000</v>
      </c>
      <c r="BJ27" s="92">
        <f>'Incremental_Cost Year 5'!AS85</f>
        <v>0</v>
      </c>
      <c r="BK27" s="92">
        <f>'Incremental_Cost Year 5'!AT85</f>
        <v>3425911000</v>
      </c>
      <c r="BL27" s="92">
        <f>'Incremental_Cost Year 5'!AU85</f>
        <v>3112465000</v>
      </c>
      <c r="BM27" s="92">
        <f>'Incremental_Cost Year 5'!AV85</f>
        <v>0</v>
      </c>
      <c r="BN27" s="92">
        <f>'Incremental_Cost Year 5'!AW85</f>
        <v>0</v>
      </c>
      <c r="BO27" s="92">
        <f>'Incremental_Cost Year 5'!AX85</f>
        <v>0</v>
      </c>
      <c r="BP27" s="92">
        <f>'Incremental_Cost Year 5'!AY85</f>
        <v>0</v>
      </c>
      <c r="BQ27" s="92">
        <f>'Incremental_Cost Year 5'!AZ85</f>
        <v>0</v>
      </c>
      <c r="BR27" s="92">
        <f>'Incremental_Cost Year 5'!BA85</f>
        <v>0</v>
      </c>
      <c r="BS27" s="92">
        <f>'Incremental_Cost Year 5'!BB85</f>
        <v>-313446000</v>
      </c>
      <c r="BT27" s="70"/>
      <c r="BU27" s="92">
        <f>'Incremental_Cost Year 6'!AQ85</f>
        <v>0</v>
      </c>
      <c r="BV27" s="92">
        <f>'Incremental_Cost Year 6'!AR85</f>
        <v>2825911000</v>
      </c>
      <c r="BW27" s="92">
        <f>'Incremental_Cost Year 6'!AS85</f>
        <v>0</v>
      </c>
      <c r="BX27" s="92">
        <f>'Incremental_Cost Year 6'!AT85</f>
        <v>2825911000</v>
      </c>
      <c r="BY27" s="92">
        <f>'Incremental_Cost Year 6'!AU85</f>
        <v>2512465000</v>
      </c>
      <c r="BZ27" s="92">
        <f>'Incremental_Cost Year 6'!AV85</f>
        <v>0</v>
      </c>
      <c r="CA27" s="92">
        <f>'Incremental_Cost Year 6'!AW85</f>
        <v>0</v>
      </c>
      <c r="CB27" s="92">
        <f>'Incremental_Cost Year 6'!AX85</f>
        <v>0</v>
      </c>
      <c r="CC27" s="92">
        <f>'Incremental_Cost Year 6'!AY85</f>
        <v>0</v>
      </c>
      <c r="CD27" s="92">
        <f>'Incremental_Cost Year 6'!AZ85</f>
        <v>0</v>
      </c>
      <c r="CE27" s="92">
        <f>'Incremental_Cost Year 6'!BA85</f>
        <v>0</v>
      </c>
      <c r="CF27" s="92">
        <f>'Incremental_Cost Year 6'!BB85</f>
        <v>-313446000</v>
      </c>
      <c r="CG27" s="70"/>
      <c r="CH27" s="92">
        <f>'Incremental_Cost Year 7'!AQ85</f>
        <v>0</v>
      </c>
      <c r="CI27" s="92">
        <f>'Incremental_Cost Year 7'!AR85</f>
        <v>2825911000</v>
      </c>
      <c r="CJ27" s="92">
        <f>'Incremental_Cost Year 7'!AS85</f>
        <v>0</v>
      </c>
      <c r="CK27" s="92">
        <f>'Incremental_Cost Year 7'!AT85</f>
        <v>2825911000</v>
      </c>
      <c r="CL27" s="92">
        <f>'Incremental_Cost Year 7'!AU85</f>
        <v>2512465000</v>
      </c>
      <c r="CM27" s="92">
        <f>'Incremental_Cost Year 7'!AV85</f>
        <v>0</v>
      </c>
      <c r="CN27" s="92">
        <f>'Incremental_Cost Year 7'!AW85</f>
        <v>0</v>
      </c>
      <c r="CO27" s="92">
        <f>'Incremental_Cost Year 7'!AX85</f>
        <v>0</v>
      </c>
      <c r="CP27" s="92">
        <f>'Incremental_Cost Year 7'!AY85</f>
        <v>0</v>
      </c>
      <c r="CQ27" s="92">
        <f>'Incremental_Cost Year 7'!AZ85</f>
        <v>0</v>
      </c>
      <c r="CR27" s="92">
        <f>'Incremental_Cost Year 7'!BA85</f>
        <v>0</v>
      </c>
      <c r="CS27" s="92">
        <f>'Incremental_Cost Year 7'!BB85</f>
        <v>-313446000</v>
      </c>
      <c r="CT27" s="70"/>
      <c r="CU27" s="92">
        <f>'Incremental_Cost Year 8'!AQ85</f>
        <v>0</v>
      </c>
      <c r="CV27" s="92">
        <f>'Incremental_Cost Year 8'!AR85</f>
        <v>2825911000</v>
      </c>
      <c r="CW27" s="92">
        <f>'Incremental_Cost Year 8'!AS85</f>
        <v>0</v>
      </c>
      <c r="CX27" s="92">
        <f>'Incremental_Cost Year 8'!AT85</f>
        <v>2825911000</v>
      </c>
      <c r="CY27" s="92">
        <f>'Incremental_Cost Year 8'!AU85</f>
        <v>2512465000</v>
      </c>
      <c r="CZ27" s="92">
        <f>'Incremental_Cost Year 8'!AV85</f>
        <v>0</v>
      </c>
      <c r="DA27" s="92">
        <f>'Incremental_Cost Year 8'!AW85</f>
        <v>0</v>
      </c>
      <c r="DB27" s="92">
        <f>'Incremental_Cost Year 8'!AX85</f>
        <v>0</v>
      </c>
      <c r="DC27" s="92">
        <f>'Incremental_Cost Year 8'!AY85</f>
        <v>0</v>
      </c>
      <c r="DD27" s="92">
        <f>'Incremental_Cost Year 8'!AZ85</f>
        <v>0</v>
      </c>
      <c r="DE27" s="92">
        <f>'Incremental_Cost Year 8'!BA85</f>
        <v>0</v>
      </c>
      <c r="DF27" s="92">
        <f>'Incremental_Cost Year 8'!BB85</f>
        <v>-313446000</v>
      </c>
      <c r="DG27" s="70"/>
      <c r="DH27" s="92">
        <f>'Incremental_Cost Year 9'!AQ85</f>
        <v>0</v>
      </c>
      <c r="DI27" s="92">
        <f>'Incremental_Cost Year 9'!AR85</f>
        <v>2825911000</v>
      </c>
      <c r="DJ27" s="92">
        <f>'Incremental_Cost Year 9'!AS85</f>
        <v>0</v>
      </c>
      <c r="DK27" s="92">
        <f>'Incremental_Cost Year 9'!AT85</f>
        <v>2825911000</v>
      </c>
      <c r="DL27" s="92">
        <f>'Incremental_Cost Year 9'!AU85</f>
        <v>2512465000</v>
      </c>
      <c r="DM27" s="92">
        <f>'Incremental_Cost Year 9'!AV85</f>
        <v>0</v>
      </c>
      <c r="DN27" s="92">
        <f>'Incremental_Cost Year 9'!AW85</f>
        <v>0</v>
      </c>
      <c r="DO27" s="92">
        <f>'Incremental_Cost Year 9'!AX85</f>
        <v>0</v>
      </c>
      <c r="DP27" s="92">
        <f>'Incremental_Cost Year 9'!AY85</f>
        <v>0</v>
      </c>
      <c r="DQ27" s="92">
        <f>'Incremental_Cost Year 9'!AZ85</f>
        <v>0</v>
      </c>
      <c r="DR27" s="92">
        <f>'Incremental_Cost Year 9'!BA85</f>
        <v>0</v>
      </c>
      <c r="DS27" s="92">
        <f>'Incremental_Cost Year 9'!BB85</f>
        <v>-313446000</v>
      </c>
      <c r="DT27" s="70"/>
      <c r="DU27" s="92">
        <f>'Incremental_Cost Year 10'!AQ85</f>
        <v>0</v>
      </c>
      <c r="DV27" s="92">
        <f>'Incremental_Cost Year 10'!AR85</f>
        <v>2825911000</v>
      </c>
      <c r="DW27" s="92">
        <f>'Incremental_Cost Year 10'!AS85</f>
        <v>0</v>
      </c>
      <c r="DX27" s="92">
        <f>'Incremental_Cost Year 10'!AT85</f>
        <v>2825911000</v>
      </c>
      <c r="DY27" s="92">
        <f>'Incremental_Cost Year 10'!AU85</f>
        <v>2512465000</v>
      </c>
      <c r="DZ27" s="92">
        <f>'Incremental_Cost Year 10'!AV85</f>
        <v>0</v>
      </c>
      <c r="EA27" s="92">
        <f>'Incremental_Cost Year 10'!AW85</f>
        <v>0</v>
      </c>
      <c r="EB27" s="92">
        <f>'Incremental_Cost Year 10'!AX85</f>
        <v>0</v>
      </c>
      <c r="EC27" s="92">
        <f>'Incremental_Cost Year 10'!AY85</f>
        <v>0</v>
      </c>
      <c r="ED27" s="92">
        <f>'Incremental_Cost Year 10'!AZ85</f>
        <v>0</v>
      </c>
      <c r="EE27" s="92">
        <f>'Incremental_Cost Year 10'!BA85</f>
        <v>0</v>
      </c>
      <c r="EF27" s="92">
        <f>'Incremental_Cost Year 10'!BB85</f>
        <v>-313446000</v>
      </c>
      <c r="EG27" s="70"/>
      <c r="EH27" s="92">
        <f t="shared" ref="EH27:ES28" si="107">H27+U27+AH27+AU27+BH27+BU27+CH27+CU27+DH27+DU27</f>
        <v>4950414</v>
      </c>
      <c r="EI27" s="92">
        <f t="shared" si="107"/>
        <v>28579961000</v>
      </c>
      <c r="EJ27" s="92">
        <f t="shared" si="107"/>
        <v>0</v>
      </c>
      <c r="EK27" s="92">
        <f t="shared" si="107"/>
        <v>28584911414</v>
      </c>
      <c r="EL27" s="92">
        <f t="shared" si="107"/>
        <v>26692354414</v>
      </c>
      <c r="EM27" s="92">
        <f t="shared" si="107"/>
        <v>0</v>
      </c>
      <c r="EN27" s="92">
        <f t="shared" si="107"/>
        <v>10000000</v>
      </c>
      <c r="EO27" s="92">
        <f t="shared" si="107"/>
        <v>0</v>
      </c>
      <c r="EP27" s="92">
        <f t="shared" si="107"/>
        <v>0</v>
      </c>
      <c r="EQ27" s="92">
        <f t="shared" si="107"/>
        <v>0</v>
      </c>
      <c r="ER27" s="92">
        <f t="shared" si="107"/>
        <v>0</v>
      </c>
      <c r="ES27" s="92">
        <f t="shared" si="107"/>
        <v>-1882557000</v>
      </c>
      <c r="EU27" s="194">
        <f t="shared" si="23"/>
        <v>10000000</v>
      </c>
      <c r="EW27" s="194">
        <f t="shared" si="24"/>
        <v>-1882557000</v>
      </c>
      <c r="EX27" s="194">
        <f t="shared" si="21"/>
        <v>0</v>
      </c>
    </row>
    <row r="28" spans="1:154" s="77" customFormat="1" ht="41.4">
      <c r="A28" s="82"/>
      <c r="B28" s="88"/>
      <c r="C28" s="100"/>
      <c r="D28" s="193" t="str">
        <f>'Incremental_Cost Year 1'!D88</f>
        <v>01110 Planifikimi, Menaxhimi dhe Administrimi</v>
      </c>
      <c r="E28" s="193" t="str">
        <f>'Incremental_Cost Year 1'!E88</f>
        <v>2.1.2 Zhvillimi i Planit Strategjik mbi rolin e Shqipërisë në diskutimet, rrjetet dhe organizatat rajonale dhe globale në lidhje me tematikat shëndetësore</v>
      </c>
      <c r="F28" s="96">
        <f>'Incremental_Cost Year 1'!F88</f>
        <v>2024</v>
      </c>
      <c r="G28" s="96">
        <f>'Incremental_Cost Year 1'!G88</f>
        <v>2030</v>
      </c>
      <c r="H28" s="92">
        <f>'Incremental_Cost Year 1'!AQ88</f>
        <v>0</v>
      </c>
      <c r="I28" s="92">
        <f>'Incremental_Cost Year 1'!AR88</f>
        <v>0</v>
      </c>
      <c r="J28" s="92">
        <f>'Incremental_Cost Year 1'!AS88</f>
        <v>0</v>
      </c>
      <c r="K28" s="92">
        <f>'Incremental_Cost Year 1'!AT88</f>
        <v>0</v>
      </c>
      <c r="L28" s="92">
        <f>'Incremental_Cost Year 1'!AU88</f>
        <v>0</v>
      </c>
      <c r="M28" s="92">
        <f>'Incremental_Cost Year 1'!AV88</f>
        <v>0</v>
      </c>
      <c r="N28" s="92">
        <f>'Incremental_Cost Year 1'!AW88</f>
        <v>0</v>
      </c>
      <c r="O28" s="92">
        <f>'Incremental_Cost Year 1'!AX88</f>
        <v>0</v>
      </c>
      <c r="P28" s="92">
        <f>'Incremental_Cost Year 1'!AY88</f>
        <v>0</v>
      </c>
      <c r="Q28" s="92">
        <f>'Incremental_Cost Year 1'!AZ88</f>
        <v>0</v>
      </c>
      <c r="R28" s="92">
        <f>'Incremental_Cost Year 1'!BA88</f>
        <v>0</v>
      </c>
      <c r="S28" s="92">
        <f>'Incremental_Cost Year 1'!BB88</f>
        <v>0</v>
      </c>
      <c r="T28" s="70"/>
      <c r="U28" s="92">
        <f>'Incremental_Cost Year 2'!AQ88</f>
        <v>0</v>
      </c>
      <c r="V28" s="92">
        <f>'Incremental_Cost Year 2'!AR88</f>
        <v>0</v>
      </c>
      <c r="W28" s="92">
        <f>'Incremental_Cost Year 2'!AS88</f>
        <v>0</v>
      </c>
      <c r="X28" s="92">
        <f>'Incremental_Cost Year 2'!AT88</f>
        <v>0</v>
      </c>
      <c r="Y28" s="92">
        <f>'Incremental_Cost Year 2'!AU88</f>
        <v>0</v>
      </c>
      <c r="Z28" s="92">
        <f>'Incremental_Cost Year 2'!AV88</f>
        <v>0</v>
      </c>
      <c r="AA28" s="92">
        <f>'Incremental_Cost Year 2'!AW88</f>
        <v>0</v>
      </c>
      <c r="AB28" s="92">
        <f>'Incremental_Cost Year 2'!AX88</f>
        <v>0</v>
      </c>
      <c r="AC28" s="92">
        <f>'Incremental_Cost Year 2'!AY88</f>
        <v>0</v>
      </c>
      <c r="AD28" s="92">
        <f>'Incremental_Cost Year 2'!AZ88</f>
        <v>0</v>
      </c>
      <c r="AE28" s="92">
        <f>'Incremental_Cost Year 2'!BA88</f>
        <v>0</v>
      </c>
      <c r="AF28" s="92">
        <f>'Incremental_Cost Year 2'!BB88</f>
        <v>0</v>
      </c>
      <c r="AG28" s="70"/>
      <c r="AH28" s="92">
        <f>'Incremental_Cost Year 3'!AQ88</f>
        <v>0</v>
      </c>
      <c r="AI28" s="92">
        <f>'Incremental_Cost Year 3'!AR88</f>
        <v>0</v>
      </c>
      <c r="AJ28" s="92">
        <f>'Incremental_Cost Year 3'!AS88</f>
        <v>0</v>
      </c>
      <c r="AK28" s="92">
        <f>'Incremental_Cost Year 3'!AT88</f>
        <v>0</v>
      </c>
      <c r="AL28" s="92">
        <f>'Incremental_Cost Year 3'!AU88</f>
        <v>0</v>
      </c>
      <c r="AM28" s="92">
        <f>'Incremental_Cost Year 3'!AV88</f>
        <v>0</v>
      </c>
      <c r="AN28" s="92">
        <f>'Incremental_Cost Year 3'!AW88</f>
        <v>0</v>
      </c>
      <c r="AO28" s="92">
        <f>'Incremental_Cost Year 3'!AX88</f>
        <v>0</v>
      </c>
      <c r="AP28" s="92">
        <f>'Incremental_Cost Year 3'!AY88</f>
        <v>0</v>
      </c>
      <c r="AQ28" s="92">
        <f>'Incremental_Cost Year 3'!AZ88</f>
        <v>0</v>
      </c>
      <c r="AR28" s="92">
        <f>'Incremental_Cost Year 3'!BA88</f>
        <v>0</v>
      </c>
      <c r="AS28" s="92">
        <f>'Incremental_Cost Year 3'!BB88</f>
        <v>0</v>
      </c>
      <c r="AT28" s="70"/>
      <c r="AU28" s="92">
        <f>'Incremental_Cost Year 4'!AQ88</f>
        <v>1236436.5</v>
      </c>
      <c r="AV28" s="92">
        <f>'Incremental_Cost Year 4'!AR88</f>
        <v>3458823.6</v>
      </c>
      <c r="AW28" s="92">
        <f>'Incremental_Cost Year 4'!AS88</f>
        <v>0</v>
      </c>
      <c r="AX28" s="92">
        <f>'Incremental_Cost Year 4'!AT88</f>
        <v>4695260.0999999996</v>
      </c>
      <c r="AY28" s="92">
        <f>'Incremental_Cost Year 4'!AU88</f>
        <v>2035260</v>
      </c>
      <c r="AZ28" s="92">
        <f>'Incremental_Cost Year 4'!AV88</f>
        <v>0</v>
      </c>
      <c r="BA28" s="92">
        <f>'Incremental_Cost Year 4'!AW88</f>
        <v>0</v>
      </c>
      <c r="BB28" s="92">
        <f>'Incremental_Cost Year 4'!AX88</f>
        <v>0</v>
      </c>
      <c r="BC28" s="92">
        <f>'Incremental_Cost Year 4'!AY88</f>
        <v>0</v>
      </c>
      <c r="BD28" s="92">
        <f>'Incremental_Cost Year 4'!AZ88</f>
        <v>0</v>
      </c>
      <c r="BE28" s="92">
        <f>'Incremental_Cost Year 4'!BA88</f>
        <v>0</v>
      </c>
      <c r="BF28" s="92">
        <f>'Incremental_Cost Year 4'!BB88</f>
        <v>-2660000.0999999996</v>
      </c>
      <c r="BG28" s="70"/>
      <c r="BH28" s="92">
        <f>'Incremental_Cost Year 5'!AQ88</f>
        <v>1683444.1800000002</v>
      </c>
      <c r="BI28" s="92">
        <f>'Incremental_Cost Year 5'!AR88</f>
        <v>3533739.6</v>
      </c>
      <c r="BJ28" s="92">
        <f>'Incremental_Cost Year 5'!AS88</f>
        <v>0</v>
      </c>
      <c r="BK28" s="92">
        <f>'Incremental_Cost Year 5'!AT88</f>
        <v>5217183.7799999993</v>
      </c>
      <c r="BL28" s="92">
        <f>'Incremental_Cost Year 5'!AU88</f>
        <v>2557184</v>
      </c>
      <c r="BM28" s="92">
        <f>'Incremental_Cost Year 5'!AV88</f>
        <v>0</v>
      </c>
      <c r="BN28" s="92">
        <f>'Incremental_Cost Year 5'!AW88</f>
        <v>0</v>
      </c>
      <c r="BO28" s="92">
        <f>'Incremental_Cost Year 5'!AX88</f>
        <v>0</v>
      </c>
      <c r="BP28" s="92">
        <f>'Incremental_Cost Year 5'!AY88</f>
        <v>0</v>
      </c>
      <c r="BQ28" s="92">
        <f>'Incremental_Cost Year 5'!AZ88</f>
        <v>0</v>
      </c>
      <c r="BR28" s="92">
        <f>'Incremental_Cost Year 5'!BA88</f>
        <v>0</v>
      </c>
      <c r="BS28" s="92">
        <f>'Incremental_Cost Year 5'!BB88</f>
        <v>-2659999.7799999998</v>
      </c>
      <c r="BT28" s="70"/>
      <c r="BU28" s="92">
        <f>'Incremental_Cost Year 6'!AQ88</f>
        <v>1683444.1800000002</v>
      </c>
      <c r="BV28" s="92">
        <f>'Incremental_Cost Year 6'!AR88</f>
        <v>3533739.6</v>
      </c>
      <c r="BW28" s="92">
        <f>'Incremental_Cost Year 6'!AS88</f>
        <v>0</v>
      </c>
      <c r="BX28" s="92">
        <f>'Incremental_Cost Year 6'!AT88</f>
        <v>5217183.7799999993</v>
      </c>
      <c r="BY28" s="92">
        <f>'Incremental_Cost Year 6'!AU88</f>
        <v>2557184</v>
      </c>
      <c r="BZ28" s="92">
        <f>'Incremental_Cost Year 6'!AV88</f>
        <v>0</v>
      </c>
      <c r="CA28" s="92">
        <f>'Incremental_Cost Year 6'!AW88</f>
        <v>0</v>
      </c>
      <c r="CB28" s="92">
        <f>'Incremental_Cost Year 6'!AX88</f>
        <v>0</v>
      </c>
      <c r="CC28" s="92">
        <f>'Incremental_Cost Year 6'!AY88</f>
        <v>0</v>
      </c>
      <c r="CD28" s="92">
        <f>'Incremental_Cost Year 6'!AZ88</f>
        <v>0</v>
      </c>
      <c r="CE28" s="92">
        <f>'Incremental_Cost Year 6'!BA88</f>
        <v>0</v>
      </c>
      <c r="CF28" s="92">
        <f>'Incremental_Cost Year 6'!BB88</f>
        <v>-2659999.7799999998</v>
      </c>
      <c r="CG28" s="70"/>
      <c r="CH28" s="92">
        <f>'Incremental_Cost Year 7'!AQ88</f>
        <v>2387962.08</v>
      </c>
      <c r="CI28" s="92">
        <f>'Incremental_Cost Year 7'!AR88</f>
        <v>1288266</v>
      </c>
      <c r="CJ28" s="92">
        <f>'Incremental_Cost Year 7'!AS88</f>
        <v>0</v>
      </c>
      <c r="CK28" s="92">
        <f>'Incremental_Cost Year 7'!AT88</f>
        <v>3676228.08</v>
      </c>
      <c r="CL28" s="92">
        <f>'Incremental_Cost Year 7'!AU88</f>
        <v>2764228</v>
      </c>
      <c r="CM28" s="92">
        <f>'Incremental_Cost Year 7'!AV88</f>
        <v>0</v>
      </c>
      <c r="CN28" s="92">
        <f>'Incremental_Cost Year 7'!AW88</f>
        <v>0</v>
      </c>
      <c r="CO28" s="92">
        <f>'Incremental_Cost Year 7'!AX88</f>
        <v>0</v>
      </c>
      <c r="CP28" s="92">
        <f>'Incremental_Cost Year 7'!AY88</f>
        <v>0</v>
      </c>
      <c r="CQ28" s="92">
        <f>'Incremental_Cost Year 7'!AZ88</f>
        <v>0</v>
      </c>
      <c r="CR28" s="92">
        <f>'Incremental_Cost Year 7'!BA88</f>
        <v>0</v>
      </c>
      <c r="CS28" s="92">
        <f>'Incremental_Cost Year 7'!BB88</f>
        <v>-912000.08</v>
      </c>
      <c r="CT28" s="70"/>
      <c r="CU28" s="92">
        <f>'Incremental_Cost Year 8'!AQ88</f>
        <v>2387962.08</v>
      </c>
      <c r="CV28" s="92">
        <f>'Incremental_Cost Year 8'!AR88</f>
        <v>832266</v>
      </c>
      <c r="CW28" s="92">
        <f>'Incremental_Cost Year 8'!AS88</f>
        <v>0</v>
      </c>
      <c r="CX28" s="92">
        <f>'Incremental_Cost Year 8'!AT88</f>
        <v>3220228.08</v>
      </c>
      <c r="CY28" s="92">
        <f>'Incremental_Cost Year 8'!AU88</f>
        <v>2764228</v>
      </c>
      <c r="CZ28" s="92">
        <f>'Incremental_Cost Year 8'!AV88</f>
        <v>0</v>
      </c>
      <c r="DA28" s="92">
        <f>'Incremental_Cost Year 8'!AW88</f>
        <v>0</v>
      </c>
      <c r="DB28" s="92">
        <f>'Incremental_Cost Year 8'!AX88</f>
        <v>0</v>
      </c>
      <c r="DC28" s="92">
        <f>'Incremental_Cost Year 8'!AY88</f>
        <v>0</v>
      </c>
      <c r="DD28" s="92">
        <f>'Incremental_Cost Year 8'!AZ88</f>
        <v>0</v>
      </c>
      <c r="DE28" s="92">
        <f>'Incremental_Cost Year 8'!BA88</f>
        <v>0</v>
      </c>
      <c r="DF28" s="92">
        <f>'Incremental_Cost Year 8'!BB88</f>
        <v>-456000.07999999996</v>
      </c>
      <c r="DG28" s="70"/>
      <c r="DH28" s="92">
        <f>'Incremental_Cost Year 9'!AQ88</f>
        <v>2387962.08</v>
      </c>
      <c r="DI28" s="92">
        <f>'Incremental_Cost Year 9'!AR88</f>
        <v>832266</v>
      </c>
      <c r="DJ28" s="92">
        <f>'Incremental_Cost Year 9'!AS88</f>
        <v>0</v>
      </c>
      <c r="DK28" s="92">
        <f>'Incremental_Cost Year 9'!AT88</f>
        <v>3220228.08</v>
      </c>
      <c r="DL28" s="92">
        <f>'Incremental_Cost Year 9'!AU88</f>
        <v>2764228</v>
      </c>
      <c r="DM28" s="92">
        <f>'Incremental_Cost Year 9'!AV88</f>
        <v>0</v>
      </c>
      <c r="DN28" s="92">
        <f>'Incremental_Cost Year 9'!AW88</f>
        <v>0</v>
      </c>
      <c r="DO28" s="92">
        <f>'Incremental_Cost Year 9'!AX88</f>
        <v>0</v>
      </c>
      <c r="DP28" s="92">
        <f>'Incremental_Cost Year 9'!AY88</f>
        <v>0</v>
      </c>
      <c r="DQ28" s="92">
        <f>'Incremental_Cost Year 9'!AZ88</f>
        <v>0</v>
      </c>
      <c r="DR28" s="92">
        <f>'Incremental_Cost Year 9'!BA88</f>
        <v>0</v>
      </c>
      <c r="DS28" s="92">
        <f>'Incremental_Cost Year 9'!BB88</f>
        <v>-456000.07999999996</v>
      </c>
      <c r="DT28" s="70"/>
      <c r="DU28" s="92">
        <f>'Incremental_Cost Year 10'!AQ88</f>
        <v>2387962.08</v>
      </c>
      <c r="DV28" s="92">
        <f>'Incremental_Cost Year 10'!AR88</f>
        <v>832266</v>
      </c>
      <c r="DW28" s="92">
        <f>'Incremental_Cost Year 10'!AS88</f>
        <v>0</v>
      </c>
      <c r="DX28" s="92">
        <f>'Incremental_Cost Year 10'!AT88</f>
        <v>3220228.08</v>
      </c>
      <c r="DY28" s="92">
        <f>'Incremental_Cost Year 10'!AU88</f>
        <v>2764228</v>
      </c>
      <c r="DZ28" s="92">
        <f>'Incremental_Cost Year 10'!AV88</f>
        <v>0</v>
      </c>
      <c r="EA28" s="92">
        <f>'Incremental_Cost Year 10'!AW88</f>
        <v>0</v>
      </c>
      <c r="EB28" s="92">
        <f>'Incremental_Cost Year 10'!AX88</f>
        <v>0</v>
      </c>
      <c r="EC28" s="92">
        <f>'Incremental_Cost Year 10'!AY88</f>
        <v>0</v>
      </c>
      <c r="ED28" s="92">
        <f>'Incremental_Cost Year 10'!AZ88</f>
        <v>0</v>
      </c>
      <c r="EE28" s="92">
        <f>'Incremental_Cost Year 10'!BA88</f>
        <v>0</v>
      </c>
      <c r="EF28" s="92">
        <f>'Incremental_Cost Year 10'!BB88</f>
        <v>-456000.07999999996</v>
      </c>
      <c r="EG28" s="70"/>
      <c r="EH28" s="92">
        <f t="shared" si="107"/>
        <v>14155173.18</v>
      </c>
      <c r="EI28" s="92">
        <f t="shared" si="107"/>
        <v>14311366.800000001</v>
      </c>
      <c r="EJ28" s="92">
        <f t="shared" si="107"/>
        <v>0</v>
      </c>
      <c r="EK28" s="92">
        <f t="shared" si="107"/>
        <v>28466539.979999997</v>
      </c>
      <c r="EL28" s="92">
        <f t="shared" si="107"/>
        <v>18206540</v>
      </c>
      <c r="EM28" s="92">
        <f t="shared" si="107"/>
        <v>0</v>
      </c>
      <c r="EN28" s="92">
        <f t="shared" si="107"/>
        <v>0</v>
      </c>
      <c r="EO28" s="92">
        <f t="shared" si="107"/>
        <v>0</v>
      </c>
      <c r="EP28" s="92">
        <f t="shared" si="107"/>
        <v>0</v>
      </c>
      <c r="EQ28" s="92">
        <f t="shared" si="107"/>
        <v>0</v>
      </c>
      <c r="ER28" s="92">
        <f t="shared" si="107"/>
        <v>0</v>
      </c>
      <c r="ES28" s="92">
        <f t="shared" si="107"/>
        <v>-10259999.979999999</v>
      </c>
      <c r="EU28" s="194">
        <f t="shared" si="23"/>
        <v>0</v>
      </c>
      <c r="EW28" s="194">
        <f t="shared" si="24"/>
        <v>-10259999.979999997</v>
      </c>
      <c r="EX28" s="194">
        <f t="shared" si="21"/>
        <v>0</v>
      </c>
    </row>
    <row r="29" spans="1:154" ht="41.4">
      <c r="B29" s="43"/>
      <c r="C29" s="68"/>
      <c r="D29" s="193" t="str">
        <f>'Incremental_Cost Year 1'!D92</f>
        <v>01110 Planifikimi, Menaxhimi dhe Administrimi</v>
      </c>
      <c r="E29" s="193" t="str">
        <f>'Incremental_Cost Year 1'!E92</f>
        <v>2.1.3 Krijimi i mekanizmave për angazhim të fortë mbi temat prioritare për Shqipërinë në diskutimet, rrjetet dhe organizatat shëndetësore rajonale dhe globale</v>
      </c>
      <c r="F29" s="96">
        <f>'Incremental_Cost Year 1'!F92</f>
        <v>2021</v>
      </c>
      <c r="G29" s="96">
        <f>'Incremental_Cost Year 1'!G92</f>
        <v>2030</v>
      </c>
      <c r="H29" s="52">
        <f>'Incremental_Cost Year 1'!AQ92</f>
        <v>1058702.3999999999</v>
      </c>
      <c r="I29" s="92">
        <f>'Incremental_Cost Year 1'!AR92</f>
        <v>0</v>
      </c>
      <c r="J29" s="92">
        <f>'Incremental_Cost Year 1'!AS92</f>
        <v>0</v>
      </c>
      <c r="K29" s="92">
        <f>'Incremental_Cost Year 1'!AT92</f>
        <v>1058702.3999999999</v>
      </c>
      <c r="L29" s="92">
        <f>'Incremental_Cost Year 1'!AU92</f>
        <v>1058702</v>
      </c>
      <c r="M29" s="92">
        <f>'Incremental_Cost Year 1'!AV92</f>
        <v>0</v>
      </c>
      <c r="N29" s="92">
        <f>'Incremental_Cost Year 1'!AW92</f>
        <v>0</v>
      </c>
      <c r="O29" s="92">
        <f>'Incremental_Cost Year 1'!AX92</f>
        <v>0</v>
      </c>
      <c r="P29" s="92">
        <f>'Incremental_Cost Year 1'!AY92</f>
        <v>0</v>
      </c>
      <c r="Q29" s="92">
        <f>'Incremental_Cost Year 1'!AZ92</f>
        <v>0</v>
      </c>
      <c r="R29" s="92">
        <f>'Incremental_Cost Year 1'!BA92</f>
        <v>0</v>
      </c>
      <c r="S29" s="92">
        <f>'Incremental_Cost Year 1'!BB92</f>
        <v>-0.39999999990686774</v>
      </c>
      <c r="U29" s="92">
        <f>'Incremental_Cost Year 2'!AQ92</f>
        <v>6142154.4000000004</v>
      </c>
      <c r="V29" s="92">
        <f>'Incremental_Cost Year 2'!AR92</f>
        <v>1760353.2</v>
      </c>
      <c r="W29" s="92">
        <f>'Incremental_Cost Year 2'!AS92</f>
        <v>0</v>
      </c>
      <c r="X29" s="92">
        <f>'Incremental_Cost Year 2'!AT92</f>
        <v>7902507.5999999996</v>
      </c>
      <c r="Y29" s="92">
        <f>'Incremental_Cost Year 2'!AU92</f>
        <v>7332507</v>
      </c>
      <c r="Z29" s="92">
        <f>'Incremental_Cost Year 2'!AV92</f>
        <v>0</v>
      </c>
      <c r="AA29" s="92">
        <f>'Incremental_Cost Year 2'!AW92</f>
        <v>0</v>
      </c>
      <c r="AB29" s="92">
        <f>'Incremental_Cost Year 2'!AX92</f>
        <v>0</v>
      </c>
      <c r="AC29" s="92">
        <f>'Incremental_Cost Year 2'!AY92</f>
        <v>0</v>
      </c>
      <c r="AD29" s="92">
        <f>'Incremental_Cost Year 2'!AZ92</f>
        <v>0</v>
      </c>
      <c r="AE29" s="92">
        <f>'Incremental_Cost Year 2'!BA92</f>
        <v>0</v>
      </c>
      <c r="AF29" s="92">
        <f>'Incremental_Cost Year 2'!BB92</f>
        <v>-570000.60000000009</v>
      </c>
      <c r="AH29" s="92">
        <f>'Incremental_Cost Year 3'!AQ92</f>
        <v>6142154.4000000004</v>
      </c>
      <c r="AI29" s="92">
        <f>'Incremental_Cost Year 3'!AR92</f>
        <v>1760353.2</v>
      </c>
      <c r="AJ29" s="92">
        <f>'Incremental_Cost Year 3'!AS92</f>
        <v>0</v>
      </c>
      <c r="AK29" s="92">
        <f>'Incremental_Cost Year 3'!AT92</f>
        <v>7902507.5999999996</v>
      </c>
      <c r="AL29" s="92">
        <f>'Incremental_Cost Year 3'!AU92</f>
        <v>7332507</v>
      </c>
      <c r="AM29" s="92">
        <f>'Incremental_Cost Year 3'!AV92</f>
        <v>0</v>
      </c>
      <c r="AN29" s="92">
        <f>'Incremental_Cost Year 3'!AW92</f>
        <v>0</v>
      </c>
      <c r="AO29" s="92">
        <f>'Incremental_Cost Year 3'!AX92</f>
        <v>0</v>
      </c>
      <c r="AP29" s="92">
        <f>'Incremental_Cost Year 3'!AY92</f>
        <v>0</v>
      </c>
      <c r="AQ29" s="92">
        <f>'Incremental_Cost Year 3'!AZ92</f>
        <v>0</v>
      </c>
      <c r="AR29" s="92">
        <f>'Incremental_Cost Year 3'!BA92</f>
        <v>0</v>
      </c>
      <c r="AS29" s="92">
        <f>'Incremental_Cost Year 3'!BB92</f>
        <v>-570000.60000000009</v>
      </c>
      <c r="AU29" s="92">
        <f>'Incremental_Cost Year 4'!AQ92</f>
        <v>6142154.4000000004</v>
      </c>
      <c r="AV29" s="92">
        <f>'Incremental_Cost Year 4'!AR92</f>
        <v>1760353.2</v>
      </c>
      <c r="AW29" s="92">
        <f>'Incremental_Cost Year 4'!AS92</f>
        <v>0</v>
      </c>
      <c r="AX29" s="92">
        <f>'Incremental_Cost Year 4'!AT92</f>
        <v>7902507.5999999996</v>
      </c>
      <c r="AY29" s="92">
        <f>'Incremental_Cost Year 4'!AU92</f>
        <v>7332507</v>
      </c>
      <c r="AZ29" s="92">
        <f>'Incremental_Cost Year 4'!AV92</f>
        <v>0</v>
      </c>
      <c r="BA29" s="92">
        <f>'Incremental_Cost Year 4'!AW92</f>
        <v>0</v>
      </c>
      <c r="BB29" s="92">
        <f>'Incremental_Cost Year 4'!AX92</f>
        <v>0</v>
      </c>
      <c r="BC29" s="92">
        <f>'Incremental_Cost Year 4'!AY92</f>
        <v>0</v>
      </c>
      <c r="BD29" s="92">
        <f>'Incremental_Cost Year 4'!AZ92</f>
        <v>0</v>
      </c>
      <c r="BE29" s="92">
        <f>'Incremental_Cost Year 4'!BA92</f>
        <v>0</v>
      </c>
      <c r="BF29" s="92">
        <f>'Incremental_Cost Year 4'!BB92</f>
        <v>-570000.60000000009</v>
      </c>
      <c r="BH29" s="92">
        <f>'Incremental_Cost Year 5'!AQ92</f>
        <v>6142154.4000000004</v>
      </c>
      <c r="BI29" s="92">
        <f>'Incremental_Cost Year 5'!AR92</f>
        <v>1760353.2</v>
      </c>
      <c r="BJ29" s="92">
        <f>'Incremental_Cost Year 5'!AS92</f>
        <v>0</v>
      </c>
      <c r="BK29" s="92">
        <f>'Incremental_Cost Year 5'!AT92</f>
        <v>7902507.5999999996</v>
      </c>
      <c r="BL29" s="92">
        <f>'Incremental_Cost Year 5'!AU92</f>
        <v>7332507</v>
      </c>
      <c r="BM29" s="92">
        <f>'Incremental_Cost Year 5'!AV92</f>
        <v>0</v>
      </c>
      <c r="BN29" s="92">
        <f>'Incremental_Cost Year 5'!AW92</f>
        <v>0</v>
      </c>
      <c r="BO29" s="92">
        <f>'Incremental_Cost Year 5'!AX92</f>
        <v>0</v>
      </c>
      <c r="BP29" s="92">
        <f>'Incremental_Cost Year 5'!AY92</f>
        <v>0</v>
      </c>
      <c r="BQ29" s="92">
        <f>'Incremental_Cost Year 5'!AZ92</f>
        <v>0</v>
      </c>
      <c r="BR29" s="92">
        <f>'Incremental_Cost Year 5'!BA92</f>
        <v>0</v>
      </c>
      <c r="BS29" s="92">
        <f>'Incremental_Cost Year 5'!BB92</f>
        <v>-570000.60000000009</v>
      </c>
      <c r="BU29" s="92">
        <f>'Incremental_Cost Year 6'!AQ92</f>
        <v>6142154.4000000004</v>
      </c>
      <c r="BV29" s="92">
        <f>'Incremental_Cost Year 6'!AR92</f>
        <v>1760353.2</v>
      </c>
      <c r="BW29" s="92">
        <f>'Incremental_Cost Year 6'!AS92</f>
        <v>0</v>
      </c>
      <c r="BX29" s="92">
        <f>'Incremental_Cost Year 6'!AT92</f>
        <v>7902507.5999999996</v>
      </c>
      <c r="BY29" s="92">
        <f>'Incremental_Cost Year 6'!AU92</f>
        <v>7332507</v>
      </c>
      <c r="BZ29" s="92">
        <f>'Incremental_Cost Year 6'!AV92</f>
        <v>0</v>
      </c>
      <c r="CA29" s="92">
        <f>'Incremental_Cost Year 6'!AW92</f>
        <v>0</v>
      </c>
      <c r="CB29" s="92">
        <f>'Incremental_Cost Year 6'!AX92</f>
        <v>0</v>
      </c>
      <c r="CC29" s="92">
        <f>'Incremental_Cost Year 6'!AY92</f>
        <v>0</v>
      </c>
      <c r="CD29" s="92">
        <f>'Incremental_Cost Year 6'!AZ92</f>
        <v>0</v>
      </c>
      <c r="CE29" s="92">
        <f>'Incremental_Cost Year 6'!BA92</f>
        <v>0</v>
      </c>
      <c r="CF29" s="92">
        <f>'Incremental_Cost Year 6'!BB92</f>
        <v>-570000.60000000009</v>
      </c>
      <c r="CH29" s="92">
        <f>'Incremental_Cost Year 7'!AQ92</f>
        <v>6142154.4000000004</v>
      </c>
      <c r="CI29" s="92">
        <f>'Incremental_Cost Year 7'!AR92</f>
        <v>1760353.2</v>
      </c>
      <c r="CJ29" s="92">
        <f>'Incremental_Cost Year 7'!AS92</f>
        <v>0</v>
      </c>
      <c r="CK29" s="92">
        <f>'Incremental_Cost Year 7'!AT92</f>
        <v>7902507.5999999996</v>
      </c>
      <c r="CL29" s="92">
        <f>'Incremental_Cost Year 7'!AU92</f>
        <v>7332507</v>
      </c>
      <c r="CM29" s="92">
        <f>'Incremental_Cost Year 7'!AV92</f>
        <v>0</v>
      </c>
      <c r="CN29" s="92">
        <f>'Incremental_Cost Year 7'!AW92</f>
        <v>0</v>
      </c>
      <c r="CO29" s="92">
        <f>'Incremental_Cost Year 7'!AX92</f>
        <v>0</v>
      </c>
      <c r="CP29" s="92">
        <f>'Incremental_Cost Year 7'!AY92</f>
        <v>0</v>
      </c>
      <c r="CQ29" s="92">
        <f>'Incremental_Cost Year 7'!AZ92</f>
        <v>0</v>
      </c>
      <c r="CR29" s="92">
        <f>'Incremental_Cost Year 7'!BA92</f>
        <v>0</v>
      </c>
      <c r="CS29" s="92">
        <f>'Incremental_Cost Year 7'!BB92</f>
        <v>-570000.60000000009</v>
      </c>
      <c r="CU29" s="92">
        <f>'Incremental_Cost Year 8'!AQ92</f>
        <v>6142154.4000000004</v>
      </c>
      <c r="CV29" s="92">
        <f>'Incremental_Cost Year 8'!AR92</f>
        <v>1760353.2</v>
      </c>
      <c r="CW29" s="92">
        <f>'Incremental_Cost Year 8'!AS92</f>
        <v>0</v>
      </c>
      <c r="CX29" s="92">
        <f>'Incremental_Cost Year 8'!AT92</f>
        <v>7902507.5999999996</v>
      </c>
      <c r="CY29" s="92">
        <f>'Incremental_Cost Year 8'!AU92</f>
        <v>7332507</v>
      </c>
      <c r="CZ29" s="92">
        <f>'Incremental_Cost Year 8'!AV92</f>
        <v>0</v>
      </c>
      <c r="DA29" s="92">
        <f>'Incremental_Cost Year 8'!AW92</f>
        <v>0</v>
      </c>
      <c r="DB29" s="92">
        <f>'Incremental_Cost Year 8'!AX92</f>
        <v>0</v>
      </c>
      <c r="DC29" s="92">
        <f>'Incremental_Cost Year 8'!AY92</f>
        <v>0</v>
      </c>
      <c r="DD29" s="92">
        <f>'Incremental_Cost Year 8'!AZ92</f>
        <v>0</v>
      </c>
      <c r="DE29" s="92">
        <f>'Incremental_Cost Year 8'!BA92</f>
        <v>0</v>
      </c>
      <c r="DF29" s="92">
        <f>'Incremental_Cost Year 8'!BB92</f>
        <v>-570000.60000000009</v>
      </c>
      <c r="DH29" s="92">
        <f>'Incremental_Cost Year 9'!AQ92</f>
        <v>6142154.4000000004</v>
      </c>
      <c r="DI29" s="92">
        <f>'Incremental_Cost Year 9'!AR92</f>
        <v>1760353.2</v>
      </c>
      <c r="DJ29" s="92">
        <f>'Incremental_Cost Year 9'!AS92</f>
        <v>0</v>
      </c>
      <c r="DK29" s="92">
        <f>'Incremental_Cost Year 9'!AT92</f>
        <v>7902507.5999999996</v>
      </c>
      <c r="DL29" s="92">
        <f>'Incremental_Cost Year 9'!AU92</f>
        <v>7332507</v>
      </c>
      <c r="DM29" s="92">
        <f>'Incremental_Cost Year 9'!AV92</f>
        <v>0</v>
      </c>
      <c r="DN29" s="92">
        <f>'Incremental_Cost Year 9'!AW92</f>
        <v>0</v>
      </c>
      <c r="DO29" s="92">
        <f>'Incremental_Cost Year 9'!AX92</f>
        <v>0</v>
      </c>
      <c r="DP29" s="92">
        <f>'Incremental_Cost Year 9'!AY92</f>
        <v>0</v>
      </c>
      <c r="DQ29" s="92">
        <f>'Incremental_Cost Year 9'!AZ92</f>
        <v>0</v>
      </c>
      <c r="DR29" s="92">
        <f>'Incremental_Cost Year 9'!BA92</f>
        <v>0</v>
      </c>
      <c r="DS29" s="92">
        <f>'Incremental_Cost Year 9'!BB92</f>
        <v>-570000.60000000009</v>
      </c>
      <c r="DU29" s="92">
        <f>'Incremental_Cost Year 10'!AQ92</f>
        <v>6142154.4000000004</v>
      </c>
      <c r="DV29" s="92">
        <f>'Incremental_Cost Year 10'!AR92</f>
        <v>1760353.2</v>
      </c>
      <c r="DW29" s="92">
        <f>'Incremental_Cost Year 10'!AS92</f>
        <v>0</v>
      </c>
      <c r="DX29" s="92">
        <f>'Incremental_Cost Year 10'!AT92</f>
        <v>7902507.5999999996</v>
      </c>
      <c r="DY29" s="92">
        <f>'Incremental_Cost Year 10'!AU92</f>
        <v>7332507</v>
      </c>
      <c r="DZ29" s="92">
        <f>'Incremental_Cost Year 10'!AV92</f>
        <v>0</v>
      </c>
      <c r="EA29" s="92">
        <f>'Incremental_Cost Year 10'!AW92</f>
        <v>0</v>
      </c>
      <c r="EB29" s="92">
        <f>'Incremental_Cost Year 10'!AX92</f>
        <v>0</v>
      </c>
      <c r="EC29" s="92">
        <f>'Incremental_Cost Year 10'!AY92</f>
        <v>0</v>
      </c>
      <c r="ED29" s="92">
        <f>'Incremental_Cost Year 10'!AZ92</f>
        <v>0</v>
      </c>
      <c r="EE29" s="92">
        <f>'Incremental_Cost Year 10'!BA92</f>
        <v>0</v>
      </c>
      <c r="EF29" s="92">
        <f>'Incremental_Cost Year 10'!BB92</f>
        <v>-570000.60000000009</v>
      </c>
      <c r="EH29" s="52">
        <f>H29+U29+AH29+AU29+BH29+BU29+CH29+CU29+DH29+DU29</f>
        <v>56338091.999999993</v>
      </c>
      <c r="EI29" s="52">
        <f t="shared" ref="EI29:ES29" si="108">I29+V29+AI29+AV29+BI29+BV29+CI29+CV29+DI29+DV29</f>
        <v>15843178.799999997</v>
      </c>
      <c r="EJ29" s="52">
        <f t="shared" si="108"/>
        <v>0</v>
      </c>
      <c r="EK29" s="52">
        <f t="shared" si="108"/>
        <v>72181270.800000012</v>
      </c>
      <c r="EL29" s="52">
        <f t="shared" si="108"/>
        <v>67051265</v>
      </c>
      <c r="EM29" s="52">
        <f t="shared" si="108"/>
        <v>0</v>
      </c>
      <c r="EN29" s="52">
        <f t="shared" si="108"/>
        <v>0</v>
      </c>
      <c r="EO29" s="52">
        <f t="shared" si="108"/>
        <v>0</v>
      </c>
      <c r="EP29" s="52">
        <f t="shared" si="108"/>
        <v>0</v>
      </c>
      <c r="EQ29" s="52">
        <f t="shared" si="108"/>
        <v>0</v>
      </c>
      <c r="ER29" s="52">
        <f t="shared" si="108"/>
        <v>0</v>
      </c>
      <c r="ES29" s="52">
        <f t="shared" si="108"/>
        <v>-5130005.8000000007</v>
      </c>
      <c r="EU29" s="194">
        <f t="shared" si="23"/>
        <v>0</v>
      </c>
      <c r="EW29" s="194">
        <f t="shared" si="24"/>
        <v>-5130005.8000000119</v>
      </c>
      <c r="EX29" s="194">
        <f t="shared" si="21"/>
        <v>1.1175870895385742E-8</v>
      </c>
    </row>
    <row r="30" spans="1:154">
      <c r="A30" s="42"/>
      <c r="B30" s="48"/>
      <c r="C30" s="404" t="str">
        <f>'Incremental_Cost Year 1'!C93:E93</f>
        <v>2.2 Objektivi Specifik :Fuqizimi i mekanizmave të konsultimit publik me qëllim rritjen rritjen e transparencës dhe llogaridhënies ndaj publikut dhe popullatës</v>
      </c>
      <c r="D30" s="404"/>
      <c r="E30" s="405"/>
      <c r="F30" s="67"/>
      <c r="G30" s="67"/>
      <c r="H30" s="54">
        <f>SUM(H31)</f>
        <v>0</v>
      </c>
      <c r="I30" s="94">
        <f t="shared" ref="I30:S30" si="109">SUM(I31)</f>
        <v>0</v>
      </c>
      <c r="J30" s="94">
        <f t="shared" si="109"/>
        <v>0</v>
      </c>
      <c r="K30" s="94">
        <f t="shared" si="109"/>
        <v>0</v>
      </c>
      <c r="L30" s="94">
        <f t="shared" si="109"/>
        <v>0</v>
      </c>
      <c r="M30" s="94">
        <f t="shared" si="109"/>
        <v>0</v>
      </c>
      <c r="N30" s="94">
        <f t="shared" si="109"/>
        <v>0</v>
      </c>
      <c r="O30" s="94">
        <f t="shared" si="109"/>
        <v>0</v>
      </c>
      <c r="P30" s="94">
        <f t="shared" si="109"/>
        <v>0</v>
      </c>
      <c r="Q30" s="94">
        <f t="shared" si="109"/>
        <v>0</v>
      </c>
      <c r="R30" s="94">
        <f t="shared" si="109"/>
        <v>0</v>
      </c>
      <c r="S30" s="94">
        <f t="shared" si="109"/>
        <v>0</v>
      </c>
      <c r="U30" s="94">
        <f>SUM(U31)</f>
        <v>647918.4</v>
      </c>
      <c r="V30" s="94">
        <f t="shared" ref="V30:AF30" si="110">SUM(V31)</f>
        <v>1222800</v>
      </c>
      <c r="W30" s="94">
        <f t="shared" si="110"/>
        <v>0</v>
      </c>
      <c r="X30" s="94">
        <f t="shared" si="110"/>
        <v>1870718.4</v>
      </c>
      <c r="Y30" s="94">
        <f t="shared" si="110"/>
        <v>93307</v>
      </c>
      <c r="Z30" s="94">
        <f t="shared" si="110"/>
        <v>0</v>
      </c>
      <c r="AA30" s="94">
        <f t="shared" si="110"/>
        <v>0</v>
      </c>
      <c r="AB30" s="94">
        <f t="shared" si="110"/>
        <v>0</v>
      </c>
      <c r="AC30" s="94">
        <f t="shared" si="110"/>
        <v>0</v>
      </c>
      <c r="AD30" s="94">
        <f t="shared" si="110"/>
        <v>0</v>
      </c>
      <c r="AE30" s="94">
        <f t="shared" si="110"/>
        <v>0</v>
      </c>
      <c r="AF30" s="94">
        <f t="shared" si="110"/>
        <v>-1777411.4</v>
      </c>
      <c r="AH30" s="94">
        <f>SUM(AH31)</f>
        <v>123760.34999999999</v>
      </c>
      <c r="AI30" s="94">
        <f t="shared" ref="AI30:AS30" si="111">SUM(AI31)</f>
        <v>1186800</v>
      </c>
      <c r="AJ30" s="94">
        <f t="shared" si="111"/>
        <v>0</v>
      </c>
      <c r="AK30" s="94">
        <f t="shared" si="111"/>
        <v>1310560.3499999999</v>
      </c>
      <c r="AL30" s="94">
        <f t="shared" si="111"/>
        <v>170560</v>
      </c>
      <c r="AM30" s="94">
        <f t="shared" si="111"/>
        <v>0</v>
      </c>
      <c r="AN30" s="94">
        <f t="shared" si="111"/>
        <v>0</v>
      </c>
      <c r="AO30" s="94">
        <f t="shared" si="111"/>
        <v>0</v>
      </c>
      <c r="AP30" s="94">
        <f t="shared" si="111"/>
        <v>0</v>
      </c>
      <c r="AQ30" s="94">
        <f t="shared" si="111"/>
        <v>0</v>
      </c>
      <c r="AR30" s="94">
        <f t="shared" si="111"/>
        <v>0</v>
      </c>
      <c r="AS30" s="94">
        <f t="shared" si="111"/>
        <v>-1140000.3499999999</v>
      </c>
      <c r="AU30" s="94">
        <f>SUM(AU31)</f>
        <v>123760.34999999999</v>
      </c>
      <c r="AV30" s="94">
        <f t="shared" ref="AV30:BF30" si="112">SUM(AV31)</f>
        <v>262800</v>
      </c>
      <c r="AW30" s="94">
        <f t="shared" si="112"/>
        <v>0</v>
      </c>
      <c r="AX30" s="94">
        <f t="shared" si="112"/>
        <v>386560.35000000003</v>
      </c>
      <c r="AY30" s="94">
        <f t="shared" si="112"/>
        <v>170560</v>
      </c>
      <c r="AZ30" s="94">
        <f t="shared" si="112"/>
        <v>0</v>
      </c>
      <c r="BA30" s="94">
        <f t="shared" si="112"/>
        <v>0</v>
      </c>
      <c r="BB30" s="94">
        <f t="shared" si="112"/>
        <v>0</v>
      </c>
      <c r="BC30" s="94">
        <f t="shared" si="112"/>
        <v>0</v>
      </c>
      <c r="BD30" s="94">
        <f t="shared" si="112"/>
        <v>0</v>
      </c>
      <c r="BE30" s="94">
        <f t="shared" si="112"/>
        <v>0</v>
      </c>
      <c r="BF30" s="94">
        <f t="shared" si="112"/>
        <v>-216000.35000000003</v>
      </c>
      <c r="BH30" s="94">
        <f>SUM(BH31)</f>
        <v>2159941.9500000002</v>
      </c>
      <c r="BI30" s="94">
        <f t="shared" ref="BI30:BS30" si="113">SUM(BI31)</f>
        <v>356738.4</v>
      </c>
      <c r="BJ30" s="94">
        <f t="shared" si="113"/>
        <v>0</v>
      </c>
      <c r="BK30" s="94">
        <f t="shared" si="113"/>
        <v>2516680.35</v>
      </c>
      <c r="BL30" s="94">
        <f t="shared" si="113"/>
        <v>2486680</v>
      </c>
      <c r="BM30" s="94">
        <f t="shared" si="113"/>
        <v>0</v>
      </c>
      <c r="BN30" s="94">
        <f t="shared" si="113"/>
        <v>0</v>
      </c>
      <c r="BO30" s="94">
        <f t="shared" si="113"/>
        <v>0</v>
      </c>
      <c r="BP30" s="94">
        <f t="shared" si="113"/>
        <v>0</v>
      </c>
      <c r="BQ30" s="94">
        <f t="shared" si="113"/>
        <v>0</v>
      </c>
      <c r="BR30" s="94">
        <f t="shared" si="113"/>
        <v>0</v>
      </c>
      <c r="BS30" s="94">
        <f t="shared" si="113"/>
        <v>-30000.350000000093</v>
      </c>
      <c r="BU30" s="94">
        <f>SUM(BU31)</f>
        <v>2159941.9500000002</v>
      </c>
      <c r="BV30" s="94">
        <f t="shared" ref="BV30:CF30" si="114">SUM(BV31)</f>
        <v>362738.4</v>
      </c>
      <c r="BW30" s="94">
        <f t="shared" si="114"/>
        <v>0</v>
      </c>
      <c r="BX30" s="94">
        <f t="shared" si="114"/>
        <v>2522680.35</v>
      </c>
      <c r="BY30" s="94">
        <f t="shared" si="114"/>
        <v>2522680</v>
      </c>
      <c r="BZ30" s="94">
        <f t="shared" si="114"/>
        <v>0</v>
      </c>
      <c r="CA30" s="94">
        <f t="shared" si="114"/>
        <v>0</v>
      </c>
      <c r="CB30" s="94">
        <f t="shared" si="114"/>
        <v>0</v>
      </c>
      <c r="CC30" s="94">
        <f t="shared" si="114"/>
        <v>0</v>
      </c>
      <c r="CD30" s="94">
        <f t="shared" si="114"/>
        <v>0</v>
      </c>
      <c r="CE30" s="94">
        <f t="shared" si="114"/>
        <v>0</v>
      </c>
      <c r="CF30" s="94">
        <f t="shared" si="114"/>
        <v>-0.35000000009313226</v>
      </c>
      <c r="CH30" s="94">
        <f>SUM(CH31)</f>
        <v>2159941.9500000002</v>
      </c>
      <c r="CI30" s="94">
        <f t="shared" ref="CI30:CS30" si="115">SUM(CI31)</f>
        <v>1025138.4</v>
      </c>
      <c r="CJ30" s="94">
        <f t="shared" si="115"/>
        <v>0</v>
      </c>
      <c r="CK30" s="94">
        <f t="shared" si="115"/>
        <v>3185080.35</v>
      </c>
      <c r="CL30" s="94">
        <f t="shared" si="115"/>
        <v>2387080</v>
      </c>
      <c r="CM30" s="94">
        <f t="shared" si="115"/>
        <v>0</v>
      </c>
      <c r="CN30" s="94">
        <f t="shared" si="115"/>
        <v>0</v>
      </c>
      <c r="CO30" s="94">
        <f t="shared" si="115"/>
        <v>0</v>
      </c>
      <c r="CP30" s="94">
        <f t="shared" si="115"/>
        <v>0</v>
      </c>
      <c r="CQ30" s="94">
        <f t="shared" si="115"/>
        <v>0</v>
      </c>
      <c r="CR30" s="94">
        <f t="shared" si="115"/>
        <v>0</v>
      </c>
      <c r="CS30" s="94">
        <f t="shared" si="115"/>
        <v>-798000.35000000009</v>
      </c>
      <c r="CU30" s="94">
        <f>SUM(CU31)</f>
        <v>2159941.9500000002</v>
      </c>
      <c r="CV30" s="94">
        <f t="shared" ref="CV30:DF30" si="116">SUM(CV31)</f>
        <v>1047698.4</v>
      </c>
      <c r="CW30" s="94">
        <f t="shared" si="116"/>
        <v>0</v>
      </c>
      <c r="CX30" s="94">
        <f t="shared" si="116"/>
        <v>3207640.35</v>
      </c>
      <c r="CY30" s="94">
        <f t="shared" si="116"/>
        <v>2409640</v>
      </c>
      <c r="CZ30" s="94">
        <f t="shared" si="116"/>
        <v>0</v>
      </c>
      <c r="DA30" s="94">
        <f t="shared" si="116"/>
        <v>0</v>
      </c>
      <c r="DB30" s="94">
        <f t="shared" si="116"/>
        <v>0</v>
      </c>
      <c r="DC30" s="94">
        <f t="shared" si="116"/>
        <v>0</v>
      </c>
      <c r="DD30" s="94">
        <f t="shared" si="116"/>
        <v>0</v>
      </c>
      <c r="DE30" s="94">
        <f t="shared" si="116"/>
        <v>0</v>
      </c>
      <c r="DF30" s="94">
        <f t="shared" si="116"/>
        <v>-798000.35000000009</v>
      </c>
      <c r="DH30" s="94">
        <f>SUM(DH31)</f>
        <v>1066112.8500000001</v>
      </c>
      <c r="DI30" s="94">
        <f t="shared" ref="DI30:DS30" si="117">SUM(DI31)</f>
        <v>1436498.4</v>
      </c>
      <c r="DJ30" s="94">
        <f t="shared" si="117"/>
        <v>0</v>
      </c>
      <c r="DK30" s="94">
        <f t="shared" si="117"/>
        <v>2502611.25</v>
      </c>
      <c r="DL30" s="94">
        <f t="shared" si="117"/>
        <v>1134611</v>
      </c>
      <c r="DM30" s="94">
        <f t="shared" si="117"/>
        <v>0</v>
      </c>
      <c r="DN30" s="94">
        <f t="shared" si="117"/>
        <v>0</v>
      </c>
      <c r="DO30" s="94">
        <f t="shared" si="117"/>
        <v>0</v>
      </c>
      <c r="DP30" s="94">
        <f t="shared" si="117"/>
        <v>0</v>
      </c>
      <c r="DQ30" s="94">
        <f t="shared" si="117"/>
        <v>0</v>
      </c>
      <c r="DR30" s="94">
        <f t="shared" si="117"/>
        <v>0</v>
      </c>
      <c r="DS30" s="94">
        <f t="shared" si="117"/>
        <v>-1368000.25</v>
      </c>
      <c r="DU30" s="94">
        <f>SUM(DU31)</f>
        <v>1066112.8500000001</v>
      </c>
      <c r="DV30" s="94">
        <f t="shared" ref="DV30:EF30" si="118">SUM(DV31)</f>
        <v>1544498.4</v>
      </c>
      <c r="DW30" s="94">
        <f t="shared" si="118"/>
        <v>0</v>
      </c>
      <c r="DX30" s="94">
        <f t="shared" si="118"/>
        <v>2610611.25</v>
      </c>
      <c r="DY30" s="94">
        <f t="shared" si="118"/>
        <v>1134611</v>
      </c>
      <c r="DZ30" s="94">
        <f t="shared" si="118"/>
        <v>0</v>
      </c>
      <c r="EA30" s="94">
        <f t="shared" si="118"/>
        <v>0</v>
      </c>
      <c r="EB30" s="94">
        <f t="shared" si="118"/>
        <v>0</v>
      </c>
      <c r="EC30" s="94">
        <f t="shared" si="118"/>
        <v>0</v>
      </c>
      <c r="ED30" s="94">
        <f t="shared" si="118"/>
        <v>0</v>
      </c>
      <c r="EE30" s="94">
        <f t="shared" si="118"/>
        <v>0</v>
      </c>
      <c r="EF30" s="94">
        <f t="shared" si="118"/>
        <v>-1476000.25</v>
      </c>
      <c r="EH30" s="94">
        <f t="shared" ref="EH30:ES30" si="119">SUM(EH31)</f>
        <v>11667432.6</v>
      </c>
      <c r="EI30" s="94">
        <f t="shared" si="119"/>
        <v>8445710.4000000004</v>
      </c>
      <c r="EJ30" s="94">
        <f t="shared" si="119"/>
        <v>0</v>
      </c>
      <c r="EK30" s="94">
        <f t="shared" si="119"/>
        <v>20113143</v>
      </c>
      <c r="EL30" s="94">
        <f t="shared" si="119"/>
        <v>12509729</v>
      </c>
      <c r="EM30" s="94">
        <f t="shared" si="119"/>
        <v>0</v>
      </c>
      <c r="EN30" s="94">
        <f t="shared" si="119"/>
        <v>0</v>
      </c>
      <c r="EO30" s="94">
        <f t="shared" si="119"/>
        <v>0</v>
      </c>
      <c r="EP30" s="94">
        <f t="shared" si="119"/>
        <v>0</v>
      </c>
      <c r="EQ30" s="94">
        <f t="shared" si="119"/>
        <v>0</v>
      </c>
      <c r="ER30" s="94">
        <f t="shared" si="119"/>
        <v>0</v>
      </c>
      <c r="ES30" s="94">
        <f t="shared" si="119"/>
        <v>-7603414</v>
      </c>
      <c r="EU30" s="194">
        <f t="shared" si="23"/>
        <v>0</v>
      </c>
      <c r="EW30" s="194">
        <f t="shared" si="24"/>
        <v>-7603414</v>
      </c>
      <c r="EX30" s="194">
        <f t="shared" si="21"/>
        <v>0</v>
      </c>
    </row>
    <row r="31" spans="1:154" ht="41.4">
      <c r="B31" s="43"/>
      <c r="C31" s="100"/>
      <c r="D31" s="193" t="str">
        <f>'Incremental_Cost Year 1'!D99</f>
        <v xml:space="preserve">01110 Planifikimi, Menaxhimi dhe Administrimi </v>
      </c>
      <c r="E31" s="193" t="str">
        <f>'Incremental_Cost Year 1'!E99</f>
        <v>2.2.1 Rishikimi dhe vlerësimi i mekanizmave të konsultimit publik në lidhje me ofruesit e shërbimeve shëndetësore nëse këto kanë ofruar angazhim të rëndësishëm dhe me ndikim tek palët e interesuara</v>
      </c>
      <c r="F31" s="96">
        <f>'Incremental_Cost Year 1'!F99</f>
        <v>2022</v>
      </c>
      <c r="G31" s="96">
        <f>'Incremental_Cost Year 1'!G99</f>
        <v>2030</v>
      </c>
      <c r="H31" s="52">
        <f>'Incremental_Cost Year 1'!AQ99</f>
        <v>0</v>
      </c>
      <c r="I31" s="92">
        <f>'Incremental_Cost Year 1'!AR99</f>
        <v>0</v>
      </c>
      <c r="J31" s="92">
        <f>'Incremental_Cost Year 1'!AS99</f>
        <v>0</v>
      </c>
      <c r="K31" s="92">
        <f>'Incremental_Cost Year 1'!AT99</f>
        <v>0</v>
      </c>
      <c r="L31" s="92">
        <f>'Incremental_Cost Year 1'!AU99</f>
        <v>0</v>
      </c>
      <c r="M31" s="92">
        <f>'Incremental_Cost Year 1'!AV99</f>
        <v>0</v>
      </c>
      <c r="N31" s="92">
        <f>'Incremental_Cost Year 1'!AW99</f>
        <v>0</v>
      </c>
      <c r="O31" s="92">
        <f>'Incremental_Cost Year 1'!AX99</f>
        <v>0</v>
      </c>
      <c r="P31" s="92">
        <f>'Incremental_Cost Year 1'!AY99</f>
        <v>0</v>
      </c>
      <c r="Q31" s="92">
        <f>'Incremental_Cost Year 1'!AZ99</f>
        <v>0</v>
      </c>
      <c r="R31" s="92">
        <f>'Incremental_Cost Year 1'!BA99</f>
        <v>0</v>
      </c>
      <c r="S31" s="92">
        <f>'Incremental_Cost Year 1'!BB99</f>
        <v>0</v>
      </c>
      <c r="U31" s="92">
        <f>'Incremental_Cost Year 2'!AQ99</f>
        <v>647918.4</v>
      </c>
      <c r="V31" s="92">
        <f>'Incremental_Cost Year 2'!AR99</f>
        <v>1222800</v>
      </c>
      <c r="W31" s="92">
        <f>'Incremental_Cost Year 2'!AS99</f>
        <v>0</v>
      </c>
      <c r="X31" s="92">
        <f>'Incremental_Cost Year 2'!AT99</f>
        <v>1870718.4</v>
      </c>
      <c r="Y31" s="92">
        <f>'Incremental_Cost Year 2'!AU99</f>
        <v>93307</v>
      </c>
      <c r="Z31" s="92">
        <f>'Incremental_Cost Year 2'!AV99</f>
        <v>0</v>
      </c>
      <c r="AA31" s="92">
        <f>'Incremental_Cost Year 2'!AW99</f>
        <v>0</v>
      </c>
      <c r="AB31" s="92">
        <f>'Incremental_Cost Year 2'!AX99</f>
        <v>0</v>
      </c>
      <c r="AC31" s="92">
        <f>'Incremental_Cost Year 2'!AY99</f>
        <v>0</v>
      </c>
      <c r="AD31" s="92">
        <f>'Incremental_Cost Year 2'!AZ99</f>
        <v>0</v>
      </c>
      <c r="AE31" s="92">
        <f>'Incremental_Cost Year 2'!BA99</f>
        <v>0</v>
      </c>
      <c r="AF31" s="92">
        <f>'Incremental_Cost Year 2'!BB99</f>
        <v>-1777411.4</v>
      </c>
      <c r="AH31" s="92">
        <f>'Incremental_Cost Year 3'!AQ99</f>
        <v>123760.34999999999</v>
      </c>
      <c r="AI31" s="92">
        <f>'Incremental_Cost Year 3'!AR99</f>
        <v>1186800</v>
      </c>
      <c r="AJ31" s="92">
        <f>'Incremental_Cost Year 3'!AS99</f>
        <v>0</v>
      </c>
      <c r="AK31" s="92">
        <f>'Incremental_Cost Year 3'!AT99</f>
        <v>1310560.3499999999</v>
      </c>
      <c r="AL31" s="92">
        <f>'Incremental_Cost Year 3'!AU99</f>
        <v>170560</v>
      </c>
      <c r="AM31" s="92">
        <f>'Incremental_Cost Year 3'!AV99</f>
        <v>0</v>
      </c>
      <c r="AN31" s="92">
        <f>'Incremental_Cost Year 3'!AW99</f>
        <v>0</v>
      </c>
      <c r="AO31" s="92">
        <f>'Incremental_Cost Year 3'!AX99</f>
        <v>0</v>
      </c>
      <c r="AP31" s="92">
        <f>'Incremental_Cost Year 3'!AY99</f>
        <v>0</v>
      </c>
      <c r="AQ31" s="92">
        <f>'Incremental_Cost Year 3'!AZ99</f>
        <v>0</v>
      </c>
      <c r="AR31" s="92">
        <f>'Incremental_Cost Year 3'!BA99</f>
        <v>0</v>
      </c>
      <c r="AS31" s="92">
        <f>'Incremental_Cost Year 3'!BB99</f>
        <v>-1140000.3499999999</v>
      </c>
      <c r="AU31" s="92">
        <f>'Incremental_Cost Year 4'!AQ99</f>
        <v>123760.34999999999</v>
      </c>
      <c r="AV31" s="92">
        <f>'Incremental_Cost Year 4'!AR99</f>
        <v>262800</v>
      </c>
      <c r="AW31" s="92">
        <f>'Incremental_Cost Year 4'!AS99</f>
        <v>0</v>
      </c>
      <c r="AX31" s="92">
        <f>'Incremental_Cost Year 4'!AT99</f>
        <v>386560.35000000003</v>
      </c>
      <c r="AY31" s="92">
        <f>'Incremental_Cost Year 4'!AU99</f>
        <v>170560</v>
      </c>
      <c r="AZ31" s="92">
        <f>'Incremental_Cost Year 4'!AV99</f>
        <v>0</v>
      </c>
      <c r="BA31" s="92">
        <f>'Incremental_Cost Year 4'!AW99</f>
        <v>0</v>
      </c>
      <c r="BB31" s="92">
        <f>'Incremental_Cost Year 4'!AX99</f>
        <v>0</v>
      </c>
      <c r="BC31" s="92">
        <f>'Incremental_Cost Year 4'!AY99</f>
        <v>0</v>
      </c>
      <c r="BD31" s="92">
        <f>'Incremental_Cost Year 4'!AZ99</f>
        <v>0</v>
      </c>
      <c r="BE31" s="92">
        <f>'Incremental_Cost Year 4'!BA99</f>
        <v>0</v>
      </c>
      <c r="BF31" s="92">
        <f>'Incremental_Cost Year 4'!BB99</f>
        <v>-216000.35000000003</v>
      </c>
      <c r="BH31" s="92">
        <f>'Incremental_Cost Year 5'!AQ99</f>
        <v>2159941.9500000002</v>
      </c>
      <c r="BI31" s="92">
        <f>'Incremental_Cost Year 5'!AR99</f>
        <v>356738.4</v>
      </c>
      <c r="BJ31" s="92">
        <f>'Incremental_Cost Year 5'!AS99</f>
        <v>0</v>
      </c>
      <c r="BK31" s="92">
        <f>'Incremental_Cost Year 5'!AT99</f>
        <v>2516680.35</v>
      </c>
      <c r="BL31" s="92">
        <f>'Incremental_Cost Year 5'!AU99</f>
        <v>2486680</v>
      </c>
      <c r="BM31" s="92">
        <f>'Incremental_Cost Year 5'!AV99</f>
        <v>0</v>
      </c>
      <c r="BN31" s="92">
        <f>'Incremental_Cost Year 5'!AW99</f>
        <v>0</v>
      </c>
      <c r="BO31" s="92">
        <f>'Incremental_Cost Year 5'!AX99</f>
        <v>0</v>
      </c>
      <c r="BP31" s="92">
        <f>'Incremental_Cost Year 5'!AY99</f>
        <v>0</v>
      </c>
      <c r="BQ31" s="92">
        <f>'Incremental_Cost Year 5'!AZ99</f>
        <v>0</v>
      </c>
      <c r="BR31" s="92">
        <f>'Incremental_Cost Year 5'!BA99</f>
        <v>0</v>
      </c>
      <c r="BS31" s="92">
        <f>'Incremental_Cost Year 5'!BB99</f>
        <v>-30000.350000000093</v>
      </c>
      <c r="BU31" s="92">
        <f>'Incremental_Cost Year 6'!AQ99</f>
        <v>2159941.9500000002</v>
      </c>
      <c r="BV31" s="92">
        <f>'Incremental_Cost Year 6'!AR99</f>
        <v>362738.4</v>
      </c>
      <c r="BW31" s="92">
        <f>'Incremental_Cost Year 6'!AS99</f>
        <v>0</v>
      </c>
      <c r="BX31" s="92">
        <f>'Incremental_Cost Year 6'!AT99</f>
        <v>2522680.35</v>
      </c>
      <c r="BY31" s="92">
        <f>'Incremental_Cost Year 6'!AU99</f>
        <v>2522680</v>
      </c>
      <c r="BZ31" s="92">
        <f>'Incremental_Cost Year 6'!AV99</f>
        <v>0</v>
      </c>
      <c r="CA31" s="92">
        <f>'Incremental_Cost Year 6'!AW99</f>
        <v>0</v>
      </c>
      <c r="CB31" s="92">
        <f>'Incremental_Cost Year 6'!AX99</f>
        <v>0</v>
      </c>
      <c r="CC31" s="92">
        <f>'Incremental_Cost Year 6'!AY99</f>
        <v>0</v>
      </c>
      <c r="CD31" s="92">
        <f>'Incremental_Cost Year 6'!AZ99</f>
        <v>0</v>
      </c>
      <c r="CE31" s="92">
        <f>'Incremental_Cost Year 6'!BA99</f>
        <v>0</v>
      </c>
      <c r="CF31" s="92">
        <f>'Incremental_Cost Year 6'!BB99</f>
        <v>-0.35000000009313226</v>
      </c>
      <c r="CH31" s="92">
        <f>'Incremental_Cost Year 7'!AQ99</f>
        <v>2159941.9500000002</v>
      </c>
      <c r="CI31" s="92">
        <f>'Incremental_Cost Year 7'!AR99</f>
        <v>1025138.4</v>
      </c>
      <c r="CJ31" s="92">
        <f>'Incremental_Cost Year 7'!AS99</f>
        <v>0</v>
      </c>
      <c r="CK31" s="92">
        <f>'Incremental_Cost Year 7'!AT99</f>
        <v>3185080.35</v>
      </c>
      <c r="CL31" s="92">
        <f>'Incremental_Cost Year 7'!AU99</f>
        <v>2387080</v>
      </c>
      <c r="CM31" s="92">
        <f>'Incremental_Cost Year 7'!AV99</f>
        <v>0</v>
      </c>
      <c r="CN31" s="92">
        <f>'Incremental_Cost Year 7'!AW99</f>
        <v>0</v>
      </c>
      <c r="CO31" s="92">
        <f>'Incremental_Cost Year 7'!AX99</f>
        <v>0</v>
      </c>
      <c r="CP31" s="92">
        <f>'Incremental_Cost Year 7'!AY99</f>
        <v>0</v>
      </c>
      <c r="CQ31" s="92">
        <f>'Incremental_Cost Year 7'!AZ99</f>
        <v>0</v>
      </c>
      <c r="CR31" s="92">
        <f>'Incremental_Cost Year 7'!BA99</f>
        <v>0</v>
      </c>
      <c r="CS31" s="92">
        <f>'Incremental_Cost Year 7'!BB99</f>
        <v>-798000.35000000009</v>
      </c>
      <c r="CU31" s="92">
        <f>'Incremental_Cost Year 8'!AQ99</f>
        <v>2159941.9500000002</v>
      </c>
      <c r="CV31" s="92">
        <f>'Incremental_Cost Year 8'!AR99</f>
        <v>1047698.4</v>
      </c>
      <c r="CW31" s="92">
        <f>'Incremental_Cost Year 8'!AS99</f>
        <v>0</v>
      </c>
      <c r="CX31" s="92">
        <f>'Incremental_Cost Year 8'!AT99</f>
        <v>3207640.35</v>
      </c>
      <c r="CY31" s="92">
        <f>'Incremental_Cost Year 8'!AU99</f>
        <v>2409640</v>
      </c>
      <c r="CZ31" s="92">
        <f>'Incremental_Cost Year 8'!AV99</f>
        <v>0</v>
      </c>
      <c r="DA31" s="92">
        <f>'Incremental_Cost Year 8'!AW99</f>
        <v>0</v>
      </c>
      <c r="DB31" s="92">
        <f>'Incremental_Cost Year 8'!AX99</f>
        <v>0</v>
      </c>
      <c r="DC31" s="92">
        <f>'Incremental_Cost Year 8'!AY99</f>
        <v>0</v>
      </c>
      <c r="DD31" s="92">
        <f>'Incremental_Cost Year 8'!AZ99</f>
        <v>0</v>
      </c>
      <c r="DE31" s="92">
        <f>'Incremental_Cost Year 8'!BA99</f>
        <v>0</v>
      </c>
      <c r="DF31" s="92">
        <f>'Incremental_Cost Year 8'!BB99</f>
        <v>-798000.35000000009</v>
      </c>
      <c r="DH31" s="92">
        <f>'Incremental_Cost Year 9'!AQ99</f>
        <v>1066112.8500000001</v>
      </c>
      <c r="DI31" s="92">
        <f>'Incremental_Cost Year 9'!AR99</f>
        <v>1436498.4</v>
      </c>
      <c r="DJ31" s="92">
        <f>'Incremental_Cost Year 9'!AS99</f>
        <v>0</v>
      </c>
      <c r="DK31" s="92">
        <f>'Incremental_Cost Year 9'!AT99</f>
        <v>2502611.25</v>
      </c>
      <c r="DL31" s="92">
        <f>'Incremental_Cost Year 9'!AU99</f>
        <v>1134611</v>
      </c>
      <c r="DM31" s="92">
        <f>'Incremental_Cost Year 9'!AV99</f>
        <v>0</v>
      </c>
      <c r="DN31" s="92">
        <f>'Incremental_Cost Year 9'!AW99</f>
        <v>0</v>
      </c>
      <c r="DO31" s="92">
        <f>'Incremental_Cost Year 9'!AX99</f>
        <v>0</v>
      </c>
      <c r="DP31" s="92">
        <f>'Incremental_Cost Year 9'!AY99</f>
        <v>0</v>
      </c>
      <c r="DQ31" s="92">
        <f>'Incremental_Cost Year 9'!AZ99</f>
        <v>0</v>
      </c>
      <c r="DR31" s="92">
        <f>'Incremental_Cost Year 9'!BA99</f>
        <v>0</v>
      </c>
      <c r="DS31" s="92">
        <f>'Incremental_Cost Year 9'!BB99</f>
        <v>-1368000.25</v>
      </c>
      <c r="DU31" s="92">
        <f>'Incremental_Cost Year 10'!AQ99</f>
        <v>1066112.8500000001</v>
      </c>
      <c r="DV31" s="92">
        <f>'Incremental_Cost Year 10'!AR99</f>
        <v>1544498.4</v>
      </c>
      <c r="DW31" s="92">
        <f>'Incremental_Cost Year 10'!AS99</f>
        <v>0</v>
      </c>
      <c r="DX31" s="92">
        <f>'Incremental_Cost Year 10'!AT99</f>
        <v>2610611.25</v>
      </c>
      <c r="DY31" s="92">
        <f>'Incremental_Cost Year 10'!AU99</f>
        <v>1134611</v>
      </c>
      <c r="DZ31" s="92">
        <f>'Incremental_Cost Year 10'!AV99</f>
        <v>0</v>
      </c>
      <c r="EA31" s="92">
        <f>'Incremental_Cost Year 10'!AW99</f>
        <v>0</v>
      </c>
      <c r="EB31" s="92">
        <f>'Incremental_Cost Year 10'!AX99</f>
        <v>0</v>
      </c>
      <c r="EC31" s="92">
        <f>'Incremental_Cost Year 10'!AY99</f>
        <v>0</v>
      </c>
      <c r="ED31" s="92">
        <f>'Incremental_Cost Year 10'!AZ99</f>
        <v>0</v>
      </c>
      <c r="EE31" s="92">
        <f>'Incremental_Cost Year 10'!BA99</f>
        <v>0</v>
      </c>
      <c r="EF31" s="92">
        <f>'Incremental_Cost Year 10'!BB99</f>
        <v>-1476000.25</v>
      </c>
      <c r="EH31" s="52">
        <f>H31+U31+AH31+AU31+BH31+BU31+CH31+CU31+DH31+DU31</f>
        <v>11667432.6</v>
      </c>
      <c r="EI31" s="52">
        <f t="shared" ref="EI31:ES31" si="120">I31+V31+AI31+AV31+BI31+BV31+CI31+CV31+DI31+DV31</f>
        <v>8445710.4000000004</v>
      </c>
      <c r="EJ31" s="52">
        <f t="shared" si="120"/>
        <v>0</v>
      </c>
      <c r="EK31" s="52">
        <f t="shared" si="120"/>
        <v>20113143</v>
      </c>
      <c r="EL31" s="52">
        <f t="shared" si="120"/>
        <v>12509729</v>
      </c>
      <c r="EM31" s="52">
        <f t="shared" si="120"/>
        <v>0</v>
      </c>
      <c r="EN31" s="52">
        <f t="shared" si="120"/>
        <v>0</v>
      </c>
      <c r="EO31" s="52">
        <f t="shared" si="120"/>
        <v>0</v>
      </c>
      <c r="EP31" s="52">
        <f t="shared" si="120"/>
        <v>0</v>
      </c>
      <c r="EQ31" s="52">
        <f t="shared" si="120"/>
        <v>0</v>
      </c>
      <c r="ER31" s="52">
        <f t="shared" si="120"/>
        <v>0</v>
      </c>
      <c r="ES31" s="52">
        <f t="shared" si="120"/>
        <v>-7603414</v>
      </c>
      <c r="EU31" s="194">
        <f t="shared" si="23"/>
        <v>0</v>
      </c>
      <c r="EW31" s="194">
        <f t="shared" si="24"/>
        <v>-7603414</v>
      </c>
      <c r="EX31" s="194">
        <f t="shared" si="21"/>
        <v>0</v>
      </c>
    </row>
    <row r="32" spans="1:154">
      <c r="A32" s="42"/>
      <c r="B32" s="48"/>
      <c r="C32" s="404" t="str">
        <f>'Incremental_Cost Year 1'!C100:E100</f>
        <v>2.3 Objektivi Specifik :Mekanizma dhe shërbime të specializuara dhe të integruara për adresimin e formave të rënda të dhunës, përfshirë abuzimin seksual dhe abuzimin dhe shfrytëzimin online</v>
      </c>
      <c r="D32" s="404"/>
      <c r="E32" s="405"/>
      <c r="F32" s="67"/>
      <c r="G32" s="67"/>
      <c r="H32" s="54">
        <f>SUM(H33)</f>
        <v>0</v>
      </c>
      <c r="I32" s="94">
        <f t="shared" ref="I32:S32" si="121">SUM(I33)</f>
        <v>0</v>
      </c>
      <c r="J32" s="94">
        <f t="shared" si="121"/>
        <v>0</v>
      </c>
      <c r="K32" s="94">
        <f t="shared" si="121"/>
        <v>0</v>
      </c>
      <c r="L32" s="94">
        <f t="shared" si="121"/>
        <v>0</v>
      </c>
      <c r="M32" s="94">
        <f t="shared" si="121"/>
        <v>0</v>
      </c>
      <c r="N32" s="94">
        <f t="shared" si="121"/>
        <v>0</v>
      </c>
      <c r="O32" s="94">
        <f t="shared" si="121"/>
        <v>0</v>
      </c>
      <c r="P32" s="94">
        <f t="shared" si="121"/>
        <v>0</v>
      </c>
      <c r="Q32" s="94">
        <f t="shared" si="121"/>
        <v>0</v>
      </c>
      <c r="R32" s="94">
        <f t="shared" si="121"/>
        <v>0</v>
      </c>
      <c r="S32" s="94">
        <f t="shared" si="121"/>
        <v>0</v>
      </c>
      <c r="U32" s="94">
        <f>SUM(U33)</f>
        <v>0</v>
      </c>
      <c r="V32" s="94">
        <f t="shared" ref="V32:AF32" si="122">SUM(V33)</f>
        <v>0</v>
      </c>
      <c r="W32" s="94">
        <f t="shared" si="122"/>
        <v>0</v>
      </c>
      <c r="X32" s="94">
        <f t="shared" si="122"/>
        <v>0</v>
      </c>
      <c r="Y32" s="94">
        <f t="shared" si="122"/>
        <v>0</v>
      </c>
      <c r="Z32" s="94">
        <f t="shared" si="122"/>
        <v>0</v>
      </c>
      <c r="AA32" s="94">
        <f t="shared" si="122"/>
        <v>0</v>
      </c>
      <c r="AB32" s="94">
        <f t="shared" si="122"/>
        <v>0</v>
      </c>
      <c r="AC32" s="94">
        <f t="shared" si="122"/>
        <v>0</v>
      </c>
      <c r="AD32" s="94">
        <f t="shared" si="122"/>
        <v>0</v>
      </c>
      <c r="AE32" s="94">
        <f t="shared" si="122"/>
        <v>0</v>
      </c>
      <c r="AF32" s="94">
        <f t="shared" si="122"/>
        <v>0</v>
      </c>
      <c r="AH32" s="94">
        <f>SUM(AH33)</f>
        <v>2940840</v>
      </c>
      <c r="AI32" s="94">
        <f t="shared" ref="AI32:AS32" si="123">SUM(AI33)</f>
        <v>431310</v>
      </c>
      <c r="AJ32" s="94">
        <f t="shared" si="123"/>
        <v>0</v>
      </c>
      <c r="AK32" s="94">
        <f t="shared" si="123"/>
        <v>3372150</v>
      </c>
      <c r="AL32" s="94">
        <f t="shared" si="123"/>
        <v>3372149</v>
      </c>
      <c r="AM32" s="94">
        <f t="shared" si="123"/>
        <v>0</v>
      </c>
      <c r="AN32" s="94">
        <f t="shared" si="123"/>
        <v>0</v>
      </c>
      <c r="AO32" s="94">
        <f t="shared" si="123"/>
        <v>0</v>
      </c>
      <c r="AP32" s="94">
        <f t="shared" si="123"/>
        <v>0</v>
      </c>
      <c r="AQ32" s="94">
        <f t="shared" si="123"/>
        <v>0</v>
      </c>
      <c r="AR32" s="94">
        <f t="shared" si="123"/>
        <v>0</v>
      </c>
      <c r="AS32" s="94">
        <f t="shared" si="123"/>
        <v>-0.99999999982537702</v>
      </c>
      <c r="AU32" s="94">
        <f>SUM(AU33)</f>
        <v>3999542.4</v>
      </c>
      <c r="AV32" s="94">
        <f t="shared" ref="AV32:BF32" si="124">SUM(AV33)</f>
        <v>575334</v>
      </c>
      <c r="AW32" s="94">
        <f t="shared" si="124"/>
        <v>0</v>
      </c>
      <c r="AX32" s="94">
        <f t="shared" si="124"/>
        <v>4574876.4000000004</v>
      </c>
      <c r="AY32" s="94">
        <f t="shared" si="124"/>
        <v>4574875</v>
      </c>
      <c r="AZ32" s="94">
        <f t="shared" si="124"/>
        <v>0</v>
      </c>
      <c r="BA32" s="94">
        <f t="shared" si="124"/>
        <v>0</v>
      </c>
      <c r="BB32" s="94">
        <f t="shared" si="124"/>
        <v>0</v>
      </c>
      <c r="BC32" s="94">
        <f t="shared" si="124"/>
        <v>0</v>
      </c>
      <c r="BD32" s="94">
        <f t="shared" si="124"/>
        <v>0</v>
      </c>
      <c r="BE32" s="94">
        <f t="shared" si="124"/>
        <v>0</v>
      </c>
      <c r="BF32" s="94">
        <f t="shared" si="124"/>
        <v>-1.3999999997322448</v>
      </c>
      <c r="BH32" s="94">
        <f>SUM(BH33)</f>
        <v>2940840</v>
      </c>
      <c r="BI32" s="94">
        <f t="shared" ref="BI32:BS32" si="125">SUM(BI33)</f>
        <v>431334</v>
      </c>
      <c r="BJ32" s="94">
        <f t="shared" si="125"/>
        <v>0</v>
      </c>
      <c r="BK32" s="94">
        <f t="shared" si="125"/>
        <v>3372174</v>
      </c>
      <c r="BL32" s="94">
        <f t="shared" si="125"/>
        <v>3372173</v>
      </c>
      <c r="BM32" s="94">
        <f t="shared" si="125"/>
        <v>0</v>
      </c>
      <c r="BN32" s="94">
        <f t="shared" si="125"/>
        <v>0</v>
      </c>
      <c r="BO32" s="94">
        <f t="shared" si="125"/>
        <v>0</v>
      </c>
      <c r="BP32" s="94">
        <f t="shared" si="125"/>
        <v>0</v>
      </c>
      <c r="BQ32" s="94">
        <f t="shared" si="125"/>
        <v>0</v>
      </c>
      <c r="BR32" s="94">
        <f t="shared" si="125"/>
        <v>0</v>
      </c>
      <c r="BS32" s="94">
        <f t="shared" si="125"/>
        <v>-0.99999999982537702</v>
      </c>
      <c r="BU32" s="94">
        <f>SUM(BU33)</f>
        <v>2940840</v>
      </c>
      <c r="BV32" s="94">
        <f t="shared" ref="BV32:CF32" si="126">SUM(BV33)</f>
        <v>431310</v>
      </c>
      <c r="BW32" s="94">
        <f t="shared" si="126"/>
        <v>0</v>
      </c>
      <c r="BX32" s="94">
        <f t="shared" si="126"/>
        <v>3372150</v>
      </c>
      <c r="BY32" s="94">
        <f t="shared" si="126"/>
        <v>3372149</v>
      </c>
      <c r="BZ32" s="94">
        <f t="shared" si="126"/>
        <v>0</v>
      </c>
      <c r="CA32" s="94">
        <f t="shared" si="126"/>
        <v>0</v>
      </c>
      <c r="CB32" s="94">
        <f t="shared" si="126"/>
        <v>0</v>
      </c>
      <c r="CC32" s="94">
        <f t="shared" si="126"/>
        <v>0</v>
      </c>
      <c r="CD32" s="94">
        <f t="shared" si="126"/>
        <v>0</v>
      </c>
      <c r="CE32" s="94">
        <f t="shared" si="126"/>
        <v>0</v>
      </c>
      <c r="CF32" s="94">
        <f t="shared" si="126"/>
        <v>-0.99999999982537702</v>
      </c>
      <c r="CH32" s="94">
        <f>SUM(CH33)</f>
        <v>2940840</v>
      </c>
      <c r="CI32" s="94">
        <f t="shared" ref="CI32:CS32" si="127">SUM(CI33)</f>
        <v>431310</v>
      </c>
      <c r="CJ32" s="94">
        <f t="shared" si="127"/>
        <v>0</v>
      </c>
      <c r="CK32" s="94">
        <f t="shared" si="127"/>
        <v>3372150</v>
      </c>
      <c r="CL32" s="94">
        <f t="shared" si="127"/>
        <v>3372149</v>
      </c>
      <c r="CM32" s="94">
        <f t="shared" si="127"/>
        <v>0</v>
      </c>
      <c r="CN32" s="94">
        <f t="shared" si="127"/>
        <v>0</v>
      </c>
      <c r="CO32" s="94">
        <f t="shared" si="127"/>
        <v>0</v>
      </c>
      <c r="CP32" s="94">
        <f t="shared" si="127"/>
        <v>0</v>
      </c>
      <c r="CQ32" s="94">
        <f t="shared" si="127"/>
        <v>0</v>
      </c>
      <c r="CR32" s="94">
        <f t="shared" si="127"/>
        <v>0</v>
      </c>
      <c r="CS32" s="94">
        <f t="shared" si="127"/>
        <v>-0.99999999982537702</v>
      </c>
      <c r="CU32" s="94">
        <f>SUM(CU33)</f>
        <v>2940840</v>
      </c>
      <c r="CV32" s="94">
        <f t="shared" ref="CV32:DF32" si="128">SUM(CV33)</f>
        <v>431310</v>
      </c>
      <c r="CW32" s="94">
        <f t="shared" si="128"/>
        <v>0</v>
      </c>
      <c r="CX32" s="94">
        <f t="shared" si="128"/>
        <v>3372150</v>
      </c>
      <c r="CY32" s="94">
        <f t="shared" si="128"/>
        <v>3372149</v>
      </c>
      <c r="CZ32" s="94">
        <f t="shared" si="128"/>
        <v>0</v>
      </c>
      <c r="DA32" s="94">
        <f t="shared" si="128"/>
        <v>0</v>
      </c>
      <c r="DB32" s="94">
        <f t="shared" si="128"/>
        <v>0</v>
      </c>
      <c r="DC32" s="94">
        <f t="shared" si="128"/>
        <v>0</v>
      </c>
      <c r="DD32" s="94">
        <f t="shared" si="128"/>
        <v>0</v>
      </c>
      <c r="DE32" s="94">
        <f t="shared" si="128"/>
        <v>0</v>
      </c>
      <c r="DF32" s="94">
        <f t="shared" si="128"/>
        <v>-0.99999999982537702</v>
      </c>
      <c r="DH32" s="94">
        <f>SUM(DH33)</f>
        <v>2940840</v>
      </c>
      <c r="DI32" s="94">
        <f t="shared" ref="DI32:DS32" si="129">SUM(DI33)</f>
        <v>431310</v>
      </c>
      <c r="DJ32" s="94">
        <f t="shared" si="129"/>
        <v>0</v>
      </c>
      <c r="DK32" s="94">
        <f t="shared" si="129"/>
        <v>3372150</v>
      </c>
      <c r="DL32" s="94">
        <f t="shared" si="129"/>
        <v>3372149</v>
      </c>
      <c r="DM32" s="94">
        <f t="shared" si="129"/>
        <v>0</v>
      </c>
      <c r="DN32" s="94">
        <f t="shared" si="129"/>
        <v>0</v>
      </c>
      <c r="DO32" s="94">
        <f t="shared" si="129"/>
        <v>0</v>
      </c>
      <c r="DP32" s="94">
        <f t="shared" si="129"/>
        <v>0</v>
      </c>
      <c r="DQ32" s="94">
        <f t="shared" si="129"/>
        <v>0</v>
      </c>
      <c r="DR32" s="94">
        <f t="shared" si="129"/>
        <v>0</v>
      </c>
      <c r="DS32" s="94">
        <f t="shared" si="129"/>
        <v>-0.99999999982537702</v>
      </c>
      <c r="DU32" s="94">
        <f>SUM(DU33)</f>
        <v>2940840</v>
      </c>
      <c r="DV32" s="94">
        <f t="shared" ref="DV32:EF32" si="130">SUM(DV33)</f>
        <v>431310</v>
      </c>
      <c r="DW32" s="94">
        <f t="shared" si="130"/>
        <v>0</v>
      </c>
      <c r="DX32" s="94">
        <f t="shared" si="130"/>
        <v>3372150</v>
      </c>
      <c r="DY32" s="94">
        <f t="shared" si="130"/>
        <v>3372149</v>
      </c>
      <c r="DZ32" s="94">
        <f t="shared" si="130"/>
        <v>0</v>
      </c>
      <c r="EA32" s="94">
        <f t="shared" si="130"/>
        <v>0</v>
      </c>
      <c r="EB32" s="94">
        <f t="shared" si="130"/>
        <v>0</v>
      </c>
      <c r="EC32" s="94">
        <f t="shared" si="130"/>
        <v>0</v>
      </c>
      <c r="ED32" s="94">
        <f t="shared" si="130"/>
        <v>0</v>
      </c>
      <c r="EE32" s="94">
        <f t="shared" si="130"/>
        <v>0</v>
      </c>
      <c r="EF32" s="94">
        <f t="shared" si="130"/>
        <v>-0.99999999982537702</v>
      </c>
      <c r="EH32" s="94">
        <f t="shared" ref="EH32:ES32" si="131">SUM(EH33)</f>
        <v>24585422.399999999</v>
      </c>
      <c r="EI32" s="94">
        <f t="shared" si="131"/>
        <v>3594528</v>
      </c>
      <c r="EJ32" s="94">
        <f t="shared" si="131"/>
        <v>0</v>
      </c>
      <c r="EK32" s="94">
        <f t="shared" si="131"/>
        <v>28179950.399999999</v>
      </c>
      <c r="EL32" s="94">
        <f t="shared" si="131"/>
        <v>28179942</v>
      </c>
      <c r="EM32" s="94">
        <f t="shared" si="131"/>
        <v>0</v>
      </c>
      <c r="EN32" s="94">
        <f t="shared" si="131"/>
        <v>0</v>
      </c>
      <c r="EO32" s="94">
        <f t="shared" si="131"/>
        <v>0</v>
      </c>
      <c r="EP32" s="94">
        <f t="shared" si="131"/>
        <v>0</v>
      </c>
      <c r="EQ32" s="94">
        <f t="shared" si="131"/>
        <v>0</v>
      </c>
      <c r="ER32" s="94">
        <f t="shared" si="131"/>
        <v>0</v>
      </c>
      <c r="ES32" s="94">
        <f t="shared" si="131"/>
        <v>-8.3999999985098839</v>
      </c>
      <c r="EU32" s="194">
        <f t="shared" si="23"/>
        <v>0</v>
      </c>
      <c r="EW32" s="194">
        <f t="shared" si="24"/>
        <v>-8.3999999985098839</v>
      </c>
      <c r="EX32" s="194">
        <f t="shared" si="21"/>
        <v>0</v>
      </c>
    </row>
    <row r="33" spans="1:154" ht="27.6">
      <c r="B33" s="43"/>
      <c r="C33" s="68"/>
      <c r="D33" s="193" t="str">
        <f>'Incremental_Cost Year 1'!D105</f>
        <v xml:space="preserve">01110 Planifikimi, Menaxhimi dhe Administrimi </v>
      </c>
      <c r="E33" s="193" t="str">
        <f>'Incremental_Cost Year 1'!E105</f>
        <v xml:space="preserve">2.3.1. Vlerësimi dhe përditësimi i qeverisjes aktuale në sektorin e shëndetësisë </v>
      </c>
      <c r="F33" s="96">
        <f>'Incremental_Cost Year 1'!F105</f>
        <v>2023</v>
      </c>
      <c r="G33" s="96">
        <f>'Incremental_Cost Year 1'!G105</f>
        <v>2030</v>
      </c>
      <c r="H33" s="52">
        <f>'Incremental_Cost Year 1'!AQ105</f>
        <v>0</v>
      </c>
      <c r="I33" s="92">
        <f>'Incremental_Cost Year 1'!AR105</f>
        <v>0</v>
      </c>
      <c r="J33" s="92">
        <f>'Incremental_Cost Year 1'!AS105</f>
        <v>0</v>
      </c>
      <c r="K33" s="92">
        <f>'Incremental_Cost Year 1'!AT105</f>
        <v>0</v>
      </c>
      <c r="L33" s="92">
        <f>'Incremental_Cost Year 1'!AU105</f>
        <v>0</v>
      </c>
      <c r="M33" s="92">
        <f>'Incremental_Cost Year 1'!AV105</f>
        <v>0</v>
      </c>
      <c r="N33" s="92">
        <f>'Incremental_Cost Year 1'!AW105</f>
        <v>0</v>
      </c>
      <c r="O33" s="92">
        <f>'Incremental_Cost Year 1'!AX105</f>
        <v>0</v>
      </c>
      <c r="P33" s="92">
        <f>'Incremental_Cost Year 1'!AY105</f>
        <v>0</v>
      </c>
      <c r="Q33" s="92">
        <f>'Incremental_Cost Year 1'!AZ105</f>
        <v>0</v>
      </c>
      <c r="R33" s="92">
        <f>'Incremental_Cost Year 1'!BA105</f>
        <v>0</v>
      </c>
      <c r="S33" s="92">
        <f>'Incremental_Cost Year 1'!BB105</f>
        <v>0</v>
      </c>
      <c r="U33" s="92">
        <f>'Incremental_Cost Year 2'!AQ105</f>
        <v>0</v>
      </c>
      <c r="V33" s="92">
        <f>'Incremental_Cost Year 2'!AR105</f>
        <v>0</v>
      </c>
      <c r="W33" s="92">
        <f>'Incremental_Cost Year 2'!AS105</f>
        <v>0</v>
      </c>
      <c r="X33" s="92">
        <f>'Incremental_Cost Year 2'!AT105</f>
        <v>0</v>
      </c>
      <c r="Y33" s="92">
        <f>'Incremental_Cost Year 2'!AU105</f>
        <v>0</v>
      </c>
      <c r="Z33" s="92">
        <f>'Incremental_Cost Year 2'!AV105</f>
        <v>0</v>
      </c>
      <c r="AA33" s="92">
        <f>'Incremental_Cost Year 2'!AW105</f>
        <v>0</v>
      </c>
      <c r="AB33" s="92">
        <f>'Incremental_Cost Year 2'!AX105</f>
        <v>0</v>
      </c>
      <c r="AC33" s="92">
        <f>'Incremental_Cost Year 2'!AY105</f>
        <v>0</v>
      </c>
      <c r="AD33" s="92">
        <f>'Incremental_Cost Year 2'!AZ105</f>
        <v>0</v>
      </c>
      <c r="AE33" s="92">
        <f>'Incremental_Cost Year 2'!BA105</f>
        <v>0</v>
      </c>
      <c r="AF33" s="92">
        <f>'Incremental_Cost Year 2'!BB105</f>
        <v>0</v>
      </c>
      <c r="AH33" s="92">
        <f>'Incremental_Cost Year 3'!AQ105</f>
        <v>2940840</v>
      </c>
      <c r="AI33" s="92">
        <f>'Incremental_Cost Year 3'!AR105</f>
        <v>431310</v>
      </c>
      <c r="AJ33" s="92">
        <f>'Incremental_Cost Year 3'!AS105</f>
        <v>0</v>
      </c>
      <c r="AK33" s="92">
        <f>'Incremental_Cost Year 3'!AT105</f>
        <v>3372150</v>
      </c>
      <c r="AL33" s="92">
        <f>'Incremental_Cost Year 3'!AU105</f>
        <v>3372149</v>
      </c>
      <c r="AM33" s="92">
        <f>'Incremental_Cost Year 3'!AV105</f>
        <v>0</v>
      </c>
      <c r="AN33" s="92">
        <f>'Incremental_Cost Year 3'!AW105</f>
        <v>0</v>
      </c>
      <c r="AO33" s="92">
        <f>'Incremental_Cost Year 3'!AX105</f>
        <v>0</v>
      </c>
      <c r="AP33" s="92">
        <f>'Incremental_Cost Year 3'!AY105</f>
        <v>0</v>
      </c>
      <c r="AQ33" s="92">
        <f>'Incremental_Cost Year 3'!AZ105</f>
        <v>0</v>
      </c>
      <c r="AR33" s="92">
        <f>'Incremental_Cost Year 3'!BA105</f>
        <v>0</v>
      </c>
      <c r="AS33" s="92">
        <f>'Incremental_Cost Year 3'!BB105</f>
        <v>-0.99999999982537702</v>
      </c>
      <c r="AU33" s="92">
        <f>'Incremental_Cost Year 4'!AQ105</f>
        <v>3999542.4</v>
      </c>
      <c r="AV33" s="92">
        <f>'Incremental_Cost Year 4'!AR105</f>
        <v>575334</v>
      </c>
      <c r="AW33" s="92">
        <f>'Incremental_Cost Year 4'!AS105</f>
        <v>0</v>
      </c>
      <c r="AX33" s="92">
        <f>'Incremental_Cost Year 4'!AT105</f>
        <v>4574876.4000000004</v>
      </c>
      <c r="AY33" s="92">
        <f>'Incremental_Cost Year 4'!AU105</f>
        <v>4574875</v>
      </c>
      <c r="AZ33" s="92">
        <f>'Incremental_Cost Year 4'!AV105</f>
        <v>0</v>
      </c>
      <c r="BA33" s="92">
        <f>'Incremental_Cost Year 4'!AW105</f>
        <v>0</v>
      </c>
      <c r="BB33" s="92">
        <f>'Incremental_Cost Year 4'!AX105</f>
        <v>0</v>
      </c>
      <c r="BC33" s="92">
        <f>'Incremental_Cost Year 4'!AY105</f>
        <v>0</v>
      </c>
      <c r="BD33" s="92">
        <f>'Incremental_Cost Year 4'!AZ105</f>
        <v>0</v>
      </c>
      <c r="BE33" s="92">
        <f>'Incremental_Cost Year 4'!BA105</f>
        <v>0</v>
      </c>
      <c r="BF33" s="92">
        <f>'Incremental_Cost Year 4'!BB105</f>
        <v>-1.3999999997322448</v>
      </c>
      <c r="BH33" s="92">
        <f>'Incremental_Cost Year 5'!AQ105</f>
        <v>2940840</v>
      </c>
      <c r="BI33" s="92">
        <f>'Incremental_Cost Year 5'!AR105</f>
        <v>431334</v>
      </c>
      <c r="BJ33" s="92">
        <f>'Incremental_Cost Year 5'!AS105</f>
        <v>0</v>
      </c>
      <c r="BK33" s="92">
        <f>'Incremental_Cost Year 5'!AT105</f>
        <v>3372174</v>
      </c>
      <c r="BL33" s="92">
        <f>'Incremental_Cost Year 5'!AU105</f>
        <v>3372173</v>
      </c>
      <c r="BM33" s="92">
        <f>'Incremental_Cost Year 5'!AV105</f>
        <v>0</v>
      </c>
      <c r="BN33" s="92">
        <f>'Incremental_Cost Year 5'!AW105</f>
        <v>0</v>
      </c>
      <c r="BO33" s="92">
        <f>'Incremental_Cost Year 5'!AX105</f>
        <v>0</v>
      </c>
      <c r="BP33" s="92">
        <f>'Incremental_Cost Year 5'!AY105</f>
        <v>0</v>
      </c>
      <c r="BQ33" s="92">
        <f>'Incremental_Cost Year 5'!AZ105</f>
        <v>0</v>
      </c>
      <c r="BR33" s="92">
        <f>'Incremental_Cost Year 5'!BA105</f>
        <v>0</v>
      </c>
      <c r="BS33" s="92">
        <f>'Incremental_Cost Year 5'!BB105</f>
        <v>-0.99999999982537702</v>
      </c>
      <c r="BU33" s="92">
        <f>'Incremental_Cost Year 6'!AQ105</f>
        <v>2940840</v>
      </c>
      <c r="BV33" s="92">
        <f>'Incremental_Cost Year 6'!AR105</f>
        <v>431310</v>
      </c>
      <c r="BW33" s="92">
        <f>'Incremental_Cost Year 6'!AS105</f>
        <v>0</v>
      </c>
      <c r="BX33" s="92">
        <f>'Incremental_Cost Year 6'!AT105</f>
        <v>3372150</v>
      </c>
      <c r="BY33" s="92">
        <f>'Incremental_Cost Year 6'!AU105</f>
        <v>3372149</v>
      </c>
      <c r="BZ33" s="92">
        <f>'Incremental_Cost Year 6'!AV105</f>
        <v>0</v>
      </c>
      <c r="CA33" s="92">
        <f>'Incremental_Cost Year 6'!AW105</f>
        <v>0</v>
      </c>
      <c r="CB33" s="92">
        <f>'Incremental_Cost Year 6'!AX105</f>
        <v>0</v>
      </c>
      <c r="CC33" s="92">
        <f>'Incremental_Cost Year 6'!AY105</f>
        <v>0</v>
      </c>
      <c r="CD33" s="92">
        <f>'Incremental_Cost Year 6'!AZ105</f>
        <v>0</v>
      </c>
      <c r="CE33" s="92">
        <f>'Incremental_Cost Year 6'!BA105</f>
        <v>0</v>
      </c>
      <c r="CF33" s="92">
        <f>'Incremental_Cost Year 6'!BB105</f>
        <v>-0.99999999982537702</v>
      </c>
      <c r="CH33" s="92">
        <f>'Incremental_Cost Year 7'!AQ105</f>
        <v>2940840</v>
      </c>
      <c r="CI33" s="92">
        <f>'Incremental_Cost Year 7'!AR105</f>
        <v>431310</v>
      </c>
      <c r="CJ33" s="92">
        <f>'Incremental_Cost Year 7'!AS105</f>
        <v>0</v>
      </c>
      <c r="CK33" s="92">
        <f>'Incremental_Cost Year 7'!AT105</f>
        <v>3372150</v>
      </c>
      <c r="CL33" s="92">
        <f>'Incremental_Cost Year 7'!AU105</f>
        <v>3372149</v>
      </c>
      <c r="CM33" s="92">
        <f>'Incremental_Cost Year 7'!AV105</f>
        <v>0</v>
      </c>
      <c r="CN33" s="92">
        <f>'Incremental_Cost Year 7'!AW105</f>
        <v>0</v>
      </c>
      <c r="CO33" s="92">
        <f>'Incremental_Cost Year 7'!AX105</f>
        <v>0</v>
      </c>
      <c r="CP33" s="92">
        <f>'Incremental_Cost Year 7'!AY105</f>
        <v>0</v>
      </c>
      <c r="CQ33" s="92">
        <f>'Incremental_Cost Year 7'!AZ105</f>
        <v>0</v>
      </c>
      <c r="CR33" s="92">
        <f>'Incremental_Cost Year 7'!BA105</f>
        <v>0</v>
      </c>
      <c r="CS33" s="92">
        <f>'Incremental_Cost Year 7'!BB105</f>
        <v>-0.99999999982537702</v>
      </c>
      <c r="CU33" s="92">
        <f>'Incremental_Cost Year 8'!AQ105</f>
        <v>2940840</v>
      </c>
      <c r="CV33" s="92">
        <f>'Incremental_Cost Year 8'!AR105</f>
        <v>431310</v>
      </c>
      <c r="CW33" s="92">
        <f>'Incremental_Cost Year 8'!AS105</f>
        <v>0</v>
      </c>
      <c r="CX33" s="92">
        <f>'Incremental_Cost Year 8'!AT105</f>
        <v>3372150</v>
      </c>
      <c r="CY33" s="92">
        <f>'Incremental_Cost Year 8'!AU105</f>
        <v>3372149</v>
      </c>
      <c r="CZ33" s="92">
        <f>'Incremental_Cost Year 8'!AV105</f>
        <v>0</v>
      </c>
      <c r="DA33" s="92">
        <f>'Incremental_Cost Year 8'!AW105</f>
        <v>0</v>
      </c>
      <c r="DB33" s="92">
        <f>'Incremental_Cost Year 8'!AX105</f>
        <v>0</v>
      </c>
      <c r="DC33" s="92">
        <f>'Incremental_Cost Year 8'!AY105</f>
        <v>0</v>
      </c>
      <c r="DD33" s="92">
        <f>'Incremental_Cost Year 8'!AZ105</f>
        <v>0</v>
      </c>
      <c r="DE33" s="92">
        <f>'Incremental_Cost Year 8'!BA105</f>
        <v>0</v>
      </c>
      <c r="DF33" s="92">
        <f>'Incremental_Cost Year 8'!BB105</f>
        <v>-0.99999999982537702</v>
      </c>
      <c r="DH33" s="92">
        <f>'Incremental_Cost Year 9'!AQ105</f>
        <v>2940840</v>
      </c>
      <c r="DI33" s="92">
        <f>'Incremental_Cost Year 9'!AR105</f>
        <v>431310</v>
      </c>
      <c r="DJ33" s="92">
        <f>'Incremental_Cost Year 9'!AS105</f>
        <v>0</v>
      </c>
      <c r="DK33" s="92">
        <f>'Incremental_Cost Year 9'!AT105</f>
        <v>3372150</v>
      </c>
      <c r="DL33" s="92">
        <f>'Incremental_Cost Year 9'!AU105</f>
        <v>3372149</v>
      </c>
      <c r="DM33" s="92">
        <f>'Incremental_Cost Year 9'!AV105</f>
        <v>0</v>
      </c>
      <c r="DN33" s="92">
        <f>'Incremental_Cost Year 9'!AW105</f>
        <v>0</v>
      </c>
      <c r="DO33" s="92">
        <f>'Incremental_Cost Year 9'!AX105</f>
        <v>0</v>
      </c>
      <c r="DP33" s="92">
        <f>'Incremental_Cost Year 9'!AY105</f>
        <v>0</v>
      </c>
      <c r="DQ33" s="92">
        <f>'Incremental_Cost Year 9'!AZ105</f>
        <v>0</v>
      </c>
      <c r="DR33" s="92">
        <f>'Incremental_Cost Year 9'!BA105</f>
        <v>0</v>
      </c>
      <c r="DS33" s="92">
        <f>'Incremental_Cost Year 9'!BB105</f>
        <v>-0.99999999982537702</v>
      </c>
      <c r="DU33" s="92">
        <f>'Incremental_Cost Year 10'!AQ105</f>
        <v>2940840</v>
      </c>
      <c r="DV33" s="92">
        <f>'Incremental_Cost Year 10'!AR105</f>
        <v>431310</v>
      </c>
      <c r="DW33" s="92">
        <f>'Incremental_Cost Year 10'!AS105</f>
        <v>0</v>
      </c>
      <c r="DX33" s="92">
        <f>'Incremental_Cost Year 10'!AT105</f>
        <v>3372150</v>
      </c>
      <c r="DY33" s="92">
        <f>'Incremental_Cost Year 10'!AU105</f>
        <v>3372149</v>
      </c>
      <c r="DZ33" s="92">
        <f>'Incremental_Cost Year 10'!AV105</f>
        <v>0</v>
      </c>
      <c r="EA33" s="92">
        <f>'Incremental_Cost Year 10'!AW105</f>
        <v>0</v>
      </c>
      <c r="EB33" s="92">
        <f>'Incremental_Cost Year 10'!AX105</f>
        <v>0</v>
      </c>
      <c r="EC33" s="92">
        <f>'Incremental_Cost Year 10'!AY105</f>
        <v>0</v>
      </c>
      <c r="ED33" s="92">
        <f>'Incremental_Cost Year 10'!AZ105</f>
        <v>0</v>
      </c>
      <c r="EE33" s="92">
        <f>'Incremental_Cost Year 10'!BA105</f>
        <v>0</v>
      </c>
      <c r="EF33" s="92">
        <f>'Incremental_Cost Year 10'!BB105</f>
        <v>-0.99999999982537702</v>
      </c>
      <c r="EH33" s="52">
        <f>H33+U33+AH33+AU33+BH33+BU33+CH33+CU33+DH33+DU33</f>
        <v>24585422.399999999</v>
      </c>
      <c r="EI33" s="52">
        <f t="shared" ref="EI33:ES33" si="132">I33+V33+AI33+AV33+BI33+BV33+CI33+CV33+DI33+DV33</f>
        <v>3594528</v>
      </c>
      <c r="EJ33" s="52">
        <f t="shared" si="132"/>
        <v>0</v>
      </c>
      <c r="EK33" s="52">
        <f t="shared" si="132"/>
        <v>28179950.399999999</v>
      </c>
      <c r="EL33" s="52">
        <f t="shared" si="132"/>
        <v>28179942</v>
      </c>
      <c r="EM33" s="52">
        <f t="shared" si="132"/>
        <v>0</v>
      </c>
      <c r="EN33" s="52">
        <f t="shared" si="132"/>
        <v>0</v>
      </c>
      <c r="EO33" s="52">
        <f t="shared" si="132"/>
        <v>0</v>
      </c>
      <c r="EP33" s="52">
        <f t="shared" si="132"/>
        <v>0</v>
      </c>
      <c r="EQ33" s="52">
        <f t="shared" si="132"/>
        <v>0</v>
      </c>
      <c r="ER33" s="52">
        <f t="shared" si="132"/>
        <v>0</v>
      </c>
      <c r="ES33" s="52">
        <f t="shared" si="132"/>
        <v>-8.3999999985098839</v>
      </c>
      <c r="EU33" s="194">
        <f t="shared" si="23"/>
        <v>0</v>
      </c>
      <c r="EW33" s="194">
        <f t="shared" si="24"/>
        <v>-8.3999999985098839</v>
      </c>
      <c r="EX33" s="194">
        <f t="shared" si="21"/>
        <v>0</v>
      </c>
    </row>
    <row r="34" spans="1:154" s="77" customFormat="1">
      <c r="A34" s="87"/>
      <c r="B34" s="90"/>
      <c r="C34" s="404" t="str">
        <f>'Incremental_Cost Year 1'!C106:E106</f>
        <v>2.4 Objektivi Specifik: Fuqizimi i sistemit shëndetësor për të adresuar nevojat shëndetësore specifike të popullatës dhe barrierat për barazi gjatë gjithë ciklit të jetës</v>
      </c>
      <c r="D34" s="404"/>
      <c r="E34" s="405"/>
      <c r="F34" s="99"/>
      <c r="G34" s="99"/>
      <c r="H34" s="94">
        <f>SUM(H35)</f>
        <v>0</v>
      </c>
      <c r="I34" s="94">
        <f t="shared" ref="I34:S34" si="133">SUM(I35)</f>
        <v>0</v>
      </c>
      <c r="J34" s="94">
        <f t="shared" si="133"/>
        <v>0</v>
      </c>
      <c r="K34" s="94">
        <f t="shared" si="133"/>
        <v>0</v>
      </c>
      <c r="L34" s="94">
        <f t="shared" si="133"/>
        <v>0</v>
      </c>
      <c r="M34" s="94">
        <f t="shared" si="133"/>
        <v>0</v>
      </c>
      <c r="N34" s="94">
        <f t="shared" si="133"/>
        <v>0</v>
      </c>
      <c r="O34" s="94">
        <f t="shared" si="133"/>
        <v>0</v>
      </c>
      <c r="P34" s="94">
        <f t="shared" si="133"/>
        <v>0</v>
      </c>
      <c r="Q34" s="94">
        <f t="shared" si="133"/>
        <v>0</v>
      </c>
      <c r="R34" s="94">
        <f t="shared" si="133"/>
        <v>0</v>
      </c>
      <c r="S34" s="94">
        <f t="shared" si="133"/>
        <v>0</v>
      </c>
      <c r="T34" s="70"/>
      <c r="U34" s="94">
        <f>SUM(U35)</f>
        <v>0</v>
      </c>
      <c r="V34" s="94">
        <f t="shared" ref="V34:AF34" si="134">SUM(V35)</f>
        <v>0</v>
      </c>
      <c r="W34" s="94">
        <f t="shared" si="134"/>
        <v>0</v>
      </c>
      <c r="X34" s="94">
        <f t="shared" si="134"/>
        <v>0</v>
      </c>
      <c r="Y34" s="94">
        <f t="shared" si="134"/>
        <v>0</v>
      </c>
      <c r="Z34" s="94">
        <f t="shared" si="134"/>
        <v>0</v>
      </c>
      <c r="AA34" s="94">
        <f t="shared" si="134"/>
        <v>0</v>
      </c>
      <c r="AB34" s="94">
        <f t="shared" si="134"/>
        <v>0</v>
      </c>
      <c r="AC34" s="94">
        <f t="shared" si="134"/>
        <v>0</v>
      </c>
      <c r="AD34" s="94">
        <f t="shared" si="134"/>
        <v>0</v>
      </c>
      <c r="AE34" s="94">
        <f t="shared" si="134"/>
        <v>0</v>
      </c>
      <c r="AF34" s="94">
        <f t="shared" si="134"/>
        <v>0</v>
      </c>
      <c r="AG34" s="70"/>
      <c r="AH34" s="94">
        <f>SUM(AH35)</f>
        <v>0</v>
      </c>
      <c r="AI34" s="94">
        <f t="shared" ref="AI34:AS34" si="135">SUM(AI35)</f>
        <v>0</v>
      </c>
      <c r="AJ34" s="94">
        <f t="shared" si="135"/>
        <v>0</v>
      </c>
      <c r="AK34" s="94">
        <f t="shared" si="135"/>
        <v>0</v>
      </c>
      <c r="AL34" s="94">
        <f t="shared" si="135"/>
        <v>0</v>
      </c>
      <c r="AM34" s="94">
        <f t="shared" si="135"/>
        <v>0</v>
      </c>
      <c r="AN34" s="94">
        <f t="shared" si="135"/>
        <v>0</v>
      </c>
      <c r="AO34" s="94">
        <f t="shared" si="135"/>
        <v>0</v>
      </c>
      <c r="AP34" s="94">
        <f t="shared" si="135"/>
        <v>0</v>
      </c>
      <c r="AQ34" s="94">
        <f t="shared" si="135"/>
        <v>0</v>
      </c>
      <c r="AR34" s="94">
        <f t="shared" si="135"/>
        <v>0</v>
      </c>
      <c r="AS34" s="94">
        <f t="shared" si="135"/>
        <v>0</v>
      </c>
      <c r="AT34" s="70"/>
      <c r="AU34" s="94">
        <f>SUM(AU35)</f>
        <v>0</v>
      </c>
      <c r="AV34" s="94">
        <f t="shared" ref="AV34:BF34" si="136">SUM(AV35)</f>
        <v>0</v>
      </c>
      <c r="AW34" s="94">
        <f t="shared" si="136"/>
        <v>0</v>
      </c>
      <c r="AX34" s="94">
        <f t="shared" si="136"/>
        <v>0</v>
      </c>
      <c r="AY34" s="94">
        <f t="shared" si="136"/>
        <v>0</v>
      </c>
      <c r="AZ34" s="94">
        <f t="shared" si="136"/>
        <v>0</v>
      </c>
      <c r="BA34" s="94">
        <f t="shared" si="136"/>
        <v>0</v>
      </c>
      <c r="BB34" s="94">
        <f t="shared" si="136"/>
        <v>0</v>
      </c>
      <c r="BC34" s="94">
        <f t="shared" si="136"/>
        <v>0</v>
      </c>
      <c r="BD34" s="94">
        <f t="shared" si="136"/>
        <v>0</v>
      </c>
      <c r="BE34" s="94">
        <f t="shared" si="136"/>
        <v>0</v>
      </c>
      <c r="BF34" s="94">
        <f t="shared" si="136"/>
        <v>0</v>
      </c>
      <c r="BG34" s="70"/>
      <c r="BH34" s="94">
        <f>SUM(BH35)</f>
        <v>1932435.3</v>
      </c>
      <c r="BI34" s="94">
        <f t="shared" ref="BI34:BS34" si="137">SUM(BI35)</f>
        <v>1671720</v>
      </c>
      <c r="BJ34" s="94">
        <f t="shared" si="137"/>
        <v>0</v>
      </c>
      <c r="BK34" s="94">
        <f t="shared" si="137"/>
        <v>3604155.3</v>
      </c>
      <c r="BL34" s="94">
        <f t="shared" si="137"/>
        <v>2236156</v>
      </c>
      <c r="BM34" s="94">
        <f t="shared" si="137"/>
        <v>0</v>
      </c>
      <c r="BN34" s="94">
        <f t="shared" si="137"/>
        <v>0</v>
      </c>
      <c r="BO34" s="94">
        <f t="shared" si="137"/>
        <v>0</v>
      </c>
      <c r="BP34" s="94">
        <f t="shared" si="137"/>
        <v>0</v>
      </c>
      <c r="BQ34" s="94">
        <f t="shared" si="137"/>
        <v>0</v>
      </c>
      <c r="BR34" s="94">
        <f t="shared" si="137"/>
        <v>0</v>
      </c>
      <c r="BS34" s="94">
        <f t="shared" si="137"/>
        <v>-1367999.3</v>
      </c>
      <c r="BT34" s="70"/>
      <c r="BU34" s="94">
        <f>SUM(BU35)</f>
        <v>1932435.3</v>
      </c>
      <c r="BV34" s="94">
        <f t="shared" ref="BV34:CF34" si="138">SUM(BV35)</f>
        <v>1671720</v>
      </c>
      <c r="BW34" s="94">
        <f t="shared" si="138"/>
        <v>0</v>
      </c>
      <c r="BX34" s="94">
        <f t="shared" si="138"/>
        <v>3604155.3</v>
      </c>
      <c r="BY34" s="94">
        <f t="shared" si="138"/>
        <v>2236156</v>
      </c>
      <c r="BZ34" s="94">
        <f t="shared" si="138"/>
        <v>0</v>
      </c>
      <c r="CA34" s="94">
        <f t="shared" si="138"/>
        <v>0</v>
      </c>
      <c r="CB34" s="94">
        <f t="shared" si="138"/>
        <v>0</v>
      </c>
      <c r="CC34" s="94">
        <f t="shared" si="138"/>
        <v>0</v>
      </c>
      <c r="CD34" s="94">
        <f t="shared" si="138"/>
        <v>0</v>
      </c>
      <c r="CE34" s="94">
        <f t="shared" si="138"/>
        <v>0</v>
      </c>
      <c r="CF34" s="94">
        <f t="shared" si="138"/>
        <v>-1367999.3</v>
      </c>
      <c r="CG34" s="70"/>
      <c r="CH34" s="94">
        <f>SUM(CH35)</f>
        <v>1932435.3</v>
      </c>
      <c r="CI34" s="94">
        <f t="shared" ref="CI34:CS34" si="139">SUM(CI35)</f>
        <v>1671720</v>
      </c>
      <c r="CJ34" s="94">
        <f t="shared" si="139"/>
        <v>0</v>
      </c>
      <c r="CK34" s="94">
        <f t="shared" si="139"/>
        <v>3604155.3</v>
      </c>
      <c r="CL34" s="94">
        <f t="shared" si="139"/>
        <v>2236156</v>
      </c>
      <c r="CM34" s="94">
        <f t="shared" si="139"/>
        <v>0</v>
      </c>
      <c r="CN34" s="94">
        <f t="shared" si="139"/>
        <v>0</v>
      </c>
      <c r="CO34" s="94">
        <f t="shared" si="139"/>
        <v>0</v>
      </c>
      <c r="CP34" s="94">
        <f t="shared" si="139"/>
        <v>0</v>
      </c>
      <c r="CQ34" s="94">
        <f t="shared" si="139"/>
        <v>0</v>
      </c>
      <c r="CR34" s="94">
        <f t="shared" si="139"/>
        <v>0</v>
      </c>
      <c r="CS34" s="94">
        <f t="shared" si="139"/>
        <v>-1367999.3</v>
      </c>
      <c r="CT34" s="70"/>
      <c r="CU34" s="94">
        <f>SUM(CU35)</f>
        <v>1932435.3</v>
      </c>
      <c r="CV34" s="94">
        <f t="shared" ref="CV34:DF34" si="140">SUM(CV35)</f>
        <v>1671720</v>
      </c>
      <c r="CW34" s="94">
        <f t="shared" si="140"/>
        <v>0</v>
      </c>
      <c r="CX34" s="94">
        <f t="shared" si="140"/>
        <v>3604155.3</v>
      </c>
      <c r="CY34" s="94">
        <f t="shared" si="140"/>
        <v>2236156</v>
      </c>
      <c r="CZ34" s="94">
        <f t="shared" si="140"/>
        <v>0</v>
      </c>
      <c r="DA34" s="94">
        <f t="shared" si="140"/>
        <v>0</v>
      </c>
      <c r="DB34" s="94">
        <f t="shared" si="140"/>
        <v>0</v>
      </c>
      <c r="DC34" s="94">
        <f t="shared" si="140"/>
        <v>0</v>
      </c>
      <c r="DD34" s="94">
        <f t="shared" si="140"/>
        <v>0</v>
      </c>
      <c r="DE34" s="94">
        <f t="shared" si="140"/>
        <v>0</v>
      </c>
      <c r="DF34" s="94">
        <f t="shared" si="140"/>
        <v>-1367999.3</v>
      </c>
      <c r="DG34" s="70"/>
      <c r="DH34" s="94">
        <f>SUM(DH35)</f>
        <v>1932435.3</v>
      </c>
      <c r="DI34" s="94">
        <f t="shared" ref="DI34:DS34" si="141">SUM(DI35)</f>
        <v>1671720</v>
      </c>
      <c r="DJ34" s="94">
        <f t="shared" si="141"/>
        <v>0</v>
      </c>
      <c r="DK34" s="94">
        <f t="shared" si="141"/>
        <v>3604155.3</v>
      </c>
      <c r="DL34" s="94">
        <f t="shared" si="141"/>
        <v>2236156</v>
      </c>
      <c r="DM34" s="94">
        <f t="shared" si="141"/>
        <v>0</v>
      </c>
      <c r="DN34" s="94">
        <f t="shared" si="141"/>
        <v>0</v>
      </c>
      <c r="DO34" s="94">
        <f t="shared" si="141"/>
        <v>0</v>
      </c>
      <c r="DP34" s="94">
        <f t="shared" si="141"/>
        <v>0</v>
      </c>
      <c r="DQ34" s="94">
        <f t="shared" si="141"/>
        <v>0</v>
      </c>
      <c r="DR34" s="94">
        <f t="shared" si="141"/>
        <v>0</v>
      </c>
      <c r="DS34" s="94">
        <f t="shared" si="141"/>
        <v>-1367999.3</v>
      </c>
      <c r="DT34" s="70"/>
      <c r="DU34" s="94">
        <f>SUM(DU35)</f>
        <v>1932435.3</v>
      </c>
      <c r="DV34" s="94">
        <f t="shared" ref="DV34:EF34" si="142">SUM(DV35)</f>
        <v>1671720</v>
      </c>
      <c r="DW34" s="94">
        <f t="shared" si="142"/>
        <v>0</v>
      </c>
      <c r="DX34" s="94">
        <f t="shared" si="142"/>
        <v>3604155.3</v>
      </c>
      <c r="DY34" s="94">
        <f t="shared" si="142"/>
        <v>2236156</v>
      </c>
      <c r="DZ34" s="94">
        <f t="shared" si="142"/>
        <v>0</v>
      </c>
      <c r="EA34" s="94">
        <f t="shared" si="142"/>
        <v>0</v>
      </c>
      <c r="EB34" s="94">
        <f t="shared" si="142"/>
        <v>0</v>
      </c>
      <c r="EC34" s="94">
        <f t="shared" si="142"/>
        <v>0</v>
      </c>
      <c r="ED34" s="94">
        <f t="shared" si="142"/>
        <v>0</v>
      </c>
      <c r="EE34" s="94">
        <f t="shared" si="142"/>
        <v>0</v>
      </c>
      <c r="EF34" s="94">
        <f t="shared" si="142"/>
        <v>-1367999.3</v>
      </c>
      <c r="EG34" s="70"/>
      <c r="EH34" s="94">
        <f t="shared" ref="EH34:ES34" si="143">SUM(EH35)</f>
        <v>11594611.800000001</v>
      </c>
      <c r="EI34" s="94">
        <f t="shared" si="143"/>
        <v>10030320</v>
      </c>
      <c r="EJ34" s="94">
        <f t="shared" si="143"/>
        <v>0</v>
      </c>
      <c r="EK34" s="94">
        <f t="shared" si="143"/>
        <v>21624931.800000001</v>
      </c>
      <c r="EL34" s="94">
        <f t="shared" si="143"/>
        <v>13416936</v>
      </c>
      <c r="EM34" s="94">
        <f t="shared" si="143"/>
        <v>0</v>
      </c>
      <c r="EN34" s="94">
        <f t="shared" si="143"/>
        <v>0</v>
      </c>
      <c r="EO34" s="94">
        <f t="shared" si="143"/>
        <v>0</v>
      </c>
      <c r="EP34" s="94">
        <f t="shared" si="143"/>
        <v>0</v>
      </c>
      <c r="EQ34" s="94">
        <f t="shared" si="143"/>
        <v>0</v>
      </c>
      <c r="ER34" s="94">
        <f t="shared" si="143"/>
        <v>0</v>
      </c>
      <c r="ES34" s="94">
        <f t="shared" si="143"/>
        <v>-8207995.7999999998</v>
      </c>
      <c r="EU34" s="194">
        <f t="shared" si="23"/>
        <v>0</v>
      </c>
      <c r="EW34" s="194">
        <f t="shared" si="24"/>
        <v>-8207995.8000000007</v>
      </c>
      <c r="EX34" s="194">
        <f t="shared" si="21"/>
        <v>0</v>
      </c>
    </row>
    <row r="35" spans="1:154" s="77" customFormat="1" ht="41.4">
      <c r="A35" s="82"/>
      <c r="B35" s="88"/>
      <c r="C35" s="100"/>
      <c r="D35" s="193" t="str">
        <f>'Incremental_Cost Year 1'!D110</f>
        <v xml:space="preserve">01110 Planifikimi, Menaxhimi dhe Administrimi </v>
      </c>
      <c r="E35" s="193" t="str">
        <f>'Incremental_Cost Year 1'!E110</f>
        <v>2.4.1. Sigurimi i përfshirjes së objektivave të barazisë dhe nevojave të grupeve të ndryshme të popullatës në proçesin e zhvillimit të politikave shëndetësore</v>
      </c>
      <c r="F35" s="96">
        <f>'Incremental_Cost Year 1'!F110</f>
        <v>2025</v>
      </c>
      <c r="G35" s="96">
        <f>'Incremental_Cost Year 1'!G110</f>
        <v>2030</v>
      </c>
      <c r="H35" s="92">
        <f>'Incremental_Cost Year 1'!AQ110</f>
        <v>0</v>
      </c>
      <c r="I35" s="92">
        <f>'Incremental_Cost Year 1'!AR110</f>
        <v>0</v>
      </c>
      <c r="J35" s="92">
        <f>'Incremental_Cost Year 1'!AS110</f>
        <v>0</v>
      </c>
      <c r="K35" s="92">
        <f>'Incremental_Cost Year 1'!AT110</f>
        <v>0</v>
      </c>
      <c r="L35" s="92">
        <f>'Incremental_Cost Year 1'!AU110</f>
        <v>0</v>
      </c>
      <c r="M35" s="92">
        <f>'Incremental_Cost Year 1'!AV110</f>
        <v>0</v>
      </c>
      <c r="N35" s="92">
        <f>'Incremental_Cost Year 1'!AW110</f>
        <v>0</v>
      </c>
      <c r="O35" s="92">
        <f>'Incremental_Cost Year 1'!AX110</f>
        <v>0</v>
      </c>
      <c r="P35" s="92">
        <f>'Incremental_Cost Year 1'!AY110</f>
        <v>0</v>
      </c>
      <c r="Q35" s="92">
        <f>'Incremental_Cost Year 1'!AZ110</f>
        <v>0</v>
      </c>
      <c r="R35" s="92">
        <f>'Incremental_Cost Year 1'!BA110</f>
        <v>0</v>
      </c>
      <c r="S35" s="92">
        <f>'Incremental_Cost Year 1'!BB110</f>
        <v>0</v>
      </c>
      <c r="T35" s="70"/>
      <c r="U35" s="92">
        <f>'Incremental_Cost Year 2'!AQ110</f>
        <v>0</v>
      </c>
      <c r="V35" s="92">
        <f>'Incremental_Cost Year 2'!AR110</f>
        <v>0</v>
      </c>
      <c r="W35" s="92">
        <f>'Incremental_Cost Year 2'!AS110</f>
        <v>0</v>
      </c>
      <c r="X35" s="92">
        <f>'Incremental_Cost Year 2'!AT110</f>
        <v>0</v>
      </c>
      <c r="Y35" s="92">
        <f>'Incremental_Cost Year 2'!AU110</f>
        <v>0</v>
      </c>
      <c r="Z35" s="92">
        <f>'Incremental_Cost Year 2'!AV110</f>
        <v>0</v>
      </c>
      <c r="AA35" s="92">
        <f>'Incremental_Cost Year 2'!AW110</f>
        <v>0</v>
      </c>
      <c r="AB35" s="92">
        <f>'Incremental_Cost Year 2'!AX110</f>
        <v>0</v>
      </c>
      <c r="AC35" s="92">
        <f>'Incremental_Cost Year 2'!AY110</f>
        <v>0</v>
      </c>
      <c r="AD35" s="92">
        <f>'Incremental_Cost Year 2'!AZ110</f>
        <v>0</v>
      </c>
      <c r="AE35" s="92">
        <f>'Incremental_Cost Year 2'!BA110</f>
        <v>0</v>
      </c>
      <c r="AF35" s="92">
        <f>'Incremental_Cost Year 2'!BB110</f>
        <v>0</v>
      </c>
      <c r="AG35" s="70"/>
      <c r="AH35" s="92">
        <f>'Incremental_Cost Year 3'!AQ110</f>
        <v>0</v>
      </c>
      <c r="AI35" s="92">
        <f>'Incremental_Cost Year 3'!AR110</f>
        <v>0</v>
      </c>
      <c r="AJ35" s="92">
        <f>'Incremental_Cost Year 3'!AS110</f>
        <v>0</v>
      </c>
      <c r="AK35" s="92">
        <f>'Incremental_Cost Year 3'!AT110</f>
        <v>0</v>
      </c>
      <c r="AL35" s="92">
        <f>'Incremental_Cost Year 3'!AU110</f>
        <v>0</v>
      </c>
      <c r="AM35" s="92">
        <f>'Incremental_Cost Year 3'!AV110</f>
        <v>0</v>
      </c>
      <c r="AN35" s="92">
        <f>'Incremental_Cost Year 3'!AW110</f>
        <v>0</v>
      </c>
      <c r="AO35" s="92">
        <f>'Incremental_Cost Year 3'!AX110</f>
        <v>0</v>
      </c>
      <c r="AP35" s="92">
        <f>'Incremental_Cost Year 3'!AY110</f>
        <v>0</v>
      </c>
      <c r="AQ35" s="92">
        <f>'Incremental_Cost Year 3'!AZ110</f>
        <v>0</v>
      </c>
      <c r="AR35" s="92">
        <f>'Incremental_Cost Year 3'!BA110</f>
        <v>0</v>
      </c>
      <c r="AS35" s="92">
        <f>'Incremental_Cost Year 3'!BB110</f>
        <v>0</v>
      </c>
      <c r="AT35" s="70"/>
      <c r="AU35" s="92">
        <f>'Incremental_Cost Year 4'!AQ110</f>
        <v>0</v>
      </c>
      <c r="AV35" s="92">
        <f>'Incremental_Cost Year 4'!AR110</f>
        <v>0</v>
      </c>
      <c r="AW35" s="92">
        <f>'Incremental_Cost Year 4'!AS110</f>
        <v>0</v>
      </c>
      <c r="AX35" s="92">
        <f>'Incremental_Cost Year 4'!AT110</f>
        <v>0</v>
      </c>
      <c r="AY35" s="92">
        <f>'Incremental_Cost Year 4'!AU110</f>
        <v>0</v>
      </c>
      <c r="AZ35" s="92">
        <f>'Incremental_Cost Year 4'!AV110</f>
        <v>0</v>
      </c>
      <c r="BA35" s="92">
        <f>'Incremental_Cost Year 4'!AW110</f>
        <v>0</v>
      </c>
      <c r="BB35" s="92">
        <f>'Incremental_Cost Year 4'!AX110</f>
        <v>0</v>
      </c>
      <c r="BC35" s="92">
        <f>'Incremental_Cost Year 4'!AY110</f>
        <v>0</v>
      </c>
      <c r="BD35" s="92">
        <f>'Incremental_Cost Year 4'!AZ110</f>
        <v>0</v>
      </c>
      <c r="BE35" s="92">
        <f>'Incremental_Cost Year 4'!BA110</f>
        <v>0</v>
      </c>
      <c r="BF35" s="92">
        <f>'Incremental_Cost Year 4'!BB110</f>
        <v>0</v>
      </c>
      <c r="BG35" s="70"/>
      <c r="BH35" s="92">
        <f>'Incremental_Cost Year 5'!AQ110</f>
        <v>1932435.3</v>
      </c>
      <c r="BI35" s="92">
        <f>'Incremental_Cost Year 5'!AR110</f>
        <v>1671720</v>
      </c>
      <c r="BJ35" s="92">
        <f>'Incremental_Cost Year 5'!AS110</f>
        <v>0</v>
      </c>
      <c r="BK35" s="92">
        <f>'Incremental_Cost Year 5'!AT110</f>
        <v>3604155.3</v>
      </c>
      <c r="BL35" s="92">
        <f>'Incremental_Cost Year 5'!AU110</f>
        <v>2236156</v>
      </c>
      <c r="BM35" s="92">
        <f>'Incremental_Cost Year 5'!AV110</f>
        <v>0</v>
      </c>
      <c r="BN35" s="92">
        <f>'Incremental_Cost Year 5'!AW110</f>
        <v>0</v>
      </c>
      <c r="BO35" s="92">
        <f>'Incremental_Cost Year 5'!AX110</f>
        <v>0</v>
      </c>
      <c r="BP35" s="92">
        <f>'Incremental_Cost Year 5'!AY110</f>
        <v>0</v>
      </c>
      <c r="BQ35" s="92">
        <f>'Incremental_Cost Year 5'!AZ110</f>
        <v>0</v>
      </c>
      <c r="BR35" s="92">
        <f>'Incremental_Cost Year 5'!BA110</f>
        <v>0</v>
      </c>
      <c r="BS35" s="92">
        <f>'Incremental_Cost Year 5'!BB110</f>
        <v>-1367999.3</v>
      </c>
      <c r="BT35" s="70"/>
      <c r="BU35" s="92">
        <f>'Incremental_Cost Year 6'!AQ110</f>
        <v>1932435.3</v>
      </c>
      <c r="BV35" s="92">
        <f>'Incremental_Cost Year 6'!AR110</f>
        <v>1671720</v>
      </c>
      <c r="BW35" s="92">
        <f>'Incremental_Cost Year 6'!AS110</f>
        <v>0</v>
      </c>
      <c r="BX35" s="92">
        <f>'Incremental_Cost Year 6'!AT110</f>
        <v>3604155.3</v>
      </c>
      <c r="BY35" s="92">
        <f>'Incremental_Cost Year 6'!AU110</f>
        <v>2236156</v>
      </c>
      <c r="BZ35" s="92">
        <f>'Incremental_Cost Year 6'!AV110</f>
        <v>0</v>
      </c>
      <c r="CA35" s="92">
        <f>'Incremental_Cost Year 6'!AW110</f>
        <v>0</v>
      </c>
      <c r="CB35" s="92">
        <f>'Incremental_Cost Year 6'!AX110</f>
        <v>0</v>
      </c>
      <c r="CC35" s="92">
        <f>'Incremental_Cost Year 6'!AY110</f>
        <v>0</v>
      </c>
      <c r="CD35" s="92">
        <f>'Incremental_Cost Year 6'!AZ110</f>
        <v>0</v>
      </c>
      <c r="CE35" s="92">
        <f>'Incremental_Cost Year 6'!BA110</f>
        <v>0</v>
      </c>
      <c r="CF35" s="92">
        <f>'Incremental_Cost Year 6'!BB110</f>
        <v>-1367999.3</v>
      </c>
      <c r="CG35" s="70"/>
      <c r="CH35" s="92">
        <f>'Incremental_Cost Year 7'!AQ110</f>
        <v>1932435.3</v>
      </c>
      <c r="CI35" s="92">
        <f>'Incremental_Cost Year 7'!AR110</f>
        <v>1671720</v>
      </c>
      <c r="CJ35" s="92">
        <f>'Incremental_Cost Year 7'!AS110</f>
        <v>0</v>
      </c>
      <c r="CK35" s="92">
        <f>'Incremental_Cost Year 7'!AT110</f>
        <v>3604155.3</v>
      </c>
      <c r="CL35" s="92">
        <f>'Incremental_Cost Year 7'!AU110</f>
        <v>2236156</v>
      </c>
      <c r="CM35" s="92">
        <f>'Incremental_Cost Year 7'!AV110</f>
        <v>0</v>
      </c>
      <c r="CN35" s="92">
        <f>'Incremental_Cost Year 7'!AW110</f>
        <v>0</v>
      </c>
      <c r="CO35" s="92">
        <f>'Incremental_Cost Year 7'!AX110</f>
        <v>0</v>
      </c>
      <c r="CP35" s="92">
        <f>'Incremental_Cost Year 7'!AY110</f>
        <v>0</v>
      </c>
      <c r="CQ35" s="92">
        <f>'Incremental_Cost Year 7'!AZ110</f>
        <v>0</v>
      </c>
      <c r="CR35" s="92">
        <f>'Incremental_Cost Year 7'!BA110</f>
        <v>0</v>
      </c>
      <c r="CS35" s="92">
        <f>'Incremental_Cost Year 7'!BB110</f>
        <v>-1367999.3</v>
      </c>
      <c r="CT35" s="70"/>
      <c r="CU35" s="92">
        <f>'Incremental_Cost Year 8'!AQ110</f>
        <v>1932435.3</v>
      </c>
      <c r="CV35" s="92">
        <f>'Incremental_Cost Year 8'!AR110</f>
        <v>1671720</v>
      </c>
      <c r="CW35" s="92">
        <f>'Incremental_Cost Year 8'!AS110</f>
        <v>0</v>
      </c>
      <c r="CX35" s="92">
        <f>'Incremental_Cost Year 8'!AT110</f>
        <v>3604155.3</v>
      </c>
      <c r="CY35" s="92">
        <f>'Incremental_Cost Year 8'!AU110</f>
        <v>2236156</v>
      </c>
      <c r="CZ35" s="92">
        <f>'Incremental_Cost Year 8'!AV110</f>
        <v>0</v>
      </c>
      <c r="DA35" s="92">
        <f>'Incremental_Cost Year 8'!AW110</f>
        <v>0</v>
      </c>
      <c r="DB35" s="92">
        <f>'Incremental_Cost Year 8'!AX110</f>
        <v>0</v>
      </c>
      <c r="DC35" s="92">
        <f>'Incremental_Cost Year 8'!AY110</f>
        <v>0</v>
      </c>
      <c r="DD35" s="92">
        <f>'Incremental_Cost Year 8'!AZ110</f>
        <v>0</v>
      </c>
      <c r="DE35" s="92">
        <f>'Incremental_Cost Year 8'!BA110</f>
        <v>0</v>
      </c>
      <c r="DF35" s="92">
        <f>'Incremental_Cost Year 8'!BB110</f>
        <v>-1367999.3</v>
      </c>
      <c r="DG35" s="70"/>
      <c r="DH35" s="92">
        <f>'Incremental_Cost Year 9'!AQ110</f>
        <v>1932435.3</v>
      </c>
      <c r="DI35" s="92">
        <f>'Incremental_Cost Year 9'!AR110</f>
        <v>1671720</v>
      </c>
      <c r="DJ35" s="92">
        <f>'Incremental_Cost Year 9'!AS110</f>
        <v>0</v>
      </c>
      <c r="DK35" s="92">
        <f>'Incremental_Cost Year 9'!AT110</f>
        <v>3604155.3</v>
      </c>
      <c r="DL35" s="92">
        <f>'Incremental_Cost Year 9'!AU110</f>
        <v>2236156</v>
      </c>
      <c r="DM35" s="92">
        <f>'Incremental_Cost Year 9'!AV110</f>
        <v>0</v>
      </c>
      <c r="DN35" s="92">
        <f>'Incremental_Cost Year 9'!AW110</f>
        <v>0</v>
      </c>
      <c r="DO35" s="92">
        <f>'Incremental_Cost Year 9'!AX110</f>
        <v>0</v>
      </c>
      <c r="DP35" s="92">
        <f>'Incremental_Cost Year 9'!AY110</f>
        <v>0</v>
      </c>
      <c r="DQ35" s="92">
        <f>'Incremental_Cost Year 9'!AZ110</f>
        <v>0</v>
      </c>
      <c r="DR35" s="92">
        <f>'Incremental_Cost Year 9'!BA110</f>
        <v>0</v>
      </c>
      <c r="DS35" s="92">
        <f>'Incremental_Cost Year 9'!BB110</f>
        <v>-1367999.3</v>
      </c>
      <c r="DT35" s="70"/>
      <c r="DU35" s="92">
        <f>'Incremental_Cost Year 10'!AQ110</f>
        <v>1932435.3</v>
      </c>
      <c r="DV35" s="92">
        <f>'Incremental_Cost Year 10'!AR110</f>
        <v>1671720</v>
      </c>
      <c r="DW35" s="92">
        <f>'Incremental_Cost Year 10'!AS110</f>
        <v>0</v>
      </c>
      <c r="DX35" s="92">
        <f>'Incremental_Cost Year 10'!AT110</f>
        <v>3604155.3</v>
      </c>
      <c r="DY35" s="92">
        <f>'Incremental_Cost Year 10'!AU110</f>
        <v>2236156</v>
      </c>
      <c r="DZ35" s="92">
        <f>'Incremental_Cost Year 10'!AV110</f>
        <v>0</v>
      </c>
      <c r="EA35" s="92">
        <f>'Incremental_Cost Year 10'!AW110</f>
        <v>0</v>
      </c>
      <c r="EB35" s="92">
        <f>'Incremental_Cost Year 10'!AX110</f>
        <v>0</v>
      </c>
      <c r="EC35" s="92">
        <f>'Incremental_Cost Year 10'!AY110</f>
        <v>0</v>
      </c>
      <c r="ED35" s="92">
        <f>'Incremental_Cost Year 10'!AZ110</f>
        <v>0</v>
      </c>
      <c r="EE35" s="92">
        <f>'Incremental_Cost Year 10'!BA110</f>
        <v>0</v>
      </c>
      <c r="EF35" s="92">
        <f>'Incremental_Cost Year 10'!BB110</f>
        <v>-1367999.3</v>
      </c>
      <c r="EG35" s="70"/>
      <c r="EH35" s="92">
        <f t="shared" ref="EH35:ES35" si="144">H35+U35+AH35+AU35+BH35+BU35+CH35+CU35+DH35+DU35</f>
        <v>11594611.800000001</v>
      </c>
      <c r="EI35" s="92">
        <f t="shared" si="144"/>
        <v>10030320</v>
      </c>
      <c r="EJ35" s="92">
        <f t="shared" si="144"/>
        <v>0</v>
      </c>
      <c r="EK35" s="92">
        <f t="shared" si="144"/>
        <v>21624931.800000001</v>
      </c>
      <c r="EL35" s="92">
        <f t="shared" si="144"/>
        <v>13416936</v>
      </c>
      <c r="EM35" s="92">
        <f t="shared" si="144"/>
        <v>0</v>
      </c>
      <c r="EN35" s="92">
        <f t="shared" si="144"/>
        <v>0</v>
      </c>
      <c r="EO35" s="92">
        <f t="shared" si="144"/>
        <v>0</v>
      </c>
      <c r="EP35" s="92">
        <f t="shared" si="144"/>
        <v>0</v>
      </c>
      <c r="EQ35" s="92">
        <f t="shared" si="144"/>
        <v>0</v>
      </c>
      <c r="ER35" s="92">
        <f t="shared" si="144"/>
        <v>0</v>
      </c>
      <c r="ES35" s="92">
        <f t="shared" si="144"/>
        <v>-8207995.7999999998</v>
      </c>
      <c r="EU35" s="194">
        <f t="shared" si="23"/>
        <v>0</v>
      </c>
      <c r="EW35" s="194">
        <f t="shared" si="24"/>
        <v>-8207995.8000000007</v>
      </c>
      <c r="EX35" s="194">
        <f t="shared" si="21"/>
        <v>0</v>
      </c>
    </row>
    <row r="36" spans="1:154" s="77" customFormat="1">
      <c r="A36" s="87"/>
      <c r="B36" s="90"/>
      <c r="C36" s="404" t="str">
        <f>'Incremental_Cost Year 1'!C111:E111</f>
        <v>2.5 Objektivi Specifik: Fuqizimi i sistemit shëndetësor për të adresuar nevojat shëndetësore specifike të popullatës dhe barrierat për barazi gjatë gjithë ciklit të jetës</v>
      </c>
      <c r="D36" s="404"/>
      <c r="E36" s="405"/>
      <c r="F36" s="99"/>
      <c r="G36" s="99"/>
      <c r="H36" s="94">
        <f>SUM(H37)</f>
        <v>4636841.0999999996</v>
      </c>
      <c r="I36" s="94">
        <f t="shared" ref="I36:S36" si="145">SUM(I37)</f>
        <v>636160</v>
      </c>
      <c r="J36" s="94">
        <f t="shared" si="145"/>
        <v>0</v>
      </c>
      <c r="K36" s="94">
        <f t="shared" si="145"/>
        <v>5273001.0999999996</v>
      </c>
      <c r="L36" s="94">
        <f t="shared" si="145"/>
        <v>5273002</v>
      </c>
      <c r="M36" s="94">
        <f t="shared" si="145"/>
        <v>0</v>
      </c>
      <c r="N36" s="94">
        <f t="shared" si="145"/>
        <v>0</v>
      </c>
      <c r="O36" s="94">
        <f t="shared" si="145"/>
        <v>0</v>
      </c>
      <c r="P36" s="94">
        <f t="shared" si="145"/>
        <v>0</v>
      </c>
      <c r="Q36" s="94">
        <f t="shared" si="145"/>
        <v>0</v>
      </c>
      <c r="R36" s="94">
        <f t="shared" si="145"/>
        <v>0</v>
      </c>
      <c r="S36" s="94">
        <f t="shared" si="145"/>
        <v>0.89999999990686774</v>
      </c>
      <c r="T36" s="70"/>
      <c r="U36" s="94">
        <f>SUM(U37)</f>
        <v>4636841.0999999996</v>
      </c>
      <c r="V36" s="94">
        <f t="shared" ref="V36:AF36" si="146">SUM(V37)</f>
        <v>1237824</v>
      </c>
      <c r="W36" s="94">
        <f t="shared" si="146"/>
        <v>0</v>
      </c>
      <c r="X36" s="94">
        <f t="shared" si="146"/>
        <v>5874665.0999999996</v>
      </c>
      <c r="Y36" s="94">
        <f t="shared" si="146"/>
        <v>5304666</v>
      </c>
      <c r="Z36" s="94">
        <f t="shared" si="146"/>
        <v>0</v>
      </c>
      <c r="AA36" s="94">
        <f t="shared" si="146"/>
        <v>0</v>
      </c>
      <c r="AB36" s="94">
        <f t="shared" si="146"/>
        <v>0</v>
      </c>
      <c r="AC36" s="94">
        <f t="shared" si="146"/>
        <v>0</v>
      </c>
      <c r="AD36" s="94">
        <f t="shared" si="146"/>
        <v>0</v>
      </c>
      <c r="AE36" s="94">
        <f t="shared" si="146"/>
        <v>0</v>
      </c>
      <c r="AF36" s="94">
        <f t="shared" si="146"/>
        <v>-569999.10000000009</v>
      </c>
      <c r="AG36" s="70"/>
      <c r="AH36" s="94">
        <f>SUM(AH37)</f>
        <v>2989970.7</v>
      </c>
      <c r="AI36" s="94">
        <f t="shared" ref="AI36:AS36" si="147">SUM(AI37)</f>
        <v>1000704</v>
      </c>
      <c r="AJ36" s="94">
        <f t="shared" si="147"/>
        <v>0</v>
      </c>
      <c r="AK36" s="94">
        <f t="shared" si="147"/>
        <v>3990674.7</v>
      </c>
      <c r="AL36" s="94">
        <f t="shared" si="147"/>
        <v>3420675</v>
      </c>
      <c r="AM36" s="94">
        <f t="shared" si="147"/>
        <v>0</v>
      </c>
      <c r="AN36" s="94">
        <f t="shared" si="147"/>
        <v>0</v>
      </c>
      <c r="AO36" s="94">
        <f t="shared" si="147"/>
        <v>0</v>
      </c>
      <c r="AP36" s="94">
        <f t="shared" si="147"/>
        <v>0</v>
      </c>
      <c r="AQ36" s="94">
        <f t="shared" si="147"/>
        <v>0</v>
      </c>
      <c r="AR36" s="94">
        <f t="shared" si="147"/>
        <v>0</v>
      </c>
      <c r="AS36" s="94">
        <f t="shared" si="147"/>
        <v>-569999.69999999995</v>
      </c>
      <c r="AT36" s="70"/>
      <c r="AU36" s="94">
        <f>SUM(AU37)</f>
        <v>2989970.7</v>
      </c>
      <c r="AV36" s="94">
        <f t="shared" ref="AV36:BF36" si="148">SUM(AV37)</f>
        <v>1000704</v>
      </c>
      <c r="AW36" s="94">
        <f t="shared" si="148"/>
        <v>0</v>
      </c>
      <c r="AX36" s="94">
        <f t="shared" si="148"/>
        <v>3990674.7</v>
      </c>
      <c r="AY36" s="94">
        <f t="shared" si="148"/>
        <v>3420675</v>
      </c>
      <c r="AZ36" s="94">
        <f t="shared" si="148"/>
        <v>0</v>
      </c>
      <c r="BA36" s="94">
        <f t="shared" si="148"/>
        <v>0</v>
      </c>
      <c r="BB36" s="94">
        <f t="shared" si="148"/>
        <v>0</v>
      </c>
      <c r="BC36" s="94">
        <f t="shared" si="148"/>
        <v>0</v>
      </c>
      <c r="BD36" s="94">
        <f t="shared" si="148"/>
        <v>0</v>
      </c>
      <c r="BE36" s="94">
        <f t="shared" si="148"/>
        <v>0</v>
      </c>
      <c r="BF36" s="94">
        <f t="shared" si="148"/>
        <v>-569999.69999999995</v>
      </c>
      <c r="BG36" s="70"/>
      <c r="BH36" s="94">
        <f>SUM(BH37)</f>
        <v>2989970.7</v>
      </c>
      <c r="BI36" s="94">
        <f t="shared" ref="BI36:BS36" si="149">SUM(BI37)</f>
        <v>1000704</v>
      </c>
      <c r="BJ36" s="94">
        <f t="shared" si="149"/>
        <v>0</v>
      </c>
      <c r="BK36" s="94">
        <f t="shared" si="149"/>
        <v>3990674.7</v>
      </c>
      <c r="BL36" s="94">
        <f t="shared" si="149"/>
        <v>3420675</v>
      </c>
      <c r="BM36" s="94">
        <f t="shared" si="149"/>
        <v>0</v>
      </c>
      <c r="BN36" s="94">
        <f t="shared" si="149"/>
        <v>0</v>
      </c>
      <c r="BO36" s="94">
        <f t="shared" si="149"/>
        <v>0</v>
      </c>
      <c r="BP36" s="94">
        <f t="shared" si="149"/>
        <v>0</v>
      </c>
      <c r="BQ36" s="94">
        <f t="shared" si="149"/>
        <v>0</v>
      </c>
      <c r="BR36" s="94">
        <f t="shared" si="149"/>
        <v>0</v>
      </c>
      <c r="BS36" s="94">
        <f t="shared" si="149"/>
        <v>-569999.69999999995</v>
      </c>
      <c r="BT36" s="70"/>
      <c r="BU36" s="94">
        <f>SUM(BU37)</f>
        <v>2989970.7</v>
      </c>
      <c r="BV36" s="94">
        <f t="shared" ref="BV36:CF36" si="150">SUM(BV37)</f>
        <v>1000704</v>
      </c>
      <c r="BW36" s="94">
        <f t="shared" si="150"/>
        <v>0</v>
      </c>
      <c r="BX36" s="94">
        <f t="shared" si="150"/>
        <v>3990674.7</v>
      </c>
      <c r="BY36" s="94">
        <f t="shared" si="150"/>
        <v>3420675</v>
      </c>
      <c r="BZ36" s="94">
        <f t="shared" si="150"/>
        <v>0</v>
      </c>
      <c r="CA36" s="94">
        <f t="shared" si="150"/>
        <v>0</v>
      </c>
      <c r="CB36" s="94">
        <f t="shared" si="150"/>
        <v>0</v>
      </c>
      <c r="CC36" s="94">
        <f t="shared" si="150"/>
        <v>0</v>
      </c>
      <c r="CD36" s="94">
        <f t="shared" si="150"/>
        <v>0</v>
      </c>
      <c r="CE36" s="94">
        <f t="shared" si="150"/>
        <v>0</v>
      </c>
      <c r="CF36" s="94">
        <f t="shared" si="150"/>
        <v>-569999.69999999995</v>
      </c>
      <c r="CG36" s="70"/>
      <c r="CH36" s="94">
        <f>SUM(CH37)</f>
        <v>2989970.7</v>
      </c>
      <c r="CI36" s="94">
        <f t="shared" ref="CI36:CS36" si="151">SUM(CI37)</f>
        <v>1000704</v>
      </c>
      <c r="CJ36" s="94">
        <f t="shared" si="151"/>
        <v>0</v>
      </c>
      <c r="CK36" s="94">
        <f t="shared" si="151"/>
        <v>3990674.7</v>
      </c>
      <c r="CL36" s="94">
        <f t="shared" si="151"/>
        <v>3420675</v>
      </c>
      <c r="CM36" s="94">
        <f t="shared" si="151"/>
        <v>0</v>
      </c>
      <c r="CN36" s="94">
        <f t="shared" si="151"/>
        <v>0</v>
      </c>
      <c r="CO36" s="94">
        <f t="shared" si="151"/>
        <v>0</v>
      </c>
      <c r="CP36" s="94">
        <f t="shared" si="151"/>
        <v>0</v>
      </c>
      <c r="CQ36" s="94">
        <f t="shared" si="151"/>
        <v>0</v>
      </c>
      <c r="CR36" s="94">
        <f t="shared" si="151"/>
        <v>0</v>
      </c>
      <c r="CS36" s="94">
        <f t="shared" si="151"/>
        <v>-569999.69999999995</v>
      </c>
      <c r="CT36" s="70"/>
      <c r="CU36" s="94">
        <f>SUM(CU37)</f>
        <v>2989970.7</v>
      </c>
      <c r="CV36" s="94">
        <f t="shared" ref="CV36:DF36" si="152">SUM(CV37)</f>
        <v>1000704</v>
      </c>
      <c r="CW36" s="94">
        <f t="shared" si="152"/>
        <v>0</v>
      </c>
      <c r="CX36" s="94">
        <f t="shared" si="152"/>
        <v>3990674.7</v>
      </c>
      <c r="CY36" s="94">
        <f t="shared" si="152"/>
        <v>3420675</v>
      </c>
      <c r="CZ36" s="94">
        <f t="shared" si="152"/>
        <v>0</v>
      </c>
      <c r="DA36" s="94">
        <f t="shared" si="152"/>
        <v>0</v>
      </c>
      <c r="DB36" s="94">
        <f t="shared" si="152"/>
        <v>0</v>
      </c>
      <c r="DC36" s="94">
        <f t="shared" si="152"/>
        <v>0</v>
      </c>
      <c r="DD36" s="94">
        <f t="shared" si="152"/>
        <v>0</v>
      </c>
      <c r="DE36" s="94">
        <f t="shared" si="152"/>
        <v>0</v>
      </c>
      <c r="DF36" s="94">
        <f t="shared" si="152"/>
        <v>-569999.69999999995</v>
      </c>
      <c r="DG36" s="70"/>
      <c r="DH36" s="94">
        <f>SUM(DH37)</f>
        <v>2989970.7</v>
      </c>
      <c r="DI36" s="94">
        <f t="shared" ref="DI36:DS36" si="153">SUM(DI37)</f>
        <v>1000704</v>
      </c>
      <c r="DJ36" s="94">
        <f t="shared" si="153"/>
        <v>0</v>
      </c>
      <c r="DK36" s="94">
        <f t="shared" si="153"/>
        <v>3990674.7</v>
      </c>
      <c r="DL36" s="94">
        <f t="shared" si="153"/>
        <v>3420675</v>
      </c>
      <c r="DM36" s="94">
        <f t="shared" si="153"/>
        <v>0</v>
      </c>
      <c r="DN36" s="94">
        <f t="shared" si="153"/>
        <v>0</v>
      </c>
      <c r="DO36" s="94">
        <f t="shared" si="153"/>
        <v>0</v>
      </c>
      <c r="DP36" s="94">
        <f t="shared" si="153"/>
        <v>0</v>
      </c>
      <c r="DQ36" s="94">
        <f t="shared" si="153"/>
        <v>0</v>
      </c>
      <c r="DR36" s="94">
        <f t="shared" si="153"/>
        <v>0</v>
      </c>
      <c r="DS36" s="94">
        <f t="shared" si="153"/>
        <v>-569999.69999999995</v>
      </c>
      <c r="DT36" s="70"/>
      <c r="DU36" s="94">
        <f>SUM(DU37)</f>
        <v>2989970.7</v>
      </c>
      <c r="DV36" s="94">
        <f t="shared" ref="DV36:EF36" si="154">SUM(DV37)</f>
        <v>1000704</v>
      </c>
      <c r="DW36" s="94">
        <f t="shared" si="154"/>
        <v>0</v>
      </c>
      <c r="DX36" s="94">
        <f t="shared" si="154"/>
        <v>3990674.7</v>
      </c>
      <c r="DY36" s="94">
        <f t="shared" si="154"/>
        <v>3420675</v>
      </c>
      <c r="DZ36" s="94">
        <f t="shared" si="154"/>
        <v>0</v>
      </c>
      <c r="EA36" s="94">
        <f t="shared" si="154"/>
        <v>0</v>
      </c>
      <c r="EB36" s="94">
        <f t="shared" si="154"/>
        <v>0</v>
      </c>
      <c r="EC36" s="94">
        <f t="shared" si="154"/>
        <v>0</v>
      </c>
      <c r="ED36" s="94">
        <f t="shared" si="154"/>
        <v>0</v>
      </c>
      <c r="EE36" s="94">
        <f t="shared" si="154"/>
        <v>0</v>
      </c>
      <c r="EF36" s="94">
        <f t="shared" si="154"/>
        <v>-569999.69999999995</v>
      </c>
      <c r="EG36" s="70"/>
      <c r="EH36" s="94">
        <f t="shared" ref="EH36:ES36" si="155">SUM(EH37)</f>
        <v>33193447.799999993</v>
      </c>
      <c r="EI36" s="94">
        <f t="shared" si="155"/>
        <v>9879616</v>
      </c>
      <c r="EJ36" s="94">
        <f t="shared" si="155"/>
        <v>0</v>
      </c>
      <c r="EK36" s="94">
        <f t="shared" si="155"/>
        <v>43073063.800000004</v>
      </c>
      <c r="EL36" s="94">
        <f t="shared" si="155"/>
        <v>37943068</v>
      </c>
      <c r="EM36" s="94">
        <f t="shared" si="155"/>
        <v>0</v>
      </c>
      <c r="EN36" s="94">
        <f t="shared" si="155"/>
        <v>0</v>
      </c>
      <c r="EO36" s="94">
        <f t="shared" si="155"/>
        <v>0</v>
      </c>
      <c r="EP36" s="94">
        <f t="shared" si="155"/>
        <v>0</v>
      </c>
      <c r="EQ36" s="94">
        <f t="shared" si="155"/>
        <v>0</v>
      </c>
      <c r="ER36" s="94">
        <f t="shared" si="155"/>
        <v>0</v>
      </c>
      <c r="ES36" s="94">
        <f t="shared" si="155"/>
        <v>-5129995.8000000007</v>
      </c>
      <c r="EU36" s="194">
        <f t="shared" si="23"/>
        <v>0</v>
      </c>
      <c r="EW36" s="194">
        <f t="shared" si="24"/>
        <v>-5129995.8000000045</v>
      </c>
      <c r="EX36" s="194">
        <f t="shared" si="21"/>
        <v>0</v>
      </c>
    </row>
    <row r="37" spans="1:154" s="77" customFormat="1" ht="27.6">
      <c r="A37" s="82"/>
      <c r="B37" s="88"/>
      <c r="C37" s="100"/>
      <c r="D37" s="193" t="str">
        <f>'Incremental_Cost Year 1'!D117</f>
        <v xml:space="preserve">01110 Planifikimi, Menaxhimi dhe Administrimi </v>
      </c>
      <c r="E37" s="193" t="str">
        <f>'Incremental_Cost Year 1'!E117</f>
        <v xml:space="preserve">2.5.1 Rritja e buxhetit të shëndetësisë </v>
      </c>
      <c r="F37" s="96">
        <f>'Incremental_Cost Year 1'!F117</f>
        <v>2021</v>
      </c>
      <c r="G37" s="96">
        <f>'Incremental_Cost Year 1'!G117</f>
        <v>2030</v>
      </c>
      <c r="H37" s="92">
        <f>'Incremental_Cost Year 1'!AQ117</f>
        <v>4636841.0999999996</v>
      </c>
      <c r="I37" s="92">
        <f>'Incremental_Cost Year 1'!AR117</f>
        <v>636160</v>
      </c>
      <c r="J37" s="92">
        <f>'Incremental_Cost Year 1'!AS117</f>
        <v>0</v>
      </c>
      <c r="K37" s="92">
        <f>'Incremental_Cost Year 1'!AT117</f>
        <v>5273001.0999999996</v>
      </c>
      <c r="L37" s="92">
        <f>'Incremental_Cost Year 1'!AU117</f>
        <v>5273002</v>
      </c>
      <c r="M37" s="92">
        <f>'Incremental_Cost Year 1'!AV117</f>
        <v>0</v>
      </c>
      <c r="N37" s="92">
        <f>'Incremental_Cost Year 1'!AW117</f>
        <v>0</v>
      </c>
      <c r="O37" s="92">
        <f>'Incremental_Cost Year 1'!AX117</f>
        <v>0</v>
      </c>
      <c r="P37" s="92">
        <f>'Incremental_Cost Year 1'!AY117</f>
        <v>0</v>
      </c>
      <c r="Q37" s="92">
        <f>'Incremental_Cost Year 1'!AZ117</f>
        <v>0</v>
      </c>
      <c r="R37" s="92">
        <f>'Incremental_Cost Year 1'!BA117</f>
        <v>0</v>
      </c>
      <c r="S37" s="92">
        <f>'Incremental_Cost Year 1'!BB117</f>
        <v>0.89999999990686774</v>
      </c>
      <c r="T37" s="70"/>
      <c r="U37" s="92">
        <f>'Incremental_Cost Year 2'!AQ117</f>
        <v>4636841.0999999996</v>
      </c>
      <c r="V37" s="92">
        <f>'Incremental_Cost Year 2'!AR117</f>
        <v>1237824</v>
      </c>
      <c r="W37" s="92">
        <f>'Incremental_Cost Year 2'!AS117</f>
        <v>0</v>
      </c>
      <c r="X37" s="92">
        <f>'Incremental_Cost Year 2'!AT117</f>
        <v>5874665.0999999996</v>
      </c>
      <c r="Y37" s="92">
        <f>'Incremental_Cost Year 2'!AU117</f>
        <v>5304666</v>
      </c>
      <c r="Z37" s="92">
        <f>'Incremental_Cost Year 2'!AV117</f>
        <v>0</v>
      </c>
      <c r="AA37" s="92">
        <f>'Incremental_Cost Year 2'!AW117</f>
        <v>0</v>
      </c>
      <c r="AB37" s="92">
        <f>'Incremental_Cost Year 2'!AX117</f>
        <v>0</v>
      </c>
      <c r="AC37" s="92">
        <f>'Incremental_Cost Year 2'!AY117</f>
        <v>0</v>
      </c>
      <c r="AD37" s="92">
        <f>'Incremental_Cost Year 2'!AZ117</f>
        <v>0</v>
      </c>
      <c r="AE37" s="92">
        <f>'Incremental_Cost Year 2'!BA117</f>
        <v>0</v>
      </c>
      <c r="AF37" s="92">
        <f>'Incremental_Cost Year 2'!BB117</f>
        <v>-569999.10000000009</v>
      </c>
      <c r="AG37" s="70"/>
      <c r="AH37" s="92">
        <f>'Incremental_Cost Year 3'!AQ117</f>
        <v>2989970.7</v>
      </c>
      <c r="AI37" s="92">
        <f>'Incremental_Cost Year 3'!AR117</f>
        <v>1000704</v>
      </c>
      <c r="AJ37" s="92">
        <f>'Incremental_Cost Year 3'!AS117</f>
        <v>0</v>
      </c>
      <c r="AK37" s="92">
        <f>'Incremental_Cost Year 3'!AT117</f>
        <v>3990674.7</v>
      </c>
      <c r="AL37" s="92">
        <f>'Incremental_Cost Year 3'!AU117</f>
        <v>3420675</v>
      </c>
      <c r="AM37" s="92">
        <f>'Incremental_Cost Year 3'!AV117</f>
        <v>0</v>
      </c>
      <c r="AN37" s="92">
        <f>'Incremental_Cost Year 3'!AW117</f>
        <v>0</v>
      </c>
      <c r="AO37" s="92">
        <f>'Incremental_Cost Year 3'!AX117</f>
        <v>0</v>
      </c>
      <c r="AP37" s="92">
        <f>'Incremental_Cost Year 3'!AY117</f>
        <v>0</v>
      </c>
      <c r="AQ37" s="92">
        <f>'Incremental_Cost Year 3'!AZ117</f>
        <v>0</v>
      </c>
      <c r="AR37" s="92">
        <f>'Incremental_Cost Year 3'!BA117</f>
        <v>0</v>
      </c>
      <c r="AS37" s="92">
        <f>'Incremental_Cost Year 3'!BB117</f>
        <v>-569999.69999999995</v>
      </c>
      <c r="AT37" s="70"/>
      <c r="AU37" s="92">
        <f>'Incremental_Cost Year 4'!AQ117</f>
        <v>2989970.7</v>
      </c>
      <c r="AV37" s="92">
        <f>'Incremental_Cost Year 4'!AR117</f>
        <v>1000704</v>
      </c>
      <c r="AW37" s="92">
        <f>'Incremental_Cost Year 4'!AS117</f>
        <v>0</v>
      </c>
      <c r="AX37" s="92">
        <f>'Incremental_Cost Year 4'!AT117</f>
        <v>3990674.7</v>
      </c>
      <c r="AY37" s="92">
        <f>'Incremental_Cost Year 4'!AU117</f>
        <v>3420675</v>
      </c>
      <c r="AZ37" s="92">
        <f>'Incremental_Cost Year 4'!AV117</f>
        <v>0</v>
      </c>
      <c r="BA37" s="92">
        <f>'Incremental_Cost Year 4'!AW117</f>
        <v>0</v>
      </c>
      <c r="BB37" s="92">
        <f>'Incremental_Cost Year 4'!AX117</f>
        <v>0</v>
      </c>
      <c r="BC37" s="92">
        <f>'Incremental_Cost Year 4'!AY117</f>
        <v>0</v>
      </c>
      <c r="BD37" s="92">
        <f>'Incremental_Cost Year 4'!AZ117</f>
        <v>0</v>
      </c>
      <c r="BE37" s="92">
        <f>'Incremental_Cost Year 4'!BA117</f>
        <v>0</v>
      </c>
      <c r="BF37" s="92">
        <f>'Incremental_Cost Year 4'!BB117</f>
        <v>-569999.69999999995</v>
      </c>
      <c r="BG37" s="70"/>
      <c r="BH37" s="92">
        <f>'Incremental_Cost Year 5'!AQ117</f>
        <v>2989970.7</v>
      </c>
      <c r="BI37" s="92">
        <f>'Incremental_Cost Year 5'!AR117</f>
        <v>1000704</v>
      </c>
      <c r="BJ37" s="92">
        <f>'Incremental_Cost Year 5'!AS117</f>
        <v>0</v>
      </c>
      <c r="BK37" s="92">
        <f>'Incremental_Cost Year 5'!AT117</f>
        <v>3990674.7</v>
      </c>
      <c r="BL37" s="92">
        <f>'Incremental_Cost Year 5'!AU117</f>
        <v>3420675</v>
      </c>
      <c r="BM37" s="92">
        <f>'Incremental_Cost Year 5'!AV117</f>
        <v>0</v>
      </c>
      <c r="BN37" s="92">
        <f>'Incremental_Cost Year 5'!AW117</f>
        <v>0</v>
      </c>
      <c r="BO37" s="92">
        <f>'Incremental_Cost Year 5'!AX117</f>
        <v>0</v>
      </c>
      <c r="BP37" s="92">
        <f>'Incremental_Cost Year 5'!AY117</f>
        <v>0</v>
      </c>
      <c r="BQ37" s="92">
        <f>'Incremental_Cost Year 5'!AZ117</f>
        <v>0</v>
      </c>
      <c r="BR37" s="92">
        <f>'Incremental_Cost Year 5'!BA117</f>
        <v>0</v>
      </c>
      <c r="BS37" s="92">
        <f>'Incremental_Cost Year 5'!BB117</f>
        <v>-569999.69999999995</v>
      </c>
      <c r="BT37" s="70"/>
      <c r="BU37" s="92">
        <f>'Incremental_Cost Year 6'!AQ117</f>
        <v>2989970.7</v>
      </c>
      <c r="BV37" s="92">
        <f>'Incremental_Cost Year 6'!AR117</f>
        <v>1000704</v>
      </c>
      <c r="BW37" s="92">
        <f>'Incremental_Cost Year 6'!AS117</f>
        <v>0</v>
      </c>
      <c r="BX37" s="92">
        <f>'Incremental_Cost Year 6'!AT117</f>
        <v>3990674.7</v>
      </c>
      <c r="BY37" s="92">
        <f>'Incremental_Cost Year 6'!AU117</f>
        <v>3420675</v>
      </c>
      <c r="BZ37" s="92">
        <f>'Incremental_Cost Year 6'!AV117</f>
        <v>0</v>
      </c>
      <c r="CA37" s="92">
        <f>'Incremental_Cost Year 6'!AW117</f>
        <v>0</v>
      </c>
      <c r="CB37" s="92">
        <f>'Incremental_Cost Year 6'!AX117</f>
        <v>0</v>
      </c>
      <c r="CC37" s="92">
        <f>'Incremental_Cost Year 6'!AY117</f>
        <v>0</v>
      </c>
      <c r="CD37" s="92">
        <f>'Incremental_Cost Year 6'!AZ117</f>
        <v>0</v>
      </c>
      <c r="CE37" s="92">
        <f>'Incremental_Cost Year 6'!BA117</f>
        <v>0</v>
      </c>
      <c r="CF37" s="92">
        <f>'Incremental_Cost Year 6'!BB117</f>
        <v>-569999.69999999995</v>
      </c>
      <c r="CG37" s="70"/>
      <c r="CH37" s="92">
        <f>'Incremental_Cost Year 7'!AQ117</f>
        <v>2989970.7</v>
      </c>
      <c r="CI37" s="92">
        <f>'Incremental_Cost Year 7'!AR117</f>
        <v>1000704</v>
      </c>
      <c r="CJ37" s="92">
        <f>'Incremental_Cost Year 7'!AS117</f>
        <v>0</v>
      </c>
      <c r="CK37" s="92">
        <f>'Incremental_Cost Year 7'!AT117</f>
        <v>3990674.7</v>
      </c>
      <c r="CL37" s="92">
        <f>'Incremental_Cost Year 7'!AU117</f>
        <v>3420675</v>
      </c>
      <c r="CM37" s="92">
        <f>'Incremental_Cost Year 7'!AV117</f>
        <v>0</v>
      </c>
      <c r="CN37" s="92">
        <f>'Incremental_Cost Year 7'!AW117</f>
        <v>0</v>
      </c>
      <c r="CO37" s="92">
        <f>'Incremental_Cost Year 7'!AX117</f>
        <v>0</v>
      </c>
      <c r="CP37" s="92">
        <f>'Incremental_Cost Year 7'!AY117</f>
        <v>0</v>
      </c>
      <c r="CQ37" s="92">
        <f>'Incremental_Cost Year 7'!AZ117</f>
        <v>0</v>
      </c>
      <c r="CR37" s="92">
        <f>'Incremental_Cost Year 7'!BA117</f>
        <v>0</v>
      </c>
      <c r="CS37" s="92">
        <f>'Incremental_Cost Year 7'!BB117</f>
        <v>-569999.69999999995</v>
      </c>
      <c r="CT37" s="70"/>
      <c r="CU37" s="92">
        <f>'Incremental_Cost Year 8'!AQ117</f>
        <v>2989970.7</v>
      </c>
      <c r="CV37" s="92">
        <f>'Incremental_Cost Year 8'!AR117</f>
        <v>1000704</v>
      </c>
      <c r="CW37" s="92">
        <f>'Incremental_Cost Year 8'!AS117</f>
        <v>0</v>
      </c>
      <c r="CX37" s="92">
        <f>'Incremental_Cost Year 8'!AT117</f>
        <v>3990674.7</v>
      </c>
      <c r="CY37" s="92">
        <f>'Incremental_Cost Year 8'!AU117</f>
        <v>3420675</v>
      </c>
      <c r="CZ37" s="92">
        <f>'Incremental_Cost Year 8'!AV117</f>
        <v>0</v>
      </c>
      <c r="DA37" s="92">
        <f>'Incremental_Cost Year 8'!AW117</f>
        <v>0</v>
      </c>
      <c r="DB37" s="92">
        <f>'Incremental_Cost Year 8'!AX117</f>
        <v>0</v>
      </c>
      <c r="DC37" s="92">
        <f>'Incremental_Cost Year 8'!AY117</f>
        <v>0</v>
      </c>
      <c r="DD37" s="92">
        <f>'Incremental_Cost Year 8'!AZ117</f>
        <v>0</v>
      </c>
      <c r="DE37" s="92">
        <f>'Incremental_Cost Year 8'!BA117</f>
        <v>0</v>
      </c>
      <c r="DF37" s="92">
        <f>'Incremental_Cost Year 8'!BB117</f>
        <v>-569999.69999999995</v>
      </c>
      <c r="DG37" s="70"/>
      <c r="DH37" s="92">
        <f>'Incremental_Cost Year 9'!AQ117</f>
        <v>2989970.7</v>
      </c>
      <c r="DI37" s="92">
        <f>'Incremental_Cost Year 9'!AR117</f>
        <v>1000704</v>
      </c>
      <c r="DJ37" s="92">
        <f>'Incremental_Cost Year 9'!AS117</f>
        <v>0</v>
      </c>
      <c r="DK37" s="92">
        <f>'Incremental_Cost Year 9'!AT117</f>
        <v>3990674.7</v>
      </c>
      <c r="DL37" s="92">
        <f>'Incremental_Cost Year 9'!AU117</f>
        <v>3420675</v>
      </c>
      <c r="DM37" s="92">
        <f>'Incremental_Cost Year 9'!AV117</f>
        <v>0</v>
      </c>
      <c r="DN37" s="92">
        <f>'Incremental_Cost Year 9'!AW117</f>
        <v>0</v>
      </c>
      <c r="DO37" s="92">
        <f>'Incremental_Cost Year 9'!AX117</f>
        <v>0</v>
      </c>
      <c r="DP37" s="92">
        <f>'Incremental_Cost Year 9'!AY117</f>
        <v>0</v>
      </c>
      <c r="DQ37" s="92">
        <f>'Incremental_Cost Year 9'!AZ117</f>
        <v>0</v>
      </c>
      <c r="DR37" s="92">
        <f>'Incremental_Cost Year 9'!BA117</f>
        <v>0</v>
      </c>
      <c r="DS37" s="92">
        <f>'Incremental_Cost Year 9'!BB117</f>
        <v>-569999.69999999995</v>
      </c>
      <c r="DT37" s="70"/>
      <c r="DU37" s="92">
        <f>'Incremental_Cost Year 10'!AQ117</f>
        <v>2989970.7</v>
      </c>
      <c r="DV37" s="92">
        <f>'Incremental_Cost Year 10'!AR117</f>
        <v>1000704</v>
      </c>
      <c r="DW37" s="92">
        <f>'Incremental_Cost Year 10'!AS117</f>
        <v>0</v>
      </c>
      <c r="DX37" s="92">
        <f>'Incremental_Cost Year 10'!AT117</f>
        <v>3990674.7</v>
      </c>
      <c r="DY37" s="92">
        <f>'Incremental_Cost Year 10'!AU117</f>
        <v>3420675</v>
      </c>
      <c r="DZ37" s="92">
        <f>'Incremental_Cost Year 10'!AV117</f>
        <v>0</v>
      </c>
      <c r="EA37" s="92">
        <f>'Incremental_Cost Year 10'!AW117</f>
        <v>0</v>
      </c>
      <c r="EB37" s="92">
        <f>'Incremental_Cost Year 10'!AX117</f>
        <v>0</v>
      </c>
      <c r="EC37" s="92">
        <f>'Incremental_Cost Year 10'!AY117</f>
        <v>0</v>
      </c>
      <c r="ED37" s="92">
        <f>'Incremental_Cost Year 10'!AZ117</f>
        <v>0</v>
      </c>
      <c r="EE37" s="92">
        <f>'Incremental_Cost Year 10'!BA117</f>
        <v>0</v>
      </c>
      <c r="EF37" s="92">
        <f>'Incremental_Cost Year 10'!BB117</f>
        <v>-569999.69999999995</v>
      </c>
      <c r="EG37" s="70"/>
      <c r="EH37" s="92">
        <f t="shared" ref="EH37:ES37" si="156">H37+U37+AH37+AU37+BH37+BU37+CH37+CU37+DH37+DU37</f>
        <v>33193447.799999993</v>
      </c>
      <c r="EI37" s="92">
        <f t="shared" si="156"/>
        <v>9879616</v>
      </c>
      <c r="EJ37" s="92">
        <f t="shared" si="156"/>
        <v>0</v>
      </c>
      <c r="EK37" s="92">
        <f t="shared" si="156"/>
        <v>43073063.800000004</v>
      </c>
      <c r="EL37" s="92">
        <f t="shared" si="156"/>
        <v>37943068</v>
      </c>
      <c r="EM37" s="92">
        <f t="shared" si="156"/>
        <v>0</v>
      </c>
      <c r="EN37" s="92">
        <f t="shared" si="156"/>
        <v>0</v>
      </c>
      <c r="EO37" s="92">
        <f t="shared" si="156"/>
        <v>0</v>
      </c>
      <c r="EP37" s="92">
        <f t="shared" si="156"/>
        <v>0</v>
      </c>
      <c r="EQ37" s="92">
        <f t="shared" si="156"/>
        <v>0</v>
      </c>
      <c r="ER37" s="92">
        <f t="shared" si="156"/>
        <v>0</v>
      </c>
      <c r="ES37" s="92">
        <f t="shared" si="156"/>
        <v>-5129995.8000000007</v>
      </c>
      <c r="EU37" s="194">
        <f t="shared" si="23"/>
        <v>0</v>
      </c>
      <c r="EW37" s="194">
        <f t="shared" si="24"/>
        <v>-5129995.8000000045</v>
      </c>
      <c r="EX37" s="194">
        <f t="shared" si="21"/>
        <v>0</v>
      </c>
    </row>
    <row r="38" spans="1:154" s="77" customFormat="1">
      <c r="A38" s="87"/>
      <c r="B38" s="90"/>
      <c r="C38" s="404" t="str">
        <f>'Incremental_Cost Year 1'!C118:E118</f>
        <v>2.6 Objektivi Specifik: Fuqizimi i sistemit shëndetësor për të adresuar nevojat shëndetësore specifike të popullatës dhe barrierat për barazi gjatë gjithë ciklit të jetës</v>
      </c>
      <c r="D38" s="404"/>
      <c r="E38" s="405"/>
      <c r="F38" s="99"/>
      <c r="G38" s="99"/>
      <c r="H38" s="94">
        <f>SUM(H39)</f>
        <v>0</v>
      </c>
      <c r="I38" s="94">
        <f t="shared" ref="I38:S38" si="157">SUM(I39)</f>
        <v>0</v>
      </c>
      <c r="J38" s="94">
        <f t="shared" si="157"/>
        <v>0</v>
      </c>
      <c r="K38" s="94">
        <f t="shared" si="157"/>
        <v>0</v>
      </c>
      <c r="L38" s="94">
        <f t="shared" si="157"/>
        <v>0</v>
      </c>
      <c r="M38" s="94">
        <f t="shared" si="157"/>
        <v>0</v>
      </c>
      <c r="N38" s="94">
        <f t="shared" si="157"/>
        <v>0</v>
      </c>
      <c r="O38" s="94">
        <f t="shared" si="157"/>
        <v>0</v>
      </c>
      <c r="P38" s="94">
        <f t="shared" si="157"/>
        <v>0</v>
      </c>
      <c r="Q38" s="94">
        <f t="shared" si="157"/>
        <v>0</v>
      </c>
      <c r="R38" s="94">
        <f t="shared" si="157"/>
        <v>0</v>
      </c>
      <c r="S38" s="94">
        <f t="shared" si="157"/>
        <v>0</v>
      </c>
      <c r="T38" s="70"/>
      <c r="U38" s="94">
        <f>SUM(U39)</f>
        <v>2940840</v>
      </c>
      <c r="V38" s="94">
        <f t="shared" ref="V38:AF38" si="158">SUM(V39)</f>
        <v>2592252</v>
      </c>
      <c r="W38" s="94">
        <f t="shared" si="158"/>
        <v>0</v>
      </c>
      <c r="X38" s="94">
        <f t="shared" si="158"/>
        <v>5533092</v>
      </c>
      <c r="Y38" s="94">
        <f t="shared" si="158"/>
        <v>3538092</v>
      </c>
      <c r="Z38" s="94">
        <f t="shared" si="158"/>
        <v>0</v>
      </c>
      <c r="AA38" s="94">
        <f t="shared" si="158"/>
        <v>0</v>
      </c>
      <c r="AB38" s="94">
        <f t="shared" si="158"/>
        <v>0</v>
      </c>
      <c r="AC38" s="94">
        <f t="shared" si="158"/>
        <v>0</v>
      </c>
      <c r="AD38" s="94">
        <f t="shared" si="158"/>
        <v>0</v>
      </c>
      <c r="AE38" s="94">
        <f t="shared" si="158"/>
        <v>0</v>
      </c>
      <c r="AF38" s="94">
        <f t="shared" si="158"/>
        <v>-1995000</v>
      </c>
      <c r="AG38" s="70"/>
      <c r="AH38" s="94">
        <f>SUM(AH39)</f>
        <v>2940840</v>
      </c>
      <c r="AI38" s="94">
        <f t="shared" ref="AI38:AS38" si="159">SUM(AI39)</f>
        <v>2592252</v>
      </c>
      <c r="AJ38" s="94">
        <f t="shared" si="159"/>
        <v>0</v>
      </c>
      <c r="AK38" s="94">
        <f t="shared" si="159"/>
        <v>5533092</v>
      </c>
      <c r="AL38" s="94">
        <f t="shared" si="159"/>
        <v>3538092</v>
      </c>
      <c r="AM38" s="94">
        <f t="shared" si="159"/>
        <v>0</v>
      </c>
      <c r="AN38" s="94">
        <f t="shared" si="159"/>
        <v>0</v>
      </c>
      <c r="AO38" s="94">
        <f t="shared" si="159"/>
        <v>0</v>
      </c>
      <c r="AP38" s="94">
        <f t="shared" si="159"/>
        <v>0</v>
      </c>
      <c r="AQ38" s="94">
        <f t="shared" si="159"/>
        <v>0</v>
      </c>
      <c r="AR38" s="94">
        <f t="shared" si="159"/>
        <v>0</v>
      </c>
      <c r="AS38" s="94">
        <f t="shared" si="159"/>
        <v>-1995000</v>
      </c>
      <c r="AT38" s="70"/>
      <c r="AU38" s="94">
        <f>SUM(AU39)</f>
        <v>1764504</v>
      </c>
      <c r="AV38" s="94">
        <f t="shared" ref="AV38:BF38" si="160">SUM(AV39)</f>
        <v>3678000</v>
      </c>
      <c r="AW38" s="94">
        <f t="shared" si="160"/>
        <v>0</v>
      </c>
      <c r="AX38" s="94">
        <f t="shared" si="160"/>
        <v>5442504</v>
      </c>
      <c r="AY38" s="94">
        <f t="shared" si="160"/>
        <v>2082504</v>
      </c>
      <c r="AZ38" s="94">
        <f t="shared" si="160"/>
        <v>0</v>
      </c>
      <c r="BA38" s="94">
        <f t="shared" si="160"/>
        <v>0</v>
      </c>
      <c r="BB38" s="94">
        <f t="shared" si="160"/>
        <v>0</v>
      </c>
      <c r="BC38" s="94">
        <f t="shared" si="160"/>
        <v>0</v>
      </c>
      <c r="BD38" s="94">
        <f t="shared" si="160"/>
        <v>0</v>
      </c>
      <c r="BE38" s="94">
        <f t="shared" si="160"/>
        <v>0</v>
      </c>
      <c r="BF38" s="94">
        <f t="shared" si="160"/>
        <v>-3360000</v>
      </c>
      <c r="BG38" s="70"/>
      <c r="BH38" s="94">
        <f>SUM(BH39)</f>
        <v>1764504</v>
      </c>
      <c r="BI38" s="94">
        <f t="shared" ref="BI38:BS38" si="161">SUM(BI39)</f>
        <v>318000</v>
      </c>
      <c r="BJ38" s="94">
        <f t="shared" si="161"/>
        <v>0</v>
      </c>
      <c r="BK38" s="94">
        <f t="shared" si="161"/>
        <v>2082504</v>
      </c>
      <c r="BL38" s="94">
        <f t="shared" si="161"/>
        <v>2082504</v>
      </c>
      <c r="BM38" s="94">
        <f t="shared" si="161"/>
        <v>0</v>
      </c>
      <c r="BN38" s="94">
        <f t="shared" si="161"/>
        <v>0</v>
      </c>
      <c r="BO38" s="94">
        <f t="shared" si="161"/>
        <v>0</v>
      </c>
      <c r="BP38" s="94">
        <f t="shared" si="161"/>
        <v>0</v>
      </c>
      <c r="BQ38" s="94">
        <f t="shared" si="161"/>
        <v>0</v>
      </c>
      <c r="BR38" s="94">
        <f t="shared" si="161"/>
        <v>0</v>
      </c>
      <c r="BS38" s="94">
        <f t="shared" si="161"/>
        <v>0</v>
      </c>
      <c r="BT38" s="70"/>
      <c r="BU38" s="94">
        <f>SUM(BU39)</f>
        <v>0</v>
      </c>
      <c r="BV38" s="94">
        <f t="shared" ref="BV38:CF38" si="162">SUM(BV39)</f>
        <v>0</v>
      </c>
      <c r="BW38" s="94">
        <f t="shared" si="162"/>
        <v>0</v>
      </c>
      <c r="BX38" s="94">
        <f t="shared" si="162"/>
        <v>0</v>
      </c>
      <c r="BY38" s="94">
        <f t="shared" si="162"/>
        <v>0</v>
      </c>
      <c r="BZ38" s="94">
        <f t="shared" si="162"/>
        <v>0</v>
      </c>
      <c r="CA38" s="94">
        <f t="shared" si="162"/>
        <v>0</v>
      </c>
      <c r="CB38" s="94">
        <f t="shared" si="162"/>
        <v>0</v>
      </c>
      <c r="CC38" s="94">
        <f t="shared" si="162"/>
        <v>0</v>
      </c>
      <c r="CD38" s="94">
        <f t="shared" si="162"/>
        <v>0</v>
      </c>
      <c r="CE38" s="94">
        <f t="shared" si="162"/>
        <v>0</v>
      </c>
      <c r="CF38" s="94">
        <f t="shared" si="162"/>
        <v>0</v>
      </c>
      <c r="CG38" s="70"/>
      <c r="CH38" s="94">
        <f>SUM(CH39)</f>
        <v>0</v>
      </c>
      <c r="CI38" s="94">
        <f t="shared" ref="CI38:CS38" si="163">SUM(CI39)</f>
        <v>0</v>
      </c>
      <c r="CJ38" s="94">
        <f t="shared" si="163"/>
        <v>0</v>
      </c>
      <c r="CK38" s="94">
        <f t="shared" si="163"/>
        <v>0</v>
      </c>
      <c r="CL38" s="94">
        <f t="shared" si="163"/>
        <v>0</v>
      </c>
      <c r="CM38" s="94">
        <f t="shared" si="163"/>
        <v>0</v>
      </c>
      <c r="CN38" s="94">
        <f t="shared" si="163"/>
        <v>0</v>
      </c>
      <c r="CO38" s="94">
        <f t="shared" si="163"/>
        <v>0</v>
      </c>
      <c r="CP38" s="94">
        <f t="shared" si="163"/>
        <v>0</v>
      </c>
      <c r="CQ38" s="94">
        <f t="shared" si="163"/>
        <v>0</v>
      </c>
      <c r="CR38" s="94">
        <f t="shared" si="163"/>
        <v>0</v>
      </c>
      <c r="CS38" s="94">
        <f t="shared" si="163"/>
        <v>0</v>
      </c>
      <c r="CT38" s="70"/>
      <c r="CU38" s="94">
        <f>SUM(CU39)</f>
        <v>0</v>
      </c>
      <c r="CV38" s="94">
        <f t="shared" ref="CV38:DF38" si="164">SUM(CV39)</f>
        <v>0</v>
      </c>
      <c r="CW38" s="94">
        <f t="shared" si="164"/>
        <v>0</v>
      </c>
      <c r="CX38" s="94">
        <f t="shared" si="164"/>
        <v>0</v>
      </c>
      <c r="CY38" s="94">
        <f t="shared" si="164"/>
        <v>0</v>
      </c>
      <c r="CZ38" s="94">
        <f t="shared" si="164"/>
        <v>0</v>
      </c>
      <c r="DA38" s="94">
        <f t="shared" si="164"/>
        <v>0</v>
      </c>
      <c r="DB38" s="94">
        <f t="shared" si="164"/>
        <v>0</v>
      </c>
      <c r="DC38" s="94">
        <f t="shared" si="164"/>
        <v>0</v>
      </c>
      <c r="DD38" s="94">
        <f t="shared" si="164"/>
        <v>0</v>
      </c>
      <c r="DE38" s="94">
        <f t="shared" si="164"/>
        <v>0</v>
      </c>
      <c r="DF38" s="94">
        <f t="shared" si="164"/>
        <v>0</v>
      </c>
      <c r="DG38" s="70"/>
      <c r="DH38" s="94">
        <f>SUM(DH39)</f>
        <v>0</v>
      </c>
      <c r="DI38" s="94">
        <f t="shared" ref="DI38:DS38" si="165">SUM(DI39)</f>
        <v>0</v>
      </c>
      <c r="DJ38" s="94">
        <f t="shared" si="165"/>
        <v>0</v>
      </c>
      <c r="DK38" s="94">
        <f t="shared" si="165"/>
        <v>0</v>
      </c>
      <c r="DL38" s="94">
        <f t="shared" si="165"/>
        <v>0</v>
      </c>
      <c r="DM38" s="94">
        <f t="shared" si="165"/>
        <v>0</v>
      </c>
      <c r="DN38" s="94">
        <f t="shared" si="165"/>
        <v>0</v>
      </c>
      <c r="DO38" s="94">
        <f t="shared" si="165"/>
        <v>0</v>
      </c>
      <c r="DP38" s="94">
        <f t="shared" si="165"/>
        <v>0</v>
      </c>
      <c r="DQ38" s="94">
        <f t="shared" si="165"/>
        <v>0</v>
      </c>
      <c r="DR38" s="94">
        <f t="shared" si="165"/>
        <v>0</v>
      </c>
      <c r="DS38" s="94">
        <f t="shared" si="165"/>
        <v>0</v>
      </c>
      <c r="DT38" s="70"/>
      <c r="DU38" s="94">
        <f>SUM(DU39)</f>
        <v>0</v>
      </c>
      <c r="DV38" s="94">
        <f t="shared" ref="DV38:EF38" si="166">SUM(DV39)</f>
        <v>0</v>
      </c>
      <c r="DW38" s="94">
        <f t="shared" si="166"/>
        <v>0</v>
      </c>
      <c r="DX38" s="94">
        <f t="shared" si="166"/>
        <v>0</v>
      </c>
      <c r="DY38" s="94">
        <f t="shared" si="166"/>
        <v>0</v>
      </c>
      <c r="DZ38" s="94">
        <f t="shared" si="166"/>
        <v>0</v>
      </c>
      <c r="EA38" s="94">
        <f t="shared" si="166"/>
        <v>0</v>
      </c>
      <c r="EB38" s="94">
        <f t="shared" si="166"/>
        <v>0</v>
      </c>
      <c r="EC38" s="94">
        <f t="shared" si="166"/>
        <v>0</v>
      </c>
      <c r="ED38" s="94">
        <f t="shared" si="166"/>
        <v>0</v>
      </c>
      <c r="EE38" s="94">
        <f t="shared" si="166"/>
        <v>0</v>
      </c>
      <c r="EF38" s="94">
        <f t="shared" si="166"/>
        <v>0</v>
      </c>
      <c r="EG38" s="70"/>
      <c r="EH38" s="94">
        <f t="shared" ref="EH38:ER38" si="167">SUM(EH39)</f>
        <v>9410688</v>
      </c>
      <c r="EI38" s="94">
        <f t="shared" si="167"/>
        <v>9180504</v>
      </c>
      <c r="EJ38" s="94">
        <f t="shared" si="167"/>
        <v>0</v>
      </c>
      <c r="EK38" s="94">
        <f t="shared" si="167"/>
        <v>18591192</v>
      </c>
      <c r="EL38" s="94">
        <f t="shared" si="167"/>
        <v>11241192</v>
      </c>
      <c r="EM38" s="94">
        <f t="shared" si="167"/>
        <v>0</v>
      </c>
      <c r="EN38" s="94">
        <f t="shared" si="167"/>
        <v>0</v>
      </c>
      <c r="EO38" s="94">
        <f t="shared" si="167"/>
        <v>0</v>
      </c>
      <c r="EP38" s="94">
        <f t="shared" si="167"/>
        <v>0</v>
      </c>
      <c r="EQ38" s="94">
        <f t="shared" si="167"/>
        <v>0</v>
      </c>
      <c r="ER38" s="94">
        <f t="shared" si="167"/>
        <v>0</v>
      </c>
      <c r="ES38" s="94">
        <f>SUM(ES39)</f>
        <v>-7350000</v>
      </c>
      <c r="EU38" s="194">
        <f t="shared" si="23"/>
        <v>0</v>
      </c>
      <c r="EW38" s="194">
        <f t="shared" si="24"/>
        <v>-7350000</v>
      </c>
      <c r="EX38" s="194">
        <f t="shared" si="21"/>
        <v>0</v>
      </c>
    </row>
    <row r="39" spans="1:154" s="77" customFormat="1" ht="27.6">
      <c r="A39" s="82"/>
      <c r="B39" s="88"/>
      <c r="C39" s="100"/>
      <c r="D39" s="193" t="str">
        <f>'Incremental_Cost Year 1'!D122</f>
        <v xml:space="preserve">01110 Planifikimi, Menaxhimi dhe Administrimi </v>
      </c>
      <c r="E39" s="193" t="str">
        <f>'Incremental_Cost Year 1'!E122</f>
        <v>2.6.1. Zhvillimi i politikave shëndetësore me qëllim për të lëvizur drejt blerjes së shërbimeve dhe qeverisjes së financimit të kujdesit shëndetësor</v>
      </c>
      <c r="F39" s="96">
        <f>'Incremental_Cost Year 1'!F122</f>
        <v>2022</v>
      </c>
      <c r="G39" s="96">
        <f>'Incremental_Cost Year 1'!G122</f>
        <v>2025</v>
      </c>
      <c r="H39" s="92">
        <f>'Incremental_Cost Year 1'!AQ122</f>
        <v>0</v>
      </c>
      <c r="I39" s="92">
        <f>'Incremental_Cost Year 1'!AR122</f>
        <v>0</v>
      </c>
      <c r="J39" s="92">
        <f>'Incremental_Cost Year 1'!AS122</f>
        <v>0</v>
      </c>
      <c r="K39" s="92">
        <f>'Incremental_Cost Year 1'!AT122</f>
        <v>0</v>
      </c>
      <c r="L39" s="92">
        <f>'Incremental_Cost Year 1'!AU122</f>
        <v>0</v>
      </c>
      <c r="M39" s="92">
        <f>'Incremental_Cost Year 1'!AV122</f>
        <v>0</v>
      </c>
      <c r="N39" s="92">
        <f>'Incremental_Cost Year 1'!AW122</f>
        <v>0</v>
      </c>
      <c r="O39" s="92">
        <f>'Incremental_Cost Year 1'!AX122</f>
        <v>0</v>
      </c>
      <c r="P39" s="92">
        <f>'Incremental_Cost Year 1'!AY122</f>
        <v>0</v>
      </c>
      <c r="Q39" s="92">
        <f>'Incremental_Cost Year 1'!AZ122</f>
        <v>0</v>
      </c>
      <c r="R39" s="92">
        <f>'Incremental_Cost Year 1'!BA122</f>
        <v>0</v>
      </c>
      <c r="S39" s="92">
        <f>'Incremental_Cost Year 1'!BB122</f>
        <v>0</v>
      </c>
      <c r="T39" s="70"/>
      <c r="U39" s="92">
        <f>'Incremental_Cost Year 2'!AQ122</f>
        <v>2940840</v>
      </c>
      <c r="V39" s="92">
        <f>'Incremental_Cost Year 2'!AR122</f>
        <v>2592252</v>
      </c>
      <c r="W39" s="92">
        <f>'Incremental_Cost Year 2'!AS122</f>
        <v>0</v>
      </c>
      <c r="X39" s="92">
        <f>'Incremental_Cost Year 2'!AT122</f>
        <v>5533092</v>
      </c>
      <c r="Y39" s="92">
        <f>'Incremental_Cost Year 2'!AU122</f>
        <v>3538092</v>
      </c>
      <c r="Z39" s="92">
        <f>'Incremental_Cost Year 2'!AV122</f>
        <v>0</v>
      </c>
      <c r="AA39" s="92">
        <f>'Incremental_Cost Year 2'!AW122</f>
        <v>0</v>
      </c>
      <c r="AB39" s="92">
        <f>'Incremental_Cost Year 2'!AX122</f>
        <v>0</v>
      </c>
      <c r="AC39" s="92">
        <f>'Incremental_Cost Year 2'!AY122</f>
        <v>0</v>
      </c>
      <c r="AD39" s="92">
        <f>'Incremental_Cost Year 2'!AZ122</f>
        <v>0</v>
      </c>
      <c r="AE39" s="92">
        <f>'Incremental_Cost Year 2'!BA122</f>
        <v>0</v>
      </c>
      <c r="AF39" s="92">
        <f>'Incremental_Cost Year 2'!BB122</f>
        <v>-1995000</v>
      </c>
      <c r="AG39" s="70"/>
      <c r="AH39" s="92">
        <f>'Incremental_Cost Year 3'!AQ122</f>
        <v>2940840</v>
      </c>
      <c r="AI39" s="92">
        <f>'Incremental_Cost Year 3'!AR122</f>
        <v>2592252</v>
      </c>
      <c r="AJ39" s="92">
        <f>'Incremental_Cost Year 3'!AS122</f>
        <v>0</v>
      </c>
      <c r="AK39" s="92">
        <f>'Incremental_Cost Year 3'!AT122</f>
        <v>5533092</v>
      </c>
      <c r="AL39" s="92">
        <f>'Incremental_Cost Year 3'!AU122</f>
        <v>3538092</v>
      </c>
      <c r="AM39" s="92">
        <f>'Incremental_Cost Year 3'!AV122</f>
        <v>0</v>
      </c>
      <c r="AN39" s="92">
        <f>'Incremental_Cost Year 3'!AW122</f>
        <v>0</v>
      </c>
      <c r="AO39" s="92">
        <f>'Incremental_Cost Year 3'!AX122</f>
        <v>0</v>
      </c>
      <c r="AP39" s="92">
        <f>'Incremental_Cost Year 3'!AY122</f>
        <v>0</v>
      </c>
      <c r="AQ39" s="92">
        <f>'Incremental_Cost Year 3'!AZ122</f>
        <v>0</v>
      </c>
      <c r="AR39" s="92">
        <f>'Incremental_Cost Year 3'!BA122</f>
        <v>0</v>
      </c>
      <c r="AS39" s="92">
        <f>'Incremental_Cost Year 3'!BB122</f>
        <v>-1995000</v>
      </c>
      <c r="AT39" s="70"/>
      <c r="AU39" s="92">
        <f>'Incremental_Cost Year 4'!AQ122</f>
        <v>1764504</v>
      </c>
      <c r="AV39" s="92">
        <f>'Incremental_Cost Year 4'!AR122</f>
        <v>3678000</v>
      </c>
      <c r="AW39" s="92">
        <f>'Incremental_Cost Year 4'!AS122</f>
        <v>0</v>
      </c>
      <c r="AX39" s="92">
        <f>'Incremental_Cost Year 4'!AT122</f>
        <v>5442504</v>
      </c>
      <c r="AY39" s="92">
        <f>'Incremental_Cost Year 4'!AU122</f>
        <v>2082504</v>
      </c>
      <c r="AZ39" s="92">
        <f>'Incremental_Cost Year 4'!AV122</f>
        <v>0</v>
      </c>
      <c r="BA39" s="92">
        <f>'Incremental_Cost Year 4'!AW122</f>
        <v>0</v>
      </c>
      <c r="BB39" s="92">
        <f>'Incremental_Cost Year 4'!AX122</f>
        <v>0</v>
      </c>
      <c r="BC39" s="92">
        <f>'Incremental_Cost Year 4'!AY122</f>
        <v>0</v>
      </c>
      <c r="BD39" s="92">
        <f>'Incremental_Cost Year 4'!AZ122</f>
        <v>0</v>
      </c>
      <c r="BE39" s="92">
        <f>'Incremental_Cost Year 4'!BA122</f>
        <v>0</v>
      </c>
      <c r="BF39" s="92">
        <f>'Incremental_Cost Year 4'!BB122</f>
        <v>-3360000</v>
      </c>
      <c r="BG39" s="70"/>
      <c r="BH39" s="92">
        <f>'Incremental_Cost Year 5'!AQ122</f>
        <v>1764504</v>
      </c>
      <c r="BI39" s="92">
        <f>'Incremental_Cost Year 5'!AR122</f>
        <v>318000</v>
      </c>
      <c r="BJ39" s="92">
        <f>'Incremental_Cost Year 5'!AS122</f>
        <v>0</v>
      </c>
      <c r="BK39" s="92">
        <f>'Incremental_Cost Year 5'!AT122</f>
        <v>2082504</v>
      </c>
      <c r="BL39" s="92">
        <f>'Incremental_Cost Year 5'!AU122</f>
        <v>2082504</v>
      </c>
      <c r="BM39" s="92">
        <f>'Incremental_Cost Year 5'!AV122</f>
        <v>0</v>
      </c>
      <c r="BN39" s="92">
        <f>'Incremental_Cost Year 5'!AW122</f>
        <v>0</v>
      </c>
      <c r="BO39" s="92">
        <f>'Incremental_Cost Year 5'!AX122</f>
        <v>0</v>
      </c>
      <c r="BP39" s="92">
        <f>'Incremental_Cost Year 5'!AY122</f>
        <v>0</v>
      </c>
      <c r="BQ39" s="92">
        <f>'Incremental_Cost Year 5'!AZ122</f>
        <v>0</v>
      </c>
      <c r="BR39" s="92">
        <f>'Incremental_Cost Year 5'!BA122</f>
        <v>0</v>
      </c>
      <c r="BS39" s="92">
        <f>'Incremental_Cost Year 5'!BB122</f>
        <v>0</v>
      </c>
      <c r="BT39" s="70"/>
      <c r="BU39" s="92">
        <f>'Incremental_Cost Year 6'!AQ122</f>
        <v>0</v>
      </c>
      <c r="BV39" s="92">
        <f>'Incremental_Cost Year 6'!AR122</f>
        <v>0</v>
      </c>
      <c r="BW39" s="92">
        <f>'Incremental_Cost Year 6'!AS122</f>
        <v>0</v>
      </c>
      <c r="BX39" s="92">
        <f>'Incremental_Cost Year 6'!AT122</f>
        <v>0</v>
      </c>
      <c r="BY39" s="92">
        <f>'Incremental_Cost Year 6'!AU122</f>
        <v>0</v>
      </c>
      <c r="BZ39" s="92">
        <f>'Incremental_Cost Year 6'!AV122</f>
        <v>0</v>
      </c>
      <c r="CA39" s="92">
        <f>'Incremental_Cost Year 6'!AW122</f>
        <v>0</v>
      </c>
      <c r="CB39" s="92">
        <f>'Incremental_Cost Year 6'!AX122</f>
        <v>0</v>
      </c>
      <c r="CC39" s="92">
        <f>'Incremental_Cost Year 6'!AY122</f>
        <v>0</v>
      </c>
      <c r="CD39" s="92">
        <f>'Incremental_Cost Year 6'!AZ122</f>
        <v>0</v>
      </c>
      <c r="CE39" s="92">
        <f>'Incremental_Cost Year 6'!BA122</f>
        <v>0</v>
      </c>
      <c r="CF39" s="92">
        <f>'Incremental_Cost Year 6'!BB122</f>
        <v>0</v>
      </c>
      <c r="CG39" s="70"/>
      <c r="CH39" s="92">
        <f>'Incremental_Cost Year 7'!AQ122</f>
        <v>0</v>
      </c>
      <c r="CI39" s="92">
        <f>'Incremental_Cost Year 7'!AR122</f>
        <v>0</v>
      </c>
      <c r="CJ39" s="92">
        <f>'Incremental_Cost Year 7'!AS122</f>
        <v>0</v>
      </c>
      <c r="CK39" s="92">
        <f>'Incremental_Cost Year 7'!AT122</f>
        <v>0</v>
      </c>
      <c r="CL39" s="92">
        <f>'Incremental_Cost Year 7'!AU122</f>
        <v>0</v>
      </c>
      <c r="CM39" s="92">
        <f>'Incremental_Cost Year 7'!AV122</f>
        <v>0</v>
      </c>
      <c r="CN39" s="92">
        <f>'Incremental_Cost Year 7'!AW122</f>
        <v>0</v>
      </c>
      <c r="CO39" s="92">
        <f>'Incremental_Cost Year 7'!AX122</f>
        <v>0</v>
      </c>
      <c r="CP39" s="92">
        <f>'Incremental_Cost Year 7'!AY122</f>
        <v>0</v>
      </c>
      <c r="CQ39" s="92">
        <f>'Incremental_Cost Year 7'!AZ122</f>
        <v>0</v>
      </c>
      <c r="CR39" s="92">
        <f>'Incremental_Cost Year 7'!BA122</f>
        <v>0</v>
      </c>
      <c r="CS39" s="92">
        <f>'Incremental_Cost Year 7'!BB122</f>
        <v>0</v>
      </c>
      <c r="CT39" s="70"/>
      <c r="CU39" s="92">
        <f>'Incremental_Cost Year 8'!AQ122</f>
        <v>0</v>
      </c>
      <c r="CV39" s="92">
        <f>'Incremental_Cost Year 8'!AR122</f>
        <v>0</v>
      </c>
      <c r="CW39" s="92">
        <f>'Incremental_Cost Year 8'!AS122</f>
        <v>0</v>
      </c>
      <c r="CX39" s="92">
        <f>'Incremental_Cost Year 8'!AT122</f>
        <v>0</v>
      </c>
      <c r="CY39" s="92">
        <f>'Incremental_Cost Year 8'!AU122</f>
        <v>0</v>
      </c>
      <c r="CZ39" s="92">
        <f>'Incremental_Cost Year 8'!AV122</f>
        <v>0</v>
      </c>
      <c r="DA39" s="92">
        <f>'Incremental_Cost Year 8'!AW122</f>
        <v>0</v>
      </c>
      <c r="DB39" s="92">
        <f>'Incremental_Cost Year 8'!AX122</f>
        <v>0</v>
      </c>
      <c r="DC39" s="92">
        <f>'Incremental_Cost Year 8'!AY122</f>
        <v>0</v>
      </c>
      <c r="DD39" s="92">
        <f>'Incremental_Cost Year 8'!AZ122</f>
        <v>0</v>
      </c>
      <c r="DE39" s="92">
        <f>'Incremental_Cost Year 8'!BA122</f>
        <v>0</v>
      </c>
      <c r="DF39" s="92">
        <f>'Incremental_Cost Year 8'!BB122</f>
        <v>0</v>
      </c>
      <c r="DG39" s="70"/>
      <c r="DH39" s="92">
        <f>'Incremental_Cost Year 9'!AQ122</f>
        <v>0</v>
      </c>
      <c r="DI39" s="92">
        <f>'Incremental_Cost Year 9'!AR122</f>
        <v>0</v>
      </c>
      <c r="DJ39" s="92">
        <f>'Incremental_Cost Year 9'!AS122</f>
        <v>0</v>
      </c>
      <c r="DK39" s="92">
        <f>'Incremental_Cost Year 9'!AT122</f>
        <v>0</v>
      </c>
      <c r="DL39" s="92">
        <f>'Incremental_Cost Year 9'!AU122</f>
        <v>0</v>
      </c>
      <c r="DM39" s="92">
        <f>'Incremental_Cost Year 9'!AV122</f>
        <v>0</v>
      </c>
      <c r="DN39" s="92">
        <f>'Incremental_Cost Year 9'!AW122</f>
        <v>0</v>
      </c>
      <c r="DO39" s="92">
        <f>'Incremental_Cost Year 9'!AX122</f>
        <v>0</v>
      </c>
      <c r="DP39" s="92">
        <f>'Incremental_Cost Year 9'!AY122</f>
        <v>0</v>
      </c>
      <c r="DQ39" s="92">
        <f>'Incremental_Cost Year 9'!AZ122</f>
        <v>0</v>
      </c>
      <c r="DR39" s="92">
        <f>'Incremental_Cost Year 9'!BA122</f>
        <v>0</v>
      </c>
      <c r="DS39" s="92">
        <f>'Incremental_Cost Year 9'!BB122</f>
        <v>0</v>
      </c>
      <c r="DT39" s="70"/>
      <c r="DU39" s="92">
        <f>'Incremental_Cost Year 10'!AQ122</f>
        <v>0</v>
      </c>
      <c r="DV39" s="92">
        <f>'Incremental_Cost Year 10'!AR122</f>
        <v>0</v>
      </c>
      <c r="DW39" s="92">
        <f>'Incremental_Cost Year 10'!AS122</f>
        <v>0</v>
      </c>
      <c r="DX39" s="92">
        <f>'Incremental_Cost Year 10'!AT122</f>
        <v>0</v>
      </c>
      <c r="DY39" s="92">
        <f>'Incremental_Cost Year 10'!AU122</f>
        <v>0</v>
      </c>
      <c r="DZ39" s="92">
        <f>'Incremental_Cost Year 10'!AV122</f>
        <v>0</v>
      </c>
      <c r="EA39" s="92">
        <f>'Incremental_Cost Year 10'!AW122</f>
        <v>0</v>
      </c>
      <c r="EB39" s="92">
        <f>'Incremental_Cost Year 10'!AX122</f>
        <v>0</v>
      </c>
      <c r="EC39" s="92">
        <f>'Incremental_Cost Year 10'!AY122</f>
        <v>0</v>
      </c>
      <c r="ED39" s="92">
        <f>'Incremental_Cost Year 10'!AZ122</f>
        <v>0</v>
      </c>
      <c r="EE39" s="92">
        <f>'Incremental_Cost Year 10'!BA122</f>
        <v>0</v>
      </c>
      <c r="EF39" s="92">
        <f>'Incremental_Cost Year 10'!BB122</f>
        <v>0</v>
      </c>
      <c r="EG39" s="70"/>
      <c r="EH39" s="92">
        <f t="shared" ref="EH39:ES39" si="168">H39+U39+AH39+AU39+BH39+BU39+CH39+CU39+DH39+DU39</f>
        <v>9410688</v>
      </c>
      <c r="EI39" s="92">
        <f t="shared" si="168"/>
        <v>9180504</v>
      </c>
      <c r="EJ39" s="92">
        <f t="shared" si="168"/>
        <v>0</v>
      </c>
      <c r="EK39" s="92">
        <f t="shared" si="168"/>
        <v>18591192</v>
      </c>
      <c r="EL39" s="92">
        <f t="shared" si="168"/>
        <v>11241192</v>
      </c>
      <c r="EM39" s="92">
        <f t="shared" si="168"/>
        <v>0</v>
      </c>
      <c r="EN39" s="92">
        <f t="shared" si="168"/>
        <v>0</v>
      </c>
      <c r="EO39" s="92">
        <f t="shared" si="168"/>
        <v>0</v>
      </c>
      <c r="EP39" s="92">
        <f t="shared" si="168"/>
        <v>0</v>
      </c>
      <c r="EQ39" s="92">
        <f t="shared" si="168"/>
        <v>0</v>
      </c>
      <c r="ER39" s="92">
        <f t="shared" si="168"/>
        <v>0</v>
      </c>
      <c r="ES39" s="92">
        <f t="shared" si="168"/>
        <v>-7350000</v>
      </c>
      <c r="EU39" s="194">
        <f t="shared" si="23"/>
        <v>0</v>
      </c>
      <c r="EW39" s="194">
        <f t="shared" si="24"/>
        <v>-7350000</v>
      </c>
      <c r="EX39" s="194">
        <f t="shared" si="21"/>
        <v>0</v>
      </c>
    </row>
    <row r="40" spans="1:154" s="77" customFormat="1">
      <c r="A40" s="87"/>
      <c r="B40" s="90"/>
      <c r="C40" s="404" t="str">
        <f>'Incremental_Cost Year 1'!C123:E123</f>
        <v>2.7 Objektivi Specifik:  Përmirësimi i aksesit në barna, vaksina, diagnostifikime dhe pajisje të sigurta e cilësore</v>
      </c>
      <c r="D40" s="404"/>
      <c r="E40" s="405"/>
      <c r="F40" s="99"/>
      <c r="G40" s="99"/>
      <c r="H40" s="94">
        <f>SUM(H41)</f>
        <v>4189113.2142857146</v>
      </c>
      <c r="I40" s="94">
        <f t="shared" ref="I40:S40" si="169">SUM(I41)</f>
        <v>2413172</v>
      </c>
      <c r="J40" s="94">
        <f t="shared" si="169"/>
        <v>0</v>
      </c>
      <c r="K40" s="94">
        <f t="shared" si="169"/>
        <v>6602285.2142857146</v>
      </c>
      <c r="L40" s="94">
        <f t="shared" si="169"/>
        <v>6602285</v>
      </c>
      <c r="M40" s="94">
        <f t="shared" si="169"/>
        <v>0</v>
      </c>
      <c r="N40" s="94">
        <f t="shared" si="169"/>
        <v>0</v>
      </c>
      <c r="O40" s="94">
        <f t="shared" si="169"/>
        <v>0</v>
      </c>
      <c r="P40" s="94">
        <f t="shared" si="169"/>
        <v>0</v>
      </c>
      <c r="Q40" s="94">
        <f t="shared" si="169"/>
        <v>0</v>
      </c>
      <c r="R40" s="94">
        <f t="shared" si="169"/>
        <v>0</v>
      </c>
      <c r="S40" s="94">
        <f t="shared" si="169"/>
        <v>-0.21428571478463709</v>
      </c>
      <c r="T40" s="70"/>
      <c r="U40" s="94">
        <f>SUM(U41)</f>
        <v>28847489.785714284</v>
      </c>
      <c r="V40" s="94">
        <f t="shared" ref="V40:AF40" si="170">SUM(V41)</f>
        <v>5576654.4000000004</v>
      </c>
      <c r="W40" s="94">
        <f t="shared" si="170"/>
        <v>0</v>
      </c>
      <c r="X40" s="94">
        <f t="shared" si="170"/>
        <v>34424144.18571429</v>
      </c>
      <c r="Y40" s="94">
        <f t="shared" si="170"/>
        <v>33626145</v>
      </c>
      <c r="Z40" s="94">
        <f t="shared" si="170"/>
        <v>0</v>
      </c>
      <c r="AA40" s="94">
        <f t="shared" si="170"/>
        <v>0</v>
      </c>
      <c r="AB40" s="94">
        <f t="shared" si="170"/>
        <v>0</v>
      </c>
      <c r="AC40" s="94">
        <f t="shared" si="170"/>
        <v>0</v>
      </c>
      <c r="AD40" s="94">
        <f t="shared" si="170"/>
        <v>0</v>
      </c>
      <c r="AE40" s="94">
        <f t="shared" si="170"/>
        <v>0</v>
      </c>
      <c r="AF40" s="94">
        <f t="shared" si="170"/>
        <v>-797999.18571428582</v>
      </c>
      <c r="AG40" s="70"/>
      <c r="AH40" s="94">
        <f>SUM(AH41)</f>
        <v>25134679.285714284</v>
      </c>
      <c r="AI40" s="94">
        <f t="shared" ref="AI40:AS40" si="171">SUM(AI41)</f>
        <v>3800654.4</v>
      </c>
      <c r="AJ40" s="94">
        <f t="shared" si="171"/>
        <v>0</v>
      </c>
      <c r="AK40" s="94">
        <f t="shared" si="171"/>
        <v>28935333.68571429</v>
      </c>
      <c r="AL40" s="94">
        <f t="shared" si="171"/>
        <v>28935334</v>
      </c>
      <c r="AM40" s="94">
        <f t="shared" si="171"/>
        <v>0</v>
      </c>
      <c r="AN40" s="94">
        <f t="shared" si="171"/>
        <v>0</v>
      </c>
      <c r="AO40" s="94">
        <f t="shared" si="171"/>
        <v>0</v>
      </c>
      <c r="AP40" s="94">
        <f t="shared" si="171"/>
        <v>0</v>
      </c>
      <c r="AQ40" s="94">
        <f t="shared" si="171"/>
        <v>0</v>
      </c>
      <c r="AR40" s="94">
        <f t="shared" si="171"/>
        <v>0</v>
      </c>
      <c r="AS40" s="94">
        <f t="shared" si="171"/>
        <v>0.31428571417927742</v>
      </c>
      <c r="AT40" s="70"/>
      <c r="AU40" s="94">
        <f>SUM(AU41)</f>
        <v>25134679.285714284</v>
      </c>
      <c r="AV40" s="94">
        <f t="shared" ref="AV40:BF40" si="172">SUM(AV41)</f>
        <v>3800654.4</v>
      </c>
      <c r="AW40" s="94">
        <f t="shared" si="172"/>
        <v>0</v>
      </c>
      <c r="AX40" s="94">
        <f t="shared" si="172"/>
        <v>28935333.68571429</v>
      </c>
      <c r="AY40" s="94">
        <f t="shared" si="172"/>
        <v>28935334</v>
      </c>
      <c r="AZ40" s="94">
        <f t="shared" si="172"/>
        <v>0</v>
      </c>
      <c r="BA40" s="94">
        <f t="shared" si="172"/>
        <v>0</v>
      </c>
      <c r="BB40" s="94">
        <f t="shared" si="172"/>
        <v>0</v>
      </c>
      <c r="BC40" s="94">
        <f t="shared" si="172"/>
        <v>0</v>
      </c>
      <c r="BD40" s="94">
        <f t="shared" si="172"/>
        <v>0</v>
      </c>
      <c r="BE40" s="94">
        <f t="shared" si="172"/>
        <v>0</v>
      </c>
      <c r="BF40" s="94">
        <f t="shared" si="172"/>
        <v>0.31428571417927742</v>
      </c>
      <c r="BG40" s="70"/>
      <c r="BH40" s="94">
        <f>SUM(BH41)</f>
        <v>74827973.314285725</v>
      </c>
      <c r="BI40" s="94">
        <f t="shared" ref="BI40:BS40" si="173">SUM(BI41)</f>
        <v>13047063.6</v>
      </c>
      <c r="BJ40" s="94">
        <f t="shared" si="173"/>
        <v>0</v>
      </c>
      <c r="BK40" s="94">
        <f t="shared" si="173"/>
        <v>87875036.914285704</v>
      </c>
      <c r="BL40" s="94">
        <f t="shared" si="173"/>
        <v>87875038</v>
      </c>
      <c r="BM40" s="94">
        <f t="shared" si="173"/>
        <v>0</v>
      </c>
      <c r="BN40" s="94">
        <f t="shared" si="173"/>
        <v>0</v>
      </c>
      <c r="BO40" s="94">
        <f t="shared" si="173"/>
        <v>0</v>
      </c>
      <c r="BP40" s="94">
        <f t="shared" si="173"/>
        <v>0</v>
      </c>
      <c r="BQ40" s="94">
        <f t="shared" si="173"/>
        <v>0</v>
      </c>
      <c r="BR40" s="94">
        <f t="shared" si="173"/>
        <v>0</v>
      </c>
      <c r="BS40" s="94">
        <f t="shared" si="173"/>
        <v>1.0857142880558968</v>
      </c>
      <c r="BT40" s="70"/>
      <c r="BU40" s="94">
        <f>SUM(BU41)</f>
        <v>74827973.314285725</v>
      </c>
      <c r="BV40" s="94">
        <f t="shared" ref="BV40:CF40" si="174">SUM(BV41)</f>
        <v>13047063.6</v>
      </c>
      <c r="BW40" s="94">
        <f t="shared" si="174"/>
        <v>0</v>
      </c>
      <c r="BX40" s="94">
        <f t="shared" si="174"/>
        <v>87875036.914285704</v>
      </c>
      <c r="BY40" s="94">
        <f t="shared" si="174"/>
        <v>87875038</v>
      </c>
      <c r="BZ40" s="94">
        <f t="shared" si="174"/>
        <v>0</v>
      </c>
      <c r="CA40" s="94">
        <f t="shared" si="174"/>
        <v>0</v>
      </c>
      <c r="CB40" s="94">
        <f t="shared" si="174"/>
        <v>0</v>
      </c>
      <c r="CC40" s="94">
        <f t="shared" si="174"/>
        <v>0</v>
      </c>
      <c r="CD40" s="94">
        <f t="shared" si="174"/>
        <v>0</v>
      </c>
      <c r="CE40" s="94">
        <f t="shared" si="174"/>
        <v>0</v>
      </c>
      <c r="CF40" s="94">
        <f t="shared" si="174"/>
        <v>1.0857142880558968</v>
      </c>
      <c r="CG40" s="70"/>
      <c r="CH40" s="94">
        <f>SUM(CH41)</f>
        <v>74827973.314285725</v>
      </c>
      <c r="CI40" s="94">
        <f t="shared" ref="CI40:CS40" si="175">SUM(CI41)</f>
        <v>13047063.6</v>
      </c>
      <c r="CJ40" s="94">
        <f t="shared" si="175"/>
        <v>0</v>
      </c>
      <c r="CK40" s="94">
        <f t="shared" si="175"/>
        <v>87875036.914285704</v>
      </c>
      <c r="CL40" s="94">
        <f t="shared" si="175"/>
        <v>87875038</v>
      </c>
      <c r="CM40" s="94">
        <f t="shared" si="175"/>
        <v>0</v>
      </c>
      <c r="CN40" s="94">
        <f t="shared" si="175"/>
        <v>0</v>
      </c>
      <c r="CO40" s="94">
        <f t="shared" si="175"/>
        <v>0</v>
      </c>
      <c r="CP40" s="94">
        <f t="shared" si="175"/>
        <v>0</v>
      </c>
      <c r="CQ40" s="94">
        <f t="shared" si="175"/>
        <v>0</v>
      </c>
      <c r="CR40" s="94">
        <f t="shared" si="175"/>
        <v>0</v>
      </c>
      <c r="CS40" s="94">
        <f t="shared" si="175"/>
        <v>1.0857142880558968</v>
      </c>
      <c r="CT40" s="70"/>
      <c r="CU40" s="94">
        <f>SUM(CU41)</f>
        <v>74827973.314285725</v>
      </c>
      <c r="CV40" s="94">
        <f t="shared" ref="CV40:DF40" si="176">SUM(CV41)</f>
        <v>13047063.6</v>
      </c>
      <c r="CW40" s="94">
        <f t="shared" si="176"/>
        <v>0</v>
      </c>
      <c r="CX40" s="94">
        <f t="shared" si="176"/>
        <v>87875036.914285704</v>
      </c>
      <c r="CY40" s="94">
        <f t="shared" si="176"/>
        <v>87875038</v>
      </c>
      <c r="CZ40" s="94">
        <f t="shared" si="176"/>
        <v>0</v>
      </c>
      <c r="DA40" s="94">
        <f t="shared" si="176"/>
        <v>0</v>
      </c>
      <c r="DB40" s="94">
        <f t="shared" si="176"/>
        <v>0</v>
      </c>
      <c r="DC40" s="94">
        <f t="shared" si="176"/>
        <v>0</v>
      </c>
      <c r="DD40" s="94">
        <f t="shared" si="176"/>
        <v>0</v>
      </c>
      <c r="DE40" s="94">
        <f t="shared" si="176"/>
        <v>0</v>
      </c>
      <c r="DF40" s="94">
        <f t="shared" si="176"/>
        <v>1.0857142880558968</v>
      </c>
      <c r="DG40" s="70"/>
      <c r="DH40" s="94">
        <f>SUM(DH41)</f>
        <v>74827973.314285725</v>
      </c>
      <c r="DI40" s="94">
        <f t="shared" ref="DI40:DS40" si="177">SUM(DI41)</f>
        <v>13047063.6</v>
      </c>
      <c r="DJ40" s="94">
        <f t="shared" si="177"/>
        <v>0</v>
      </c>
      <c r="DK40" s="94">
        <f t="shared" si="177"/>
        <v>87875036.914285704</v>
      </c>
      <c r="DL40" s="94">
        <f t="shared" si="177"/>
        <v>87875038</v>
      </c>
      <c r="DM40" s="94">
        <f t="shared" si="177"/>
        <v>0</v>
      </c>
      <c r="DN40" s="94">
        <f t="shared" si="177"/>
        <v>0</v>
      </c>
      <c r="DO40" s="94">
        <f t="shared" si="177"/>
        <v>0</v>
      </c>
      <c r="DP40" s="94">
        <f t="shared" si="177"/>
        <v>0</v>
      </c>
      <c r="DQ40" s="94">
        <f t="shared" si="177"/>
        <v>0</v>
      </c>
      <c r="DR40" s="94">
        <f t="shared" si="177"/>
        <v>0</v>
      </c>
      <c r="DS40" s="94">
        <f t="shared" si="177"/>
        <v>1.0857142880558968</v>
      </c>
      <c r="DT40" s="70"/>
      <c r="DU40" s="94">
        <f>SUM(DU41)</f>
        <v>74827973.314285725</v>
      </c>
      <c r="DV40" s="94">
        <f t="shared" ref="DV40:EF40" si="178">SUM(DV41)</f>
        <v>13047063.6</v>
      </c>
      <c r="DW40" s="94">
        <f t="shared" si="178"/>
        <v>0</v>
      </c>
      <c r="DX40" s="94">
        <f t="shared" si="178"/>
        <v>87875036.914285704</v>
      </c>
      <c r="DY40" s="94">
        <f t="shared" si="178"/>
        <v>87875038</v>
      </c>
      <c r="DZ40" s="94">
        <f t="shared" si="178"/>
        <v>0</v>
      </c>
      <c r="EA40" s="94">
        <f t="shared" si="178"/>
        <v>0</v>
      </c>
      <c r="EB40" s="94">
        <f t="shared" si="178"/>
        <v>0</v>
      </c>
      <c r="EC40" s="94">
        <f t="shared" si="178"/>
        <v>0</v>
      </c>
      <c r="ED40" s="94">
        <f t="shared" si="178"/>
        <v>0</v>
      </c>
      <c r="EE40" s="94">
        <f t="shared" si="178"/>
        <v>0</v>
      </c>
      <c r="EF40" s="94">
        <f t="shared" si="178"/>
        <v>1.0857142880558968</v>
      </c>
      <c r="EG40" s="70"/>
      <c r="EH40" s="94">
        <f t="shared" ref="EH40:ES40" si="179">SUM(EH41)</f>
        <v>532273801.45714295</v>
      </c>
      <c r="EI40" s="94">
        <f t="shared" si="179"/>
        <v>93873516.799999982</v>
      </c>
      <c r="EJ40" s="94">
        <f t="shared" si="179"/>
        <v>0</v>
      </c>
      <c r="EK40" s="94">
        <f t="shared" si="179"/>
        <v>626147318.25714278</v>
      </c>
      <c r="EL40" s="94">
        <f t="shared" si="179"/>
        <v>625349326</v>
      </c>
      <c r="EM40" s="94">
        <f t="shared" si="179"/>
        <v>0</v>
      </c>
      <c r="EN40" s="94">
        <f t="shared" si="179"/>
        <v>0</v>
      </c>
      <c r="EO40" s="94">
        <f t="shared" si="179"/>
        <v>0</v>
      </c>
      <c r="EP40" s="94">
        <f t="shared" si="179"/>
        <v>0</v>
      </c>
      <c r="EQ40" s="94">
        <f t="shared" si="179"/>
        <v>0</v>
      </c>
      <c r="ER40" s="94">
        <f t="shared" si="179"/>
        <v>0</v>
      </c>
      <c r="ES40" s="94">
        <f t="shared" si="179"/>
        <v>-797992.25714284391</v>
      </c>
      <c r="EU40" s="194">
        <f t="shared" si="23"/>
        <v>0</v>
      </c>
      <c r="EW40" s="194">
        <f t="shared" si="24"/>
        <v>-797992.25714278221</v>
      </c>
      <c r="EX40" s="194">
        <f t="shared" si="21"/>
        <v>-6.1700120568275452E-8</v>
      </c>
    </row>
    <row r="41" spans="1:154" s="77" customFormat="1" ht="96.6">
      <c r="A41" s="82"/>
      <c r="B41" s="88"/>
      <c r="C41" s="100"/>
      <c r="D41" s="193" t="str">
        <f>'Incremental_Cost Year 1'!D133</f>
        <v>01110 Planifikimi, Menaxhimi dhe Administrimi/07330 Shërbime të Kujdesit Shëndetësor Dytësor /AKSHI/Axhenda e digitaizimit</v>
      </c>
      <c r="E41" s="193" t="str">
        <f>'Incremental_Cost Year 1'!E133</f>
        <v>2.7.1 Fuqizimi i qeverisjes së tregut farmaceutik duke përfshirë vaksinat, diagnostifikimet dhe pajisjet</v>
      </c>
      <c r="F41" s="96">
        <f>'Incremental_Cost Year 1'!F133</f>
        <v>2021</v>
      </c>
      <c r="G41" s="96">
        <f>'Incremental_Cost Year 1'!G133</f>
        <v>2030</v>
      </c>
      <c r="H41" s="92">
        <f>'Incremental_Cost Year 1'!AQ133</f>
        <v>4189113.2142857146</v>
      </c>
      <c r="I41" s="92">
        <f>'Incremental_Cost Year 1'!AR133</f>
        <v>2413172</v>
      </c>
      <c r="J41" s="92">
        <f>'Incremental_Cost Year 1'!AS133</f>
        <v>0</v>
      </c>
      <c r="K41" s="92">
        <f>'Incremental_Cost Year 1'!AT133</f>
        <v>6602285.2142857146</v>
      </c>
      <c r="L41" s="92">
        <f>'Incremental_Cost Year 1'!AU133</f>
        <v>6602285</v>
      </c>
      <c r="M41" s="92">
        <f>'Incremental_Cost Year 1'!AV133</f>
        <v>0</v>
      </c>
      <c r="N41" s="92">
        <f>'Incremental_Cost Year 1'!AW133</f>
        <v>0</v>
      </c>
      <c r="O41" s="92">
        <f>'Incremental_Cost Year 1'!AX133</f>
        <v>0</v>
      </c>
      <c r="P41" s="92">
        <f>'Incremental_Cost Year 1'!AY133</f>
        <v>0</v>
      </c>
      <c r="Q41" s="92">
        <f>'Incremental_Cost Year 1'!AZ133</f>
        <v>0</v>
      </c>
      <c r="R41" s="92">
        <f>'Incremental_Cost Year 1'!BA133</f>
        <v>0</v>
      </c>
      <c r="S41" s="92">
        <f>'Incremental_Cost Year 1'!BB133</f>
        <v>-0.21428571478463709</v>
      </c>
      <c r="T41" s="70"/>
      <c r="U41" s="92">
        <f>'Incremental_Cost Year 2'!AQ133</f>
        <v>28847489.785714284</v>
      </c>
      <c r="V41" s="92">
        <f>'Incremental_Cost Year 2'!AR133</f>
        <v>5576654.4000000004</v>
      </c>
      <c r="W41" s="92">
        <f>'Incremental_Cost Year 2'!AS133</f>
        <v>0</v>
      </c>
      <c r="X41" s="92">
        <f>'Incremental_Cost Year 2'!AT133</f>
        <v>34424144.18571429</v>
      </c>
      <c r="Y41" s="92">
        <f>'Incremental_Cost Year 2'!AU133</f>
        <v>33626145</v>
      </c>
      <c r="Z41" s="92">
        <f>'Incremental_Cost Year 2'!AV133</f>
        <v>0</v>
      </c>
      <c r="AA41" s="92">
        <f>'Incremental_Cost Year 2'!AW133</f>
        <v>0</v>
      </c>
      <c r="AB41" s="92">
        <f>'Incremental_Cost Year 2'!AX133</f>
        <v>0</v>
      </c>
      <c r="AC41" s="92">
        <f>'Incremental_Cost Year 2'!AY133</f>
        <v>0</v>
      </c>
      <c r="AD41" s="92">
        <f>'Incremental_Cost Year 2'!AZ133</f>
        <v>0</v>
      </c>
      <c r="AE41" s="92">
        <f>'Incremental_Cost Year 2'!BA133</f>
        <v>0</v>
      </c>
      <c r="AF41" s="92">
        <f>'Incremental_Cost Year 2'!BB133</f>
        <v>-797999.18571428582</v>
      </c>
      <c r="AG41" s="70"/>
      <c r="AH41" s="92">
        <f>'Incremental_Cost Year 3'!AQ133</f>
        <v>25134679.285714284</v>
      </c>
      <c r="AI41" s="92">
        <f>'Incremental_Cost Year 3'!AR133</f>
        <v>3800654.4</v>
      </c>
      <c r="AJ41" s="92">
        <f>'Incremental_Cost Year 3'!AS133</f>
        <v>0</v>
      </c>
      <c r="AK41" s="92">
        <f>'Incremental_Cost Year 3'!AT133</f>
        <v>28935333.68571429</v>
      </c>
      <c r="AL41" s="92">
        <f>'Incremental_Cost Year 3'!AU133</f>
        <v>28935334</v>
      </c>
      <c r="AM41" s="92">
        <f>'Incremental_Cost Year 3'!AV133</f>
        <v>0</v>
      </c>
      <c r="AN41" s="92">
        <f>'Incremental_Cost Year 3'!AW133</f>
        <v>0</v>
      </c>
      <c r="AO41" s="92">
        <f>'Incremental_Cost Year 3'!AX133</f>
        <v>0</v>
      </c>
      <c r="AP41" s="92">
        <f>'Incremental_Cost Year 3'!AY133</f>
        <v>0</v>
      </c>
      <c r="AQ41" s="92">
        <f>'Incremental_Cost Year 3'!AZ133</f>
        <v>0</v>
      </c>
      <c r="AR41" s="92">
        <f>'Incremental_Cost Year 3'!BA133</f>
        <v>0</v>
      </c>
      <c r="AS41" s="92">
        <f>'Incremental_Cost Year 3'!BB133</f>
        <v>0.31428571417927742</v>
      </c>
      <c r="AT41" s="70"/>
      <c r="AU41" s="92">
        <f>'Incremental_Cost Year 4'!AQ133</f>
        <v>25134679.285714284</v>
      </c>
      <c r="AV41" s="92">
        <f>'Incremental_Cost Year 4'!AR133</f>
        <v>3800654.4</v>
      </c>
      <c r="AW41" s="92">
        <f>'Incremental_Cost Year 4'!AS133</f>
        <v>0</v>
      </c>
      <c r="AX41" s="92">
        <f>'Incremental_Cost Year 4'!AT133</f>
        <v>28935333.68571429</v>
      </c>
      <c r="AY41" s="92">
        <f>'Incremental_Cost Year 4'!AU133</f>
        <v>28935334</v>
      </c>
      <c r="AZ41" s="92">
        <f>'Incremental_Cost Year 4'!AV133</f>
        <v>0</v>
      </c>
      <c r="BA41" s="92">
        <f>'Incremental_Cost Year 4'!AW133</f>
        <v>0</v>
      </c>
      <c r="BB41" s="92">
        <f>'Incremental_Cost Year 4'!AX133</f>
        <v>0</v>
      </c>
      <c r="BC41" s="92">
        <f>'Incremental_Cost Year 4'!AY133</f>
        <v>0</v>
      </c>
      <c r="BD41" s="92">
        <f>'Incremental_Cost Year 4'!AZ133</f>
        <v>0</v>
      </c>
      <c r="BE41" s="92">
        <f>'Incremental_Cost Year 4'!BA133</f>
        <v>0</v>
      </c>
      <c r="BF41" s="92">
        <f>'Incremental_Cost Year 4'!BB133</f>
        <v>0.31428571417927742</v>
      </c>
      <c r="BG41" s="70"/>
      <c r="BH41" s="92">
        <f>'Incremental_Cost Year 5'!AQ133</f>
        <v>74827973.314285725</v>
      </c>
      <c r="BI41" s="92">
        <f>'Incremental_Cost Year 5'!AR133</f>
        <v>13047063.6</v>
      </c>
      <c r="BJ41" s="92">
        <f>'Incremental_Cost Year 5'!AS133</f>
        <v>0</v>
      </c>
      <c r="BK41" s="92">
        <f>'Incremental_Cost Year 5'!AT133</f>
        <v>87875036.914285704</v>
      </c>
      <c r="BL41" s="92">
        <f>'Incremental_Cost Year 5'!AU133</f>
        <v>87875038</v>
      </c>
      <c r="BM41" s="92">
        <f>'Incremental_Cost Year 5'!AV133</f>
        <v>0</v>
      </c>
      <c r="BN41" s="92">
        <f>'Incremental_Cost Year 5'!AW133</f>
        <v>0</v>
      </c>
      <c r="BO41" s="92">
        <f>'Incremental_Cost Year 5'!AX133</f>
        <v>0</v>
      </c>
      <c r="BP41" s="92">
        <f>'Incremental_Cost Year 5'!AY133</f>
        <v>0</v>
      </c>
      <c r="BQ41" s="92">
        <f>'Incremental_Cost Year 5'!AZ133</f>
        <v>0</v>
      </c>
      <c r="BR41" s="92">
        <f>'Incremental_Cost Year 5'!BA133</f>
        <v>0</v>
      </c>
      <c r="BS41" s="92">
        <f>'Incremental_Cost Year 5'!BB133</f>
        <v>1.0857142880558968</v>
      </c>
      <c r="BT41" s="70"/>
      <c r="BU41" s="92">
        <f>'Incremental_Cost Year 6'!AQ133</f>
        <v>74827973.314285725</v>
      </c>
      <c r="BV41" s="92">
        <f>'Incremental_Cost Year 6'!AR133</f>
        <v>13047063.6</v>
      </c>
      <c r="BW41" s="92">
        <f>'Incremental_Cost Year 6'!AS133</f>
        <v>0</v>
      </c>
      <c r="BX41" s="92">
        <f>'Incremental_Cost Year 6'!AT133</f>
        <v>87875036.914285704</v>
      </c>
      <c r="BY41" s="92">
        <f>'Incremental_Cost Year 6'!AU133</f>
        <v>87875038</v>
      </c>
      <c r="BZ41" s="92">
        <f>'Incremental_Cost Year 6'!AV133</f>
        <v>0</v>
      </c>
      <c r="CA41" s="92">
        <f>'Incremental_Cost Year 6'!AW133</f>
        <v>0</v>
      </c>
      <c r="CB41" s="92">
        <f>'Incremental_Cost Year 6'!AX133</f>
        <v>0</v>
      </c>
      <c r="CC41" s="92">
        <f>'Incremental_Cost Year 6'!AY133</f>
        <v>0</v>
      </c>
      <c r="CD41" s="92">
        <f>'Incremental_Cost Year 6'!AZ133</f>
        <v>0</v>
      </c>
      <c r="CE41" s="92">
        <f>'Incremental_Cost Year 6'!BA133</f>
        <v>0</v>
      </c>
      <c r="CF41" s="92">
        <f>'Incremental_Cost Year 6'!BB133</f>
        <v>1.0857142880558968</v>
      </c>
      <c r="CG41" s="70"/>
      <c r="CH41" s="92">
        <f>'Incremental_Cost Year 7'!AQ133</f>
        <v>74827973.314285725</v>
      </c>
      <c r="CI41" s="92">
        <f>'Incremental_Cost Year 7'!AR133</f>
        <v>13047063.6</v>
      </c>
      <c r="CJ41" s="92">
        <f>'Incremental_Cost Year 7'!AS133</f>
        <v>0</v>
      </c>
      <c r="CK41" s="92">
        <f>'Incremental_Cost Year 7'!AT133</f>
        <v>87875036.914285704</v>
      </c>
      <c r="CL41" s="92">
        <f>'Incremental_Cost Year 7'!AU133</f>
        <v>87875038</v>
      </c>
      <c r="CM41" s="92">
        <f>'Incremental_Cost Year 7'!AV133</f>
        <v>0</v>
      </c>
      <c r="CN41" s="92">
        <f>'Incremental_Cost Year 7'!AW133</f>
        <v>0</v>
      </c>
      <c r="CO41" s="92">
        <f>'Incremental_Cost Year 7'!AX133</f>
        <v>0</v>
      </c>
      <c r="CP41" s="92">
        <f>'Incremental_Cost Year 7'!AY133</f>
        <v>0</v>
      </c>
      <c r="CQ41" s="92">
        <f>'Incremental_Cost Year 7'!AZ133</f>
        <v>0</v>
      </c>
      <c r="CR41" s="92">
        <f>'Incremental_Cost Year 7'!BA133</f>
        <v>0</v>
      </c>
      <c r="CS41" s="92">
        <f>'Incremental_Cost Year 7'!BB133</f>
        <v>1.0857142880558968</v>
      </c>
      <c r="CT41" s="70"/>
      <c r="CU41" s="92">
        <f>'Incremental_Cost Year 8'!AQ133</f>
        <v>74827973.314285725</v>
      </c>
      <c r="CV41" s="92">
        <f>'Incremental_Cost Year 8'!AR133</f>
        <v>13047063.6</v>
      </c>
      <c r="CW41" s="92">
        <f>'Incremental_Cost Year 8'!AS133</f>
        <v>0</v>
      </c>
      <c r="CX41" s="92">
        <f>'Incremental_Cost Year 8'!AT133</f>
        <v>87875036.914285704</v>
      </c>
      <c r="CY41" s="92">
        <f>'Incremental_Cost Year 8'!AU133</f>
        <v>87875038</v>
      </c>
      <c r="CZ41" s="92">
        <f>'Incremental_Cost Year 8'!AV133</f>
        <v>0</v>
      </c>
      <c r="DA41" s="92">
        <f>'Incremental_Cost Year 8'!AW133</f>
        <v>0</v>
      </c>
      <c r="DB41" s="92">
        <f>'Incremental_Cost Year 8'!AX133</f>
        <v>0</v>
      </c>
      <c r="DC41" s="92">
        <f>'Incremental_Cost Year 8'!AY133</f>
        <v>0</v>
      </c>
      <c r="DD41" s="92">
        <f>'Incremental_Cost Year 8'!AZ133</f>
        <v>0</v>
      </c>
      <c r="DE41" s="92">
        <f>'Incremental_Cost Year 8'!BA133</f>
        <v>0</v>
      </c>
      <c r="DF41" s="92">
        <f>'Incremental_Cost Year 8'!BB133</f>
        <v>1.0857142880558968</v>
      </c>
      <c r="DG41" s="70"/>
      <c r="DH41" s="92">
        <f>'Incremental_Cost Year 9'!AQ133</f>
        <v>74827973.314285725</v>
      </c>
      <c r="DI41" s="92">
        <f>'Incremental_Cost Year 9'!AR133</f>
        <v>13047063.6</v>
      </c>
      <c r="DJ41" s="92">
        <f>'Incremental_Cost Year 9'!AS133</f>
        <v>0</v>
      </c>
      <c r="DK41" s="92">
        <f>'Incremental_Cost Year 9'!AT133</f>
        <v>87875036.914285704</v>
      </c>
      <c r="DL41" s="92">
        <f>'Incremental_Cost Year 9'!AU133</f>
        <v>87875038</v>
      </c>
      <c r="DM41" s="92">
        <f>'Incremental_Cost Year 9'!AV133</f>
        <v>0</v>
      </c>
      <c r="DN41" s="92">
        <f>'Incremental_Cost Year 9'!AW133</f>
        <v>0</v>
      </c>
      <c r="DO41" s="92">
        <f>'Incremental_Cost Year 9'!AX133</f>
        <v>0</v>
      </c>
      <c r="DP41" s="92">
        <f>'Incremental_Cost Year 9'!AY133</f>
        <v>0</v>
      </c>
      <c r="DQ41" s="92">
        <f>'Incremental_Cost Year 9'!AZ133</f>
        <v>0</v>
      </c>
      <c r="DR41" s="92">
        <f>'Incremental_Cost Year 9'!BA133</f>
        <v>0</v>
      </c>
      <c r="DS41" s="92">
        <f>'Incremental_Cost Year 9'!BB133</f>
        <v>1.0857142880558968</v>
      </c>
      <c r="DT41" s="70"/>
      <c r="DU41" s="92">
        <f>'Incremental_Cost Year 10'!AQ133</f>
        <v>74827973.314285725</v>
      </c>
      <c r="DV41" s="92">
        <f>'Incremental_Cost Year 10'!AR133</f>
        <v>13047063.6</v>
      </c>
      <c r="DW41" s="92">
        <f>'Incremental_Cost Year 10'!AS133</f>
        <v>0</v>
      </c>
      <c r="DX41" s="92">
        <f>'Incremental_Cost Year 10'!AT133</f>
        <v>87875036.914285704</v>
      </c>
      <c r="DY41" s="92">
        <f>'Incremental_Cost Year 10'!AU133</f>
        <v>87875038</v>
      </c>
      <c r="DZ41" s="92">
        <f>'Incremental_Cost Year 10'!AV133</f>
        <v>0</v>
      </c>
      <c r="EA41" s="92">
        <f>'Incremental_Cost Year 10'!AW133</f>
        <v>0</v>
      </c>
      <c r="EB41" s="92">
        <f>'Incremental_Cost Year 10'!AX133</f>
        <v>0</v>
      </c>
      <c r="EC41" s="92">
        <f>'Incremental_Cost Year 10'!AY133</f>
        <v>0</v>
      </c>
      <c r="ED41" s="92">
        <f>'Incremental_Cost Year 10'!AZ133</f>
        <v>0</v>
      </c>
      <c r="EE41" s="92">
        <f>'Incremental_Cost Year 10'!BA133</f>
        <v>0</v>
      </c>
      <c r="EF41" s="92">
        <f>'Incremental_Cost Year 10'!BB133</f>
        <v>1.0857142880558968</v>
      </c>
      <c r="EG41" s="70"/>
      <c r="EH41" s="92">
        <f t="shared" ref="EH41:ES41" si="180">H41+U41+AH41+AU41+BH41+BU41+CH41+CU41+DH41+DU41</f>
        <v>532273801.45714295</v>
      </c>
      <c r="EI41" s="92">
        <f t="shared" si="180"/>
        <v>93873516.799999982</v>
      </c>
      <c r="EJ41" s="92">
        <f t="shared" si="180"/>
        <v>0</v>
      </c>
      <c r="EK41" s="92">
        <f t="shared" si="180"/>
        <v>626147318.25714278</v>
      </c>
      <c r="EL41" s="92">
        <f t="shared" si="180"/>
        <v>625349326</v>
      </c>
      <c r="EM41" s="92">
        <f t="shared" si="180"/>
        <v>0</v>
      </c>
      <c r="EN41" s="92">
        <f t="shared" si="180"/>
        <v>0</v>
      </c>
      <c r="EO41" s="92">
        <f t="shared" si="180"/>
        <v>0</v>
      </c>
      <c r="EP41" s="92">
        <f t="shared" si="180"/>
        <v>0</v>
      </c>
      <c r="EQ41" s="92">
        <f t="shared" si="180"/>
        <v>0</v>
      </c>
      <c r="ER41" s="92">
        <f t="shared" si="180"/>
        <v>0</v>
      </c>
      <c r="ES41" s="92">
        <f t="shared" si="180"/>
        <v>-797992.25714284391</v>
      </c>
      <c r="EU41" s="194">
        <f t="shared" si="23"/>
        <v>0</v>
      </c>
      <c r="EW41" s="194">
        <f t="shared" si="24"/>
        <v>-797992.25714278221</v>
      </c>
      <c r="EX41" s="194">
        <f t="shared" si="21"/>
        <v>-6.1700120568275452E-8</v>
      </c>
    </row>
    <row r="42" spans="1:154" s="77" customFormat="1">
      <c r="A42" s="87"/>
      <c r="B42" s="90"/>
      <c r="C42" s="404" t="str">
        <f>'Incremental_Cost Year 1'!C134:E134</f>
        <v>2.8 Objektivi Specifik: Rishikimi dhe zgjerimi i politikave dhe rregullave të rimbursimi të barnave si dhe mekanizmat e shpërndarjes së tyre</v>
      </c>
      <c r="D42" s="404"/>
      <c r="E42" s="405"/>
      <c r="F42" s="99"/>
      <c r="G42" s="99"/>
      <c r="H42" s="94">
        <f>SUM(H43)</f>
        <v>0</v>
      </c>
      <c r="I42" s="94">
        <f t="shared" ref="I42:S42" si="181">SUM(I43)</f>
        <v>1243844750</v>
      </c>
      <c r="J42" s="94">
        <f t="shared" si="181"/>
        <v>0</v>
      </c>
      <c r="K42" s="94">
        <f t="shared" si="181"/>
        <v>1243844750</v>
      </c>
      <c r="L42" s="94">
        <f t="shared" si="181"/>
        <v>1243844750</v>
      </c>
      <c r="M42" s="94">
        <f t="shared" si="181"/>
        <v>0</v>
      </c>
      <c r="N42" s="94">
        <f t="shared" si="181"/>
        <v>0</v>
      </c>
      <c r="O42" s="94">
        <f t="shared" si="181"/>
        <v>0</v>
      </c>
      <c r="P42" s="94">
        <f t="shared" si="181"/>
        <v>0</v>
      </c>
      <c r="Q42" s="94">
        <f t="shared" si="181"/>
        <v>0</v>
      </c>
      <c r="R42" s="94">
        <f t="shared" si="181"/>
        <v>0</v>
      </c>
      <c r="S42" s="94">
        <f t="shared" si="181"/>
        <v>0</v>
      </c>
      <c r="T42" s="70"/>
      <c r="U42" s="94">
        <f>SUM(U43)</f>
        <v>1980165.6</v>
      </c>
      <c r="V42" s="94">
        <f t="shared" ref="V42:AF42" si="182">SUM(V43)</f>
        <v>11032240000</v>
      </c>
      <c r="W42" s="94">
        <f t="shared" si="182"/>
        <v>0</v>
      </c>
      <c r="X42" s="94">
        <f t="shared" si="182"/>
        <v>11034220165.6</v>
      </c>
      <c r="Y42" s="94">
        <f t="shared" si="182"/>
        <v>11034220166</v>
      </c>
      <c r="Z42" s="94">
        <f t="shared" si="182"/>
        <v>0</v>
      </c>
      <c r="AA42" s="94">
        <f t="shared" si="182"/>
        <v>0</v>
      </c>
      <c r="AB42" s="94">
        <f t="shared" si="182"/>
        <v>0</v>
      </c>
      <c r="AC42" s="94">
        <f t="shared" si="182"/>
        <v>0</v>
      </c>
      <c r="AD42" s="94">
        <f t="shared" si="182"/>
        <v>0</v>
      </c>
      <c r="AE42" s="94">
        <f t="shared" si="182"/>
        <v>0</v>
      </c>
      <c r="AF42" s="94">
        <f t="shared" si="182"/>
        <v>0.40000000037252903</v>
      </c>
      <c r="AG42" s="70"/>
      <c r="AH42" s="94">
        <f>SUM(AH43)</f>
        <v>1980165.6</v>
      </c>
      <c r="AI42" s="94">
        <f t="shared" ref="AI42:AS42" si="183">SUM(AI43)</f>
        <v>11032240000</v>
      </c>
      <c r="AJ42" s="94">
        <f t="shared" si="183"/>
        <v>0</v>
      </c>
      <c r="AK42" s="94">
        <f t="shared" si="183"/>
        <v>11034220165.6</v>
      </c>
      <c r="AL42" s="94">
        <f t="shared" si="183"/>
        <v>11034220166</v>
      </c>
      <c r="AM42" s="94">
        <f t="shared" si="183"/>
        <v>0</v>
      </c>
      <c r="AN42" s="94">
        <f t="shared" si="183"/>
        <v>0</v>
      </c>
      <c r="AO42" s="94">
        <f t="shared" si="183"/>
        <v>0</v>
      </c>
      <c r="AP42" s="94">
        <f t="shared" si="183"/>
        <v>0</v>
      </c>
      <c r="AQ42" s="94">
        <f t="shared" si="183"/>
        <v>0</v>
      </c>
      <c r="AR42" s="94">
        <f t="shared" si="183"/>
        <v>0</v>
      </c>
      <c r="AS42" s="94">
        <f t="shared" si="183"/>
        <v>0.40000000037252903</v>
      </c>
      <c r="AT42" s="70"/>
      <c r="AU42" s="94">
        <f>SUM(AU43)</f>
        <v>1980165.6</v>
      </c>
      <c r="AV42" s="94">
        <f t="shared" ref="AV42:BF42" si="184">SUM(AV43)</f>
        <v>12152240000</v>
      </c>
      <c r="AW42" s="94">
        <f t="shared" si="184"/>
        <v>0</v>
      </c>
      <c r="AX42" s="94">
        <f t="shared" si="184"/>
        <v>12154220165.6</v>
      </c>
      <c r="AY42" s="94">
        <f t="shared" si="184"/>
        <v>12154220166</v>
      </c>
      <c r="AZ42" s="94">
        <f t="shared" si="184"/>
        <v>0</v>
      </c>
      <c r="BA42" s="94">
        <f t="shared" si="184"/>
        <v>0</v>
      </c>
      <c r="BB42" s="94">
        <f t="shared" si="184"/>
        <v>0</v>
      </c>
      <c r="BC42" s="94">
        <f t="shared" si="184"/>
        <v>0</v>
      </c>
      <c r="BD42" s="94">
        <f t="shared" si="184"/>
        <v>0</v>
      </c>
      <c r="BE42" s="94">
        <f t="shared" si="184"/>
        <v>0</v>
      </c>
      <c r="BF42" s="94">
        <f t="shared" si="184"/>
        <v>0.40000000037252903</v>
      </c>
      <c r="BG42" s="70"/>
      <c r="BH42" s="94">
        <f>SUM(BH43)</f>
        <v>7071319.8000000007</v>
      </c>
      <c r="BI42" s="94">
        <f t="shared" ref="BI42:BS42" si="185">SUM(BI43)</f>
        <v>12154203128</v>
      </c>
      <c r="BJ42" s="94">
        <f t="shared" si="185"/>
        <v>0</v>
      </c>
      <c r="BK42" s="94">
        <f t="shared" si="185"/>
        <v>12161274447.800001</v>
      </c>
      <c r="BL42" s="94">
        <f t="shared" si="185"/>
        <v>12159839448</v>
      </c>
      <c r="BM42" s="94">
        <f t="shared" si="185"/>
        <v>0</v>
      </c>
      <c r="BN42" s="94">
        <f t="shared" si="185"/>
        <v>0</v>
      </c>
      <c r="BO42" s="94">
        <f t="shared" si="185"/>
        <v>0</v>
      </c>
      <c r="BP42" s="94">
        <f t="shared" si="185"/>
        <v>0</v>
      </c>
      <c r="BQ42" s="94">
        <f t="shared" si="185"/>
        <v>0</v>
      </c>
      <c r="BR42" s="94">
        <f t="shared" si="185"/>
        <v>0</v>
      </c>
      <c r="BS42" s="94">
        <f t="shared" si="185"/>
        <v>-1434999.7999999998</v>
      </c>
      <c r="BT42" s="70"/>
      <c r="BU42" s="94">
        <f>SUM(BU43)</f>
        <v>6317437.8000000007</v>
      </c>
      <c r="BV42" s="94">
        <f t="shared" ref="BV42:CF42" si="186">SUM(BV43)</f>
        <v>12152864576</v>
      </c>
      <c r="BW42" s="94">
        <f t="shared" si="186"/>
        <v>0</v>
      </c>
      <c r="BX42" s="94">
        <f t="shared" si="186"/>
        <v>12159182013.800001</v>
      </c>
      <c r="BY42" s="94">
        <f t="shared" si="186"/>
        <v>12159182014</v>
      </c>
      <c r="BZ42" s="94">
        <f t="shared" si="186"/>
        <v>0</v>
      </c>
      <c r="CA42" s="94">
        <f t="shared" si="186"/>
        <v>0</v>
      </c>
      <c r="CB42" s="94">
        <f t="shared" si="186"/>
        <v>0</v>
      </c>
      <c r="CC42" s="94">
        <f t="shared" si="186"/>
        <v>0</v>
      </c>
      <c r="CD42" s="94">
        <f t="shared" si="186"/>
        <v>0</v>
      </c>
      <c r="CE42" s="94">
        <f t="shared" si="186"/>
        <v>0</v>
      </c>
      <c r="CF42" s="94">
        <f t="shared" si="186"/>
        <v>0.20000000018626451</v>
      </c>
      <c r="CG42" s="70"/>
      <c r="CH42" s="94">
        <f>SUM(CH43)</f>
        <v>7307520.5999999996</v>
      </c>
      <c r="CI42" s="94">
        <f t="shared" ref="CI42:CS42" si="187">SUM(CI43)</f>
        <v>12153007148</v>
      </c>
      <c r="CJ42" s="94">
        <f t="shared" si="187"/>
        <v>0</v>
      </c>
      <c r="CK42" s="94">
        <f t="shared" si="187"/>
        <v>12160314668.6</v>
      </c>
      <c r="CL42" s="94">
        <f t="shared" si="187"/>
        <v>12160314669</v>
      </c>
      <c r="CM42" s="94">
        <f t="shared" si="187"/>
        <v>0</v>
      </c>
      <c r="CN42" s="94">
        <f t="shared" si="187"/>
        <v>0</v>
      </c>
      <c r="CO42" s="94">
        <f t="shared" si="187"/>
        <v>0</v>
      </c>
      <c r="CP42" s="94">
        <f t="shared" si="187"/>
        <v>0</v>
      </c>
      <c r="CQ42" s="94">
        <f t="shared" si="187"/>
        <v>0</v>
      </c>
      <c r="CR42" s="94">
        <f t="shared" si="187"/>
        <v>0</v>
      </c>
      <c r="CS42" s="94">
        <f t="shared" si="187"/>
        <v>0.40000000037252903</v>
      </c>
      <c r="CT42" s="70"/>
      <c r="CU42" s="94">
        <f>SUM(CU43)</f>
        <v>6317437.8000000007</v>
      </c>
      <c r="CV42" s="94">
        <f t="shared" ref="CV42:DF42" si="188">SUM(CV43)</f>
        <v>12152864576</v>
      </c>
      <c r="CW42" s="94">
        <f t="shared" si="188"/>
        <v>0</v>
      </c>
      <c r="CX42" s="94">
        <f t="shared" si="188"/>
        <v>12159182013.800001</v>
      </c>
      <c r="CY42" s="94">
        <f t="shared" si="188"/>
        <v>12159182014</v>
      </c>
      <c r="CZ42" s="94">
        <f t="shared" si="188"/>
        <v>0</v>
      </c>
      <c r="DA42" s="94">
        <f t="shared" si="188"/>
        <v>0</v>
      </c>
      <c r="DB42" s="94">
        <f t="shared" si="188"/>
        <v>0</v>
      </c>
      <c r="DC42" s="94">
        <f t="shared" si="188"/>
        <v>0</v>
      </c>
      <c r="DD42" s="94">
        <f t="shared" si="188"/>
        <v>0</v>
      </c>
      <c r="DE42" s="94">
        <f t="shared" si="188"/>
        <v>0</v>
      </c>
      <c r="DF42" s="94">
        <f t="shared" si="188"/>
        <v>0.20000000018626451</v>
      </c>
      <c r="DG42" s="70"/>
      <c r="DH42" s="94">
        <f>SUM(DH43)</f>
        <v>6317437.8000000007</v>
      </c>
      <c r="DI42" s="94">
        <f t="shared" ref="DI42:DS42" si="189">SUM(DI43)</f>
        <v>12152864576</v>
      </c>
      <c r="DJ42" s="94">
        <f t="shared" si="189"/>
        <v>0</v>
      </c>
      <c r="DK42" s="94">
        <f t="shared" si="189"/>
        <v>12159182013.800001</v>
      </c>
      <c r="DL42" s="94">
        <f t="shared" si="189"/>
        <v>12159182014</v>
      </c>
      <c r="DM42" s="94">
        <f t="shared" si="189"/>
        <v>0</v>
      </c>
      <c r="DN42" s="94">
        <f t="shared" si="189"/>
        <v>0</v>
      </c>
      <c r="DO42" s="94">
        <f t="shared" si="189"/>
        <v>0</v>
      </c>
      <c r="DP42" s="94">
        <f t="shared" si="189"/>
        <v>0</v>
      </c>
      <c r="DQ42" s="94">
        <f t="shared" si="189"/>
        <v>0</v>
      </c>
      <c r="DR42" s="94">
        <f t="shared" si="189"/>
        <v>0</v>
      </c>
      <c r="DS42" s="94">
        <f t="shared" si="189"/>
        <v>0.20000000018626451</v>
      </c>
      <c r="DT42" s="70"/>
      <c r="DU42" s="94">
        <f>SUM(DU43)</f>
        <v>7307520.5999999996</v>
      </c>
      <c r="DV42" s="94">
        <f t="shared" ref="DV42:EF42" si="190">SUM(DV43)</f>
        <v>12153007148</v>
      </c>
      <c r="DW42" s="94">
        <f t="shared" si="190"/>
        <v>0</v>
      </c>
      <c r="DX42" s="94">
        <f t="shared" si="190"/>
        <v>12160314668.6</v>
      </c>
      <c r="DY42" s="94">
        <f t="shared" si="190"/>
        <v>12160314669</v>
      </c>
      <c r="DZ42" s="94">
        <f t="shared" si="190"/>
        <v>0</v>
      </c>
      <c r="EA42" s="94">
        <f t="shared" si="190"/>
        <v>0</v>
      </c>
      <c r="EB42" s="94">
        <f t="shared" si="190"/>
        <v>0</v>
      </c>
      <c r="EC42" s="94">
        <f t="shared" si="190"/>
        <v>0</v>
      </c>
      <c r="ED42" s="94">
        <f t="shared" si="190"/>
        <v>0</v>
      </c>
      <c r="EE42" s="94">
        <f t="shared" si="190"/>
        <v>0</v>
      </c>
      <c r="EF42" s="94">
        <f t="shared" si="190"/>
        <v>0.40000000037252903</v>
      </c>
      <c r="EG42" s="70"/>
      <c r="EH42" s="94">
        <f t="shared" ref="EH42:ES42" si="191">SUM(EH43)</f>
        <v>46579171.200000003</v>
      </c>
      <c r="EI42" s="94">
        <f t="shared" si="191"/>
        <v>108379375902</v>
      </c>
      <c r="EJ42" s="94">
        <f t="shared" si="191"/>
        <v>0</v>
      </c>
      <c r="EK42" s="94">
        <f t="shared" si="191"/>
        <v>108425955073.20003</v>
      </c>
      <c r="EL42" s="94">
        <f t="shared" si="191"/>
        <v>108424520076</v>
      </c>
      <c r="EM42" s="94">
        <f t="shared" si="191"/>
        <v>0</v>
      </c>
      <c r="EN42" s="94">
        <f t="shared" si="191"/>
        <v>0</v>
      </c>
      <c r="EO42" s="94">
        <f t="shared" si="191"/>
        <v>0</v>
      </c>
      <c r="EP42" s="94">
        <f t="shared" si="191"/>
        <v>0</v>
      </c>
      <c r="EQ42" s="94">
        <f t="shared" si="191"/>
        <v>0</v>
      </c>
      <c r="ER42" s="94">
        <f t="shared" si="191"/>
        <v>0</v>
      </c>
      <c r="ES42" s="94">
        <f t="shared" si="191"/>
        <v>-1434997.1999999974</v>
      </c>
      <c r="EU42" s="194">
        <f t="shared" si="23"/>
        <v>0</v>
      </c>
      <c r="EW42" s="194">
        <f t="shared" si="24"/>
        <v>-1434997.2000274658</v>
      </c>
      <c r="EX42" s="194">
        <f t="shared" si="21"/>
        <v>2.7468428015708923E-5</v>
      </c>
    </row>
    <row r="43" spans="1:154" s="77" customFormat="1" ht="27.6">
      <c r="A43" s="82"/>
      <c r="B43" s="88"/>
      <c r="C43" s="100"/>
      <c r="D43" s="193" t="str">
        <f>'Incremental_Cost Year 1'!D139</f>
        <v>07220 Shërbime të Kujdesit Shëndetësor Parësor</v>
      </c>
      <c r="E43" s="193" t="str">
        <f>'Incremental_Cost Year 1'!E139</f>
        <v xml:space="preserve">2.8.1. Zgjerimi i gamës së mbulimit me barna në rrjetin e hapur ambulator </v>
      </c>
      <c r="F43" s="96">
        <f>'Incremental_Cost Year 1'!F139</f>
        <v>2022</v>
      </c>
      <c r="G43" s="96">
        <f>'Incremental_Cost Year 1'!G139</f>
        <v>2030</v>
      </c>
      <c r="H43" s="92">
        <f>'Incremental_Cost Year 1'!AQ139</f>
        <v>0</v>
      </c>
      <c r="I43" s="92">
        <f>'Incremental_Cost Year 1'!AR139</f>
        <v>1243844750</v>
      </c>
      <c r="J43" s="92">
        <f>'Incremental_Cost Year 1'!AS139</f>
        <v>0</v>
      </c>
      <c r="K43" s="92">
        <f>'Incremental_Cost Year 1'!AT139</f>
        <v>1243844750</v>
      </c>
      <c r="L43" s="92">
        <f>'Incremental_Cost Year 1'!AU139</f>
        <v>1243844750</v>
      </c>
      <c r="M43" s="92">
        <f>'Incremental_Cost Year 1'!AV139</f>
        <v>0</v>
      </c>
      <c r="N43" s="92">
        <f>'Incremental_Cost Year 1'!AW139</f>
        <v>0</v>
      </c>
      <c r="O43" s="92">
        <f>'Incremental_Cost Year 1'!AX139</f>
        <v>0</v>
      </c>
      <c r="P43" s="92">
        <f>'Incremental_Cost Year 1'!AY139</f>
        <v>0</v>
      </c>
      <c r="Q43" s="92">
        <f>'Incremental_Cost Year 1'!AZ139</f>
        <v>0</v>
      </c>
      <c r="R43" s="92">
        <f>'Incremental_Cost Year 1'!BA139</f>
        <v>0</v>
      </c>
      <c r="S43" s="92">
        <f>'Incremental_Cost Year 1'!BB139</f>
        <v>0</v>
      </c>
      <c r="T43" s="70"/>
      <c r="U43" s="92">
        <f>'Incremental_Cost Year 2'!AQ139</f>
        <v>1980165.6</v>
      </c>
      <c r="V43" s="92">
        <f>'Incremental_Cost Year 2'!AR139</f>
        <v>11032240000</v>
      </c>
      <c r="W43" s="92">
        <f>'Incremental_Cost Year 2'!AS139</f>
        <v>0</v>
      </c>
      <c r="X43" s="92">
        <f>'Incremental_Cost Year 2'!AT139</f>
        <v>11034220165.6</v>
      </c>
      <c r="Y43" s="92">
        <f>'Incremental_Cost Year 2'!AU139</f>
        <v>11034220166</v>
      </c>
      <c r="Z43" s="92">
        <f>'Incremental_Cost Year 2'!AV139</f>
        <v>0</v>
      </c>
      <c r="AA43" s="92">
        <f>'Incremental_Cost Year 2'!AW139</f>
        <v>0</v>
      </c>
      <c r="AB43" s="92">
        <f>'Incremental_Cost Year 2'!AX139</f>
        <v>0</v>
      </c>
      <c r="AC43" s="92">
        <f>'Incremental_Cost Year 2'!AY139</f>
        <v>0</v>
      </c>
      <c r="AD43" s="92">
        <f>'Incremental_Cost Year 2'!AZ139</f>
        <v>0</v>
      </c>
      <c r="AE43" s="92">
        <f>'Incremental_Cost Year 2'!BA139</f>
        <v>0</v>
      </c>
      <c r="AF43" s="92">
        <f>'Incremental_Cost Year 2'!BB139</f>
        <v>0.40000000037252903</v>
      </c>
      <c r="AG43" s="70"/>
      <c r="AH43" s="92">
        <f>'Incremental_Cost Year 3'!AQ139</f>
        <v>1980165.6</v>
      </c>
      <c r="AI43" s="92">
        <f>'Incremental_Cost Year 3'!AR139</f>
        <v>11032240000</v>
      </c>
      <c r="AJ43" s="92">
        <f>'Incremental_Cost Year 3'!AS139</f>
        <v>0</v>
      </c>
      <c r="AK43" s="92">
        <f>'Incremental_Cost Year 3'!AT139</f>
        <v>11034220165.6</v>
      </c>
      <c r="AL43" s="92">
        <f>'Incremental_Cost Year 3'!AU139</f>
        <v>11034220166</v>
      </c>
      <c r="AM43" s="92">
        <f>'Incremental_Cost Year 3'!AV139</f>
        <v>0</v>
      </c>
      <c r="AN43" s="92">
        <f>'Incremental_Cost Year 3'!AW139</f>
        <v>0</v>
      </c>
      <c r="AO43" s="92">
        <f>'Incremental_Cost Year 3'!AX139</f>
        <v>0</v>
      </c>
      <c r="AP43" s="92">
        <f>'Incremental_Cost Year 3'!AY139</f>
        <v>0</v>
      </c>
      <c r="AQ43" s="92">
        <f>'Incremental_Cost Year 3'!AZ139</f>
        <v>0</v>
      </c>
      <c r="AR43" s="92">
        <f>'Incremental_Cost Year 3'!BA139</f>
        <v>0</v>
      </c>
      <c r="AS43" s="92">
        <f>'Incremental_Cost Year 3'!BB139</f>
        <v>0.40000000037252903</v>
      </c>
      <c r="AT43" s="70"/>
      <c r="AU43" s="92">
        <f>'Incremental_Cost Year 4'!AQ139</f>
        <v>1980165.6</v>
      </c>
      <c r="AV43" s="92">
        <f>'Incremental_Cost Year 4'!AR139</f>
        <v>12152240000</v>
      </c>
      <c r="AW43" s="92">
        <f>'Incremental_Cost Year 4'!AS139</f>
        <v>0</v>
      </c>
      <c r="AX43" s="92">
        <f>'Incremental_Cost Year 4'!AT139</f>
        <v>12154220165.6</v>
      </c>
      <c r="AY43" s="92">
        <f>'Incremental_Cost Year 4'!AU139</f>
        <v>12154220166</v>
      </c>
      <c r="AZ43" s="92">
        <f>'Incremental_Cost Year 4'!AV139</f>
        <v>0</v>
      </c>
      <c r="BA43" s="92">
        <f>'Incremental_Cost Year 4'!AW139</f>
        <v>0</v>
      </c>
      <c r="BB43" s="92">
        <f>'Incremental_Cost Year 4'!AX139</f>
        <v>0</v>
      </c>
      <c r="BC43" s="92">
        <f>'Incremental_Cost Year 4'!AY139</f>
        <v>0</v>
      </c>
      <c r="BD43" s="92">
        <f>'Incremental_Cost Year 4'!AZ139</f>
        <v>0</v>
      </c>
      <c r="BE43" s="92">
        <f>'Incremental_Cost Year 4'!BA139</f>
        <v>0</v>
      </c>
      <c r="BF43" s="92">
        <f>'Incremental_Cost Year 4'!BB139</f>
        <v>0.40000000037252903</v>
      </c>
      <c r="BG43" s="70"/>
      <c r="BH43" s="92">
        <f>'Incremental_Cost Year 5'!AQ139</f>
        <v>7071319.8000000007</v>
      </c>
      <c r="BI43" s="92">
        <f>'Incremental_Cost Year 5'!AR139</f>
        <v>12154203128</v>
      </c>
      <c r="BJ43" s="92">
        <f>'Incremental_Cost Year 5'!AS139</f>
        <v>0</v>
      </c>
      <c r="BK43" s="92">
        <f>'Incremental_Cost Year 5'!AT139</f>
        <v>12161274447.800001</v>
      </c>
      <c r="BL43" s="92">
        <f>'Incremental_Cost Year 5'!AU139</f>
        <v>12159839448</v>
      </c>
      <c r="BM43" s="92">
        <f>'Incremental_Cost Year 5'!AV139</f>
        <v>0</v>
      </c>
      <c r="BN43" s="92">
        <f>'Incremental_Cost Year 5'!AW139</f>
        <v>0</v>
      </c>
      <c r="BO43" s="92">
        <f>'Incremental_Cost Year 5'!AX139</f>
        <v>0</v>
      </c>
      <c r="BP43" s="92">
        <f>'Incremental_Cost Year 5'!AY139</f>
        <v>0</v>
      </c>
      <c r="BQ43" s="92">
        <f>'Incremental_Cost Year 5'!AZ139</f>
        <v>0</v>
      </c>
      <c r="BR43" s="92">
        <f>'Incremental_Cost Year 5'!BA139</f>
        <v>0</v>
      </c>
      <c r="BS43" s="92">
        <f>'Incremental_Cost Year 5'!BB139</f>
        <v>-1434999.7999999998</v>
      </c>
      <c r="BT43" s="70"/>
      <c r="BU43" s="92">
        <f>'Incremental_Cost Year 6'!AQ139</f>
        <v>6317437.8000000007</v>
      </c>
      <c r="BV43" s="92">
        <f>'Incremental_Cost Year 6'!AR139</f>
        <v>12152864576</v>
      </c>
      <c r="BW43" s="92">
        <f>'Incremental_Cost Year 6'!AS139</f>
        <v>0</v>
      </c>
      <c r="BX43" s="92">
        <f>'Incremental_Cost Year 6'!AT139</f>
        <v>12159182013.800001</v>
      </c>
      <c r="BY43" s="92">
        <f>'Incremental_Cost Year 6'!AU139</f>
        <v>12159182014</v>
      </c>
      <c r="BZ43" s="92">
        <f>'Incremental_Cost Year 6'!AV139</f>
        <v>0</v>
      </c>
      <c r="CA43" s="92">
        <f>'Incremental_Cost Year 6'!AW139</f>
        <v>0</v>
      </c>
      <c r="CB43" s="92">
        <f>'Incremental_Cost Year 6'!AX139</f>
        <v>0</v>
      </c>
      <c r="CC43" s="92">
        <f>'Incremental_Cost Year 6'!AY139</f>
        <v>0</v>
      </c>
      <c r="CD43" s="92">
        <f>'Incremental_Cost Year 6'!AZ139</f>
        <v>0</v>
      </c>
      <c r="CE43" s="92">
        <f>'Incremental_Cost Year 6'!BA139</f>
        <v>0</v>
      </c>
      <c r="CF43" s="92">
        <f>'Incremental_Cost Year 6'!BB139</f>
        <v>0.20000000018626451</v>
      </c>
      <c r="CG43" s="70"/>
      <c r="CH43" s="92">
        <f>'Incremental_Cost Year 7'!AQ139</f>
        <v>7307520.5999999996</v>
      </c>
      <c r="CI43" s="92">
        <f>'Incremental_Cost Year 7'!AR139</f>
        <v>12153007148</v>
      </c>
      <c r="CJ43" s="92">
        <f>'Incremental_Cost Year 7'!AS139</f>
        <v>0</v>
      </c>
      <c r="CK43" s="92">
        <f>'Incremental_Cost Year 7'!AT139</f>
        <v>12160314668.6</v>
      </c>
      <c r="CL43" s="92">
        <f>'Incremental_Cost Year 7'!AU139</f>
        <v>12160314669</v>
      </c>
      <c r="CM43" s="92">
        <f>'Incremental_Cost Year 7'!AV139</f>
        <v>0</v>
      </c>
      <c r="CN43" s="92">
        <f>'Incremental_Cost Year 7'!AW139</f>
        <v>0</v>
      </c>
      <c r="CO43" s="92">
        <f>'Incremental_Cost Year 7'!AX139</f>
        <v>0</v>
      </c>
      <c r="CP43" s="92">
        <f>'Incremental_Cost Year 7'!AY139</f>
        <v>0</v>
      </c>
      <c r="CQ43" s="92">
        <f>'Incremental_Cost Year 7'!AZ139</f>
        <v>0</v>
      </c>
      <c r="CR43" s="92">
        <f>'Incremental_Cost Year 7'!BA139</f>
        <v>0</v>
      </c>
      <c r="CS43" s="92">
        <f>'Incremental_Cost Year 7'!BB139</f>
        <v>0.40000000037252903</v>
      </c>
      <c r="CT43" s="70"/>
      <c r="CU43" s="92">
        <f>'Incremental_Cost Year 8'!AQ139</f>
        <v>6317437.8000000007</v>
      </c>
      <c r="CV43" s="92">
        <f>'Incremental_Cost Year 8'!AR139</f>
        <v>12152864576</v>
      </c>
      <c r="CW43" s="92">
        <f>'Incremental_Cost Year 8'!AS139</f>
        <v>0</v>
      </c>
      <c r="CX43" s="92">
        <f>'Incremental_Cost Year 8'!AT139</f>
        <v>12159182013.800001</v>
      </c>
      <c r="CY43" s="92">
        <f>'Incremental_Cost Year 8'!AU139</f>
        <v>12159182014</v>
      </c>
      <c r="CZ43" s="92">
        <f>'Incremental_Cost Year 8'!AV139</f>
        <v>0</v>
      </c>
      <c r="DA43" s="92">
        <f>'Incremental_Cost Year 8'!AW139</f>
        <v>0</v>
      </c>
      <c r="DB43" s="92">
        <f>'Incremental_Cost Year 8'!AX139</f>
        <v>0</v>
      </c>
      <c r="DC43" s="92">
        <f>'Incremental_Cost Year 8'!AY139</f>
        <v>0</v>
      </c>
      <c r="DD43" s="92">
        <f>'Incremental_Cost Year 8'!AZ139</f>
        <v>0</v>
      </c>
      <c r="DE43" s="92">
        <f>'Incremental_Cost Year 8'!BA139</f>
        <v>0</v>
      </c>
      <c r="DF43" s="92">
        <f>'Incremental_Cost Year 8'!BB139</f>
        <v>0.20000000018626451</v>
      </c>
      <c r="DG43" s="70"/>
      <c r="DH43" s="92">
        <f>'Incremental_Cost Year 9'!AQ139</f>
        <v>6317437.8000000007</v>
      </c>
      <c r="DI43" s="92">
        <f>'Incremental_Cost Year 9'!AR139</f>
        <v>12152864576</v>
      </c>
      <c r="DJ43" s="92">
        <f>'Incremental_Cost Year 9'!AS139</f>
        <v>0</v>
      </c>
      <c r="DK43" s="92">
        <f>'Incremental_Cost Year 9'!AT139</f>
        <v>12159182013.800001</v>
      </c>
      <c r="DL43" s="92">
        <f>'Incremental_Cost Year 9'!AU139</f>
        <v>12159182014</v>
      </c>
      <c r="DM43" s="92">
        <f>'Incremental_Cost Year 9'!AV139</f>
        <v>0</v>
      </c>
      <c r="DN43" s="92">
        <f>'Incremental_Cost Year 9'!AW139</f>
        <v>0</v>
      </c>
      <c r="DO43" s="92">
        <f>'Incremental_Cost Year 9'!AX139</f>
        <v>0</v>
      </c>
      <c r="DP43" s="92">
        <f>'Incremental_Cost Year 9'!AY139</f>
        <v>0</v>
      </c>
      <c r="DQ43" s="92">
        <f>'Incremental_Cost Year 9'!AZ139</f>
        <v>0</v>
      </c>
      <c r="DR43" s="92">
        <f>'Incremental_Cost Year 9'!BA139</f>
        <v>0</v>
      </c>
      <c r="DS43" s="92">
        <f>'Incremental_Cost Year 9'!BB139</f>
        <v>0.20000000018626451</v>
      </c>
      <c r="DT43" s="70"/>
      <c r="DU43" s="92">
        <f>'Incremental_Cost Year 10'!AQ139</f>
        <v>7307520.5999999996</v>
      </c>
      <c r="DV43" s="92">
        <f>'Incremental_Cost Year 10'!AR139</f>
        <v>12153007148</v>
      </c>
      <c r="DW43" s="92">
        <f>'Incremental_Cost Year 10'!AS139</f>
        <v>0</v>
      </c>
      <c r="DX43" s="92">
        <f>'Incremental_Cost Year 10'!AT139</f>
        <v>12160314668.6</v>
      </c>
      <c r="DY43" s="92">
        <f>'Incremental_Cost Year 10'!AU139</f>
        <v>12160314669</v>
      </c>
      <c r="DZ43" s="92">
        <f>'Incremental_Cost Year 10'!AV139</f>
        <v>0</v>
      </c>
      <c r="EA43" s="92">
        <f>'Incremental_Cost Year 10'!AW139</f>
        <v>0</v>
      </c>
      <c r="EB43" s="92">
        <f>'Incremental_Cost Year 10'!AX139</f>
        <v>0</v>
      </c>
      <c r="EC43" s="92">
        <f>'Incremental_Cost Year 10'!AY139</f>
        <v>0</v>
      </c>
      <c r="ED43" s="92">
        <f>'Incremental_Cost Year 10'!AZ139</f>
        <v>0</v>
      </c>
      <c r="EE43" s="92">
        <f>'Incremental_Cost Year 10'!BA139</f>
        <v>0</v>
      </c>
      <c r="EF43" s="92">
        <f>'Incremental_Cost Year 10'!BB139</f>
        <v>0.40000000037252903</v>
      </c>
      <c r="EG43" s="70"/>
      <c r="EH43" s="92">
        <f t="shared" ref="EH43:ES43" si="192">H43+U43+AH43+AU43+BH43+BU43+CH43+CU43+DH43+DU43</f>
        <v>46579171.200000003</v>
      </c>
      <c r="EI43" s="92">
        <f t="shared" si="192"/>
        <v>108379375902</v>
      </c>
      <c r="EJ43" s="92">
        <f t="shared" si="192"/>
        <v>0</v>
      </c>
      <c r="EK43" s="92">
        <f t="shared" si="192"/>
        <v>108425955073.20003</v>
      </c>
      <c r="EL43" s="92">
        <f t="shared" si="192"/>
        <v>108424520076</v>
      </c>
      <c r="EM43" s="92">
        <f t="shared" si="192"/>
        <v>0</v>
      </c>
      <c r="EN43" s="92">
        <f t="shared" si="192"/>
        <v>0</v>
      </c>
      <c r="EO43" s="92">
        <f t="shared" si="192"/>
        <v>0</v>
      </c>
      <c r="EP43" s="92">
        <f t="shared" si="192"/>
        <v>0</v>
      </c>
      <c r="EQ43" s="92">
        <f t="shared" si="192"/>
        <v>0</v>
      </c>
      <c r="ER43" s="92">
        <f t="shared" si="192"/>
        <v>0</v>
      </c>
      <c r="ES43" s="92">
        <f t="shared" si="192"/>
        <v>-1434997.1999999974</v>
      </c>
      <c r="EU43" s="194">
        <f t="shared" si="23"/>
        <v>0</v>
      </c>
      <c r="EW43" s="194">
        <f t="shared" si="24"/>
        <v>-1434997.2000274658</v>
      </c>
      <c r="EX43" s="194">
        <f t="shared" si="21"/>
        <v>2.7468428015708923E-5</v>
      </c>
    </row>
    <row r="44" spans="1:154" s="77" customFormat="1">
      <c r="A44" s="87"/>
      <c r="B44" s="90"/>
      <c r="C44" s="404" t="str">
        <f>'Incremental_Cost Year 1'!C140:E140</f>
        <v>2.9 Objektivi Specifik:  Adresimi i masave për rezistencën antimikrobike (AMR)</v>
      </c>
      <c r="D44" s="404"/>
      <c r="E44" s="405"/>
      <c r="F44" s="99"/>
      <c r="G44" s="99"/>
      <c r="H44" s="94">
        <f>SUM(H45)</f>
        <v>0</v>
      </c>
      <c r="I44" s="94">
        <f t="shared" ref="I44:S44" si="193">SUM(I45)</f>
        <v>0</v>
      </c>
      <c r="J44" s="94">
        <f t="shared" si="193"/>
        <v>0</v>
      </c>
      <c r="K44" s="94">
        <f t="shared" si="193"/>
        <v>0</v>
      </c>
      <c r="L44" s="94">
        <f t="shared" si="193"/>
        <v>0</v>
      </c>
      <c r="M44" s="94">
        <f t="shared" si="193"/>
        <v>0</v>
      </c>
      <c r="N44" s="94">
        <f t="shared" si="193"/>
        <v>0</v>
      </c>
      <c r="O44" s="94">
        <f t="shared" si="193"/>
        <v>0</v>
      </c>
      <c r="P44" s="94">
        <f t="shared" si="193"/>
        <v>0</v>
      </c>
      <c r="Q44" s="94">
        <f t="shared" si="193"/>
        <v>0</v>
      </c>
      <c r="R44" s="94">
        <f t="shared" si="193"/>
        <v>0</v>
      </c>
      <c r="S44" s="94">
        <f t="shared" si="193"/>
        <v>0</v>
      </c>
      <c r="T44" s="70"/>
      <c r="U44" s="94">
        <f>SUM(U45)</f>
        <v>0</v>
      </c>
      <c r="V44" s="94">
        <f t="shared" ref="V44:AF44" si="194">SUM(V45)</f>
        <v>0</v>
      </c>
      <c r="W44" s="94">
        <f t="shared" si="194"/>
        <v>0</v>
      </c>
      <c r="X44" s="94">
        <f t="shared" si="194"/>
        <v>0</v>
      </c>
      <c r="Y44" s="94">
        <f t="shared" si="194"/>
        <v>0</v>
      </c>
      <c r="Z44" s="94">
        <f t="shared" si="194"/>
        <v>0</v>
      </c>
      <c r="AA44" s="94">
        <f t="shared" si="194"/>
        <v>0</v>
      </c>
      <c r="AB44" s="94">
        <f t="shared" si="194"/>
        <v>0</v>
      </c>
      <c r="AC44" s="94">
        <f t="shared" si="194"/>
        <v>0</v>
      </c>
      <c r="AD44" s="94">
        <f t="shared" si="194"/>
        <v>0</v>
      </c>
      <c r="AE44" s="94">
        <f t="shared" si="194"/>
        <v>0</v>
      </c>
      <c r="AF44" s="94">
        <f t="shared" si="194"/>
        <v>0</v>
      </c>
      <c r="AG44" s="70"/>
      <c r="AH44" s="94">
        <f>SUM(AH45)</f>
        <v>0</v>
      </c>
      <c r="AI44" s="94">
        <f t="shared" ref="AI44:AS44" si="195">SUM(AI45)</f>
        <v>0</v>
      </c>
      <c r="AJ44" s="94">
        <f t="shared" si="195"/>
        <v>0</v>
      </c>
      <c r="AK44" s="94">
        <f t="shared" si="195"/>
        <v>0</v>
      </c>
      <c r="AL44" s="94">
        <f t="shared" si="195"/>
        <v>0</v>
      </c>
      <c r="AM44" s="94">
        <f t="shared" si="195"/>
        <v>0</v>
      </c>
      <c r="AN44" s="94">
        <f t="shared" si="195"/>
        <v>0</v>
      </c>
      <c r="AO44" s="94">
        <f t="shared" si="195"/>
        <v>0</v>
      </c>
      <c r="AP44" s="94">
        <f t="shared" si="195"/>
        <v>0</v>
      </c>
      <c r="AQ44" s="94">
        <f t="shared" si="195"/>
        <v>0</v>
      </c>
      <c r="AR44" s="94">
        <f t="shared" si="195"/>
        <v>0</v>
      </c>
      <c r="AS44" s="94">
        <f t="shared" si="195"/>
        <v>0</v>
      </c>
      <c r="AT44" s="70"/>
      <c r="AU44" s="94">
        <f>SUM(AU45)</f>
        <v>2117404.7999999998</v>
      </c>
      <c r="AV44" s="94">
        <f t="shared" ref="AV44:BF44" si="196">SUM(AV45)</f>
        <v>1687305.6</v>
      </c>
      <c r="AW44" s="94">
        <f t="shared" si="196"/>
        <v>0</v>
      </c>
      <c r="AX44" s="94">
        <f t="shared" si="196"/>
        <v>3804710.4</v>
      </c>
      <c r="AY44" s="94">
        <f t="shared" si="196"/>
        <v>2436710</v>
      </c>
      <c r="AZ44" s="94">
        <f t="shared" si="196"/>
        <v>0</v>
      </c>
      <c r="BA44" s="94">
        <f t="shared" si="196"/>
        <v>0</v>
      </c>
      <c r="BB44" s="94">
        <f t="shared" si="196"/>
        <v>0</v>
      </c>
      <c r="BC44" s="94">
        <f t="shared" si="196"/>
        <v>0</v>
      </c>
      <c r="BD44" s="94">
        <f t="shared" si="196"/>
        <v>0</v>
      </c>
      <c r="BE44" s="94">
        <f t="shared" si="196"/>
        <v>0</v>
      </c>
      <c r="BF44" s="94">
        <f t="shared" si="196"/>
        <v>-1368000.4</v>
      </c>
      <c r="BG44" s="70"/>
      <c r="BH44" s="94">
        <f>SUM(BH45)</f>
        <v>15170649.9</v>
      </c>
      <c r="BI44" s="94">
        <f t="shared" ref="BI44:BS44" si="197">SUM(BI45)</f>
        <v>6535852.7999999998</v>
      </c>
      <c r="BJ44" s="94">
        <f t="shared" si="197"/>
        <v>34500000</v>
      </c>
      <c r="BK44" s="94">
        <f t="shared" si="197"/>
        <v>56206502.700000003</v>
      </c>
      <c r="BL44" s="94">
        <f t="shared" si="197"/>
        <v>18545702.5</v>
      </c>
      <c r="BM44" s="94">
        <f t="shared" si="197"/>
        <v>0</v>
      </c>
      <c r="BN44" s="94">
        <f t="shared" si="197"/>
        <v>0</v>
      </c>
      <c r="BO44" s="94">
        <f t="shared" si="197"/>
        <v>0</v>
      </c>
      <c r="BP44" s="94">
        <f t="shared" si="197"/>
        <v>0</v>
      </c>
      <c r="BQ44" s="94">
        <f t="shared" si="197"/>
        <v>0</v>
      </c>
      <c r="BR44" s="94">
        <f t="shared" si="197"/>
        <v>0</v>
      </c>
      <c r="BS44" s="94">
        <f t="shared" si="197"/>
        <v>-37660800.200000003</v>
      </c>
      <c r="BT44" s="70"/>
      <c r="BU44" s="94">
        <f>SUM(BU45)</f>
        <v>13523779.5</v>
      </c>
      <c r="BV44" s="94">
        <f t="shared" ref="BV44:CF44" si="198">SUM(BV45)</f>
        <v>6284304</v>
      </c>
      <c r="BW44" s="94">
        <f t="shared" si="198"/>
        <v>23000000</v>
      </c>
      <c r="BX44" s="94">
        <f t="shared" si="198"/>
        <v>42808083.5</v>
      </c>
      <c r="BY44" s="94">
        <f t="shared" si="198"/>
        <v>16647283.5</v>
      </c>
      <c r="BZ44" s="94">
        <f t="shared" si="198"/>
        <v>0</v>
      </c>
      <c r="CA44" s="94">
        <f t="shared" si="198"/>
        <v>0</v>
      </c>
      <c r="CB44" s="94">
        <f t="shared" si="198"/>
        <v>0</v>
      </c>
      <c r="CC44" s="94">
        <f t="shared" si="198"/>
        <v>0</v>
      </c>
      <c r="CD44" s="94">
        <f t="shared" si="198"/>
        <v>0</v>
      </c>
      <c r="CE44" s="94">
        <f t="shared" si="198"/>
        <v>0</v>
      </c>
      <c r="CF44" s="94">
        <f t="shared" si="198"/>
        <v>-26160800</v>
      </c>
      <c r="CG44" s="70"/>
      <c r="CH44" s="94">
        <f>SUM(CH45)</f>
        <v>13523779.5</v>
      </c>
      <c r="CI44" s="94">
        <f t="shared" ref="CI44:CS44" si="199">SUM(CI45)</f>
        <v>6284304</v>
      </c>
      <c r="CJ44" s="94">
        <f t="shared" si="199"/>
        <v>11500000</v>
      </c>
      <c r="CK44" s="94">
        <f t="shared" si="199"/>
        <v>31308083.5</v>
      </c>
      <c r="CL44" s="94">
        <f t="shared" si="199"/>
        <v>16647283.5</v>
      </c>
      <c r="CM44" s="94">
        <f t="shared" si="199"/>
        <v>0</v>
      </c>
      <c r="CN44" s="94">
        <f t="shared" si="199"/>
        <v>0</v>
      </c>
      <c r="CO44" s="94">
        <f t="shared" si="199"/>
        <v>0</v>
      </c>
      <c r="CP44" s="94">
        <f t="shared" si="199"/>
        <v>0</v>
      </c>
      <c r="CQ44" s="94">
        <f t="shared" si="199"/>
        <v>0</v>
      </c>
      <c r="CR44" s="94">
        <f t="shared" si="199"/>
        <v>0</v>
      </c>
      <c r="CS44" s="94">
        <f t="shared" si="199"/>
        <v>-14660800</v>
      </c>
      <c r="CT44" s="70"/>
      <c r="CU44" s="94">
        <f>SUM(CU45)</f>
        <v>13523779.5</v>
      </c>
      <c r="CV44" s="94">
        <f t="shared" ref="CV44:DF44" si="200">SUM(CV45)</f>
        <v>6284304</v>
      </c>
      <c r="CW44" s="94">
        <f t="shared" si="200"/>
        <v>0</v>
      </c>
      <c r="CX44" s="94">
        <f t="shared" si="200"/>
        <v>19808083.5</v>
      </c>
      <c r="CY44" s="94">
        <f t="shared" si="200"/>
        <v>16647283.5</v>
      </c>
      <c r="CZ44" s="94">
        <f t="shared" si="200"/>
        <v>0</v>
      </c>
      <c r="DA44" s="94">
        <f t="shared" si="200"/>
        <v>0</v>
      </c>
      <c r="DB44" s="94">
        <f t="shared" si="200"/>
        <v>0</v>
      </c>
      <c r="DC44" s="94">
        <f t="shared" si="200"/>
        <v>0</v>
      </c>
      <c r="DD44" s="94">
        <f t="shared" si="200"/>
        <v>0</v>
      </c>
      <c r="DE44" s="94">
        <f t="shared" si="200"/>
        <v>0</v>
      </c>
      <c r="DF44" s="94">
        <f t="shared" si="200"/>
        <v>-3160800</v>
      </c>
      <c r="DG44" s="70"/>
      <c r="DH44" s="94">
        <f>SUM(DH45)</f>
        <v>13523779.5</v>
      </c>
      <c r="DI44" s="94">
        <f t="shared" ref="DI44:DS44" si="201">SUM(DI45)</f>
        <v>6284304</v>
      </c>
      <c r="DJ44" s="94">
        <f t="shared" si="201"/>
        <v>0</v>
      </c>
      <c r="DK44" s="94">
        <f t="shared" si="201"/>
        <v>19808083.5</v>
      </c>
      <c r="DL44" s="94">
        <f t="shared" si="201"/>
        <v>16647283.5</v>
      </c>
      <c r="DM44" s="94">
        <f t="shared" si="201"/>
        <v>0</v>
      </c>
      <c r="DN44" s="94">
        <f t="shared" si="201"/>
        <v>0</v>
      </c>
      <c r="DO44" s="94">
        <f t="shared" si="201"/>
        <v>0</v>
      </c>
      <c r="DP44" s="94">
        <f t="shared" si="201"/>
        <v>0</v>
      </c>
      <c r="DQ44" s="94">
        <f t="shared" si="201"/>
        <v>0</v>
      </c>
      <c r="DR44" s="94">
        <f t="shared" si="201"/>
        <v>0</v>
      </c>
      <c r="DS44" s="94">
        <f t="shared" si="201"/>
        <v>-3160800</v>
      </c>
      <c r="DT44" s="70"/>
      <c r="DU44" s="94">
        <f>SUM(DU45)</f>
        <v>11759275.5</v>
      </c>
      <c r="DV44" s="94">
        <f t="shared" ref="DV44:EF44" si="202">SUM(DV45)</f>
        <v>5345880</v>
      </c>
      <c r="DW44" s="94">
        <f t="shared" si="202"/>
        <v>0</v>
      </c>
      <c r="DX44" s="94">
        <f t="shared" si="202"/>
        <v>17105155.5</v>
      </c>
      <c r="DY44" s="94">
        <f t="shared" si="202"/>
        <v>14742355.5</v>
      </c>
      <c r="DZ44" s="94">
        <f t="shared" si="202"/>
        <v>0</v>
      </c>
      <c r="EA44" s="94">
        <f t="shared" si="202"/>
        <v>0</v>
      </c>
      <c r="EB44" s="94">
        <f t="shared" si="202"/>
        <v>0</v>
      </c>
      <c r="EC44" s="94">
        <f t="shared" si="202"/>
        <v>0</v>
      </c>
      <c r="ED44" s="94">
        <f t="shared" si="202"/>
        <v>0</v>
      </c>
      <c r="EE44" s="94">
        <f t="shared" si="202"/>
        <v>0</v>
      </c>
      <c r="EF44" s="94">
        <f t="shared" si="202"/>
        <v>-2362800</v>
      </c>
      <c r="EG44" s="70"/>
      <c r="EH44" s="94">
        <f t="shared" ref="EH44:ES44" si="203">SUM(EH45)</f>
        <v>83142448.200000003</v>
      </c>
      <c r="EI44" s="94">
        <f t="shared" si="203"/>
        <v>38706254.399999999</v>
      </c>
      <c r="EJ44" s="94">
        <f t="shared" si="203"/>
        <v>69000000</v>
      </c>
      <c r="EK44" s="94">
        <f t="shared" si="203"/>
        <v>190848702.59999999</v>
      </c>
      <c r="EL44" s="94">
        <f t="shared" si="203"/>
        <v>102313902</v>
      </c>
      <c r="EM44" s="94">
        <f t="shared" si="203"/>
        <v>0</v>
      </c>
      <c r="EN44" s="94">
        <f t="shared" si="203"/>
        <v>0</v>
      </c>
      <c r="EO44" s="94">
        <f t="shared" si="203"/>
        <v>0</v>
      </c>
      <c r="EP44" s="94">
        <f t="shared" si="203"/>
        <v>0</v>
      </c>
      <c r="EQ44" s="94">
        <f t="shared" si="203"/>
        <v>0</v>
      </c>
      <c r="ER44" s="94">
        <f t="shared" si="203"/>
        <v>0</v>
      </c>
      <c r="ES44" s="94">
        <f t="shared" si="203"/>
        <v>-88534800.599999994</v>
      </c>
      <c r="EU44" s="194">
        <f t="shared" si="23"/>
        <v>0</v>
      </c>
      <c r="EW44" s="194">
        <f t="shared" si="24"/>
        <v>-88534800.599999994</v>
      </c>
      <c r="EX44" s="194">
        <f t="shared" si="21"/>
        <v>0</v>
      </c>
    </row>
    <row r="45" spans="1:154" s="77" customFormat="1" ht="124.2">
      <c r="A45" s="82"/>
      <c r="B45" s="88"/>
      <c r="C45" s="100"/>
      <c r="D45" s="193" t="str">
        <f>'Incremental_Cost Year 1'!D149</f>
        <v>01110 Planifikimi, Menaxhimi dhe Administrimi/07450 Shërbime të Shëndetit Publik/07330 Shërbime të Kujdesit Shëndetësor Dytësor/07220 Shërbime të Kujdesit Shëndetësor Parësor</v>
      </c>
      <c r="E45" s="193" t="str">
        <f>'Incremental_Cost Year 1'!E149</f>
        <v>2.9.1 Miratimi dhe zbatimi i Plan Veprimit për Rezistencën Antimikrobike Kombëtare (AMR)</v>
      </c>
      <c r="F45" s="96">
        <f>'Incremental_Cost Year 1'!F149</f>
        <v>2024</v>
      </c>
      <c r="G45" s="96">
        <f>'Incremental_Cost Year 1'!G149</f>
        <v>2030</v>
      </c>
      <c r="H45" s="92">
        <f>'Incremental_Cost Year 1'!AQ149</f>
        <v>0</v>
      </c>
      <c r="I45" s="92">
        <f>'Incremental_Cost Year 1'!AR149</f>
        <v>0</v>
      </c>
      <c r="J45" s="92">
        <f>'Incremental_Cost Year 1'!AS149</f>
        <v>0</v>
      </c>
      <c r="K45" s="92">
        <f>'Incremental_Cost Year 1'!AT149</f>
        <v>0</v>
      </c>
      <c r="L45" s="92">
        <f>'Incremental_Cost Year 1'!AU149</f>
        <v>0</v>
      </c>
      <c r="M45" s="92">
        <f>'Incremental_Cost Year 1'!AV149</f>
        <v>0</v>
      </c>
      <c r="N45" s="92">
        <f>'Incremental_Cost Year 1'!AW149</f>
        <v>0</v>
      </c>
      <c r="O45" s="92">
        <f>'Incremental_Cost Year 1'!AX149</f>
        <v>0</v>
      </c>
      <c r="P45" s="92">
        <f>'Incremental_Cost Year 1'!AY149</f>
        <v>0</v>
      </c>
      <c r="Q45" s="92">
        <f>'Incremental_Cost Year 1'!AZ149</f>
        <v>0</v>
      </c>
      <c r="R45" s="92">
        <f>'Incremental_Cost Year 1'!BA149</f>
        <v>0</v>
      </c>
      <c r="S45" s="92">
        <f>'Incremental_Cost Year 1'!BB149</f>
        <v>0</v>
      </c>
      <c r="T45" s="70"/>
      <c r="U45" s="92">
        <f>'Incremental_Cost Year 2'!AQ149</f>
        <v>0</v>
      </c>
      <c r="V45" s="92">
        <f>'Incremental_Cost Year 2'!AR149</f>
        <v>0</v>
      </c>
      <c r="W45" s="92">
        <f>'Incremental_Cost Year 2'!AS149</f>
        <v>0</v>
      </c>
      <c r="X45" s="92">
        <f>'Incremental_Cost Year 2'!AT149</f>
        <v>0</v>
      </c>
      <c r="Y45" s="92">
        <f>'Incremental_Cost Year 2'!AU149</f>
        <v>0</v>
      </c>
      <c r="Z45" s="92">
        <f>'Incremental_Cost Year 2'!AV149</f>
        <v>0</v>
      </c>
      <c r="AA45" s="92">
        <f>'Incremental_Cost Year 2'!AW149</f>
        <v>0</v>
      </c>
      <c r="AB45" s="92">
        <f>'Incremental_Cost Year 2'!AX149</f>
        <v>0</v>
      </c>
      <c r="AC45" s="92">
        <f>'Incremental_Cost Year 2'!AY149</f>
        <v>0</v>
      </c>
      <c r="AD45" s="92">
        <f>'Incremental_Cost Year 2'!AZ149</f>
        <v>0</v>
      </c>
      <c r="AE45" s="92">
        <f>'Incremental_Cost Year 2'!BA149</f>
        <v>0</v>
      </c>
      <c r="AF45" s="92">
        <f>'Incremental_Cost Year 2'!BB149</f>
        <v>0</v>
      </c>
      <c r="AG45" s="70"/>
      <c r="AH45" s="92">
        <f>'Incremental_Cost Year 3'!AQ149</f>
        <v>0</v>
      </c>
      <c r="AI45" s="92">
        <f>'Incremental_Cost Year 3'!AR149</f>
        <v>0</v>
      </c>
      <c r="AJ45" s="92">
        <f>'Incremental_Cost Year 3'!AS149</f>
        <v>0</v>
      </c>
      <c r="AK45" s="92">
        <f>'Incremental_Cost Year 3'!AT149</f>
        <v>0</v>
      </c>
      <c r="AL45" s="92">
        <f>'Incremental_Cost Year 3'!AU149</f>
        <v>0</v>
      </c>
      <c r="AM45" s="92">
        <f>'Incremental_Cost Year 3'!AV149</f>
        <v>0</v>
      </c>
      <c r="AN45" s="92">
        <f>'Incremental_Cost Year 3'!AW149</f>
        <v>0</v>
      </c>
      <c r="AO45" s="92">
        <f>'Incremental_Cost Year 3'!AX149</f>
        <v>0</v>
      </c>
      <c r="AP45" s="92">
        <f>'Incremental_Cost Year 3'!AY149</f>
        <v>0</v>
      </c>
      <c r="AQ45" s="92">
        <f>'Incremental_Cost Year 3'!AZ149</f>
        <v>0</v>
      </c>
      <c r="AR45" s="92">
        <f>'Incremental_Cost Year 3'!BA149</f>
        <v>0</v>
      </c>
      <c r="AS45" s="92">
        <f>'Incremental_Cost Year 3'!BB149</f>
        <v>0</v>
      </c>
      <c r="AT45" s="70"/>
      <c r="AU45" s="92">
        <f>'Incremental_Cost Year 4'!AQ149</f>
        <v>2117404.7999999998</v>
      </c>
      <c r="AV45" s="92">
        <f>'Incremental_Cost Year 4'!AR149</f>
        <v>1687305.6</v>
      </c>
      <c r="AW45" s="92">
        <f>'Incremental_Cost Year 4'!AS149</f>
        <v>0</v>
      </c>
      <c r="AX45" s="92">
        <f>'Incremental_Cost Year 4'!AT149</f>
        <v>3804710.4</v>
      </c>
      <c r="AY45" s="92">
        <f>'Incremental_Cost Year 4'!AU149</f>
        <v>2436710</v>
      </c>
      <c r="AZ45" s="92">
        <f>'Incremental_Cost Year 4'!AV149</f>
        <v>0</v>
      </c>
      <c r="BA45" s="92">
        <f>'Incremental_Cost Year 4'!AW149</f>
        <v>0</v>
      </c>
      <c r="BB45" s="92">
        <f>'Incremental_Cost Year 4'!AX149</f>
        <v>0</v>
      </c>
      <c r="BC45" s="92">
        <f>'Incremental_Cost Year 4'!AY149</f>
        <v>0</v>
      </c>
      <c r="BD45" s="92">
        <f>'Incremental_Cost Year 4'!AZ149</f>
        <v>0</v>
      </c>
      <c r="BE45" s="92">
        <f>'Incremental_Cost Year 4'!BA149</f>
        <v>0</v>
      </c>
      <c r="BF45" s="92">
        <f>'Incremental_Cost Year 4'!BB149</f>
        <v>-1368000.4</v>
      </c>
      <c r="BG45" s="70"/>
      <c r="BH45" s="92">
        <f>'Incremental_Cost Year 5'!AQ149</f>
        <v>15170649.9</v>
      </c>
      <c r="BI45" s="92">
        <f>'Incremental_Cost Year 5'!AR149</f>
        <v>6535852.7999999998</v>
      </c>
      <c r="BJ45" s="92">
        <f>'Incremental_Cost Year 5'!AS149</f>
        <v>34500000</v>
      </c>
      <c r="BK45" s="92">
        <f>'Incremental_Cost Year 5'!AT149</f>
        <v>56206502.700000003</v>
      </c>
      <c r="BL45" s="92">
        <f>'Incremental_Cost Year 5'!AU149</f>
        <v>18545702.5</v>
      </c>
      <c r="BM45" s="92">
        <f>'Incremental_Cost Year 5'!AV149</f>
        <v>0</v>
      </c>
      <c r="BN45" s="92">
        <f>'Incremental_Cost Year 5'!AW149</f>
        <v>0</v>
      </c>
      <c r="BO45" s="92">
        <f>'Incremental_Cost Year 5'!AX149</f>
        <v>0</v>
      </c>
      <c r="BP45" s="92">
        <f>'Incremental_Cost Year 5'!AY149</f>
        <v>0</v>
      </c>
      <c r="BQ45" s="92">
        <f>'Incremental_Cost Year 5'!AZ149</f>
        <v>0</v>
      </c>
      <c r="BR45" s="92">
        <f>'Incremental_Cost Year 5'!BA149</f>
        <v>0</v>
      </c>
      <c r="BS45" s="92">
        <f>'Incremental_Cost Year 5'!BB149</f>
        <v>-37660800.200000003</v>
      </c>
      <c r="BT45" s="70"/>
      <c r="BU45" s="92">
        <f>'Incremental_Cost Year 6'!AQ149</f>
        <v>13523779.5</v>
      </c>
      <c r="BV45" s="92">
        <f>'Incremental_Cost Year 6'!AR149</f>
        <v>6284304</v>
      </c>
      <c r="BW45" s="92">
        <f>'Incremental_Cost Year 6'!AS149</f>
        <v>23000000</v>
      </c>
      <c r="BX45" s="92">
        <f>'Incremental_Cost Year 6'!AT149</f>
        <v>42808083.5</v>
      </c>
      <c r="BY45" s="92">
        <f>'Incremental_Cost Year 6'!AU149</f>
        <v>16647283.5</v>
      </c>
      <c r="BZ45" s="92">
        <f>'Incremental_Cost Year 6'!AV149</f>
        <v>0</v>
      </c>
      <c r="CA45" s="92">
        <f>'Incremental_Cost Year 6'!AW149</f>
        <v>0</v>
      </c>
      <c r="CB45" s="92">
        <f>'Incremental_Cost Year 6'!AX149</f>
        <v>0</v>
      </c>
      <c r="CC45" s="92">
        <f>'Incremental_Cost Year 6'!AY149</f>
        <v>0</v>
      </c>
      <c r="CD45" s="92">
        <f>'Incremental_Cost Year 6'!AZ149</f>
        <v>0</v>
      </c>
      <c r="CE45" s="92">
        <f>'Incremental_Cost Year 6'!BA149</f>
        <v>0</v>
      </c>
      <c r="CF45" s="92">
        <f>'Incremental_Cost Year 6'!BB149</f>
        <v>-26160800</v>
      </c>
      <c r="CG45" s="70"/>
      <c r="CH45" s="92">
        <f>'Incremental_Cost Year 7'!AQ149</f>
        <v>13523779.5</v>
      </c>
      <c r="CI45" s="92">
        <f>'Incremental_Cost Year 7'!AR149</f>
        <v>6284304</v>
      </c>
      <c r="CJ45" s="92">
        <f>'Incremental_Cost Year 7'!AS149</f>
        <v>11500000</v>
      </c>
      <c r="CK45" s="92">
        <f>'Incremental_Cost Year 7'!AT149</f>
        <v>31308083.5</v>
      </c>
      <c r="CL45" s="92">
        <f>'Incremental_Cost Year 7'!AU149</f>
        <v>16647283.5</v>
      </c>
      <c r="CM45" s="92">
        <f>'Incremental_Cost Year 7'!AV149</f>
        <v>0</v>
      </c>
      <c r="CN45" s="92">
        <f>'Incremental_Cost Year 7'!AW149</f>
        <v>0</v>
      </c>
      <c r="CO45" s="92">
        <f>'Incremental_Cost Year 7'!AX149</f>
        <v>0</v>
      </c>
      <c r="CP45" s="92">
        <f>'Incremental_Cost Year 7'!AY149</f>
        <v>0</v>
      </c>
      <c r="CQ45" s="92">
        <f>'Incremental_Cost Year 7'!AZ149</f>
        <v>0</v>
      </c>
      <c r="CR45" s="92">
        <f>'Incremental_Cost Year 7'!BA149</f>
        <v>0</v>
      </c>
      <c r="CS45" s="92">
        <f>'Incremental_Cost Year 7'!BB149</f>
        <v>-14660800</v>
      </c>
      <c r="CT45" s="70"/>
      <c r="CU45" s="92">
        <f>'Incremental_Cost Year 8'!AQ149</f>
        <v>13523779.5</v>
      </c>
      <c r="CV45" s="92">
        <f>'Incremental_Cost Year 8'!AR149</f>
        <v>6284304</v>
      </c>
      <c r="CW45" s="92">
        <f>'Incremental_Cost Year 8'!AS149</f>
        <v>0</v>
      </c>
      <c r="CX45" s="92">
        <f>'Incremental_Cost Year 8'!AT149</f>
        <v>19808083.5</v>
      </c>
      <c r="CY45" s="92">
        <f>'Incremental_Cost Year 8'!AU149</f>
        <v>16647283.5</v>
      </c>
      <c r="CZ45" s="92">
        <f>'Incremental_Cost Year 8'!AV149</f>
        <v>0</v>
      </c>
      <c r="DA45" s="92">
        <f>'Incremental_Cost Year 8'!AW149</f>
        <v>0</v>
      </c>
      <c r="DB45" s="92">
        <f>'Incremental_Cost Year 8'!AX149</f>
        <v>0</v>
      </c>
      <c r="DC45" s="92">
        <f>'Incremental_Cost Year 8'!AY149</f>
        <v>0</v>
      </c>
      <c r="DD45" s="92">
        <f>'Incremental_Cost Year 8'!AZ149</f>
        <v>0</v>
      </c>
      <c r="DE45" s="92">
        <f>'Incremental_Cost Year 8'!BA149</f>
        <v>0</v>
      </c>
      <c r="DF45" s="92">
        <f>'Incremental_Cost Year 8'!BB149</f>
        <v>-3160800</v>
      </c>
      <c r="DG45" s="70"/>
      <c r="DH45" s="92">
        <f>'Incremental_Cost Year 9'!AQ149</f>
        <v>13523779.5</v>
      </c>
      <c r="DI45" s="92">
        <f>'Incremental_Cost Year 9'!AR149</f>
        <v>6284304</v>
      </c>
      <c r="DJ45" s="92">
        <f>'Incremental_Cost Year 9'!AS149</f>
        <v>0</v>
      </c>
      <c r="DK45" s="92">
        <f>'Incremental_Cost Year 9'!AT149</f>
        <v>19808083.5</v>
      </c>
      <c r="DL45" s="92">
        <f>'Incremental_Cost Year 9'!AU149</f>
        <v>16647283.5</v>
      </c>
      <c r="DM45" s="92">
        <f>'Incremental_Cost Year 9'!AV149</f>
        <v>0</v>
      </c>
      <c r="DN45" s="92">
        <f>'Incremental_Cost Year 9'!AW149</f>
        <v>0</v>
      </c>
      <c r="DO45" s="92">
        <f>'Incremental_Cost Year 9'!AX149</f>
        <v>0</v>
      </c>
      <c r="DP45" s="92">
        <f>'Incremental_Cost Year 9'!AY149</f>
        <v>0</v>
      </c>
      <c r="DQ45" s="92">
        <f>'Incremental_Cost Year 9'!AZ149</f>
        <v>0</v>
      </c>
      <c r="DR45" s="92">
        <f>'Incremental_Cost Year 9'!BA149</f>
        <v>0</v>
      </c>
      <c r="DS45" s="92">
        <f>'Incremental_Cost Year 9'!BB149</f>
        <v>-3160800</v>
      </c>
      <c r="DT45" s="70"/>
      <c r="DU45" s="92">
        <f>'Incremental_Cost Year 10'!AQ149</f>
        <v>11759275.5</v>
      </c>
      <c r="DV45" s="92">
        <f>'Incremental_Cost Year 10'!AR149</f>
        <v>5345880</v>
      </c>
      <c r="DW45" s="92">
        <f>'Incremental_Cost Year 10'!AS149</f>
        <v>0</v>
      </c>
      <c r="DX45" s="92">
        <f>'Incremental_Cost Year 10'!AT149</f>
        <v>17105155.5</v>
      </c>
      <c r="DY45" s="92">
        <f>'Incremental_Cost Year 10'!AU149</f>
        <v>14742355.5</v>
      </c>
      <c r="DZ45" s="92">
        <f>'Incremental_Cost Year 10'!AV149</f>
        <v>0</v>
      </c>
      <c r="EA45" s="92">
        <f>'Incremental_Cost Year 10'!AW149</f>
        <v>0</v>
      </c>
      <c r="EB45" s="92">
        <f>'Incremental_Cost Year 10'!AX149</f>
        <v>0</v>
      </c>
      <c r="EC45" s="92">
        <f>'Incremental_Cost Year 10'!AY149</f>
        <v>0</v>
      </c>
      <c r="ED45" s="92">
        <f>'Incremental_Cost Year 10'!AZ149</f>
        <v>0</v>
      </c>
      <c r="EE45" s="92">
        <f>'Incremental_Cost Year 10'!BA149</f>
        <v>0</v>
      </c>
      <c r="EF45" s="92">
        <f>'Incremental_Cost Year 10'!BB149</f>
        <v>-2362800</v>
      </c>
      <c r="EG45" s="70"/>
      <c r="EH45" s="92">
        <f t="shared" ref="EH45:ES45" si="204">H45+U45+AH45+AU45+BH45+BU45+CH45+CU45+DH45+DU45</f>
        <v>83142448.200000003</v>
      </c>
      <c r="EI45" s="92">
        <f t="shared" si="204"/>
        <v>38706254.399999999</v>
      </c>
      <c r="EJ45" s="92">
        <f t="shared" si="204"/>
        <v>69000000</v>
      </c>
      <c r="EK45" s="92">
        <f t="shared" si="204"/>
        <v>190848702.59999999</v>
      </c>
      <c r="EL45" s="92">
        <f t="shared" si="204"/>
        <v>102313902</v>
      </c>
      <c r="EM45" s="92">
        <f t="shared" si="204"/>
        <v>0</v>
      </c>
      <c r="EN45" s="92">
        <f t="shared" si="204"/>
        <v>0</v>
      </c>
      <c r="EO45" s="92">
        <f t="shared" si="204"/>
        <v>0</v>
      </c>
      <c r="EP45" s="92">
        <f t="shared" si="204"/>
        <v>0</v>
      </c>
      <c r="EQ45" s="92">
        <f t="shared" si="204"/>
        <v>0</v>
      </c>
      <c r="ER45" s="92">
        <f t="shared" si="204"/>
        <v>0</v>
      </c>
      <c r="ES45" s="92">
        <f t="shared" si="204"/>
        <v>-88534800.599999994</v>
      </c>
      <c r="EU45" s="194">
        <f t="shared" si="23"/>
        <v>0</v>
      </c>
      <c r="EW45" s="194">
        <f t="shared" si="24"/>
        <v>-88534800.599999994</v>
      </c>
      <c r="EX45" s="194">
        <f t="shared" si="21"/>
        <v>0</v>
      </c>
    </row>
    <row r="46" spans="1:154">
      <c r="B46" s="383" t="str">
        <f>'Incremental_Cost Year 1'!B150:E150</f>
        <v xml:space="preserve">3.Qellimi I Politikes ( Kodi, Emertimi)  Fuqizimi i sistemit të interguar shëndetësor me qëllim përmirësimin e ofrimit të kujdesit shëndetësor  </v>
      </c>
      <c r="C46" s="406"/>
      <c r="D46" s="406"/>
      <c r="E46" s="407"/>
      <c r="F46" s="50"/>
      <c r="G46" s="50"/>
      <c r="H46" s="53">
        <f>H47+H51+H55</f>
        <v>1858739308.3499999</v>
      </c>
      <c r="I46" s="93">
        <f t="shared" ref="I46:S46" si="205">I47+I51+I55</f>
        <v>4065539881</v>
      </c>
      <c r="J46" s="93">
        <f t="shared" si="205"/>
        <v>943528667.33333325</v>
      </c>
      <c r="K46" s="93">
        <f t="shared" si="205"/>
        <v>6867807856.6833324</v>
      </c>
      <c r="L46" s="93">
        <f t="shared" si="205"/>
        <v>6579978690.4666672</v>
      </c>
      <c r="M46" s="93">
        <f t="shared" si="205"/>
        <v>45200000</v>
      </c>
      <c r="N46" s="93">
        <f t="shared" si="205"/>
        <v>55200000</v>
      </c>
      <c r="O46" s="93">
        <f t="shared" si="205"/>
        <v>0</v>
      </c>
      <c r="P46" s="93">
        <f t="shared" si="205"/>
        <v>0</v>
      </c>
      <c r="Q46" s="93">
        <f t="shared" si="205"/>
        <v>186745167</v>
      </c>
      <c r="R46" s="93">
        <f t="shared" si="205"/>
        <v>0</v>
      </c>
      <c r="S46" s="93">
        <f t="shared" si="205"/>
        <v>-683999.21666656912</v>
      </c>
      <c r="U46" s="93">
        <f>U47+U51+U55</f>
        <v>12126183777.660002</v>
      </c>
      <c r="V46" s="93">
        <f t="shared" ref="V46:AF46" si="206">V47+V51+V55</f>
        <v>14819658106</v>
      </c>
      <c r="W46" s="93">
        <f t="shared" si="206"/>
        <v>2037081850</v>
      </c>
      <c r="X46" s="93">
        <f t="shared" si="206"/>
        <v>28982923733.66</v>
      </c>
      <c r="Y46" s="93">
        <f t="shared" si="206"/>
        <v>28126106607.599998</v>
      </c>
      <c r="Z46" s="93">
        <f t="shared" si="206"/>
        <v>115000000</v>
      </c>
      <c r="AA46" s="93">
        <f t="shared" si="206"/>
        <v>272000000</v>
      </c>
      <c r="AB46" s="93">
        <f t="shared" si="206"/>
        <v>0</v>
      </c>
      <c r="AC46" s="93">
        <f t="shared" si="206"/>
        <v>0</v>
      </c>
      <c r="AD46" s="93">
        <f t="shared" si="206"/>
        <v>212700000</v>
      </c>
      <c r="AE46" s="93">
        <f t="shared" si="206"/>
        <v>0</v>
      </c>
      <c r="AF46" s="93">
        <f t="shared" si="206"/>
        <v>-257117126.05999848</v>
      </c>
      <c r="AH46" s="93">
        <f>AH47+AH51+AH55</f>
        <v>12525140215.110001</v>
      </c>
      <c r="AI46" s="93">
        <f t="shared" ref="AI46:AS46" si="207">AI47+AI51+AI55</f>
        <v>15303672306</v>
      </c>
      <c r="AJ46" s="93">
        <f t="shared" si="207"/>
        <v>2967794950</v>
      </c>
      <c r="AK46" s="93">
        <f t="shared" si="207"/>
        <v>30796607471.109997</v>
      </c>
      <c r="AL46" s="93">
        <f t="shared" si="207"/>
        <v>28244899603.200001</v>
      </c>
      <c r="AM46" s="93">
        <f t="shared" si="207"/>
        <v>100000000</v>
      </c>
      <c r="AN46" s="93">
        <f t="shared" si="207"/>
        <v>602000000</v>
      </c>
      <c r="AO46" s="93">
        <f t="shared" si="207"/>
        <v>0</v>
      </c>
      <c r="AP46" s="93">
        <f t="shared" si="207"/>
        <v>0</v>
      </c>
      <c r="AQ46" s="93">
        <f t="shared" si="207"/>
        <v>299300000</v>
      </c>
      <c r="AR46" s="93">
        <f t="shared" si="207"/>
        <v>0</v>
      </c>
      <c r="AS46" s="93">
        <f t="shared" si="207"/>
        <v>-1550407867.9099982</v>
      </c>
      <c r="AU46" s="93">
        <f>AU47+AU51+AU55</f>
        <v>12821145048.960001</v>
      </c>
      <c r="AV46" s="93">
        <f t="shared" ref="AV46:BF46" si="208">AV47+AV51+AV55</f>
        <v>16024922606</v>
      </c>
      <c r="AW46" s="93">
        <f t="shared" si="208"/>
        <v>2953773000</v>
      </c>
      <c r="AX46" s="93">
        <f t="shared" si="208"/>
        <v>31799840654.959999</v>
      </c>
      <c r="AY46" s="93">
        <f t="shared" si="208"/>
        <v>28903081787.200001</v>
      </c>
      <c r="AZ46" s="93">
        <f t="shared" si="208"/>
        <v>200000000</v>
      </c>
      <c r="BA46" s="93">
        <f t="shared" si="208"/>
        <v>602000000</v>
      </c>
      <c r="BB46" s="93">
        <f t="shared" si="208"/>
        <v>0</v>
      </c>
      <c r="BC46" s="93">
        <f t="shared" si="208"/>
        <v>0</v>
      </c>
      <c r="BD46" s="93">
        <f t="shared" si="208"/>
        <v>208000000</v>
      </c>
      <c r="BE46" s="93">
        <f t="shared" si="208"/>
        <v>0</v>
      </c>
      <c r="BF46" s="93">
        <f t="shared" si="208"/>
        <v>-1886758867.7599983</v>
      </c>
      <c r="BH46" s="93">
        <f>BH47+BH51+BH55</f>
        <v>13119754218.360001</v>
      </c>
      <c r="BI46" s="93">
        <f t="shared" ref="BI46:BS46" si="209">BI47+BI51+BI55</f>
        <v>16314054781</v>
      </c>
      <c r="BJ46" s="93">
        <f t="shared" si="209"/>
        <v>500026900</v>
      </c>
      <c r="BK46" s="93">
        <f t="shared" si="209"/>
        <v>29933835899.359997</v>
      </c>
      <c r="BL46" s="93">
        <f t="shared" si="209"/>
        <v>28068567000.200001</v>
      </c>
      <c r="BM46" s="93">
        <f t="shared" si="209"/>
        <v>0</v>
      </c>
      <c r="BN46" s="93">
        <f t="shared" si="209"/>
        <v>0</v>
      </c>
      <c r="BO46" s="93">
        <f t="shared" si="209"/>
        <v>0</v>
      </c>
      <c r="BP46" s="93">
        <f t="shared" si="209"/>
        <v>0</v>
      </c>
      <c r="BQ46" s="93">
        <f t="shared" si="209"/>
        <v>0</v>
      </c>
      <c r="BR46" s="93">
        <f t="shared" si="209"/>
        <v>0</v>
      </c>
      <c r="BS46" s="93">
        <f t="shared" si="209"/>
        <v>-1865268899.1599982</v>
      </c>
      <c r="BU46" s="93">
        <f>BU47+BU51+BU55</f>
        <v>12851256072</v>
      </c>
      <c r="BV46" s="93">
        <f t="shared" ref="BV46:CF46" si="210">BV47+BV51+BV55</f>
        <v>16614265425</v>
      </c>
      <c r="BW46" s="93">
        <f t="shared" si="210"/>
        <v>0</v>
      </c>
      <c r="BX46" s="93">
        <f t="shared" si="210"/>
        <v>29465521496.999996</v>
      </c>
      <c r="BY46" s="93">
        <f t="shared" si="210"/>
        <v>27665521497.200001</v>
      </c>
      <c r="BZ46" s="93">
        <f t="shared" si="210"/>
        <v>0</v>
      </c>
      <c r="CA46" s="93">
        <f t="shared" si="210"/>
        <v>0</v>
      </c>
      <c r="CB46" s="93">
        <f t="shared" si="210"/>
        <v>0</v>
      </c>
      <c r="CC46" s="93">
        <f t="shared" si="210"/>
        <v>0</v>
      </c>
      <c r="CD46" s="93">
        <f t="shared" si="210"/>
        <v>0</v>
      </c>
      <c r="CE46" s="93">
        <f t="shared" si="210"/>
        <v>0</v>
      </c>
      <c r="CF46" s="93">
        <f t="shared" si="210"/>
        <v>-1799999999.7999997</v>
      </c>
      <c r="CH46" s="93">
        <f>CH47+CH51+CH55</f>
        <v>12850100975.4</v>
      </c>
      <c r="CI46" s="93">
        <f t="shared" ref="CI46:CS46" si="211">CI47+CI51+CI55</f>
        <v>16915600751</v>
      </c>
      <c r="CJ46" s="93">
        <f t="shared" si="211"/>
        <v>0</v>
      </c>
      <c r="CK46" s="93">
        <f t="shared" si="211"/>
        <v>29765701726.399998</v>
      </c>
      <c r="CL46" s="93">
        <f t="shared" si="211"/>
        <v>27965701726.200001</v>
      </c>
      <c r="CM46" s="93">
        <f t="shared" si="211"/>
        <v>0</v>
      </c>
      <c r="CN46" s="93">
        <f t="shared" si="211"/>
        <v>0</v>
      </c>
      <c r="CO46" s="93">
        <f t="shared" si="211"/>
        <v>0</v>
      </c>
      <c r="CP46" s="93">
        <f t="shared" si="211"/>
        <v>0</v>
      </c>
      <c r="CQ46" s="93">
        <f t="shared" si="211"/>
        <v>0</v>
      </c>
      <c r="CR46" s="93">
        <f t="shared" si="211"/>
        <v>0</v>
      </c>
      <c r="CS46" s="93">
        <f t="shared" si="211"/>
        <v>-1800000000.1999998</v>
      </c>
      <c r="CU46" s="93">
        <f>CU47+CU51+CU55</f>
        <v>12850100975.4</v>
      </c>
      <c r="CV46" s="93">
        <f t="shared" ref="CV46:DF46" si="212">CV47+CV51+CV55</f>
        <v>17223057750.400002</v>
      </c>
      <c r="CW46" s="93">
        <f t="shared" si="212"/>
        <v>0</v>
      </c>
      <c r="CX46" s="93">
        <f t="shared" si="212"/>
        <v>30073158725.799999</v>
      </c>
      <c r="CY46" s="93">
        <f t="shared" si="212"/>
        <v>28273158726.200001</v>
      </c>
      <c r="CZ46" s="93">
        <f t="shared" si="212"/>
        <v>0</v>
      </c>
      <c r="DA46" s="93">
        <f t="shared" si="212"/>
        <v>0</v>
      </c>
      <c r="DB46" s="93">
        <f t="shared" si="212"/>
        <v>0</v>
      </c>
      <c r="DC46" s="93">
        <f t="shared" si="212"/>
        <v>0</v>
      </c>
      <c r="DD46" s="93">
        <f t="shared" si="212"/>
        <v>0</v>
      </c>
      <c r="DE46" s="93">
        <f t="shared" si="212"/>
        <v>0</v>
      </c>
      <c r="DF46" s="93">
        <f t="shared" si="212"/>
        <v>-1799999999.5999999</v>
      </c>
      <c r="DH46" s="93">
        <f>DH47+DH51+DH55</f>
        <v>12844443359.4</v>
      </c>
      <c r="DI46" s="93">
        <f t="shared" ref="DI46:DS46" si="213">DI47+DI51+DI55</f>
        <v>17531139307</v>
      </c>
      <c r="DJ46" s="93">
        <f t="shared" si="213"/>
        <v>0</v>
      </c>
      <c r="DK46" s="93">
        <f t="shared" si="213"/>
        <v>30375582666.399998</v>
      </c>
      <c r="DL46" s="93">
        <f t="shared" si="213"/>
        <v>28575582665.900002</v>
      </c>
      <c r="DM46" s="93">
        <f t="shared" si="213"/>
        <v>0</v>
      </c>
      <c r="DN46" s="93">
        <f t="shared" si="213"/>
        <v>0</v>
      </c>
      <c r="DO46" s="93">
        <f t="shared" si="213"/>
        <v>0</v>
      </c>
      <c r="DP46" s="93">
        <f t="shared" si="213"/>
        <v>0</v>
      </c>
      <c r="DQ46" s="93">
        <f t="shared" si="213"/>
        <v>0</v>
      </c>
      <c r="DR46" s="93">
        <f t="shared" si="213"/>
        <v>0</v>
      </c>
      <c r="DS46" s="93">
        <f t="shared" si="213"/>
        <v>-1800000000.5</v>
      </c>
      <c r="DU46" s="93">
        <f>DU47+DU51+DU55</f>
        <v>12850100975.4</v>
      </c>
      <c r="DV46" s="93">
        <f t="shared" ref="DV46:EF46" si="214">DV47+DV51+DV55</f>
        <v>17604319072</v>
      </c>
      <c r="DW46" s="93">
        <f t="shared" si="214"/>
        <v>0</v>
      </c>
      <c r="DX46" s="93">
        <f t="shared" si="214"/>
        <v>30454420047.399998</v>
      </c>
      <c r="DY46" s="93">
        <f t="shared" si="214"/>
        <v>28654420047.200001</v>
      </c>
      <c r="DZ46" s="93">
        <f t="shared" si="214"/>
        <v>0</v>
      </c>
      <c r="EA46" s="93">
        <f t="shared" si="214"/>
        <v>0</v>
      </c>
      <c r="EB46" s="93">
        <f t="shared" si="214"/>
        <v>0</v>
      </c>
      <c r="EC46" s="93">
        <f t="shared" si="214"/>
        <v>0</v>
      </c>
      <c r="ED46" s="93">
        <f t="shared" si="214"/>
        <v>0</v>
      </c>
      <c r="EE46" s="93">
        <f t="shared" si="214"/>
        <v>0</v>
      </c>
      <c r="EF46" s="93">
        <f t="shared" si="214"/>
        <v>-1800000000.1999998</v>
      </c>
      <c r="EH46" s="93">
        <f t="shared" ref="EH46:ES46" si="215">EH47+EH51+EH55</f>
        <v>116696964926.03998</v>
      </c>
      <c r="EI46" s="93">
        <f t="shared" si="215"/>
        <v>152416229985.39999</v>
      </c>
      <c r="EJ46" s="93">
        <f t="shared" si="215"/>
        <v>9402205367.333334</v>
      </c>
      <c r="EK46" s="93">
        <f t="shared" si="215"/>
        <v>278515400278.77332</v>
      </c>
      <c r="EL46" s="93">
        <f t="shared" si="215"/>
        <v>261057018351.36667</v>
      </c>
      <c r="EM46" s="93">
        <f t="shared" si="215"/>
        <v>460200000</v>
      </c>
      <c r="EN46" s="93">
        <f t="shared" si="215"/>
        <v>1531200000</v>
      </c>
      <c r="EO46" s="93">
        <f t="shared" si="215"/>
        <v>0</v>
      </c>
      <c r="EP46" s="93">
        <f t="shared" si="215"/>
        <v>0</v>
      </c>
      <c r="EQ46" s="93">
        <f t="shared" si="215"/>
        <v>906745167</v>
      </c>
      <c r="ER46" s="93">
        <f t="shared" si="215"/>
        <v>0</v>
      </c>
      <c r="ES46" s="93">
        <f t="shared" si="215"/>
        <v>-14560236760.406662</v>
      </c>
      <c r="EU46" s="194">
        <f t="shared" si="23"/>
        <v>2898145167</v>
      </c>
      <c r="EW46" s="194">
        <f t="shared" si="24"/>
        <v>-14560236760.406647</v>
      </c>
      <c r="EX46" s="194">
        <f t="shared" si="21"/>
        <v>-1.52587890625E-5</v>
      </c>
    </row>
    <row r="47" spans="1:154">
      <c r="A47" s="42"/>
      <c r="B47" s="48"/>
      <c r="C47" s="404" t="str">
        <f>'Incremental_Cost Year 1'!C151:E151</f>
        <v>3.1 Objektivi Specifik: Fuqizimi i mëtejshëm i kujdesit shëndetësor parësor, si porta e parë hyrëse e qytetarit.</v>
      </c>
      <c r="D47" s="404"/>
      <c r="E47" s="405"/>
      <c r="F47" s="67"/>
      <c r="G47" s="67"/>
      <c r="H47" s="54">
        <f>SUM(H48:H50)</f>
        <v>2145179.4</v>
      </c>
      <c r="I47" s="94">
        <f t="shared" ref="I47:S47" si="216">SUM(I48:I50)</f>
        <v>7260000</v>
      </c>
      <c r="J47" s="94">
        <f t="shared" si="216"/>
        <v>495349833.33333331</v>
      </c>
      <c r="K47" s="94">
        <f t="shared" si="216"/>
        <v>504755012.73333329</v>
      </c>
      <c r="L47" s="94">
        <f t="shared" si="216"/>
        <v>318009845.66666669</v>
      </c>
      <c r="M47" s="94">
        <f t="shared" si="216"/>
        <v>0</v>
      </c>
      <c r="N47" s="94">
        <f t="shared" si="216"/>
        <v>0</v>
      </c>
      <c r="O47" s="94">
        <f t="shared" si="216"/>
        <v>0</v>
      </c>
      <c r="P47" s="94">
        <f t="shared" si="216"/>
        <v>0</v>
      </c>
      <c r="Q47" s="94">
        <f t="shared" si="216"/>
        <v>186745167</v>
      </c>
      <c r="R47" s="94">
        <f t="shared" si="216"/>
        <v>0</v>
      </c>
      <c r="S47" s="94">
        <f t="shared" si="216"/>
        <v>-6.6666664555668831E-2</v>
      </c>
      <c r="U47" s="94">
        <f>SUM(U48:U50)</f>
        <v>13318971</v>
      </c>
      <c r="V47" s="94">
        <f t="shared" ref="V47:AF47" si="217">SUM(V48:V50)</f>
        <v>22915800</v>
      </c>
      <c r="W47" s="94">
        <f t="shared" si="217"/>
        <v>450418800</v>
      </c>
      <c r="X47" s="94">
        <f t="shared" si="217"/>
        <v>486653571</v>
      </c>
      <c r="Y47" s="94">
        <f t="shared" si="217"/>
        <v>233051943.40000001</v>
      </c>
      <c r="Z47" s="94">
        <f t="shared" si="217"/>
        <v>0</v>
      </c>
      <c r="AA47" s="94">
        <f t="shared" si="217"/>
        <v>0</v>
      </c>
      <c r="AB47" s="94">
        <f t="shared" si="217"/>
        <v>0</v>
      </c>
      <c r="AC47" s="94">
        <f t="shared" si="217"/>
        <v>0</v>
      </c>
      <c r="AD47" s="94">
        <f t="shared" si="217"/>
        <v>202700000</v>
      </c>
      <c r="AE47" s="94">
        <f t="shared" si="217"/>
        <v>0</v>
      </c>
      <c r="AF47" s="94">
        <f t="shared" si="217"/>
        <v>-50901627.600000001</v>
      </c>
      <c r="AH47" s="94">
        <f>SUM(AH48:AH50)</f>
        <v>15346283.4</v>
      </c>
      <c r="AI47" s="94">
        <f t="shared" ref="AI47:AS47" si="218">SUM(AI48:AI50)</f>
        <v>17647800</v>
      </c>
      <c r="AJ47" s="94">
        <f t="shared" si="218"/>
        <v>452500000</v>
      </c>
      <c r="AK47" s="94">
        <f t="shared" si="218"/>
        <v>485494083.40000004</v>
      </c>
      <c r="AL47" s="94">
        <f t="shared" si="218"/>
        <v>140808214</v>
      </c>
      <c r="AM47" s="94">
        <f t="shared" si="218"/>
        <v>0</v>
      </c>
      <c r="AN47" s="94">
        <f t="shared" si="218"/>
        <v>0</v>
      </c>
      <c r="AO47" s="94">
        <f t="shared" si="218"/>
        <v>0</v>
      </c>
      <c r="AP47" s="94">
        <f t="shared" si="218"/>
        <v>0</v>
      </c>
      <c r="AQ47" s="94">
        <f t="shared" si="218"/>
        <v>299300000</v>
      </c>
      <c r="AR47" s="94">
        <f t="shared" si="218"/>
        <v>0</v>
      </c>
      <c r="AS47" s="94">
        <f t="shared" si="218"/>
        <v>-45385869.399999999</v>
      </c>
      <c r="AU47" s="94">
        <f>SUM(AU48:AU50)</f>
        <v>13931879.4</v>
      </c>
      <c r="AV47" s="94">
        <f t="shared" ref="AV47:BF47" si="219">SUM(AV48:AV50)</f>
        <v>11427300</v>
      </c>
      <c r="AW47" s="94">
        <f t="shared" si="219"/>
        <v>337500000</v>
      </c>
      <c r="AX47" s="94">
        <f t="shared" si="219"/>
        <v>362859179.40000004</v>
      </c>
      <c r="AY47" s="94">
        <f t="shared" si="219"/>
        <v>109401310</v>
      </c>
      <c r="AZ47" s="94">
        <f t="shared" si="219"/>
        <v>0</v>
      </c>
      <c r="BA47" s="94">
        <f t="shared" si="219"/>
        <v>0</v>
      </c>
      <c r="BB47" s="94">
        <f t="shared" si="219"/>
        <v>0</v>
      </c>
      <c r="BC47" s="94">
        <f t="shared" si="219"/>
        <v>0</v>
      </c>
      <c r="BD47" s="94">
        <f t="shared" si="219"/>
        <v>208000000</v>
      </c>
      <c r="BE47" s="94">
        <f t="shared" si="219"/>
        <v>0</v>
      </c>
      <c r="BF47" s="94">
        <f t="shared" si="219"/>
        <v>-45457869.399999999</v>
      </c>
      <c r="BH47" s="94">
        <f>SUM(BH48:BH50)</f>
        <v>12871076.4</v>
      </c>
      <c r="BI47" s="94">
        <f t="shared" ref="BI47:BS47" si="220">SUM(BI48:BI50)</f>
        <v>3472875</v>
      </c>
      <c r="BJ47" s="94">
        <f t="shared" si="220"/>
        <v>0</v>
      </c>
      <c r="BK47" s="94">
        <f t="shared" si="220"/>
        <v>16343951.4</v>
      </c>
      <c r="BL47" s="94">
        <f t="shared" si="220"/>
        <v>16343951</v>
      </c>
      <c r="BM47" s="94">
        <f t="shared" si="220"/>
        <v>0</v>
      </c>
      <c r="BN47" s="94">
        <f t="shared" si="220"/>
        <v>0</v>
      </c>
      <c r="BO47" s="94">
        <f t="shared" si="220"/>
        <v>0</v>
      </c>
      <c r="BP47" s="94">
        <f t="shared" si="220"/>
        <v>0</v>
      </c>
      <c r="BQ47" s="94">
        <f t="shared" si="220"/>
        <v>0</v>
      </c>
      <c r="BR47" s="94">
        <f t="shared" si="220"/>
        <v>0</v>
      </c>
      <c r="BS47" s="94">
        <f t="shared" si="220"/>
        <v>-0.40000000037252903</v>
      </c>
      <c r="BU47" s="94">
        <f>SUM(BU48:BU50)</f>
        <v>12871076.4</v>
      </c>
      <c r="BV47" s="94">
        <f t="shared" ref="BV47:CF47" si="221">SUM(BV48:BV50)</f>
        <v>3646519</v>
      </c>
      <c r="BW47" s="94">
        <f t="shared" si="221"/>
        <v>0</v>
      </c>
      <c r="BX47" s="94">
        <f t="shared" si="221"/>
        <v>16517595.4</v>
      </c>
      <c r="BY47" s="94">
        <f t="shared" si="221"/>
        <v>16517595</v>
      </c>
      <c r="BZ47" s="94">
        <f t="shared" si="221"/>
        <v>0</v>
      </c>
      <c r="CA47" s="94">
        <f t="shared" si="221"/>
        <v>0</v>
      </c>
      <c r="CB47" s="94">
        <f t="shared" si="221"/>
        <v>0</v>
      </c>
      <c r="CC47" s="94">
        <f t="shared" si="221"/>
        <v>0</v>
      </c>
      <c r="CD47" s="94">
        <f t="shared" si="221"/>
        <v>0</v>
      </c>
      <c r="CE47" s="94">
        <f t="shared" si="221"/>
        <v>0</v>
      </c>
      <c r="CF47" s="94">
        <f t="shared" si="221"/>
        <v>-0.40000000037252903</v>
      </c>
      <c r="CH47" s="94">
        <f>SUM(CH48:CH50)</f>
        <v>12871076.4</v>
      </c>
      <c r="CI47" s="94">
        <f t="shared" ref="CI47:CS47" si="222">SUM(CI48:CI50)</f>
        <v>3828845</v>
      </c>
      <c r="CJ47" s="94">
        <f t="shared" si="222"/>
        <v>0</v>
      </c>
      <c r="CK47" s="94">
        <f t="shared" si="222"/>
        <v>16699921.4</v>
      </c>
      <c r="CL47" s="94">
        <f t="shared" si="222"/>
        <v>16699921</v>
      </c>
      <c r="CM47" s="94">
        <f t="shared" si="222"/>
        <v>0</v>
      </c>
      <c r="CN47" s="94">
        <f t="shared" si="222"/>
        <v>0</v>
      </c>
      <c r="CO47" s="94">
        <f t="shared" si="222"/>
        <v>0</v>
      </c>
      <c r="CP47" s="94">
        <f t="shared" si="222"/>
        <v>0</v>
      </c>
      <c r="CQ47" s="94">
        <f t="shared" si="222"/>
        <v>0</v>
      </c>
      <c r="CR47" s="94">
        <f t="shared" si="222"/>
        <v>0</v>
      </c>
      <c r="CS47" s="94">
        <f t="shared" si="222"/>
        <v>-0.40000000037252903</v>
      </c>
      <c r="CU47" s="94">
        <f>SUM(CU48:CU50)</f>
        <v>12871076.4</v>
      </c>
      <c r="CV47" s="94">
        <f t="shared" ref="CV47:DF47" si="223">SUM(CV48:CV50)</f>
        <v>4824344.4000000004</v>
      </c>
      <c r="CW47" s="94">
        <f t="shared" si="223"/>
        <v>0</v>
      </c>
      <c r="CX47" s="94">
        <f t="shared" si="223"/>
        <v>17695420.800000001</v>
      </c>
      <c r="CY47" s="94">
        <f t="shared" si="223"/>
        <v>17695421</v>
      </c>
      <c r="CZ47" s="94">
        <f t="shared" si="223"/>
        <v>0</v>
      </c>
      <c r="DA47" s="94">
        <f t="shared" si="223"/>
        <v>0</v>
      </c>
      <c r="DB47" s="94">
        <f t="shared" si="223"/>
        <v>0</v>
      </c>
      <c r="DC47" s="94">
        <f t="shared" si="223"/>
        <v>0</v>
      </c>
      <c r="DD47" s="94">
        <f t="shared" si="223"/>
        <v>0</v>
      </c>
      <c r="DE47" s="94">
        <f t="shared" si="223"/>
        <v>0</v>
      </c>
      <c r="DF47" s="94">
        <f t="shared" si="223"/>
        <v>0.19999999925494194</v>
      </c>
      <c r="DH47" s="94">
        <f>SUM(DH48:DH50)</f>
        <v>12871076.4</v>
      </c>
      <c r="DI47" s="94">
        <f t="shared" ref="DI47:DS47" si="224">SUM(DI48:DI50)</f>
        <v>4221301</v>
      </c>
      <c r="DJ47" s="94">
        <f t="shared" si="224"/>
        <v>0</v>
      </c>
      <c r="DK47" s="94">
        <f t="shared" si="224"/>
        <v>17092377.399999999</v>
      </c>
      <c r="DL47" s="94">
        <f t="shared" si="224"/>
        <v>17092377</v>
      </c>
      <c r="DM47" s="94">
        <f t="shared" si="224"/>
        <v>0</v>
      </c>
      <c r="DN47" s="94">
        <f t="shared" si="224"/>
        <v>0</v>
      </c>
      <c r="DO47" s="94">
        <f t="shared" si="224"/>
        <v>0</v>
      </c>
      <c r="DP47" s="94">
        <f t="shared" si="224"/>
        <v>0</v>
      </c>
      <c r="DQ47" s="94">
        <f t="shared" si="224"/>
        <v>0</v>
      </c>
      <c r="DR47" s="94">
        <f t="shared" si="224"/>
        <v>0</v>
      </c>
      <c r="DS47" s="94">
        <f t="shared" si="224"/>
        <v>-0.39999999850988388</v>
      </c>
      <c r="DU47" s="94">
        <f>SUM(DU48:DU50)</f>
        <v>12871076.4</v>
      </c>
      <c r="DV47" s="94">
        <f t="shared" ref="DV47:EF47" si="225">SUM(DV48:DV50)</f>
        <v>4432366</v>
      </c>
      <c r="DW47" s="94">
        <f t="shared" si="225"/>
        <v>0</v>
      </c>
      <c r="DX47" s="94">
        <f t="shared" si="225"/>
        <v>17303442.399999999</v>
      </c>
      <c r="DY47" s="94">
        <f t="shared" si="225"/>
        <v>17303442</v>
      </c>
      <c r="DZ47" s="94">
        <f t="shared" si="225"/>
        <v>0</v>
      </c>
      <c r="EA47" s="94">
        <f t="shared" si="225"/>
        <v>0</v>
      </c>
      <c r="EB47" s="94">
        <f t="shared" si="225"/>
        <v>0</v>
      </c>
      <c r="EC47" s="94">
        <f t="shared" si="225"/>
        <v>0</v>
      </c>
      <c r="ED47" s="94">
        <f t="shared" si="225"/>
        <v>0</v>
      </c>
      <c r="EE47" s="94">
        <f t="shared" si="225"/>
        <v>0</v>
      </c>
      <c r="EF47" s="94">
        <f t="shared" si="225"/>
        <v>-0.39999999850988388</v>
      </c>
      <c r="EH47" s="94">
        <f t="shared" ref="EH47:ES47" si="226">SUM(EH48:EH50)</f>
        <v>121968771.60000002</v>
      </c>
      <c r="EI47" s="94">
        <f t="shared" si="226"/>
        <v>83677150.400000006</v>
      </c>
      <c r="EJ47" s="94">
        <f t="shared" si="226"/>
        <v>1735768633.3333333</v>
      </c>
      <c r="EK47" s="94">
        <f t="shared" si="226"/>
        <v>1941414555.3333335</v>
      </c>
      <c r="EL47" s="94">
        <f t="shared" si="226"/>
        <v>902924020.0666666</v>
      </c>
      <c r="EM47" s="94">
        <f t="shared" si="226"/>
        <v>0</v>
      </c>
      <c r="EN47" s="94">
        <f t="shared" si="226"/>
        <v>0</v>
      </c>
      <c r="EO47" s="94">
        <f t="shared" si="226"/>
        <v>0</v>
      </c>
      <c r="EP47" s="94">
        <f t="shared" si="226"/>
        <v>0</v>
      </c>
      <c r="EQ47" s="94">
        <f t="shared" si="226"/>
        <v>896745167</v>
      </c>
      <c r="ER47" s="94">
        <f t="shared" si="226"/>
        <v>0</v>
      </c>
      <c r="ES47" s="94">
        <f t="shared" si="226"/>
        <v>-141745368.26666668</v>
      </c>
      <c r="EU47" s="194">
        <f t="shared" si="23"/>
        <v>896745167</v>
      </c>
      <c r="EW47" s="194">
        <f t="shared" si="24"/>
        <v>-141745368.26666689</v>
      </c>
      <c r="EX47" s="194">
        <f t="shared" si="21"/>
        <v>0</v>
      </c>
    </row>
    <row r="48" spans="1:154" ht="27.6">
      <c r="B48" s="43"/>
      <c r="C48" s="68"/>
      <c r="D48" s="193" t="str">
        <f>'Incremental_Cost Year 1'!D156</f>
        <v>07220 Shërbime të Kujdesit Shëndetësor Parësor</v>
      </c>
      <c r="E48" s="193" t="str">
        <f>'Incremental_Cost Year 1'!E156</f>
        <v>3.1.1.Forcimi i shërbimeve dhe rritja e aksesit në kujdesin shëndetësor parësor</v>
      </c>
      <c r="F48" s="96">
        <f>'Incremental_Cost Year 1'!F156</f>
        <v>2021</v>
      </c>
      <c r="G48" s="96">
        <f>'Incremental_Cost Year 1'!G156</f>
        <v>2025</v>
      </c>
      <c r="H48" s="52">
        <f>'Incremental_Cost Year 1'!AQ156</f>
        <v>0</v>
      </c>
      <c r="I48" s="92">
        <f>'Incremental_Cost Year 1'!AR156</f>
        <v>5160000</v>
      </c>
      <c r="J48" s="92">
        <f>'Incremental_Cost Year 1'!AS156</f>
        <v>467898000</v>
      </c>
      <c r="K48" s="92">
        <f>'Incremental_Cost Year 1'!AT156</f>
        <v>473058000</v>
      </c>
      <c r="L48" s="92">
        <f>'Incremental_Cost Year 1'!AU156</f>
        <v>309898000</v>
      </c>
      <c r="M48" s="92">
        <f>'Incremental_Cost Year 1'!AV156</f>
        <v>0</v>
      </c>
      <c r="N48" s="92">
        <f>'Incremental_Cost Year 1'!AW156</f>
        <v>0</v>
      </c>
      <c r="O48" s="92">
        <f>'Incremental_Cost Year 1'!AX156</f>
        <v>0</v>
      </c>
      <c r="P48" s="92">
        <f>'Incremental_Cost Year 1'!AY156</f>
        <v>0</v>
      </c>
      <c r="Q48" s="92">
        <f>'Incremental_Cost Year 1'!AZ156</f>
        <v>163160000</v>
      </c>
      <c r="R48" s="92">
        <f>'Incremental_Cost Year 1'!BA156</f>
        <v>0</v>
      </c>
      <c r="S48" s="92">
        <f>'Incremental_Cost Year 1'!BB156</f>
        <v>0</v>
      </c>
      <c r="U48" s="92">
        <f>'Incremental_Cost Year 2'!AQ156</f>
        <v>447894.6</v>
      </c>
      <c r="V48" s="92">
        <f>'Incremental_Cost Year 2'!AR156</f>
        <v>19915800</v>
      </c>
      <c r="W48" s="92">
        <f>'Incremental_Cost Year 2'!AS156</f>
        <v>350809800</v>
      </c>
      <c r="X48" s="92">
        <f>'Incremental_Cost Year 2'!AT156</f>
        <v>371173494.60000002</v>
      </c>
      <c r="Y48" s="92">
        <f>'Incremental_Cost Year 2'!AU156</f>
        <v>147571867</v>
      </c>
      <c r="Z48" s="92">
        <f>'Incremental_Cost Year 2'!AV156</f>
        <v>0</v>
      </c>
      <c r="AA48" s="92">
        <f>'Incremental_Cost Year 2'!AW156</f>
        <v>0</v>
      </c>
      <c r="AB48" s="92">
        <f>'Incremental_Cost Year 2'!AX156</f>
        <v>0</v>
      </c>
      <c r="AC48" s="92">
        <f>'Incremental_Cost Year 2'!AY156</f>
        <v>0</v>
      </c>
      <c r="AD48" s="92">
        <f>'Incremental_Cost Year 2'!AZ156</f>
        <v>172700000</v>
      </c>
      <c r="AE48" s="92">
        <f>'Incremental_Cost Year 2'!BA156</f>
        <v>0</v>
      </c>
      <c r="AF48" s="92">
        <f>'Incremental_Cost Year 2'!BB156</f>
        <v>-50901627.600000001</v>
      </c>
      <c r="AH48" s="92">
        <f>'Incremental_Cost Year 3'!AQ156</f>
        <v>1980165.6</v>
      </c>
      <c r="AI48" s="92">
        <f>'Incremental_Cost Year 3'!AR156</f>
        <v>13411800</v>
      </c>
      <c r="AJ48" s="92">
        <f>'Incremental_Cost Year 3'!AS156</f>
        <v>287500000</v>
      </c>
      <c r="AK48" s="92">
        <f>'Incremental_Cost Year 3'!AT156</f>
        <v>302891965.60000002</v>
      </c>
      <c r="AL48" s="92">
        <f>'Incremental_Cost Year 3'!AU156</f>
        <v>94232138</v>
      </c>
      <c r="AM48" s="92">
        <f>'Incremental_Cost Year 3'!AV156</f>
        <v>0</v>
      </c>
      <c r="AN48" s="92">
        <f>'Incremental_Cost Year 3'!AW156</f>
        <v>0</v>
      </c>
      <c r="AO48" s="92">
        <f>'Incremental_Cost Year 3'!AX156</f>
        <v>0</v>
      </c>
      <c r="AP48" s="92">
        <f>'Incremental_Cost Year 3'!AY156</f>
        <v>0</v>
      </c>
      <c r="AQ48" s="92">
        <f>'Incremental_Cost Year 3'!AZ156</f>
        <v>164300000</v>
      </c>
      <c r="AR48" s="92">
        <f>'Incremental_Cost Year 3'!BA156</f>
        <v>0</v>
      </c>
      <c r="AS48" s="92">
        <f>'Incremental_Cost Year 3'!BB156</f>
        <v>-44359827.600000001</v>
      </c>
      <c r="AU48" s="92">
        <f>'Incremental_Cost Year 4'!AQ156</f>
        <v>565761.6</v>
      </c>
      <c r="AV48" s="92">
        <f>'Incremental_Cost Year 4'!AR156</f>
        <v>6613800</v>
      </c>
      <c r="AW48" s="92">
        <f>'Incremental_Cost Year 4'!AS156</f>
        <v>287500000</v>
      </c>
      <c r="AX48" s="92">
        <f>'Incremental_Cost Year 4'!AT156</f>
        <v>294679561.60000002</v>
      </c>
      <c r="AY48" s="92">
        <f>'Incremental_Cost Year 4'!AU156</f>
        <v>92667734</v>
      </c>
      <c r="AZ48" s="92">
        <f>'Incremental_Cost Year 4'!AV156</f>
        <v>0</v>
      </c>
      <c r="BA48" s="92">
        <f>'Incremental_Cost Year 4'!AW156</f>
        <v>0</v>
      </c>
      <c r="BB48" s="92">
        <f>'Incremental_Cost Year 4'!AX156</f>
        <v>0</v>
      </c>
      <c r="BC48" s="92">
        <f>'Incremental_Cost Year 4'!AY156</f>
        <v>0</v>
      </c>
      <c r="BD48" s="92">
        <f>'Incremental_Cost Year 4'!AZ156</f>
        <v>158000000</v>
      </c>
      <c r="BE48" s="92">
        <f>'Incremental_Cost Year 4'!BA156</f>
        <v>0</v>
      </c>
      <c r="BF48" s="92">
        <f>'Incremental_Cost Year 4'!BB156</f>
        <v>-44011827.600000001</v>
      </c>
      <c r="BH48" s="92">
        <f>'Incremental_Cost Year 5'!AQ156</f>
        <v>0</v>
      </c>
      <c r="BI48" s="92">
        <f>'Incremental_Cost Year 5'!AR156</f>
        <v>0</v>
      </c>
      <c r="BJ48" s="92">
        <f>'Incremental_Cost Year 5'!AS156</f>
        <v>0</v>
      </c>
      <c r="BK48" s="92">
        <f>'Incremental_Cost Year 5'!AT156</f>
        <v>0</v>
      </c>
      <c r="BL48" s="92">
        <f>'Incremental_Cost Year 5'!AU156</f>
        <v>0</v>
      </c>
      <c r="BM48" s="92">
        <f>'Incremental_Cost Year 5'!AV156</f>
        <v>0</v>
      </c>
      <c r="BN48" s="92">
        <f>'Incremental_Cost Year 5'!AW156</f>
        <v>0</v>
      </c>
      <c r="BO48" s="92">
        <f>'Incremental_Cost Year 5'!AX156</f>
        <v>0</v>
      </c>
      <c r="BP48" s="92">
        <f>'Incremental_Cost Year 5'!AY156</f>
        <v>0</v>
      </c>
      <c r="BQ48" s="92">
        <f>'Incremental_Cost Year 5'!AZ156</f>
        <v>0</v>
      </c>
      <c r="BR48" s="92">
        <f>'Incremental_Cost Year 5'!BA156</f>
        <v>0</v>
      </c>
      <c r="BS48" s="92">
        <f>'Incremental_Cost Year 5'!BB156</f>
        <v>0</v>
      </c>
      <c r="BU48" s="92">
        <f>'Incremental_Cost Year 6'!AQ156</f>
        <v>0</v>
      </c>
      <c r="BV48" s="92">
        <f>'Incremental_Cost Year 6'!AR156</f>
        <v>0</v>
      </c>
      <c r="BW48" s="92">
        <f>'Incremental_Cost Year 6'!AS156</f>
        <v>0</v>
      </c>
      <c r="BX48" s="92">
        <f>'Incremental_Cost Year 6'!AT156</f>
        <v>0</v>
      </c>
      <c r="BY48" s="92">
        <f>'Incremental_Cost Year 6'!AU156</f>
        <v>0</v>
      </c>
      <c r="BZ48" s="92">
        <f>'Incremental_Cost Year 6'!AV156</f>
        <v>0</v>
      </c>
      <c r="CA48" s="92">
        <f>'Incremental_Cost Year 6'!AW156</f>
        <v>0</v>
      </c>
      <c r="CB48" s="92">
        <f>'Incremental_Cost Year 6'!AX156</f>
        <v>0</v>
      </c>
      <c r="CC48" s="92">
        <f>'Incremental_Cost Year 6'!AY156</f>
        <v>0</v>
      </c>
      <c r="CD48" s="92">
        <f>'Incremental_Cost Year 6'!AZ156</f>
        <v>0</v>
      </c>
      <c r="CE48" s="92">
        <f>'Incremental_Cost Year 6'!BA156</f>
        <v>0</v>
      </c>
      <c r="CF48" s="92">
        <f>'Incremental_Cost Year 6'!BB156</f>
        <v>0</v>
      </c>
      <c r="CH48" s="92">
        <f>'Incremental_Cost Year 7'!AQ156</f>
        <v>0</v>
      </c>
      <c r="CI48" s="92">
        <f>'Incremental_Cost Year 7'!AR156</f>
        <v>0</v>
      </c>
      <c r="CJ48" s="92">
        <f>'Incremental_Cost Year 7'!AS156</f>
        <v>0</v>
      </c>
      <c r="CK48" s="92">
        <f>'Incremental_Cost Year 7'!AT156</f>
        <v>0</v>
      </c>
      <c r="CL48" s="92">
        <f>'Incremental_Cost Year 7'!AU156</f>
        <v>0</v>
      </c>
      <c r="CM48" s="92">
        <f>'Incremental_Cost Year 7'!AV156</f>
        <v>0</v>
      </c>
      <c r="CN48" s="92">
        <f>'Incremental_Cost Year 7'!AW156</f>
        <v>0</v>
      </c>
      <c r="CO48" s="92">
        <f>'Incremental_Cost Year 7'!AX156</f>
        <v>0</v>
      </c>
      <c r="CP48" s="92">
        <f>'Incremental_Cost Year 7'!AY156</f>
        <v>0</v>
      </c>
      <c r="CQ48" s="92">
        <f>'Incremental_Cost Year 7'!AZ156</f>
        <v>0</v>
      </c>
      <c r="CR48" s="92">
        <f>'Incremental_Cost Year 7'!BA156</f>
        <v>0</v>
      </c>
      <c r="CS48" s="92">
        <f>'Incremental_Cost Year 7'!BB156</f>
        <v>0</v>
      </c>
      <c r="CU48" s="92">
        <f>'Incremental_Cost Year 8'!AQ156</f>
        <v>0</v>
      </c>
      <c r="CV48" s="92">
        <f>'Incremental_Cost Year 8'!AR156</f>
        <v>0</v>
      </c>
      <c r="CW48" s="92">
        <f>'Incremental_Cost Year 8'!AS156</f>
        <v>0</v>
      </c>
      <c r="CX48" s="92">
        <f>'Incremental_Cost Year 8'!AT156</f>
        <v>0</v>
      </c>
      <c r="CY48" s="92">
        <f>'Incremental_Cost Year 8'!AU156</f>
        <v>0</v>
      </c>
      <c r="CZ48" s="92">
        <f>'Incremental_Cost Year 8'!AV156</f>
        <v>0</v>
      </c>
      <c r="DA48" s="92">
        <f>'Incremental_Cost Year 8'!AW156</f>
        <v>0</v>
      </c>
      <c r="DB48" s="92">
        <f>'Incremental_Cost Year 8'!AX156</f>
        <v>0</v>
      </c>
      <c r="DC48" s="92">
        <f>'Incremental_Cost Year 8'!AY156</f>
        <v>0</v>
      </c>
      <c r="DD48" s="92">
        <f>'Incremental_Cost Year 8'!AZ156</f>
        <v>0</v>
      </c>
      <c r="DE48" s="92">
        <f>'Incremental_Cost Year 8'!BA156</f>
        <v>0</v>
      </c>
      <c r="DF48" s="92">
        <f>'Incremental_Cost Year 8'!BB156</f>
        <v>0</v>
      </c>
      <c r="DH48" s="92">
        <f>'Incremental_Cost Year 9'!AQ156</f>
        <v>0</v>
      </c>
      <c r="DI48" s="92">
        <f>'Incremental_Cost Year 9'!AR156</f>
        <v>0</v>
      </c>
      <c r="DJ48" s="92">
        <f>'Incremental_Cost Year 9'!AS156</f>
        <v>0</v>
      </c>
      <c r="DK48" s="92">
        <f>'Incremental_Cost Year 9'!AT156</f>
        <v>0</v>
      </c>
      <c r="DL48" s="92">
        <f>'Incremental_Cost Year 9'!AU156</f>
        <v>0</v>
      </c>
      <c r="DM48" s="92">
        <f>'Incremental_Cost Year 9'!AV156</f>
        <v>0</v>
      </c>
      <c r="DN48" s="92">
        <f>'Incremental_Cost Year 9'!AW156</f>
        <v>0</v>
      </c>
      <c r="DO48" s="92">
        <f>'Incremental_Cost Year 9'!AX156</f>
        <v>0</v>
      </c>
      <c r="DP48" s="92">
        <f>'Incremental_Cost Year 9'!AY156</f>
        <v>0</v>
      </c>
      <c r="DQ48" s="92">
        <f>'Incremental_Cost Year 9'!AZ156</f>
        <v>0</v>
      </c>
      <c r="DR48" s="92">
        <f>'Incremental_Cost Year 9'!BA156</f>
        <v>0</v>
      </c>
      <c r="DS48" s="92">
        <f>'Incremental_Cost Year 9'!BB156</f>
        <v>0</v>
      </c>
      <c r="DU48" s="92">
        <f>'Incremental_Cost Year 10'!AQ156</f>
        <v>0</v>
      </c>
      <c r="DV48" s="92">
        <f>'Incremental_Cost Year 10'!AR156</f>
        <v>0</v>
      </c>
      <c r="DW48" s="92">
        <f>'Incremental_Cost Year 10'!AS156</f>
        <v>0</v>
      </c>
      <c r="DX48" s="92">
        <f>'Incremental_Cost Year 10'!AT156</f>
        <v>0</v>
      </c>
      <c r="DY48" s="92">
        <f>'Incremental_Cost Year 10'!AU156</f>
        <v>0</v>
      </c>
      <c r="DZ48" s="92">
        <f>'Incremental_Cost Year 10'!AV156</f>
        <v>0</v>
      </c>
      <c r="EA48" s="92">
        <f>'Incremental_Cost Year 10'!AW156</f>
        <v>0</v>
      </c>
      <c r="EB48" s="92">
        <f>'Incremental_Cost Year 10'!AX156</f>
        <v>0</v>
      </c>
      <c r="EC48" s="92">
        <f>'Incremental_Cost Year 10'!AY156</f>
        <v>0</v>
      </c>
      <c r="ED48" s="92">
        <f>'Incremental_Cost Year 10'!AZ156</f>
        <v>0</v>
      </c>
      <c r="EE48" s="92">
        <f>'Incremental_Cost Year 10'!BA156</f>
        <v>0</v>
      </c>
      <c r="EF48" s="92">
        <f>'Incremental_Cost Year 10'!BB156</f>
        <v>0</v>
      </c>
      <c r="EH48" s="52">
        <f>H48+U48+AH48+AU48+BH48+BU48+CH48+CU48+DH48+DU48</f>
        <v>2993821.8000000003</v>
      </c>
      <c r="EI48" s="52">
        <f t="shared" ref="EI48:ES50" si="227">I48+V48+AI48+AV48+BI48+BV48+CI48+CV48+DI48+DV48</f>
        <v>45101400</v>
      </c>
      <c r="EJ48" s="52">
        <f t="shared" si="227"/>
        <v>1393707800</v>
      </c>
      <c r="EK48" s="52">
        <f t="shared" si="227"/>
        <v>1441803021.8000002</v>
      </c>
      <c r="EL48" s="52">
        <f t="shared" si="227"/>
        <v>644369739</v>
      </c>
      <c r="EM48" s="52">
        <f t="shared" si="227"/>
        <v>0</v>
      </c>
      <c r="EN48" s="52">
        <f t="shared" si="227"/>
        <v>0</v>
      </c>
      <c r="EO48" s="52">
        <f t="shared" si="227"/>
        <v>0</v>
      </c>
      <c r="EP48" s="52">
        <f t="shared" si="227"/>
        <v>0</v>
      </c>
      <c r="EQ48" s="52">
        <f t="shared" si="227"/>
        <v>658160000</v>
      </c>
      <c r="ER48" s="52">
        <f t="shared" si="227"/>
        <v>0</v>
      </c>
      <c r="ES48" s="52">
        <f t="shared" si="227"/>
        <v>-139273282.80000001</v>
      </c>
      <c r="EU48" s="194">
        <f t="shared" si="23"/>
        <v>658160000</v>
      </c>
      <c r="EW48" s="194">
        <f t="shared" si="24"/>
        <v>-139273282.80000019</v>
      </c>
      <c r="EX48" s="194">
        <f t="shared" si="21"/>
        <v>0</v>
      </c>
    </row>
    <row r="49" spans="1:154" ht="55.2">
      <c r="B49" s="43"/>
      <c r="C49" s="68"/>
      <c r="D49" s="193" t="str">
        <f>'Incremental_Cost Year 1'!D159</f>
        <v>07450 Shërbime të Shëndetit Publik/07330 Shërbime të Kujdesit Shëndetësor Dytësor</v>
      </c>
      <c r="E49" s="193" t="str">
        <f>'Incremental_Cost Year 1'!E159</f>
        <v>3.1.2 Integrimi dhe bashkëpunimi ndërmjet KSHP dhe shërbimeve të shëndetit public për të rritur aksesin në programet e depistimit</v>
      </c>
      <c r="F49" s="96">
        <f>'Incremental_Cost Year 1'!F159</f>
        <v>2021</v>
      </c>
      <c r="G49" s="96">
        <f>'Incremental_Cost Year 1'!G159</f>
        <v>2030</v>
      </c>
      <c r="H49" s="52">
        <f>'Incremental_Cost Year 1'!AQ159</f>
        <v>0</v>
      </c>
      <c r="I49" s="92">
        <f>'Incremental_Cost Year 1'!AR159</f>
        <v>0</v>
      </c>
      <c r="J49" s="92">
        <f>'Incremental_Cost Year 1'!AS159</f>
        <v>27451833.333333332</v>
      </c>
      <c r="K49" s="92">
        <f>'Incremental_Cost Year 1'!AT159</f>
        <v>27451833.333333332</v>
      </c>
      <c r="L49" s="92">
        <f>'Incremental_Cost Year 1'!AU159</f>
        <v>3866666.6666666665</v>
      </c>
      <c r="M49" s="92">
        <f>'Incremental_Cost Year 1'!AV159</f>
        <v>0</v>
      </c>
      <c r="N49" s="92">
        <f>'Incremental_Cost Year 1'!AW159</f>
        <v>0</v>
      </c>
      <c r="O49" s="92">
        <f>'Incremental_Cost Year 1'!AX159</f>
        <v>0</v>
      </c>
      <c r="P49" s="92">
        <f>'Incremental_Cost Year 1'!AY159</f>
        <v>0</v>
      </c>
      <c r="Q49" s="92">
        <f>'Incremental_Cost Year 1'!AZ159</f>
        <v>23585167</v>
      </c>
      <c r="R49" s="92">
        <f>'Incremental_Cost Year 1'!BA159</f>
        <v>0</v>
      </c>
      <c r="S49" s="92">
        <f>'Incremental_Cost Year 1'!BB159</f>
        <v>0.3333333358168602</v>
      </c>
      <c r="U49" s="92">
        <f>'Incremental_Cost Year 2'!AQ159</f>
        <v>0</v>
      </c>
      <c r="V49" s="92">
        <f>'Incremental_Cost Year 2'!AR159</f>
        <v>0</v>
      </c>
      <c r="W49" s="92">
        <f>'Incremental_Cost Year 2'!AS159</f>
        <v>99609000</v>
      </c>
      <c r="X49" s="92">
        <f>'Incremental_Cost Year 2'!AT159</f>
        <v>99609000</v>
      </c>
      <c r="Y49" s="92">
        <f>'Incremental_Cost Year 2'!AU159</f>
        <v>69609000</v>
      </c>
      <c r="Z49" s="92">
        <f>'Incremental_Cost Year 2'!AV159</f>
        <v>0</v>
      </c>
      <c r="AA49" s="92">
        <f>'Incremental_Cost Year 2'!AW159</f>
        <v>0</v>
      </c>
      <c r="AB49" s="92">
        <f>'Incremental_Cost Year 2'!AX159</f>
        <v>0</v>
      </c>
      <c r="AC49" s="92">
        <f>'Incremental_Cost Year 2'!AY159</f>
        <v>0</v>
      </c>
      <c r="AD49" s="92">
        <f>'Incremental_Cost Year 2'!AZ159</f>
        <v>30000000</v>
      </c>
      <c r="AE49" s="92">
        <f>'Incremental_Cost Year 2'!BA159</f>
        <v>0</v>
      </c>
      <c r="AF49" s="92">
        <f>'Incremental_Cost Year 2'!BB159</f>
        <v>0</v>
      </c>
      <c r="AH49" s="92">
        <f>'Incremental_Cost Year 3'!AQ159</f>
        <v>0</v>
      </c>
      <c r="AI49" s="92">
        <f>'Incremental_Cost Year 3'!AR159</f>
        <v>0</v>
      </c>
      <c r="AJ49" s="92">
        <f>'Incremental_Cost Year 3'!AS159</f>
        <v>165000000</v>
      </c>
      <c r="AK49" s="92">
        <f>'Incremental_Cost Year 3'!AT159</f>
        <v>165000000</v>
      </c>
      <c r="AL49" s="92">
        <f>'Incremental_Cost Year 3'!AU159</f>
        <v>30000000</v>
      </c>
      <c r="AM49" s="92">
        <f>'Incremental_Cost Year 3'!AV159</f>
        <v>0</v>
      </c>
      <c r="AN49" s="92">
        <f>'Incremental_Cost Year 3'!AW159</f>
        <v>0</v>
      </c>
      <c r="AO49" s="92">
        <f>'Incremental_Cost Year 3'!AX159</f>
        <v>0</v>
      </c>
      <c r="AP49" s="92">
        <f>'Incremental_Cost Year 3'!AY159</f>
        <v>0</v>
      </c>
      <c r="AQ49" s="92">
        <f>'Incremental_Cost Year 3'!AZ159</f>
        <v>135000000</v>
      </c>
      <c r="AR49" s="92">
        <f>'Incremental_Cost Year 3'!BA159</f>
        <v>0</v>
      </c>
      <c r="AS49" s="92">
        <f>'Incremental_Cost Year 3'!BB159</f>
        <v>0</v>
      </c>
      <c r="AU49" s="92">
        <f>'Incremental_Cost Year 4'!AQ159</f>
        <v>0</v>
      </c>
      <c r="AV49" s="92">
        <f>'Incremental_Cost Year 4'!AR159</f>
        <v>0</v>
      </c>
      <c r="AW49" s="92">
        <f>'Incremental_Cost Year 4'!AS159</f>
        <v>50000000</v>
      </c>
      <c r="AX49" s="92">
        <f>'Incremental_Cost Year 4'!AT159</f>
        <v>50000000</v>
      </c>
      <c r="AY49" s="92">
        <f>'Incremental_Cost Year 4'!AU159</f>
        <v>0</v>
      </c>
      <c r="AZ49" s="92">
        <f>'Incremental_Cost Year 4'!AV159</f>
        <v>0</v>
      </c>
      <c r="BA49" s="92">
        <f>'Incremental_Cost Year 4'!AW159</f>
        <v>0</v>
      </c>
      <c r="BB49" s="92">
        <f>'Incremental_Cost Year 4'!AX159</f>
        <v>0</v>
      </c>
      <c r="BC49" s="92">
        <f>'Incremental_Cost Year 4'!AY159</f>
        <v>0</v>
      </c>
      <c r="BD49" s="92">
        <f>'Incremental_Cost Year 4'!AZ159</f>
        <v>50000000</v>
      </c>
      <c r="BE49" s="92">
        <f>'Incremental_Cost Year 4'!BA159</f>
        <v>0</v>
      </c>
      <c r="BF49" s="92">
        <f>'Incremental_Cost Year 4'!BB159</f>
        <v>0</v>
      </c>
      <c r="BH49" s="92">
        <f>'Incremental_Cost Year 5'!AQ159</f>
        <v>0</v>
      </c>
      <c r="BI49" s="92">
        <f>'Incremental_Cost Year 5'!AR159</f>
        <v>0</v>
      </c>
      <c r="BJ49" s="92">
        <f>'Incremental_Cost Year 5'!AS159</f>
        <v>0</v>
      </c>
      <c r="BK49" s="92">
        <f>'Incremental_Cost Year 5'!AT159</f>
        <v>0</v>
      </c>
      <c r="BL49" s="92">
        <f>'Incremental_Cost Year 5'!AU159</f>
        <v>0</v>
      </c>
      <c r="BM49" s="92">
        <f>'Incremental_Cost Year 5'!AV159</f>
        <v>0</v>
      </c>
      <c r="BN49" s="92">
        <f>'Incremental_Cost Year 5'!AW159</f>
        <v>0</v>
      </c>
      <c r="BO49" s="92">
        <f>'Incremental_Cost Year 5'!AX159</f>
        <v>0</v>
      </c>
      <c r="BP49" s="92">
        <f>'Incremental_Cost Year 5'!AY159</f>
        <v>0</v>
      </c>
      <c r="BQ49" s="92">
        <f>'Incremental_Cost Year 5'!AZ159</f>
        <v>0</v>
      </c>
      <c r="BR49" s="92">
        <f>'Incremental_Cost Year 5'!BA159</f>
        <v>0</v>
      </c>
      <c r="BS49" s="92">
        <f>'Incremental_Cost Year 5'!BB159</f>
        <v>0</v>
      </c>
      <c r="BU49" s="92">
        <f>'Incremental_Cost Year 6'!AQ159</f>
        <v>0</v>
      </c>
      <c r="BV49" s="92">
        <f>'Incremental_Cost Year 6'!AR159</f>
        <v>0</v>
      </c>
      <c r="BW49" s="92">
        <f>'Incremental_Cost Year 6'!AS159</f>
        <v>0</v>
      </c>
      <c r="BX49" s="92">
        <f>'Incremental_Cost Year 6'!AT159</f>
        <v>0</v>
      </c>
      <c r="BY49" s="92">
        <f>'Incremental_Cost Year 6'!AU159</f>
        <v>0</v>
      </c>
      <c r="BZ49" s="92">
        <f>'Incremental_Cost Year 6'!AV159</f>
        <v>0</v>
      </c>
      <c r="CA49" s="92">
        <f>'Incremental_Cost Year 6'!AW159</f>
        <v>0</v>
      </c>
      <c r="CB49" s="92">
        <f>'Incremental_Cost Year 6'!AX159</f>
        <v>0</v>
      </c>
      <c r="CC49" s="92">
        <f>'Incremental_Cost Year 6'!AY159</f>
        <v>0</v>
      </c>
      <c r="CD49" s="92">
        <f>'Incremental_Cost Year 6'!AZ159</f>
        <v>0</v>
      </c>
      <c r="CE49" s="92">
        <f>'Incremental_Cost Year 6'!BA159</f>
        <v>0</v>
      </c>
      <c r="CF49" s="92">
        <f>'Incremental_Cost Year 6'!BB159</f>
        <v>0</v>
      </c>
      <c r="CH49" s="92">
        <f>'Incremental_Cost Year 7'!AQ159</f>
        <v>0</v>
      </c>
      <c r="CI49" s="92">
        <f>'Incremental_Cost Year 7'!AR159</f>
        <v>0</v>
      </c>
      <c r="CJ49" s="92">
        <f>'Incremental_Cost Year 7'!AS159</f>
        <v>0</v>
      </c>
      <c r="CK49" s="92">
        <f>'Incremental_Cost Year 7'!AT159</f>
        <v>0</v>
      </c>
      <c r="CL49" s="92">
        <f>'Incremental_Cost Year 7'!AU159</f>
        <v>0</v>
      </c>
      <c r="CM49" s="92">
        <f>'Incremental_Cost Year 7'!AV159</f>
        <v>0</v>
      </c>
      <c r="CN49" s="92">
        <f>'Incremental_Cost Year 7'!AW159</f>
        <v>0</v>
      </c>
      <c r="CO49" s="92">
        <f>'Incremental_Cost Year 7'!AX159</f>
        <v>0</v>
      </c>
      <c r="CP49" s="92">
        <f>'Incremental_Cost Year 7'!AY159</f>
        <v>0</v>
      </c>
      <c r="CQ49" s="92">
        <f>'Incremental_Cost Year 7'!AZ159</f>
        <v>0</v>
      </c>
      <c r="CR49" s="92">
        <f>'Incremental_Cost Year 7'!BA159</f>
        <v>0</v>
      </c>
      <c r="CS49" s="92">
        <f>'Incremental_Cost Year 7'!BB159</f>
        <v>0</v>
      </c>
      <c r="CU49" s="92">
        <f>'Incremental_Cost Year 8'!AQ159</f>
        <v>0</v>
      </c>
      <c r="CV49" s="92">
        <f>'Incremental_Cost Year 8'!AR159</f>
        <v>0</v>
      </c>
      <c r="CW49" s="92">
        <f>'Incremental_Cost Year 8'!AS159</f>
        <v>0</v>
      </c>
      <c r="CX49" s="92">
        <f>'Incremental_Cost Year 8'!AT159</f>
        <v>0</v>
      </c>
      <c r="CY49" s="92">
        <f>'Incremental_Cost Year 8'!AU159</f>
        <v>0</v>
      </c>
      <c r="CZ49" s="92">
        <f>'Incremental_Cost Year 8'!AV159</f>
        <v>0</v>
      </c>
      <c r="DA49" s="92">
        <f>'Incremental_Cost Year 8'!AW159</f>
        <v>0</v>
      </c>
      <c r="DB49" s="92">
        <f>'Incremental_Cost Year 8'!AX159</f>
        <v>0</v>
      </c>
      <c r="DC49" s="92">
        <f>'Incremental_Cost Year 8'!AY159</f>
        <v>0</v>
      </c>
      <c r="DD49" s="92">
        <f>'Incremental_Cost Year 8'!AZ159</f>
        <v>0</v>
      </c>
      <c r="DE49" s="92">
        <f>'Incremental_Cost Year 8'!BA159</f>
        <v>0</v>
      </c>
      <c r="DF49" s="92">
        <f>'Incremental_Cost Year 8'!BB159</f>
        <v>0</v>
      </c>
      <c r="DH49" s="92">
        <f>'Incremental_Cost Year 9'!AQ159</f>
        <v>0</v>
      </c>
      <c r="DI49" s="92">
        <f>'Incremental_Cost Year 9'!AR159</f>
        <v>0</v>
      </c>
      <c r="DJ49" s="92">
        <f>'Incremental_Cost Year 9'!AS159</f>
        <v>0</v>
      </c>
      <c r="DK49" s="92">
        <f>'Incremental_Cost Year 9'!AT159</f>
        <v>0</v>
      </c>
      <c r="DL49" s="92">
        <f>'Incremental_Cost Year 9'!AU159</f>
        <v>0</v>
      </c>
      <c r="DM49" s="92">
        <f>'Incremental_Cost Year 9'!AV159</f>
        <v>0</v>
      </c>
      <c r="DN49" s="92">
        <f>'Incremental_Cost Year 9'!AW159</f>
        <v>0</v>
      </c>
      <c r="DO49" s="92">
        <f>'Incremental_Cost Year 9'!AX159</f>
        <v>0</v>
      </c>
      <c r="DP49" s="92">
        <f>'Incremental_Cost Year 9'!AY159</f>
        <v>0</v>
      </c>
      <c r="DQ49" s="92">
        <f>'Incremental_Cost Year 9'!AZ159</f>
        <v>0</v>
      </c>
      <c r="DR49" s="92">
        <f>'Incremental_Cost Year 9'!BA159</f>
        <v>0</v>
      </c>
      <c r="DS49" s="92">
        <f>'Incremental_Cost Year 9'!BB159</f>
        <v>0</v>
      </c>
      <c r="DU49" s="92">
        <f>'Incremental_Cost Year 10'!AQ159</f>
        <v>0</v>
      </c>
      <c r="DV49" s="92">
        <f>'Incremental_Cost Year 10'!AR159</f>
        <v>0</v>
      </c>
      <c r="DW49" s="92">
        <f>'Incremental_Cost Year 10'!AS159</f>
        <v>0</v>
      </c>
      <c r="DX49" s="92">
        <f>'Incremental_Cost Year 10'!AT159</f>
        <v>0</v>
      </c>
      <c r="DY49" s="92">
        <f>'Incremental_Cost Year 10'!AU159</f>
        <v>0</v>
      </c>
      <c r="DZ49" s="92">
        <f>'Incremental_Cost Year 10'!AV159</f>
        <v>0</v>
      </c>
      <c r="EA49" s="92">
        <f>'Incremental_Cost Year 10'!AW159</f>
        <v>0</v>
      </c>
      <c r="EB49" s="92">
        <f>'Incremental_Cost Year 10'!AX159</f>
        <v>0</v>
      </c>
      <c r="EC49" s="92">
        <f>'Incremental_Cost Year 10'!AY159</f>
        <v>0</v>
      </c>
      <c r="ED49" s="92">
        <f>'Incremental_Cost Year 10'!AZ159</f>
        <v>0</v>
      </c>
      <c r="EE49" s="92">
        <f>'Incremental_Cost Year 10'!BA159</f>
        <v>0</v>
      </c>
      <c r="EF49" s="92">
        <f>'Incremental_Cost Year 10'!BB159</f>
        <v>0</v>
      </c>
      <c r="EH49" s="52">
        <f>H49+U49+AH49+AU49+BH49+BU49+CH49+CU49+DH49+DU49</f>
        <v>0</v>
      </c>
      <c r="EI49" s="52">
        <f t="shared" si="227"/>
        <v>0</v>
      </c>
      <c r="EJ49" s="52">
        <f t="shared" si="227"/>
        <v>342060833.33333331</v>
      </c>
      <c r="EK49" s="52">
        <f t="shared" si="227"/>
        <v>342060833.33333331</v>
      </c>
      <c r="EL49" s="52">
        <f t="shared" si="227"/>
        <v>103475666.66666667</v>
      </c>
      <c r="EM49" s="52">
        <f t="shared" si="227"/>
        <v>0</v>
      </c>
      <c r="EN49" s="52">
        <f t="shared" si="227"/>
        <v>0</v>
      </c>
      <c r="EO49" s="52">
        <f t="shared" si="227"/>
        <v>0</v>
      </c>
      <c r="EP49" s="52">
        <f t="shared" si="227"/>
        <v>0</v>
      </c>
      <c r="EQ49" s="52">
        <f t="shared" si="227"/>
        <v>238585167</v>
      </c>
      <c r="ER49" s="52">
        <f t="shared" si="227"/>
        <v>0</v>
      </c>
      <c r="ES49" s="52">
        <f t="shared" si="227"/>
        <v>0.3333333358168602</v>
      </c>
      <c r="EU49" s="194">
        <f t="shared" si="23"/>
        <v>238585167</v>
      </c>
      <c r="EW49" s="194">
        <f t="shared" si="24"/>
        <v>0.33333337306976318</v>
      </c>
      <c r="EX49" s="194">
        <f t="shared" si="21"/>
        <v>-3.7252902984619141E-8</v>
      </c>
    </row>
    <row r="50" spans="1:154" ht="27.6">
      <c r="B50" s="43"/>
      <c r="C50" s="68"/>
      <c r="D50" s="193" t="str">
        <f>'Incremental_Cost Year 1'!D162</f>
        <v>07220 Shërbime të Kujdesit Shëndetësor Parësor</v>
      </c>
      <c r="E50" s="193" t="str">
        <f>'Incremental_Cost Year 1'!E162</f>
        <v>3.1.3 Përmirësimi I vazhdueshëm i cilësisë së shërbimeve të KSHP-së dhe vlerësimi i treguesve të performances</v>
      </c>
      <c r="F50" s="96">
        <f>'Incremental_Cost Year 1'!F162</f>
        <v>2021</v>
      </c>
      <c r="G50" s="96">
        <f>'Incremental_Cost Year 1'!G162</f>
        <v>2030</v>
      </c>
      <c r="H50" s="52">
        <f>'Incremental_Cost Year 1'!AQ162</f>
        <v>2145179.4</v>
      </c>
      <c r="I50" s="92">
        <f>'Incremental_Cost Year 1'!AR162</f>
        <v>2100000</v>
      </c>
      <c r="J50" s="92">
        <f>'Incremental_Cost Year 1'!AS162</f>
        <v>0</v>
      </c>
      <c r="K50" s="92">
        <f>'Incremental_Cost Year 1'!AT162</f>
        <v>4245179.4000000004</v>
      </c>
      <c r="L50" s="92">
        <f>'Incremental_Cost Year 1'!AU162</f>
        <v>4245179</v>
      </c>
      <c r="M50" s="92">
        <f>'Incremental_Cost Year 1'!AV162</f>
        <v>0</v>
      </c>
      <c r="N50" s="92">
        <f>'Incremental_Cost Year 1'!AW162</f>
        <v>0</v>
      </c>
      <c r="O50" s="92">
        <f>'Incremental_Cost Year 1'!AX162</f>
        <v>0</v>
      </c>
      <c r="P50" s="92">
        <f>'Incremental_Cost Year 1'!AY162</f>
        <v>0</v>
      </c>
      <c r="Q50" s="92">
        <f>'Incremental_Cost Year 1'!AZ162</f>
        <v>0</v>
      </c>
      <c r="R50" s="92">
        <f>'Incremental_Cost Year 1'!BA162</f>
        <v>0</v>
      </c>
      <c r="S50" s="92">
        <f>'Incremental_Cost Year 1'!BB162</f>
        <v>-0.40000000037252903</v>
      </c>
      <c r="U50" s="92">
        <f>'Incremental_Cost Year 2'!AQ162</f>
        <v>12871076.4</v>
      </c>
      <c r="V50" s="92">
        <f>'Incremental_Cost Year 2'!AR162</f>
        <v>3000000</v>
      </c>
      <c r="W50" s="92">
        <f>'Incremental_Cost Year 2'!AS162</f>
        <v>0</v>
      </c>
      <c r="X50" s="92">
        <f>'Incremental_Cost Year 2'!AT162</f>
        <v>15871076.4</v>
      </c>
      <c r="Y50" s="92">
        <f>'Incremental_Cost Year 2'!AU162</f>
        <v>15871076.4</v>
      </c>
      <c r="Z50" s="92">
        <f>'Incremental_Cost Year 2'!AV162</f>
        <v>0</v>
      </c>
      <c r="AA50" s="92">
        <f>'Incremental_Cost Year 2'!AW162</f>
        <v>0</v>
      </c>
      <c r="AB50" s="92">
        <f>'Incremental_Cost Year 2'!AX162</f>
        <v>0</v>
      </c>
      <c r="AC50" s="92">
        <f>'Incremental_Cost Year 2'!AY162</f>
        <v>0</v>
      </c>
      <c r="AD50" s="92">
        <f>'Incremental_Cost Year 2'!AZ162</f>
        <v>0</v>
      </c>
      <c r="AE50" s="92">
        <f>'Incremental_Cost Year 2'!BA162</f>
        <v>0</v>
      </c>
      <c r="AF50" s="92">
        <f>'Incremental_Cost Year 2'!BB162</f>
        <v>0</v>
      </c>
      <c r="AH50" s="92">
        <f>'Incremental_Cost Year 3'!AQ162</f>
        <v>13366117.800000001</v>
      </c>
      <c r="AI50" s="92">
        <f>'Incremental_Cost Year 3'!AR162</f>
        <v>4236000</v>
      </c>
      <c r="AJ50" s="92">
        <f>'Incremental_Cost Year 3'!AS162</f>
        <v>0</v>
      </c>
      <c r="AK50" s="92">
        <f>'Incremental_Cost Year 3'!AT162</f>
        <v>17602117.800000001</v>
      </c>
      <c r="AL50" s="92">
        <f>'Incremental_Cost Year 3'!AU162</f>
        <v>16576076</v>
      </c>
      <c r="AM50" s="92">
        <f>'Incremental_Cost Year 3'!AV162</f>
        <v>0</v>
      </c>
      <c r="AN50" s="92">
        <f>'Incremental_Cost Year 3'!AW162</f>
        <v>0</v>
      </c>
      <c r="AO50" s="92">
        <f>'Incremental_Cost Year 3'!AX162</f>
        <v>0</v>
      </c>
      <c r="AP50" s="92">
        <f>'Incremental_Cost Year 3'!AY162</f>
        <v>0</v>
      </c>
      <c r="AQ50" s="92">
        <f>'Incremental_Cost Year 3'!AZ162</f>
        <v>0</v>
      </c>
      <c r="AR50" s="92">
        <f>'Incremental_Cost Year 3'!BA162</f>
        <v>0</v>
      </c>
      <c r="AS50" s="92">
        <f>'Incremental_Cost Year 3'!BB162</f>
        <v>-1026041.8000000003</v>
      </c>
      <c r="AU50" s="92">
        <f>'Incremental_Cost Year 4'!AQ162</f>
        <v>13366117.800000001</v>
      </c>
      <c r="AV50" s="92">
        <f>'Incremental_Cost Year 4'!AR162</f>
        <v>4813500</v>
      </c>
      <c r="AW50" s="92">
        <f>'Incremental_Cost Year 4'!AS162</f>
        <v>0</v>
      </c>
      <c r="AX50" s="92">
        <f>'Incremental_Cost Year 4'!AT162</f>
        <v>18179617.800000001</v>
      </c>
      <c r="AY50" s="92">
        <f>'Incremental_Cost Year 4'!AU162</f>
        <v>16733576</v>
      </c>
      <c r="AZ50" s="92">
        <f>'Incremental_Cost Year 4'!AV162</f>
        <v>0</v>
      </c>
      <c r="BA50" s="92">
        <f>'Incremental_Cost Year 4'!AW162</f>
        <v>0</v>
      </c>
      <c r="BB50" s="92">
        <f>'Incremental_Cost Year 4'!AX162</f>
        <v>0</v>
      </c>
      <c r="BC50" s="92">
        <f>'Incremental_Cost Year 4'!AY162</f>
        <v>0</v>
      </c>
      <c r="BD50" s="92">
        <f>'Incremental_Cost Year 4'!AZ162</f>
        <v>0</v>
      </c>
      <c r="BE50" s="92">
        <f>'Incremental_Cost Year 4'!BA162</f>
        <v>0</v>
      </c>
      <c r="BF50" s="92">
        <f>'Incremental_Cost Year 4'!BB162</f>
        <v>-1446041.8000000003</v>
      </c>
      <c r="BH50" s="92">
        <f>'Incremental_Cost Year 5'!AQ162</f>
        <v>12871076.4</v>
      </c>
      <c r="BI50" s="92">
        <f>'Incremental_Cost Year 5'!AR162</f>
        <v>3472875</v>
      </c>
      <c r="BJ50" s="92">
        <f>'Incremental_Cost Year 5'!AS162</f>
        <v>0</v>
      </c>
      <c r="BK50" s="92">
        <f>'Incremental_Cost Year 5'!AT162</f>
        <v>16343951.4</v>
      </c>
      <c r="BL50" s="92">
        <f>'Incremental_Cost Year 5'!AU162</f>
        <v>16343951</v>
      </c>
      <c r="BM50" s="92">
        <f>'Incremental_Cost Year 5'!AV162</f>
        <v>0</v>
      </c>
      <c r="BN50" s="92">
        <f>'Incremental_Cost Year 5'!AW162</f>
        <v>0</v>
      </c>
      <c r="BO50" s="92">
        <f>'Incremental_Cost Year 5'!AX162</f>
        <v>0</v>
      </c>
      <c r="BP50" s="92">
        <f>'Incremental_Cost Year 5'!AY162</f>
        <v>0</v>
      </c>
      <c r="BQ50" s="92">
        <f>'Incremental_Cost Year 5'!AZ162</f>
        <v>0</v>
      </c>
      <c r="BR50" s="92">
        <f>'Incremental_Cost Year 5'!BA162</f>
        <v>0</v>
      </c>
      <c r="BS50" s="92">
        <f>'Incremental_Cost Year 5'!BB162</f>
        <v>-0.40000000037252903</v>
      </c>
      <c r="BU50" s="92">
        <f>'Incremental_Cost Year 6'!AQ162</f>
        <v>12871076.4</v>
      </c>
      <c r="BV50" s="92">
        <f>'Incremental_Cost Year 6'!AR162</f>
        <v>3646519</v>
      </c>
      <c r="BW50" s="92">
        <f>'Incremental_Cost Year 6'!AS162</f>
        <v>0</v>
      </c>
      <c r="BX50" s="92">
        <f>'Incremental_Cost Year 6'!AT162</f>
        <v>16517595.4</v>
      </c>
      <c r="BY50" s="92">
        <f>'Incremental_Cost Year 6'!AU162</f>
        <v>16517595</v>
      </c>
      <c r="BZ50" s="92">
        <f>'Incremental_Cost Year 6'!AV162</f>
        <v>0</v>
      </c>
      <c r="CA50" s="92">
        <f>'Incremental_Cost Year 6'!AW162</f>
        <v>0</v>
      </c>
      <c r="CB50" s="92">
        <f>'Incremental_Cost Year 6'!AX162</f>
        <v>0</v>
      </c>
      <c r="CC50" s="92">
        <f>'Incremental_Cost Year 6'!AY162</f>
        <v>0</v>
      </c>
      <c r="CD50" s="92">
        <f>'Incremental_Cost Year 6'!AZ162</f>
        <v>0</v>
      </c>
      <c r="CE50" s="92">
        <f>'Incremental_Cost Year 6'!BA162</f>
        <v>0</v>
      </c>
      <c r="CF50" s="92">
        <f>'Incremental_Cost Year 6'!BB162</f>
        <v>-0.40000000037252903</v>
      </c>
      <c r="CH50" s="92">
        <f>'Incremental_Cost Year 7'!AQ162</f>
        <v>12871076.4</v>
      </c>
      <c r="CI50" s="92">
        <f>'Incremental_Cost Year 7'!AR162</f>
        <v>3828845</v>
      </c>
      <c r="CJ50" s="92">
        <f>'Incremental_Cost Year 7'!AS162</f>
        <v>0</v>
      </c>
      <c r="CK50" s="92">
        <f>'Incremental_Cost Year 7'!AT162</f>
        <v>16699921.4</v>
      </c>
      <c r="CL50" s="92">
        <f>'Incremental_Cost Year 7'!AU162</f>
        <v>16699921</v>
      </c>
      <c r="CM50" s="92">
        <f>'Incremental_Cost Year 7'!AV162</f>
        <v>0</v>
      </c>
      <c r="CN50" s="92">
        <f>'Incremental_Cost Year 7'!AW162</f>
        <v>0</v>
      </c>
      <c r="CO50" s="92">
        <f>'Incremental_Cost Year 7'!AX162</f>
        <v>0</v>
      </c>
      <c r="CP50" s="92">
        <f>'Incremental_Cost Year 7'!AY162</f>
        <v>0</v>
      </c>
      <c r="CQ50" s="92">
        <f>'Incremental_Cost Year 7'!AZ162</f>
        <v>0</v>
      </c>
      <c r="CR50" s="92">
        <f>'Incremental_Cost Year 7'!BA162</f>
        <v>0</v>
      </c>
      <c r="CS50" s="92">
        <f>'Incremental_Cost Year 7'!BB162</f>
        <v>-0.40000000037252903</v>
      </c>
      <c r="CU50" s="92">
        <f>'Incremental_Cost Year 8'!AQ162</f>
        <v>12871076.4</v>
      </c>
      <c r="CV50" s="92">
        <f>'Incremental_Cost Year 8'!AR162</f>
        <v>4824344.4000000004</v>
      </c>
      <c r="CW50" s="92">
        <f>'Incremental_Cost Year 8'!AS162</f>
        <v>0</v>
      </c>
      <c r="CX50" s="92">
        <f>'Incremental_Cost Year 8'!AT162</f>
        <v>17695420.800000001</v>
      </c>
      <c r="CY50" s="92">
        <f>'Incremental_Cost Year 8'!AU162</f>
        <v>17695421</v>
      </c>
      <c r="CZ50" s="92">
        <f>'Incremental_Cost Year 8'!AV162</f>
        <v>0</v>
      </c>
      <c r="DA50" s="92">
        <f>'Incremental_Cost Year 8'!AW162</f>
        <v>0</v>
      </c>
      <c r="DB50" s="92">
        <f>'Incremental_Cost Year 8'!AX162</f>
        <v>0</v>
      </c>
      <c r="DC50" s="92">
        <f>'Incremental_Cost Year 8'!AY162</f>
        <v>0</v>
      </c>
      <c r="DD50" s="92">
        <f>'Incremental_Cost Year 8'!AZ162</f>
        <v>0</v>
      </c>
      <c r="DE50" s="92">
        <f>'Incremental_Cost Year 8'!BA162</f>
        <v>0</v>
      </c>
      <c r="DF50" s="92">
        <f>'Incremental_Cost Year 8'!BB162</f>
        <v>0.19999999925494194</v>
      </c>
      <c r="DH50" s="92">
        <f>'Incremental_Cost Year 9'!AQ162</f>
        <v>12871076.4</v>
      </c>
      <c r="DI50" s="92">
        <f>'Incremental_Cost Year 9'!AR162</f>
        <v>4221301</v>
      </c>
      <c r="DJ50" s="92">
        <f>'Incremental_Cost Year 9'!AS162</f>
        <v>0</v>
      </c>
      <c r="DK50" s="92">
        <f>'Incremental_Cost Year 9'!AT162</f>
        <v>17092377.399999999</v>
      </c>
      <c r="DL50" s="92">
        <f>'Incremental_Cost Year 9'!AU162</f>
        <v>17092377</v>
      </c>
      <c r="DM50" s="92">
        <f>'Incremental_Cost Year 9'!AV162</f>
        <v>0</v>
      </c>
      <c r="DN50" s="92">
        <f>'Incremental_Cost Year 9'!AW162</f>
        <v>0</v>
      </c>
      <c r="DO50" s="92">
        <f>'Incremental_Cost Year 9'!AX162</f>
        <v>0</v>
      </c>
      <c r="DP50" s="92">
        <f>'Incremental_Cost Year 9'!AY162</f>
        <v>0</v>
      </c>
      <c r="DQ50" s="92">
        <f>'Incremental_Cost Year 9'!AZ162</f>
        <v>0</v>
      </c>
      <c r="DR50" s="92">
        <f>'Incremental_Cost Year 9'!BA162</f>
        <v>0</v>
      </c>
      <c r="DS50" s="92">
        <f>'Incremental_Cost Year 9'!BB162</f>
        <v>-0.39999999850988388</v>
      </c>
      <c r="DU50" s="92">
        <f>'Incremental_Cost Year 10'!AQ162</f>
        <v>12871076.4</v>
      </c>
      <c r="DV50" s="92">
        <f>'Incremental_Cost Year 10'!AR162</f>
        <v>4432366</v>
      </c>
      <c r="DW50" s="92">
        <f>'Incremental_Cost Year 10'!AS162</f>
        <v>0</v>
      </c>
      <c r="DX50" s="92">
        <f>'Incremental_Cost Year 10'!AT162</f>
        <v>17303442.399999999</v>
      </c>
      <c r="DY50" s="92">
        <f>'Incremental_Cost Year 10'!AU162</f>
        <v>17303442</v>
      </c>
      <c r="DZ50" s="92">
        <f>'Incremental_Cost Year 10'!AV162</f>
        <v>0</v>
      </c>
      <c r="EA50" s="92">
        <f>'Incremental_Cost Year 10'!AW162</f>
        <v>0</v>
      </c>
      <c r="EB50" s="92">
        <f>'Incremental_Cost Year 10'!AX162</f>
        <v>0</v>
      </c>
      <c r="EC50" s="92">
        <f>'Incremental_Cost Year 10'!AY162</f>
        <v>0</v>
      </c>
      <c r="ED50" s="92">
        <f>'Incremental_Cost Year 10'!AZ162</f>
        <v>0</v>
      </c>
      <c r="EE50" s="92">
        <f>'Incremental_Cost Year 10'!BA162</f>
        <v>0</v>
      </c>
      <c r="EF50" s="92">
        <f>'Incremental_Cost Year 10'!BB162</f>
        <v>-0.39999999850988388</v>
      </c>
      <c r="EH50" s="52">
        <f>H50+U50+AH50+AU50+BH50+BU50+CH50+CU50+DH50+DU50</f>
        <v>118974949.80000003</v>
      </c>
      <c r="EI50" s="52">
        <f t="shared" si="227"/>
        <v>38575750.399999999</v>
      </c>
      <c r="EJ50" s="52">
        <f t="shared" si="227"/>
        <v>0</v>
      </c>
      <c r="EK50" s="52">
        <f t="shared" si="227"/>
        <v>157550700.20000002</v>
      </c>
      <c r="EL50" s="52">
        <f t="shared" si="227"/>
        <v>155078614.40000001</v>
      </c>
      <c r="EM50" s="52">
        <f t="shared" si="227"/>
        <v>0</v>
      </c>
      <c r="EN50" s="52">
        <f t="shared" si="227"/>
        <v>0</v>
      </c>
      <c r="EO50" s="52">
        <f t="shared" si="227"/>
        <v>0</v>
      </c>
      <c r="EP50" s="52">
        <f t="shared" si="227"/>
        <v>0</v>
      </c>
      <c r="EQ50" s="52">
        <f t="shared" si="227"/>
        <v>0</v>
      </c>
      <c r="ER50" s="52">
        <f t="shared" si="227"/>
        <v>0</v>
      </c>
      <c r="ES50" s="52">
        <f t="shared" si="227"/>
        <v>-2472085.7999999998</v>
      </c>
      <c r="EU50" s="194">
        <f t="shared" si="23"/>
        <v>0</v>
      </c>
      <c r="EW50" s="194">
        <f t="shared" si="24"/>
        <v>-2472085.8000000119</v>
      </c>
      <c r="EX50" s="194">
        <f t="shared" si="21"/>
        <v>1.2107193470001221E-8</v>
      </c>
    </row>
    <row r="51" spans="1:154">
      <c r="A51" s="42"/>
      <c r="B51" s="48"/>
      <c r="C51" s="404" t="str">
        <f>'Incremental_Cost Year 1'!C163:E163</f>
        <v>3.2 Objektivi Specifik: Garantimi i efeciensës së shërbimit për sistemin spitalor nëpërmjet zhvillimit të 4 Poleve Rajonalë Referencialë të specializuar.</v>
      </c>
      <c r="D51" s="404"/>
      <c r="E51" s="405"/>
      <c r="F51" s="67"/>
      <c r="G51" s="67"/>
      <c r="H51" s="54">
        <f>SUM(H52:H54)</f>
        <v>56046050.25</v>
      </c>
      <c r="I51" s="94">
        <f t="shared" ref="I51:S51" si="228">SUM(I52:I54)</f>
        <v>2693124881</v>
      </c>
      <c r="J51" s="94">
        <f t="shared" si="228"/>
        <v>448178834</v>
      </c>
      <c r="K51" s="94">
        <f t="shared" si="228"/>
        <v>3197349765.25</v>
      </c>
      <c r="L51" s="94">
        <f t="shared" si="228"/>
        <v>3096265765.8000002</v>
      </c>
      <c r="M51" s="94">
        <f t="shared" si="228"/>
        <v>45200000</v>
      </c>
      <c r="N51" s="94">
        <f t="shared" si="228"/>
        <v>55200000</v>
      </c>
      <c r="O51" s="94">
        <f t="shared" si="228"/>
        <v>0</v>
      </c>
      <c r="P51" s="94">
        <f t="shared" si="228"/>
        <v>0</v>
      </c>
      <c r="Q51" s="94">
        <f t="shared" si="228"/>
        <v>0</v>
      </c>
      <c r="R51" s="94">
        <f t="shared" si="228"/>
        <v>0</v>
      </c>
      <c r="S51" s="94">
        <f t="shared" si="228"/>
        <v>-683999.45</v>
      </c>
      <c r="U51" s="94">
        <f>SUM(U52:U54)</f>
        <v>514009642.94999999</v>
      </c>
      <c r="V51" s="94">
        <f t="shared" ref="V51:AF51" si="229">SUM(V52:V54)</f>
        <v>4948870306</v>
      </c>
      <c r="W51" s="94">
        <f t="shared" si="229"/>
        <v>1586663050</v>
      </c>
      <c r="X51" s="94">
        <f t="shared" si="229"/>
        <v>7049542998.9499998</v>
      </c>
      <c r="Y51" s="94">
        <f t="shared" si="229"/>
        <v>6447705500.1999998</v>
      </c>
      <c r="Z51" s="94">
        <f t="shared" si="229"/>
        <v>115000000</v>
      </c>
      <c r="AA51" s="94">
        <f t="shared" si="229"/>
        <v>272000000</v>
      </c>
      <c r="AB51" s="94">
        <f t="shared" si="229"/>
        <v>0</v>
      </c>
      <c r="AC51" s="94">
        <f t="shared" si="229"/>
        <v>0</v>
      </c>
      <c r="AD51" s="94">
        <f t="shared" si="229"/>
        <v>10000000</v>
      </c>
      <c r="AE51" s="94">
        <f t="shared" si="229"/>
        <v>0</v>
      </c>
      <c r="AF51" s="94">
        <f t="shared" si="229"/>
        <v>-204837498.75</v>
      </c>
      <c r="AH51" s="94">
        <f>SUM(AH52:AH54)</f>
        <v>511741111.64999998</v>
      </c>
      <c r="AI51" s="94">
        <f t="shared" ref="AI51:AS51" si="230">SUM(AI52:AI54)</f>
        <v>5077368906</v>
      </c>
      <c r="AJ51" s="94">
        <f t="shared" si="230"/>
        <v>2515294950</v>
      </c>
      <c r="AK51" s="94">
        <f t="shared" si="230"/>
        <v>8104404967.6499996</v>
      </c>
      <c r="AL51" s="94">
        <f t="shared" si="230"/>
        <v>7099206968.1999998</v>
      </c>
      <c r="AM51" s="94">
        <f t="shared" si="230"/>
        <v>100000000</v>
      </c>
      <c r="AN51" s="94">
        <f t="shared" si="230"/>
        <v>602000000</v>
      </c>
      <c r="AO51" s="94">
        <f t="shared" si="230"/>
        <v>0</v>
      </c>
      <c r="AP51" s="94">
        <f t="shared" si="230"/>
        <v>0</v>
      </c>
      <c r="AQ51" s="94">
        <f t="shared" si="230"/>
        <v>0</v>
      </c>
      <c r="AR51" s="94">
        <f t="shared" si="230"/>
        <v>0</v>
      </c>
      <c r="AS51" s="94">
        <f t="shared" si="230"/>
        <v>-303197999.44999999</v>
      </c>
      <c r="AU51" s="94">
        <f>SUM(AU52:AU54)</f>
        <v>509902911.59999996</v>
      </c>
      <c r="AV51" s="94">
        <f t="shared" ref="AV51:BF51" si="231">SUM(AV52:AV54)</f>
        <v>5206421906</v>
      </c>
      <c r="AW51" s="94">
        <f t="shared" si="231"/>
        <v>2616273000</v>
      </c>
      <c r="AX51" s="94">
        <f t="shared" si="231"/>
        <v>8332597817.5999994</v>
      </c>
      <c r="AY51" s="94">
        <f t="shared" si="231"/>
        <v>7189344818.1999998</v>
      </c>
      <c r="AZ51" s="94">
        <f t="shared" si="231"/>
        <v>200000000</v>
      </c>
      <c r="BA51" s="94">
        <f t="shared" si="231"/>
        <v>602000000</v>
      </c>
      <c r="BB51" s="94">
        <f t="shared" si="231"/>
        <v>0</v>
      </c>
      <c r="BC51" s="94">
        <f t="shared" si="231"/>
        <v>0</v>
      </c>
      <c r="BD51" s="94">
        <f t="shared" si="231"/>
        <v>0</v>
      </c>
      <c r="BE51" s="94">
        <f t="shared" si="231"/>
        <v>0</v>
      </c>
      <c r="BF51" s="94">
        <f t="shared" si="231"/>
        <v>-341252999.39999998</v>
      </c>
      <c r="BH51" s="94">
        <f>SUM(BH52:BH54)</f>
        <v>509655390.89999998</v>
      </c>
      <c r="BI51" s="94">
        <f t="shared" ref="BI51:BS51" si="232">SUM(BI52:BI54)</f>
        <v>5263191906</v>
      </c>
      <c r="BJ51" s="94">
        <f t="shared" si="232"/>
        <v>500026900</v>
      </c>
      <c r="BK51" s="94">
        <f t="shared" si="232"/>
        <v>6272874196.8999996</v>
      </c>
      <c r="BL51" s="94">
        <f t="shared" si="232"/>
        <v>6207653297.1999998</v>
      </c>
      <c r="BM51" s="94">
        <f t="shared" si="232"/>
        <v>0</v>
      </c>
      <c r="BN51" s="94">
        <f t="shared" si="232"/>
        <v>0</v>
      </c>
      <c r="BO51" s="94">
        <f t="shared" si="232"/>
        <v>0</v>
      </c>
      <c r="BP51" s="94">
        <f t="shared" si="232"/>
        <v>0</v>
      </c>
      <c r="BQ51" s="94">
        <f t="shared" si="232"/>
        <v>0</v>
      </c>
      <c r="BR51" s="94">
        <f t="shared" si="232"/>
        <v>0</v>
      </c>
      <c r="BS51" s="94">
        <f t="shared" si="232"/>
        <v>-65220899.700000003</v>
      </c>
      <c r="BU51" s="94">
        <f>SUM(BU52:BU54)</f>
        <v>509655390.89999998</v>
      </c>
      <c r="BV51" s="94">
        <f t="shared" ref="BV51:CF51" si="233">SUM(BV52:BV54)</f>
        <v>5323031906</v>
      </c>
      <c r="BW51" s="94">
        <f t="shared" si="233"/>
        <v>0</v>
      </c>
      <c r="BX51" s="94">
        <f t="shared" si="233"/>
        <v>5832687296.8999996</v>
      </c>
      <c r="BY51" s="94">
        <f t="shared" si="233"/>
        <v>5832687297.1999998</v>
      </c>
      <c r="BZ51" s="94">
        <f t="shared" si="233"/>
        <v>0</v>
      </c>
      <c r="CA51" s="94">
        <f t="shared" si="233"/>
        <v>0</v>
      </c>
      <c r="CB51" s="94">
        <f t="shared" si="233"/>
        <v>0</v>
      </c>
      <c r="CC51" s="94">
        <f t="shared" si="233"/>
        <v>0</v>
      </c>
      <c r="CD51" s="94">
        <f t="shared" si="233"/>
        <v>0</v>
      </c>
      <c r="CE51" s="94">
        <f t="shared" si="233"/>
        <v>0</v>
      </c>
      <c r="CF51" s="94">
        <f t="shared" si="233"/>
        <v>0.30000000004656613</v>
      </c>
      <c r="CH51" s="94">
        <f>SUM(CH52:CH54)</f>
        <v>509655390.89999998</v>
      </c>
      <c r="CI51" s="94">
        <f t="shared" ref="CI51:CS51" si="234">SUM(CI52:CI54)</f>
        <v>5383963906</v>
      </c>
      <c r="CJ51" s="94">
        <f t="shared" si="234"/>
        <v>0</v>
      </c>
      <c r="CK51" s="94">
        <f t="shared" si="234"/>
        <v>5893619296.8999996</v>
      </c>
      <c r="CL51" s="94">
        <f t="shared" si="234"/>
        <v>5893619297.1999998</v>
      </c>
      <c r="CM51" s="94">
        <f t="shared" si="234"/>
        <v>0</v>
      </c>
      <c r="CN51" s="94">
        <f t="shared" si="234"/>
        <v>0</v>
      </c>
      <c r="CO51" s="94">
        <f t="shared" si="234"/>
        <v>0</v>
      </c>
      <c r="CP51" s="94">
        <f t="shared" si="234"/>
        <v>0</v>
      </c>
      <c r="CQ51" s="94">
        <f t="shared" si="234"/>
        <v>0</v>
      </c>
      <c r="CR51" s="94">
        <f t="shared" si="234"/>
        <v>0</v>
      </c>
      <c r="CS51" s="94">
        <f t="shared" si="234"/>
        <v>0.30000000004656613</v>
      </c>
      <c r="CU51" s="94">
        <f>SUM(CU52:CU54)</f>
        <v>509655390.89999998</v>
      </c>
      <c r="CV51" s="94">
        <f t="shared" ref="CV51:DF51" si="235">SUM(CV52:CV54)</f>
        <v>5450042406</v>
      </c>
      <c r="CW51" s="94">
        <f t="shared" si="235"/>
        <v>0</v>
      </c>
      <c r="CX51" s="94">
        <f t="shared" si="235"/>
        <v>5959697796.8999996</v>
      </c>
      <c r="CY51" s="94">
        <f t="shared" si="235"/>
        <v>5959697797.1999998</v>
      </c>
      <c r="CZ51" s="94">
        <f t="shared" si="235"/>
        <v>0</v>
      </c>
      <c r="DA51" s="94">
        <f t="shared" si="235"/>
        <v>0</v>
      </c>
      <c r="DB51" s="94">
        <f t="shared" si="235"/>
        <v>0</v>
      </c>
      <c r="DC51" s="94">
        <f t="shared" si="235"/>
        <v>0</v>
      </c>
      <c r="DD51" s="94">
        <f t="shared" si="235"/>
        <v>0</v>
      </c>
      <c r="DE51" s="94">
        <f t="shared" si="235"/>
        <v>0</v>
      </c>
      <c r="DF51" s="94">
        <f t="shared" si="235"/>
        <v>0.30000000004656613</v>
      </c>
      <c r="DH51" s="94">
        <f>SUM(DH52:DH54)</f>
        <v>509655390.89999998</v>
      </c>
      <c r="DI51" s="94">
        <f t="shared" ref="DI51:DS51" si="236">SUM(DI52:DI54)</f>
        <v>5518325006</v>
      </c>
      <c r="DJ51" s="94">
        <f t="shared" si="236"/>
        <v>0</v>
      </c>
      <c r="DK51" s="94">
        <f t="shared" si="236"/>
        <v>6027980396.8999996</v>
      </c>
      <c r="DL51" s="94">
        <f t="shared" si="236"/>
        <v>6027980396.8999996</v>
      </c>
      <c r="DM51" s="94">
        <f t="shared" si="236"/>
        <v>0</v>
      </c>
      <c r="DN51" s="94">
        <f t="shared" si="236"/>
        <v>0</v>
      </c>
      <c r="DO51" s="94">
        <f t="shared" si="236"/>
        <v>0</v>
      </c>
      <c r="DP51" s="94">
        <f t="shared" si="236"/>
        <v>0</v>
      </c>
      <c r="DQ51" s="94">
        <f t="shared" si="236"/>
        <v>0</v>
      </c>
      <c r="DR51" s="94">
        <f t="shared" si="236"/>
        <v>0</v>
      </c>
      <c r="DS51" s="94">
        <f t="shared" si="236"/>
        <v>0</v>
      </c>
      <c r="DU51" s="94">
        <f>SUM(DU52:DU54)</f>
        <v>509655390.89999998</v>
      </c>
      <c r="DV51" s="94">
        <f t="shared" ref="DV51:EF51" si="237">SUM(DV52:DV54)</f>
        <v>5590871706</v>
      </c>
      <c r="DW51" s="94">
        <f t="shared" si="237"/>
        <v>0</v>
      </c>
      <c r="DX51" s="94">
        <f t="shared" si="237"/>
        <v>6100527096.8999996</v>
      </c>
      <c r="DY51" s="94">
        <f t="shared" si="237"/>
        <v>6100527097.1999998</v>
      </c>
      <c r="DZ51" s="94">
        <f t="shared" si="237"/>
        <v>0</v>
      </c>
      <c r="EA51" s="94">
        <f t="shared" si="237"/>
        <v>0</v>
      </c>
      <c r="EB51" s="94">
        <f t="shared" si="237"/>
        <v>0</v>
      </c>
      <c r="EC51" s="94">
        <f t="shared" si="237"/>
        <v>0</v>
      </c>
      <c r="ED51" s="94">
        <f t="shared" si="237"/>
        <v>0</v>
      </c>
      <c r="EE51" s="94">
        <f t="shared" si="237"/>
        <v>0</v>
      </c>
      <c r="EF51" s="94">
        <f t="shared" si="237"/>
        <v>0.30000000004656613</v>
      </c>
      <c r="EH51" s="94">
        <f t="shared" ref="EH51:ES51" si="238">SUM(EH52:EH54)</f>
        <v>4649632061.8500004</v>
      </c>
      <c r="EI51" s="94">
        <f t="shared" si="238"/>
        <v>50455212835</v>
      </c>
      <c r="EJ51" s="94">
        <f t="shared" si="238"/>
        <v>7666436734</v>
      </c>
      <c r="EK51" s="94">
        <f t="shared" si="238"/>
        <v>62771281630.850006</v>
      </c>
      <c r="EL51" s="94">
        <f t="shared" si="238"/>
        <v>59854688235.299995</v>
      </c>
      <c r="EM51" s="94">
        <f t="shared" si="238"/>
        <v>460200000</v>
      </c>
      <c r="EN51" s="94">
        <f t="shared" si="238"/>
        <v>1531200000</v>
      </c>
      <c r="EO51" s="94">
        <f t="shared" si="238"/>
        <v>0</v>
      </c>
      <c r="EP51" s="94">
        <f t="shared" si="238"/>
        <v>0</v>
      </c>
      <c r="EQ51" s="94">
        <f t="shared" si="238"/>
        <v>10000000</v>
      </c>
      <c r="ER51" s="94">
        <f t="shared" si="238"/>
        <v>0</v>
      </c>
      <c r="ES51" s="94">
        <f t="shared" si="238"/>
        <v>-915193395.55000019</v>
      </c>
      <c r="EU51" s="194">
        <f t="shared" si="23"/>
        <v>2001400000</v>
      </c>
      <c r="EW51" s="194">
        <f t="shared" si="24"/>
        <v>-915193395.55001068</v>
      </c>
      <c r="EX51" s="194">
        <f t="shared" si="21"/>
        <v>1.049041748046875E-5</v>
      </c>
    </row>
    <row r="52" spans="1:154" ht="69">
      <c r="B52" s="43"/>
      <c r="C52" s="68"/>
      <c r="D52" s="193" t="str">
        <f>'Incremental_Cost Year 1'!D168</f>
        <v>01110 Planifikimi, Menaxhimi dhe Administrimi/07330 Shërbime të Kujdesit Shëndetësor Dytësor</v>
      </c>
      <c r="E52" s="193" t="str">
        <f>'Incremental_Cost Year 1'!E168</f>
        <v>3.2.1 Krijimi i 4 Poleve Rajonalë Referencialë të Specializuar</v>
      </c>
      <c r="F52" s="96">
        <f>'Incremental_Cost Year 1'!F168</f>
        <v>2021</v>
      </c>
      <c r="G52" s="96">
        <f>'Incremental_Cost Year 1'!G168</f>
        <v>2030</v>
      </c>
      <c r="H52" s="52">
        <f>'Incremental_Cost Year 1'!AQ168</f>
        <v>40992333.75</v>
      </c>
      <c r="I52" s="92">
        <f>'Incremental_Cost Year 1'!AR168</f>
        <v>78864000</v>
      </c>
      <c r="J52" s="92">
        <f>'Incremental_Cost Year 1'!AS168</f>
        <v>0</v>
      </c>
      <c r="K52" s="92">
        <f>'Incremental_Cost Year 1'!AT168</f>
        <v>119856333.75</v>
      </c>
      <c r="L52" s="92">
        <f>'Incremental_Cost Year 1'!AU168</f>
        <v>119172334</v>
      </c>
      <c r="M52" s="92">
        <f>'Incremental_Cost Year 1'!AV168</f>
        <v>0</v>
      </c>
      <c r="N52" s="92">
        <f>'Incremental_Cost Year 1'!AW168</f>
        <v>0</v>
      </c>
      <c r="O52" s="92">
        <f>'Incremental_Cost Year 1'!AX168</f>
        <v>0</v>
      </c>
      <c r="P52" s="92">
        <f>'Incremental_Cost Year 1'!AY168</f>
        <v>0</v>
      </c>
      <c r="Q52" s="92">
        <f>'Incremental_Cost Year 1'!AZ168</f>
        <v>0</v>
      </c>
      <c r="R52" s="92">
        <f>'Incremental_Cost Year 1'!BA168</f>
        <v>0</v>
      </c>
      <c r="S52" s="92">
        <f>'Incremental_Cost Year 1'!BB168</f>
        <v>-683999.75</v>
      </c>
      <c r="U52" s="92">
        <f>'Incremental_Cost Year 2'!AQ168</f>
        <v>453184202.55000001</v>
      </c>
      <c r="V52" s="92">
        <f>'Incremental_Cost Year 2'!AR168</f>
        <v>655276000</v>
      </c>
      <c r="W52" s="92">
        <f>'Incremental_Cost Year 2'!AS168</f>
        <v>0</v>
      </c>
      <c r="X52" s="92">
        <f>'Incremental_Cost Year 2'!AT168</f>
        <v>1108460202.55</v>
      </c>
      <c r="Y52" s="92">
        <f>'Incremental_Cost Year 2'!AU168</f>
        <v>1093544203</v>
      </c>
      <c r="Z52" s="92">
        <f>'Incremental_Cost Year 2'!AV168</f>
        <v>0</v>
      </c>
      <c r="AA52" s="92">
        <f>'Incremental_Cost Year 2'!AW168</f>
        <v>0</v>
      </c>
      <c r="AB52" s="92">
        <f>'Incremental_Cost Year 2'!AX168</f>
        <v>0</v>
      </c>
      <c r="AC52" s="92">
        <f>'Incremental_Cost Year 2'!AY168</f>
        <v>0</v>
      </c>
      <c r="AD52" s="92">
        <f>'Incremental_Cost Year 2'!AZ168</f>
        <v>10000000</v>
      </c>
      <c r="AE52" s="92">
        <f>'Incremental_Cost Year 2'!BA168</f>
        <v>0</v>
      </c>
      <c r="AF52" s="92">
        <f>'Incremental_Cost Year 2'!BB168</f>
        <v>-4915999.5500000007</v>
      </c>
      <c r="AH52" s="92">
        <f>'Incremental_Cost Year 3'!AQ168</f>
        <v>450915671.25</v>
      </c>
      <c r="AI52" s="92">
        <f>'Incremental_Cost Year 3'!AR168</f>
        <v>680864000</v>
      </c>
      <c r="AJ52" s="92">
        <f>'Incremental_Cost Year 3'!AS168</f>
        <v>0</v>
      </c>
      <c r="AK52" s="92">
        <f>'Incremental_Cost Year 3'!AT168</f>
        <v>1131779671.25</v>
      </c>
      <c r="AL52" s="92">
        <f>'Incremental_Cost Year 3'!AU168</f>
        <v>1131095671</v>
      </c>
      <c r="AM52" s="92">
        <f>'Incremental_Cost Year 3'!AV168</f>
        <v>0</v>
      </c>
      <c r="AN52" s="92">
        <f>'Incremental_Cost Year 3'!AW168</f>
        <v>0</v>
      </c>
      <c r="AO52" s="92">
        <f>'Incremental_Cost Year 3'!AX168</f>
        <v>0</v>
      </c>
      <c r="AP52" s="92">
        <f>'Incremental_Cost Year 3'!AY168</f>
        <v>0</v>
      </c>
      <c r="AQ52" s="92">
        <f>'Incremental_Cost Year 3'!AZ168</f>
        <v>0</v>
      </c>
      <c r="AR52" s="92">
        <f>'Incremental_Cost Year 3'!BA168</f>
        <v>0</v>
      </c>
      <c r="AS52" s="92">
        <f>'Incremental_Cost Year 3'!BB168</f>
        <v>-684000.25</v>
      </c>
      <c r="AU52" s="92">
        <f>'Incremental_Cost Year 4'!AQ168</f>
        <v>450067554</v>
      </c>
      <c r="AV52" s="92">
        <f>'Incremental_Cost Year 4'!AR168</f>
        <v>714000000</v>
      </c>
      <c r="AW52" s="92">
        <f>'Incremental_Cost Year 4'!AS168</f>
        <v>0</v>
      </c>
      <c r="AX52" s="92">
        <f>'Incremental_Cost Year 4'!AT168</f>
        <v>1164067554</v>
      </c>
      <c r="AY52" s="92">
        <f>'Incremental_Cost Year 4'!AU168</f>
        <v>1164067554</v>
      </c>
      <c r="AZ52" s="92">
        <f>'Incremental_Cost Year 4'!AV168</f>
        <v>0</v>
      </c>
      <c r="BA52" s="92">
        <f>'Incremental_Cost Year 4'!AW168</f>
        <v>0</v>
      </c>
      <c r="BB52" s="92">
        <f>'Incremental_Cost Year 4'!AX168</f>
        <v>0</v>
      </c>
      <c r="BC52" s="92">
        <f>'Incremental_Cost Year 4'!AY168</f>
        <v>0</v>
      </c>
      <c r="BD52" s="92">
        <f>'Incremental_Cost Year 4'!AZ168</f>
        <v>0</v>
      </c>
      <c r="BE52" s="92">
        <f>'Incremental_Cost Year 4'!BA168</f>
        <v>0</v>
      </c>
      <c r="BF52" s="92">
        <f>'Incremental_Cost Year 4'!BB168</f>
        <v>0</v>
      </c>
      <c r="BH52" s="92">
        <f>'Incremental_Cost Year 5'!AQ168</f>
        <v>450067554</v>
      </c>
      <c r="BI52" s="92">
        <f>'Incremental_Cost Year 5'!AR168</f>
        <v>750000000</v>
      </c>
      <c r="BJ52" s="92">
        <f>'Incremental_Cost Year 5'!AS168</f>
        <v>0</v>
      </c>
      <c r="BK52" s="92">
        <f>'Incremental_Cost Year 5'!AT168</f>
        <v>1200067554</v>
      </c>
      <c r="BL52" s="92">
        <f>'Incremental_Cost Year 5'!AU168</f>
        <v>1200067554</v>
      </c>
      <c r="BM52" s="92">
        <f>'Incremental_Cost Year 5'!AV168</f>
        <v>0</v>
      </c>
      <c r="BN52" s="92">
        <f>'Incremental_Cost Year 5'!AW168</f>
        <v>0</v>
      </c>
      <c r="BO52" s="92">
        <f>'Incremental_Cost Year 5'!AX168</f>
        <v>0</v>
      </c>
      <c r="BP52" s="92">
        <f>'Incremental_Cost Year 5'!AY168</f>
        <v>0</v>
      </c>
      <c r="BQ52" s="92">
        <f>'Incremental_Cost Year 5'!AZ168</f>
        <v>0</v>
      </c>
      <c r="BR52" s="92">
        <f>'Incremental_Cost Year 5'!BA168</f>
        <v>0</v>
      </c>
      <c r="BS52" s="92">
        <f>'Incremental_Cost Year 5'!BB168</f>
        <v>0</v>
      </c>
      <c r="BU52" s="92">
        <f>'Incremental_Cost Year 6'!AQ168</f>
        <v>450067554</v>
      </c>
      <c r="BV52" s="92">
        <f>'Incremental_Cost Year 6'!AR168</f>
        <v>788000000</v>
      </c>
      <c r="BW52" s="92">
        <f>'Incremental_Cost Year 6'!AS168</f>
        <v>0</v>
      </c>
      <c r="BX52" s="92">
        <f>'Incremental_Cost Year 6'!AT168</f>
        <v>1238067554</v>
      </c>
      <c r="BY52" s="92">
        <f>'Incremental_Cost Year 6'!AU168</f>
        <v>1238067554</v>
      </c>
      <c r="BZ52" s="92">
        <f>'Incremental_Cost Year 6'!AV168</f>
        <v>0</v>
      </c>
      <c r="CA52" s="92">
        <f>'Incremental_Cost Year 6'!AW168</f>
        <v>0</v>
      </c>
      <c r="CB52" s="92">
        <f>'Incremental_Cost Year 6'!AX168</f>
        <v>0</v>
      </c>
      <c r="CC52" s="92">
        <f>'Incremental_Cost Year 6'!AY168</f>
        <v>0</v>
      </c>
      <c r="CD52" s="92">
        <f>'Incremental_Cost Year 6'!AZ168</f>
        <v>0</v>
      </c>
      <c r="CE52" s="92">
        <f>'Incremental_Cost Year 6'!BA168</f>
        <v>0</v>
      </c>
      <c r="CF52" s="92">
        <f>'Incremental_Cost Year 6'!BB168</f>
        <v>0</v>
      </c>
      <c r="CH52" s="92">
        <f>'Incremental_Cost Year 7'!AQ168</f>
        <v>450067554</v>
      </c>
      <c r="CI52" s="92">
        <f>'Incremental_Cost Year 7'!AR168</f>
        <v>826000000</v>
      </c>
      <c r="CJ52" s="92">
        <f>'Incremental_Cost Year 7'!AS168</f>
        <v>0</v>
      </c>
      <c r="CK52" s="92">
        <f>'Incremental_Cost Year 7'!AT168</f>
        <v>1276067554</v>
      </c>
      <c r="CL52" s="92">
        <f>'Incremental_Cost Year 7'!AU168</f>
        <v>1276067554</v>
      </c>
      <c r="CM52" s="92">
        <f>'Incremental_Cost Year 7'!AV168</f>
        <v>0</v>
      </c>
      <c r="CN52" s="92">
        <f>'Incremental_Cost Year 7'!AW168</f>
        <v>0</v>
      </c>
      <c r="CO52" s="92">
        <f>'Incremental_Cost Year 7'!AX168</f>
        <v>0</v>
      </c>
      <c r="CP52" s="92">
        <f>'Incremental_Cost Year 7'!AY168</f>
        <v>0</v>
      </c>
      <c r="CQ52" s="92">
        <f>'Incremental_Cost Year 7'!AZ168</f>
        <v>0</v>
      </c>
      <c r="CR52" s="92">
        <f>'Incremental_Cost Year 7'!BA168</f>
        <v>0</v>
      </c>
      <c r="CS52" s="92">
        <f>'Incremental_Cost Year 7'!BB168</f>
        <v>0</v>
      </c>
      <c r="CU52" s="92">
        <f>'Incremental_Cost Year 8'!AQ168</f>
        <v>450067554</v>
      </c>
      <c r="CV52" s="92">
        <f>'Incremental_Cost Year 8'!AR168</f>
        <v>868000000</v>
      </c>
      <c r="CW52" s="92">
        <f>'Incremental_Cost Year 8'!AS168</f>
        <v>0</v>
      </c>
      <c r="CX52" s="92">
        <f>'Incremental_Cost Year 8'!AT168</f>
        <v>1318067554</v>
      </c>
      <c r="CY52" s="92">
        <f>'Incremental_Cost Year 8'!AU168</f>
        <v>1318067554</v>
      </c>
      <c r="CZ52" s="92">
        <f>'Incremental_Cost Year 8'!AV168</f>
        <v>0</v>
      </c>
      <c r="DA52" s="92">
        <f>'Incremental_Cost Year 8'!AW168</f>
        <v>0</v>
      </c>
      <c r="DB52" s="92">
        <f>'Incremental_Cost Year 8'!AX168</f>
        <v>0</v>
      </c>
      <c r="DC52" s="92">
        <f>'Incremental_Cost Year 8'!AY168</f>
        <v>0</v>
      </c>
      <c r="DD52" s="92">
        <f>'Incremental_Cost Year 8'!AZ168</f>
        <v>0</v>
      </c>
      <c r="DE52" s="92">
        <f>'Incremental_Cost Year 8'!BA168</f>
        <v>0</v>
      </c>
      <c r="DF52" s="92">
        <f>'Incremental_Cost Year 8'!BB168</f>
        <v>0</v>
      </c>
      <c r="DH52" s="92">
        <f>'Incremental_Cost Year 9'!AQ168</f>
        <v>450067554</v>
      </c>
      <c r="DI52" s="92">
        <f>'Incremental_Cost Year 9'!AR168</f>
        <v>911000000</v>
      </c>
      <c r="DJ52" s="92">
        <f>'Incremental_Cost Year 9'!AS168</f>
        <v>0</v>
      </c>
      <c r="DK52" s="92">
        <f>'Incremental_Cost Year 9'!AT168</f>
        <v>1361067554</v>
      </c>
      <c r="DL52" s="92">
        <f>'Incremental_Cost Year 9'!AU168</f>
        <v>1361067554</v>
      </c>
      <c r="DM52" s="92">
        <f>'Incremental_Cost Year 9'!AV168</f>
        <v>0</v>
      </c>
      <c r="DN52" s="92">
        <f>'Incremental_Cost Year 9'!AW168</f>
        <v>0</v>
      </c>
      <c r="DO52" s="92">
        <f>'Incremental_Cost Year 9'!AX168</f>
        <v>0</v>
      </c>
      <c r="DP52" s="92">
        <f>'Incremental_Cost Year 9'!AY168</f>
        <v>0</v>
      </c>
      <c r="DQ52" s="92">
        <f>'Incremental_Cost Year 9'!AZ168</f>
        <v>0</v>
      </c>
      <c r="DR52" s="92">
        <f>'Incremental_Cost Year 9'!BA168</f>
        <v>0</v>
      </c>
      <c r="DS52" s="92">
        <f>'Incremental_Cost Year 9'!BB168</f>
        <v>0</v>
      </c>
      <c r="DU52" s="92">
        <f>'Incremental_Cost Year 10'!AQ168</f>
        <v>450067554</v>
      </c>
      <c r="DV52" s="92">
        <f>'Incremental_Cost Year 10'!AR168</f>
        <v>957000000</v>
      </c>
      <c r="DW52" s="92">
        <f>'Incremental_Cost Year 10'!AS168</f>
        <v>0</v>
      </c>
      <c r="DX52" s="92">
        <f>'Incremental_Cost Year 10'!AT168</f>
        <v>1407067554</v>
      </c>
      <c r="DY52" s="92">
        <f>'Incremental_Cost Year 10'!AU168</f>
        <v>1407067554</v>
      </c>
      <c r="DZ52" s="92">
        <f>'Incremental_Cost Year 10'!AV168</f>
        <v>0</v>
      </c>
      <c r="EA52" s="92">
        <f>'Incremental_Cost Year 10'!AW168</f>
        <v>0</v>
      </c>
      <c r="EB52" s="92">
        <f>'Incremental_Cost Year 10'!AX168</f>
        <v>0</v>
      </c>
      <c r="EC52" s="92">
        <f>'Incremental_Cost Year 10'!AY168</f>
        <v>0</v>
      </c>
      <c r="ED52" s="92">
        <f>'Incremental_Cost Year 10'!AZ168</f>
        <v>0</v>
      </c>
      <c r="EE52" s="92">
        <f>'Incremental_Cost Year 10'!BA168</f>
        <v>0</v>
      </c>
      <c r="EF52" s="92">
        <f>'Incremental_Cost Year 10'!BB168</f>
        <v>0</v>
      </c>
      <c r="EH52" s="52">
        <f>H52+U52+AH52+AU52+BH52+BU52+CH52+CU52+DH52+DU52</f>
        <v>4095565085.5500002</v>
      </c>
      <c r="EI52" s="52">
        <f t="shared" ref="EI52:ES54" si="239">I52+V52+AI52+AV52+BI52+BV52+CI52+CV52+DI52+DV52</f>
        <v>7229004000</v>
      </c>
      <c r="EJ52" s="52">
        <f t="shared" si="239"/>
        <v>0</v>
      </c>
      <c r="EK52" s="52">
        <f t="shared" si="239"/>
        <v>11324569085.549999</v>
      </c>
      <c r="EL52" s="52">
        <f t="shared" si="239"/>
        <v>11308285086</v>
      </c>
      <c r="EM52" s="52">
        <f t="shared" si="239"/>
        <v>0</v>
      </c>
      <c r="EN52" s="52">
        <f t="shared" si="239"/>
        <v>0</v>
      </c>
      <c r="EO52" s="52">
        <f t="shared" si="239"/>
        <v>0</v>
      </c>
      <c r="EP52" s="52">
        <f t="shared" si="239"/>
        <v>0</v>
      </c>
      <c r="EQ52" s="52">
        <f t="shared" si="239"/>
        <v>10000000</v>
      </c>
      <c r="ER52" s="52">
        <f t="shared" si="239"/>
        <v>0</v>
      </c>
      <c r="ES52" s="52">
        <f t="shared" si="239"/>
        <v>-6283999.5500000007</v>
      </c>
      <c r="EU52" s="194">
        <f t="shared" si="23"/>
        <v>10000000</v>
      </c>
      <c r="EW52" s="194">
        <f t="shared" si="24"/>
        <v>-6283999.5499992371</v>
      </c>
      <c r="EX52" s="194">
        <f t="shared" si="21"/>
        <v>-7.6368451118469238E-7</v>
      </c>
    </row>
    <row r="53" spans="1:154" s="77" customFormat="1" ht="55.2">
      <c r="A53" s="82"/>
      <c r="B53" s="88"/>
      <c r="C53" s="100"/>
      <c r="D53" s="193" t="str">
        <f>'Incremental_Cost Year 1'!D178</f>
        <v>07330 Shërbime të Kujdesit Shëndetësor Dytësor/07220 Shërbime të Kujdesit Shëndetësor Parësor</v>
      </c>
      <c r="E53" s="193" t="str">
        <f>'Incremental_Cost Year 1'!E178</f>
        <v>3.2.2 Fuqizimi i efikasitetit të rrjetit spitalor dhe kujdesit të specializuar</v>
      </c>
      <c r="F53" s="96">
        <f>'Incremental_Cost Year 1'!F178</f>
        <v>2021</v>
      </c>
      <c r="G53" s="96">
        <f>'Incremental_Cost Year 1'!G178</f>
        <v>2030</v>
      </c>
      <c r="H53" s="92">
        <f>'Incremental_Cost Year 1'!AQ178</f>
        <v>15053716.5</v>
      </c>
      <c r="I53" s="92">
        <f>'Incremental_Cost Year 1'!AR178</f>
        <v>2614260881</v>
      </c>
      <c r="J53" s="92">
        <f>'Incremental_Cost Year 1'!AS178</f>
        <v>448178834</v>
      </c>
      <c r="K53" s="92">
        <f>'Incremental_Cost Year 1'!AT178</f>
        <v>3077493431.5</v>
      </c>
      <c r="L53" s="92">
        <f>'Incremental_Cost Year 1'!AU178</f>
        <v>2977093431.8000002</v>
      </c>
      <c r="M53" s="92">
        <f>'Incremental_Cost Year 1'!AV178</f>
        <v>45200000</v>
      </c>
      <c r="N53" s="92">
        <f>'Incremental_Cost Year 1'!AW178</f>
        <v>55200000</v>
      </c>
      <c r="O53" s="92">
        <f>'Incremental_Cost Year 1'!AX178</f>
        <v>0</v>
      </c>
      <c r="P53" s="92">
        <f>'Incremental_Cost Year 1'!AY178</f>
        <v>0</v>
      </c>
      <c r="Q53" s="92">
        <f>'Incremental_Cost Year 1'!AZ178</f>
        <v>0</v>
      </c>
      <c r="R53" s="92">
        <f>'Incremental_Cost Year 1'!BA178</f>
        <v>0</v>
      </c>
      <c r="S53" s="92">
        <f>'Incremental_Cost Year 1'!BB178</f>
        <v>0.30000000004656613</v>
      </c>
      <c r="T53" s="70"/>
      <c r="U53" s="92">
        <f>'Incremental_Cost Year 2'!AQ178</f>
        <v>60742933.500000007</v>
      </c>
      <c r="V53" s="92">
        <f>'Incremental_Cost Year 2'!AR178</f>
        <v>4293126306</v>
      </c>
      <c r="W53" s="92">
        <f>'Incremental_Cost Year 2'!AS178</f>
        <v>1586663050</v>
      </c>
      <c r="X53" s="92">
        <f>'Incremental_Cost Year 2'!AT178</f>
        <v>5940532289.5</v>
      </c>
      <c r="Y53" s="92">
        <f>'Incremental_Cost Year 2'!AU178</f>
        <v>5354066790.1999998</v>
      </c>
      <c r="Z53" s="92">
        <f>'Incremental_Cost Year 2'!AV178</f>
        <v>115000000</v>
      </c>
      <c r="AA53" s="92">
        <f>'Incremental_Cost Year 2'!AW178</f>
        <v>272000000</v>
      </c>
      <c r="AB53" s="92">
        <f>'Incremental_Cost Year 2'!AX178</f>
        <v>0</v>
      </c>
      <c r="AC53" s="92">
        <f>'Incremental_Cost Year 2'!AY178</f>
        <v>0</v>
      </c>
      <c r="AD53" s="92">
        <f>'Incremental_Cost Year 2'!AZ178</f>
        <v>0</v>
      </c>
      <c r="AE53" s="92">
        <f>'Incremental_Cost Year 2'!BA178</f>
        <v>0</v>
      </c>
      <c r="AF53" s="92">
        <f>'Incremental_Cost Year 2'!BB178</f>
        <v>-199465499.29999998</v>
      </c>
      <c r="AG53" s="70"/>
      <c r="AH53" s="92">
        <f>'Incremental_Cost Year 3'!AQ178</f>
        <v>60742933.500000007</v>
      </c>
      <c r="AI53" s="92">
        <f>'Incremental_Cost Year 3'!AR178</f>
        <v>4396015306</v>
      </c>
      <c r="AJ53" s="92">
        <f>'Incremental_Cost Year 3'!AS178</f>
        <v>2515294950</v>
      </c>
      <c r="AK53" s="92">
        <f>'Incremental_Cost Year 3'!AT178</f>
        <v>6972053189.5</v>
      </c>
      <c r="AL53" s="92">
        <f>'Incremental_Cost Year 3'!AU178</f>
        <v>5967995190.1999998</v>
      </c>
      <c r="AM53" s="92">
        <f>'Incremental_Cost Year 3'!AV178</f>
        <v>100000000</v>
      </c>
      <c r="AN53" s="92">
        <f>'Incremental_Cost Year 3'!AW178</f>
        <v>602000000</v>
      </c>
      <c r="AO53" s="92">
        <f>'Incremental_Cost Year 3'!AX178</f>
        <v>0</v>
      </c>
      <c r="AP53" s="92">
        <f>'Incremental_Cost Year 3'!AY178</f>
        <v>0</v>
      </c>
      <c r="AQ53" s="92">
        <f>'Incremental_Cost Year 3'!AZ178</f>
        <v>0</v>
      </c>
      <c r="AR53" s="92">
        <f>'Incremental_Cost Year 3'!BA178</f>
        <v>0</v>
      </c>
      <c r="AS53" s="92">
        <f>'Incremental_Cost Year 3'!BB178</f>
        <v>-302057999.30000001</v>
      </c>
      <c r="AT53" s="70"/>
      <c r="AU53" s="92">
        <f>'Incremental_Cost Year 4'!AQ178</f>
        <v>59587836.900000006</v>
      </c>
      <c r="AV53" s="92">
        <f>'Incremental_Cost Year 4'!AR178</f>
        <v>4492391906</v>
      </c>
      <c r="AW53" s="92">
        <f>'Incremental_Cost Year 4'!AS178</f>
        <v>2616273000</v>
      </c>
      <c r="AX53" s="92">
        <f>'Incremental_Cost Year 4'!AT178</f>
        <v>7168252742.8999996</v>
      </c>
      <c r="AY53" s="92">
        <f>'Incremental_Cost Year 4'!AU178</f>
        <v>6024999743.1999998</v>
      </c>
      <c r="AZ53" s="92">
        <f>'Incremental_Cost Year 4'!AV178</f>
        <v>200000000</v>
      </c>
      <c r="BA53" s="92">
        <f>'Incremental_Cost Year 4'!AW178</f>
        <v>602000000</v>
      </c>
      <c r="BB53" s="92">
        <f>'Incremental_Cost Year 4'!AX178</f>
        <v>0</v>
      </c>
      <c r="BC53" s="92">
        <f>'Incremental_Cost Year 4'!AY178</f>
        <v>0</v>
      </c>
      <c r="BD53" s="92">
        <f>'Incremental_Cost Year 4'!AZ178</f>
        <v>0</v>
      </c>
      <c r="BE53" s="92">
        <f>'Incremental_Cost Year 4'!BA178</f>
        <v>0</v>
      </c>
      <c r="BF53" s="92">
        <f>'Incremental_Cost Year 4'!BB178</f>
        <v>-341252999.69999999</v>
      </c>
      <c r="BG53" s="70"/>
      <c r="BH53" s="92">
        <f>'Incremental_Cost Year 5'!AQ178</f>
        <v>59587836.900000006</v>
      </c>
      <c r="BI53" s="92">
        <f>'Incremental_Cost Year 5'!AR178</f>
        <v>4513191906</v>
      </c>
      <c r="BJ53" s="92">
        <f>'Incremental_Cost Year 5'!AS178</f>
        <v>500026900</v>
      </c>
      <c r="BK53" s="92">
        <f>'Incremental_Cost Year 5'!AT178</f>
        <v>5072806642.8999996</v>
      </c>
      <c r="BL53" s="92">
        <f>'Incremental_Cost Year 5'!AU178</f>
        <v>5007585743.1999998</v>
      </c>
      <c r="BM53" s="92">
        <f>'Incremental_Cost Year 5'!AV178</f>
        <v>0</v>
      </c>
      <c r="BN53" s="92">
        <f>'Incremental_Cost Year 5'!AW178</f>
        <v>0</v>
      </c>
      <c r="BO53" s="92">
        <f>'Incremental_Cost Year 5'!AX178</f>
        <v>0</v>
      </c>
      <c r="BP53" s="92">
        <f>'Incremental_Cost Year 5'!AY178</f>
        <v>0</v>
      </c>
      <c r="BQ53" s="92">
        <f>'Incremental_Cost Year 5'!AZ178</f>
        <v>0</v>
      </c>
      <c r="BR53" s="92">
        <f>'Incremental_Cost Year 5'!BA178</f>
        <v>0</v>
      </c>
      <c r="BS53" s="92">
        <f>'Incremental_Cost Year 5'!BB178</f>
        <v>-65220899.700000003</v>
      </c>
      <c r="BT53" s="70"/>
      <c r="BU53" s="92">
        <f>'Incremental_Cost Year 6'!AQ178</f>
        <v>59587836.900000006</v>
      </c>
      <c r="BV53" s="92">
        <f>'Incremental_Cost Year 6'!AR178</f>
        <v>4535031906</v>
      </c>
      <c r="BW53" s="92">
        <f>'Incremental_Cost Year 6'!AS178</f>
        <v>0</v>
      </c>
      <c r="BX53" s="92">
        <f>'Incremental_Cost Year 6'!AT178</f>
        <v>4594619742.8999996</v>
      </c>
      <c r="BY53" s="92">
        <f>'Incremental_Cost Year 6'!AU178</f>
        <v>4594619743.1999998</v>
      </c>
      <c r="BZ53" s="92">
        <f>'Incremental_Cost Year 6'!AV178</f>
        <v>0</v>
      </c>
      <c r="CA53" s="92">
        <f>'Incremental_Cost Year 6'!AW178</f>
        <v>0</v>
      </c>
      <c r="CB53" s="92">
        <f>'Incremental_Cost Year 6'!AX178</f>
        <v>0</v>
      </c>
      <c r="CC53" s="92">
        <f>'Incremental_Cost Year 6'!AY178</f>
        <v>0</v>
      </c>
      <c r="CD53" s="92">
        <f>'Incremental_Cost Year 6'!AZ178</f>
        <v>0</v>
      </c>
      <c r="CE53" s="92">
        <f>'Incremental_Cost Year 6'!BA178</f>
        <v>0</v>
      </c>
      <c r="CF53" s="92">
        <f>'Incremental_Cost Year 6'!BB178</f>
        <v>0.30000000004656613</v>
      </c>
      <c r="CG53" s="70"/>
      <c r="CH53" s="92">
        <f>'Incremental_Cost Year 7'!AQ178</f>
        <v>59587836.900000006</v>
      </c>
      <c r="CI53" s="92">
        <f>'Incremental_Cost Year 7'!AR178</f>
        <v>4557963906</v>
      </c>
      <c r="CJ53" s="92">
        <f>'Incremental_Cost Year 7'!AS178</f>
        <v>0</v>
      </c>
      <c r="CK53" s="92">
        <f>'Incremental_Cost Year 7'!AT178</f>
        <v>4617551742.8999996</v>
      </c>
      <c r="CL53" s="92">
        <f>'Incremental_Cost Year 7'!AU178</f>
        <v>4617551743.1999998</v>
      </c>
      <c r="CM53" s="92">
        <f>'Incremental_Cost Year 7'!AV178</f>
        <v>0</v>
      </c>
      <c r="CN53" s="92">
        <f>'Incremental_Cost Year 7'!AW178</f>
        <v>0</v>
      </c>
      <c r="CO53" s="92">
        <f>'Incremental_Cost Year 7'!AX178</f>
        <v>0</v>
      </c>
      <c r="CP53" s="92">
        <f>'Incremental_Cost Year 7'!AY178</f>
        <v>0</v>
      </c>
      <c r="CQ53" s="92">
        <f>'Incremental_Cost Year 7'!AZ178</f>
        <v>0</v>
      </c>
      <c r="CR53" s="92">
        <f>'Incremental_Cost Year 7'!BA178</f>
        <v>0</v>
      </c>
      <c r="CS53" s="92">
        <f>'Incremental_Cost Year 7'!BB178</f>
        <v>0.30000000004656613</v>
      </c>
      <c r="CT53" s="70"/>
      <c r="CU53" s="92">
        <f>'Incremental_Cost Year 8'!AQ178</f>
        <v>59587836.900000006</v>
      </c>
      <c r="CV53" s="92">
        <f>'Incremental_Cost Year 8'!AR178</f>
        <v>4582042406</v>
      </c>
      <c r="CW53" s="92">
        <f>'Incremental_Cost Year 8'!AS178</f>
        <v>0</v>
      </c>
      <c r="CX53" s="92">
        <f>'Incremental_Cost Year 8'!AT178</f>
        <v>4641630242.8999996</v>
      </c>
      <c r="CY53" s="92">
        <f>'Incremental_Cost Year 8'!AU178</f>
        <v>4641630243.1999998</v>
      </c>
      <c r="CZ53" s="92">
        <f>'Incremental_Cost Year 8'!AV178</f>
        <v>0</v>
      </c>
      <c r="DA53" s="92">
        <f>'Incremental_Cost Year 8'!AW178</f>
        <v>0</v>
      </c>
      <c r="DB53" s="92">
        <f>'Incremental_Cost Year 8'!AX178</f>
        <v>0</v>
      </c>
      <c r="DC53" s="92">
        <f>'Incremental_Cost Year 8'!AY178</f>
        <v>0</v>
      </c>
      <c r="DD53" s="92">
        <f>'Incremental_Cost Year 8'!AZ178</f>
        <v>0</v>
      </c>
      <c r="DE53" s="92">
        <f>'Incremental_Cost Year 8'!BA178</f>
        <v>0</v>
      </c>
      <c r="DF53" s="92">
        <f>'Incremental_Cost Year 8'!BB178</f>
        <v>0.30000000004656613</v>
      </c>
      <c r="DG53" s="70"/>
      <c r="DH53" s="92">
        <f>'Incremental_Cost Year 9'!AQ178</f>
        <v>59587836.900000006</v>
      </c>
      <c r="DI53" s="92">
        <f>'Incremental_Cost Year 9'!AR178</f>
        <v>4607325006</v>
      </c>
      <c r="DJ53" s="92">
        <f>'Incremental_Cost Year 9'!AS178</f>
        <v>0</v>
      </c>
      <c r="DK53" s="92">
        <f>'Incremental_Cost Year 9'!AT178</f>
        <v>4666912842.8999996</v>
      </c>
      <c r="DL53" s="92">
        <f>'Incremental_Cost Year 9'!AU178</f>
        <v>4666912842.8999996</v>
      </c>
      <c r="DM53" s="92">
        <f>'Incremental_Cost Year 9'!AV178</f>
        <v>0</v>
      </c>
      <c r="DN53" s="92">
        <f>'Incremental_Cost Year 9'!AW178</f>
        <v>0</v>
      </c>
      <c r="DO53" s="92">
        <f>'Incremental_Cost Year 9'!AX178</f>
        <v>0</v>
      </c>
      <c r="DP53" s="92">
        <f>'Incremental_Cost Year 9'!AY178</f>
        <v>0</v>
      </c>
      <c r="DQ53" s="92">
        <f>'Incremental_Cost Year 9'!AZ178</f>
        <v>0</v>
      </c>
      <c r="DR53" s="92">
        <f>'Incremental_Cost Year 9'!BA178</f>
        <v>0</v>
      </c>
      <c r="DS53" s="92">
        <f>'Incremental_Cost Year 9'!BB178</f>
        <v>0</v>
      </c>
      <c r="DT53" s="70"/>
      <c r="DU53" s="92">
        <f>'Incremental_Cost Year 10'!AQ178</f>
        <v>59587836.900000006</v>
      </c>
      <c r="DV53" s="92">
        <f>'Incremental_Cost Year 10'!AR178</f>
        <v>4633871706</v>
      </c>
      <c r="DW53" s="92">
        <f>'Incremental_Cost Year 10'!AS178</f>
        <v>0</v>
      </c>
      <c r="DX53" s="92">
        <f>'Incremental_Cost Year 10'!AT178</f>
        <v>4693459542.8999996</v>
      </c>
      <c r="DY53" s="92">
        <f>'Incremental_Cost Year 10'!AU178</f>
        <v>4693459543.1999998</v>
      </c>
      <c r="DZ53" s="92">
        <f>'Incremental_Cost Year 10'!AV178</f>
        <v>0</v>
      </c>
      <c r="EA53" s="92">
        <f>'Incremental_Cost Year 10'!AW178</f>
        <v>0</v>
      </c>
      <c r="EB53" s="92">
        <f>'Incremental_Cost Year 10'!AX178</f>
        <v>0</v>
      </c>
      <c r="EC53" s="92">
        <f>'Incremental_Cost Year 10'!AY178</f>
        <v>0</v>
      </c>
      <c r="ED53" s="92">
        <f>'Incremental_Cost Year 10'!AZ178</f>
        <v>0</v>
      </c>
      <c r="EE53" s="92">
        <f>'Incremental_Cost Year 10'!BA178</f>
        <v>0</v>
      </c>
      <c r="EF53" s="92">
        <f>'Incremental_Cost Year 10'!BB178</f>
        <v>0.30000000004656613</v>
      </c>
      <c r="EG53" s="70"/>
      <c r="EH53" s="92">
        <f>H53+U53+AH53+AU53+BH53+BU53+CH53+CU53+DH53+DU53</f>
        <v>553654441.79999995</v>
      </c>
      <c r="EI53" s="92">
        <f t="shared" ref="EI53:ES53" si="240">I53+V53+AI53+AV53+BI53+BV53+CI53+CV53+DI53+DV53</f>
        <v>43225221235</v>
      </c>
      <c r="EJ53" s="92">
        <f t="shared" si="240"/>
        <v>7666436734</v>
      </c>
      <c r="EK53" s="92">
        <f t="shared" si="240"/>
        <v>51445312410.800011</v>
      </c>
      <c r="EL53" s="92">
        <f t="shared" si="240"/>
        <v>48545915014.299995</v>
      </c>
      <c r="EM53" s="92">
        <f t="shared" si="240"/>
        <v>460200000</v>
      </c>
      <c r="EN53" s="92">
        <f t="shared" si="240"/>
        <v>1531200000</v>
      </c>
      <c r="EO53" s="92">
        <f t="shared" si="240"/>
        <v>0</v>
      </c>
      <c r="EP53" s="92">
        <f t="shared" si="240"/>
        <v>0</v>
      </c>
      <c r="EQ53" s="92">
        <f t="shared" si="240"/>
        <v>0</v>
      </c>
      <c r="ER53" s="92">
        <f t="shared" si="240"/>
        <v>0</v>
      </c>
      <c r="ES53" s="92">
        <f t="shared" si="240"/>
        <v>-907997396.50000024</v>
      </c>
      <c r="EU53" s="194">
        <f t="shared" si="23"/>
        <v>1991400000</v>
      </c>
      <c r="EW53" s="194">
        <f t="shared" si="24"/>
        <v>-907997396.50001526</v>
      </c>
      <c r="EX53" s="194">
        <f t="shared" si="21"/>
        <v>1.5020370483398438E-5</v>
      </c>
    </row>
    <row r="54" spans="1:154" ht="41.4">
      <c r="B54" s="43"/>
      <c r="C54" s="68"/>
      <c r="D54" s="193" t="str">
        <f>'Incremental_Cost Year 1'!D181</f>
        <v>09450 Arsimi i lartë/01110 Planifikimi, Menaxhimi dhe Administrimi</v>
      </c>
      <c r="E54" s="193" t="str">
        <f>'Incremental_Cost Year 1'!E181</f>
        <v>3.2.3  Garantimi i mbulimit të nevojave me mjekë në sistemin shëndetësor</v>
      </c>
      <c r="F54" s="96">
        <f>'Incremental_Cost Year 1'!F181</f>
        <v>2022</v>
      </c>
      <c r="G54" s="96">
        <f>'Incremental_Cost Year 1'!G181</f>
        <v>2025</v>
      </c>
      <c r="H54" s="52">
        <f>'Incremental_Cost Year 1'!AQ181</f>
        <v>0</v>
      </c>
      <c r="I54" s="92">
        <f>'Incremental_Cost Year 1'!AR181</f>
        <v>0</v>
      </c>
      <c r="J54" s="92">
        <f>'Incremental_Cost Year 1'!AS181</f>
        <v>0</v>
      </c>
      <c r="K54" s="92">
        <f>'Incremental_Cost Year 1'!AT181</f>
        <v>0</v>
      </c>
      <c r="L54" s="92">
        <f>'Incremental_Cost Year 1'!AU181</f>
        <v>0</v>
      </c>
      <c r="M54" s="92">
        <f>'Incremental_Cost Year 1'!AV181</f>
        <v>0</v>
      </c>
      <c r="N54" s="92">
        <f>'Incremental_Cost Year 1'!AW181</f>
        <v>0</v>
      </c>
      <c r="O54" s="92">
        <f>'Incremental_Cost Year 1'!AX181</f>
        <v>0</v>
      </c>
      <c r="P54" s="92">
        <f>'Incremental_Cost Year 1'!AY181</f>
        <v>0</v>
      </c>
      <c r="Q54" s="92">
        <f>'Incremental_Cost Year 1'!AZ181</f>
        <v>0</v>
      </c>
      <c r="R54" s="92">
        <f>'Incremental_Cost Year 1'!BA181</f>
        <v>0</v>
      </c>
      <c r="S54" s="92">
        <f>'Incremental_Cost Year 1'!BB181</f>
        <v>0</v>
      </c>
      <c r="U54" s="92">
        <f>'Incremental_Cost Year 2'!AQ181</f>
        <v>82506.899999999994</v>
      </c>
      <c r="V54" s="92">
        <f>'Incremental_Cost Year 2'!AR181</f>
        <v>468000</v>
      </c>
      <c r="W54" s="92">
        <f>'Incremental_Cost Year 2'!AS181</f>
        <v>0</v>
      </c>
      <c r="X54" s="92">
        <f>'Incremental_Cost Year 2'!AT181</f>
        <v>550506.9</v>
      </c>
      <c r="Y54" s="92">
        <f>'Incremental_Cost Year 2'!AU181</f>
        <v>94507</v>
      </c>
      <c r="Z54" s="92">
        <f>'Incremental_Cost Year 2'!AV181</f>
        <v>0</v>
      </c>
      <c r="AA54" s="92">
        <f>'Incremental_Cost Year 2'!AW181</f>
        <v>0</v>
      </c>
      <c r="AB54" s="92">
        <f>'Incremental_Cost Year 2'!AX181</f>
        <v>0</v>
      </c>
      <c r="AC54" s="92">
        <f>'Incremental_Cost Year 2'!AY181</f>
        <v>0</v>
      </c>
      <c r="AD54" s="92">
        <f>'Incremental_Cost Year 2'!AZ181</f>
        <v>0</v>
      </c>
      <c r="AE54" s="92">
        <f>'Incremental_Cost Year 2'!BA181</f>
        <v>0</v>
      </c>
      <c r="AF54" s="92">
        <f>'Incremental_Cost Year 2'!BB181</f>
        <v>-455999.9</v>
      </c>
      <c r="AH54" s="92">
        <f>'Incremental_Cost Year 3'!AQ181</f>
        <v>82506.899999999994</v>
      </c>
      <c r="AI54" s="92">
        <f>'Incremental_Cost Year 3'!AR181</f>
        <v>489600</v>
      </c>
      <c r="AJ54" s="92">
        <f>'Incremental_Cost Year 3'!AS181</f>
        <v>0</v>
      </c>
      <c r="AK54" s="92">
        <f>'Incremental_Cost Year 3'!AT181</f>
        <v>572106.9</v>
      </c>
      <c r="AL54" s="92">
        <f>'Incremental_Cost Year 3'!AU181</f>
        <v>116107</v>
      </c>
      <c r="AM54" s="92">
        <f>'Incremental_Cost Year 3'!AV181</f>
        <v>0</v>
      </c>
      <c r="AN54" s="92">
        <f>'Incremental_Cost Year 3'!AW181</f>
        <v>0</v>
      </c>
      <c r="AO54" s="92">
        <f>'Incremental_Cost Year 3'!AX181</f>
        <v>0</v>
      </c>
      <c r="AP54" s="92">
        <f>'Incremental_Cost Year 3'!AY181</f>
        <v>0</v>
      </c>
      <c r="AQ54" s="92">
        <f>'Incremental_Cost Year 3'!AZ181</f>
        <v>0</v>
      </c>
      <c r="AR54" s="92">
        <f>'Incremental_Cost Year 3'!BA181</f>
        <v>0</v>
      </c>
      <c r="AS54" s="92">
        <f>'Incremental_Cost Year 3'!BB181</f>
        <v>-455999.9</v>
      </c>
      <c r="AU54" s="92">
        <f>'Incremental_Cost Year 4'!AQ181</f>
        <v>247520.7</v>
      </c>
      <c r="AV54" s="92">
        <f>'Incremental_Cost Year 4'!AR181</f>
        <v>30000</v>
      </c>
      <c r="AW54" s="92">
        <f>'Incremental_Cost Year 4'!AS181</f>
        <v>0</v>
      </c>
      <c r="AX54" s="92">
        <f>'Incremental_Cost Year 4'!AT181</f>
        <v>277520.7</v>
      </c>
      <c r="AY54" s="92">
        <f>'Incremental_Cost Year 4'!AU181</f>
        <v>277521</v>
      </c>
      <c r="AZ54" s="92">
        <f>'Incremental_Cost Year 4'!AV181</f>
        <v>0</v>
      </c>
      <c r="BA54" s="92">
        <f>'Incremental_Cost Year 4'!AW181</f>
        <v>0</v>
      </c>
      <c r="BB54" s="92">
        <f>'Incremental_Cost Year 4'!AX181</f>
        <v>0</v>
      </c>
      <c r="BC54" s="92">
        <f>'Incremental_Cost Year 4'!AY181</f>
        <v>0</v>
      </c>
      <c r="BD54" s="92">
        <f>'Incremental_Cost Year 4'!AZ181</f>
        <v>0</v>
      </c>
      <c r="BE54" s="92">
        <f>'Incremental_Cost Year 4'!BA181</f>
        <v>0</v>
      </c>
      <c r="BF54" s="92">
        <f>'Incremental_Cost Year 4'!BB181</f>
        <v>0.29999999998835847</v>
      </c>
      <c r="BH54" s="92">
        <f>'Incremental_Cost Year 5'!AQ181</f>
        <v>0</v>
      </c>
      <c r="BI54" s="92">
        <f>'Incremental_Cost Year 5'!AR181</f>
        <v>0</v>
      </c>
      <c r="BJ54" s="92">
        <f>'Incremental_Cost Year 5'!AS181</f>
        <v>0</v>
      </c>
      <c r="BK54" s="92">
        <f>'Incremental_Cost Year 5'!AT181</f>
        <v>0</v>
      </c>
      <c r="BL54" s="92">
        <f>'Incremental_Cost Year 5'!AU181</f>
        <v>0</v>
      </c>
      <c r="BM54" s="92">
        <f>'Incremental_Cost Year 5'!AV181</f>
        <v>0</v>
      </c>
      <c r="BN54" s="92">
        <f>'Incremental_Cost Year 5'!AW181</f>
        <v>0</v>
      </c>
      <c r="BO54" s="92">
        <f>'Incremental_Cost Year 5'!AX181</f>
        <v>0</v>
      </c>
      <c r="BP54" s="92">
        <f>'Incremental_Cost Year 5'!AY181</f>
        <v>0</v>
      </c>
      <c r="BQ54" s="92">
        <f>'Incremental_Cost Year 5'!AZ181</f>
        <v>0</v>
      </c>
      <c r="BR54" s="92">
        <f>'Incremental_Cost Year 5'!BA181</f>
        <v>0</v>
      </c>
      <c r="BS54" s="92">
        <f>'Incremental_Cost Year 5'!BB181</f>
        <v>0</v>
      </c>
      <c r="BU54" s="92">
        <f>'Incremental_Cost Year 6'!AQ181</f>
        <v>0</v>
      </c>
      <c r="BV54" s="92">
        <f>'Incremental_Cost Year 6'!AR181</f>
        <v>0</v>
      </c>
      <c r="BW54" s="92">
        <f>'Incremental_Cost Year 6'!AS181</f>
        <v>0</v>
      </c>
      <c r="BX54" s="92">
        <f>'Incremental_Cost Year 6'!AT181</f>
        <v>0</v>
      </c>
      <c r="BY54" s="92">
        <f>'Incremental_Cost Year 6'!AU181</f>
        <v>0</v>
      </c>
      <c r="BZ54" s="92">
        <f>'Incremental_Cost Year 6'!AV181</f>
        <v>0</v>
      </c>
      <c r="CA54" s="92">
        <f>'Incremental_Cost Year 6'!AW181</f>
        <v>0</v>
      </c>
      <c r="CB54" s="92">
        <f>'Incremental_Cost Year 6'!AX181</f>
        <v>0</v>
      </c>
      <c r="CC54" s="92">
        <f>'Incremental_Cost Year 6'!AY181</f>
        <v>0</v>
      </c>
      <c r="CD54" s="92">
        <f>'Incremental_Cost Year 6'!AZ181</f>
        <v>0</v>
      </c>
      <c r="CE54" s="92">
        <f>'Incremental_Cost Year 6'!BA181</f>
        <v>0</v>
      </c>
      <c r="CF54" s="92">
        <f>'Incremental_Cost Year 6'!BB181</f>
        <v>0</v>
      </c>
      <c r="CH54" s="92">
        <f>'Incremental_Cost Year 7'!AQ181</f>
        <v>0</v>
      </c>
      <c r="CI54" s="92">
        <f>'Incremental_Cost Year 7'!AR181</f>
        <v>0</v>
      </c>
      <c r="CJ54" s="92">
        <f>'Incremental_Cost Year 7'!AS181</f>
        <v>0</v>
      </c>
      <c r="CK54" s="92">
        <f>'Incremental_Cost Year 7'!AT181</f>
        <v>0</v>
      </c>
      <c r="CL54" s="92">
        <f>'Incremental_Cost Year 7'!AU181</f>
        <v>0</v>
      </c>
      <c r="CM54" s="92">
        <f>'Incremental_Cost Year 7'!AV181</f>
        <v>0</v>
      </c>
      <c r="CN54" s="92">
        <f>'Incremental_Cost Year 7'!AW181</f>
        <v>0</v>
      </c>
      <c r="CO54" s="92">
        <f>'Incremental_Cost Year 7'!AX181</f>
        <v>0</v>
      </c>
      <c r="CP54" s="92">
        <f>'Incremental_Cost Year 7'!AY181</f>
        <v>0</v>
      </c>
      <c r="CQ54" s="92">
        <f>'Incremental_Cost Year 7'!AZ181</f>
        <v>0</v>
      </c>
      <c r="CR54" s="92">
        <f>'Incremental_Cost Year 7'!BA181</f>
        <v>0</v>
      </c>
      <c r="CS54" s="92">
        <f>'Incremental_Cost Year 7'!BB181</f>
        <v>0</v>
      </c>
      <c r="CU54" s="92">
        <f>'Incremental_Cost Year 8'!AQ181</f>
        <v>0</v>
      </c>
      <c r="CV54" s="92">
        <f>'Incremental_Cost Year 8'!AR181</f>
        <v>0</v>
      </c>
      <c r="CW54" s="92">
        <f>'Incremental_Cost Year 8'!AS181</f>
        <v>0</v>
      </c>
      <c r="CX54" s="92">
        <f>'Incremental_Cost Year 8'!AT181</f>
        <v>0</v>
      </c>
      <c r="CY54" s="92">
        <f>'Incremental_Cost Year 8'!AU181</f>
        <v>0</v>
      </c>
      <c r="CZ54" s="92">
        <f>'Incremental_Cost Year 8'!AV181</f>
        <v>0</v>
      </c>
      <c r="DA54" s="92">
        <f>'Incremental_Cost Year 8'!AW181</f>
        <v>0</v>
      </c>
      <c r="DB54" s="92">
        <f>'Incremental_Cost Year 8'!AX181</f>
        <v>0</v>
      </c>
      <c r="DC54" s="92">
        <f>'Incremental_Cost Year 8'!AY181</f>
        <v>0</v>
      </c>
      <c r="DD54" s="92">
        <f>'Incremental_Cost Year 8'!AZ181</f>
        <v>0</v>
      </c>
      <c r="DE54" s="92">
        <f>'Incremental_Cost Year 8'!BA181</f>
        <v>0</v>
      </c>
      <c r="DF54" s="92">
        <f>'Incremental_Cost Year 8'!BB181</f>
        <v>0</v>
      </c>
      <c r="DH54" s="92">
        <f>'Incremental_Cost Year 9'!AQ181</f>
        <v>0</v>
      </c>
      <c r="DI54" s="92">
        <f>'Incremental_Cost Year 9'!AR181</f>
        <v>0</v>
      </c>
      <c r="DJ54" s="92">
        <f>'Incremental_Cost Year 9'!AS181</f>
        <v>0</v>
      </c>
      <c r="DK54" s="92">
        <f>'Incremental_Cost Year 9'!AT181</f>
        <v>0</v>
      </c>
      <c r="DL54" s="92">
        <f>'Incremental_Cost Year 9'!AU181</f>
        <v>0</v>
      </c>
      <c r="DM54" s="92">
        <f>'Incremental_Cost Year 9'!AV181</f>
        <v>0</v>
      </c>
      <c r="DN54" s="92">
        <f>'Incremental_Cost Year 9'!AW181</f>
        <v>0</v>
      </c>
      <c r="DO54" s="92">
        <f>'Incremental_Cost Year 9'!AX181</f>
        <v>0</v>
      </c>
      <c r="DP54" s="92">
        <f>'Incremental_Cost Year 9'!AY181</f>
        <v>0</v>
      </c>
      <c r="DQ54" s="92">
        <f>'Incremental_Cost Year 9'!AZ181</f>
        <v>0</v>
      </c>
      <c r="DR54" s="92">
        <f>'Incremental_Cost Year 9'!BA181</f>
        <v>0</v>
      </c>
      <c r="DS54" s="92">
        <f>'Incremental_Cost Year 9'!BB181</f>
        <v>0</v>
      </c>
      <c r="DU54" s="92">
        <f>'Incremental_Cost Year 10'!AQ181</f>
        <v>0</v>
      </c>
      <c r="DV54" s="92">
        <f>'Incremental_Cost Year 10'!AR181</f>
        <v>0</v>
      </c>
      <c r="DW54" s="92">
        <f>'Incremental_Cost Year 10'!AS181</f>
        <v>0</v>
      </c>
      <c r="DX54" s="92">
        <f>'Incremental_Cost Year 10'!AT181</f>
        <v>0</v>
      </c>
      <c r="DY54" s="92">
        <f>'Incremental_Cost Year 10'!AU181</f>
        <v>0</v>
      </c>
      <c r="DZ54" s="92">
        <f>'Incremental_Cost Year 10'!AV181</f>
        <v>0</v>
      </c>
      <c r="EA54" s="92">
        <f>'Incremental_Cost Year 10'!AW181</f>
        <v>0</v>
      </c>
      <c r="EB54" s="92">
        <f>'Incremental_Cost Year 10'!AX181</f>
        <v>0</v>
      </c>
      <c r="EC54" s="92">
        <f>'Incremental_Cost Year 10'!AY181</f>
        <v>0</v>
      </c>
      <c r="ED54" s="92">
        <f>'Incremental_Cost Year 10'!AZ181</f>
        <v>0</v>
      </c>
      <c r="EE54" s="92">
        <f>'Incremental_Cost Year 10'!BA181</f>
        <v>0</v>
      </c>
      <c r="EF54" s="92">
        <f>'Incremental_Cost Year 10'!BB181</f>
        <v>0</v>
      </c>
      <c r="EH54" s="52">
        <f>H54+U54+AH54+AU54+BH54+BU54+CH54+CU54+DH54+DU54</f>
        <v>412534.5</v>
      </c>
      <c r="EI54" s="52">
        <f t="shared" si="239"/>
        <v>987600</v>
      </c>
      <c r="EJ54" s="52">
        <f t="shared" si="239"/>
        <v>0</v>
      </c>
      <c r="EK54" s="52">
        <f t="shared" si="239"/>
        <v>1400134.5</v>
      </c>
      <c r="EL54" s="52">
        <f t="shared" si="239"/>
        <v>488135</v>
      </c>
      <c r="EM54" s="52">
        <f t="shared" si="239"/>
        <v>0</v>
      </c>
      <c r="EN54" s="52">
        <f t="shared" si="239"/>
        <v>0</v>
      </c>
      <c r="EO54" s="52">
        <f t="shared" si="239"/>
        <v>0</v>
      </c>
      <c r="EP54" s="52">
        <f t="shared" si="239"/>
        <v>0</v>
      </c>
      <c r="EQ54" s="52">
        <f t="shared" si="239"/>
        <v>0</v>
      </c>
      <c r="ER54" s="52">
        <f t="shared" si="239"/>
        <v>0</v>
      </c>
      <c r="ES54" s="52">
        <f t="shared" si="239"/>
        <v>-911999.5</v>
      </c>
      <c r="EU54" s="194">
        <f t="shared" si="23"/>
        <v>0</v>
      </c>
      <c r="EW54" s="194">
        <f t="shared" si="24"/>
        <v>-911999.5</v>
      </c>
      <c r="EX54" s="194">
        <f t="shared" si="21"/>
        <v>0</v>
      </c>
    </row>
    <row r="55" spans="1:154">
      <c r="A55" s="42"/>
      <c r="B55" s="48"/>
      <c r="C55" s="404" t="str">
        <f>'Incremental_Cost Year 1'!C182:E182</f>
        <v xml:space="preserve">3.3 Objektivi Specifik: Rishikimi dhe fuqizimi i politikave shëndetësore për rritjen e kapaciteteve të burimeve njerëzore </v>
      </c>
      <c r="D55" s="404"/>
      <c r="E55" s="405"/>
      <c r="F55" s="67"/>
      <c r="G55" s="67"/>
      <c r="H55" s="54">
        <f>SUM(H56:H58)</f>
        <v>1800548078.6999998</v>
      </c>
      <c r="I55" s="192">
        <f t="shared" ref="I55:BS55" si="241">SUM(I56:I58)</f>
        <v>1365155000</v>
      </c>
      <c r="J55" s="192">
        <f t="shared" si="241"/>
        <v>0</v>
      </c>
      <c r="K55" s="192">
        <f t="shared" si="241"/>
        <v>3165703078.6999998</v>
      </c>
      <c r="L55" s="192">
        <f t="shared" si="241"/>
        <v>3165703079</v>
      </c>
      <c r="M55" s="192">
        <f t="shared" si="241"/>
        <v>0</v>
      </c>
      <c r="N55" s="192">
        <f t="shared" si="241"/>
        <v>0</v>
      </c>
      <c r="O55" s="192">
        <f t="shared" si="241"/>
        <v>0</v>
      </c>
      <c r="P55" s="192">
        <f t="shared" si="241"/>
        <v>0</v>
      </c>
      <c r="Q55" s="192">
        <f t="shared" si="241"/>
        <v>0</v>
      </c>
      <c r="R55" s="192">
        <f t="shared" si="241"/>
        <v>0</v>
      </c>
      <c r="S55" s="192">
        <f t="shared" si="241"/>
        <v>0.3000000953907147</v>
      </c>
      <c r="U55" s="192">
        <f>SUM(U56:U58)</f>
        <v>11598855163.710001</v>
      </c>
      <c r="V55" s="192">
        <f t="shared" si="241"/>
        <v>9847872000</v>
      </c>
      <c r="W55" s="192">
        <f t="shared" si="241"/>
        <v>0</v>
      </c>
      <c r="X55" s="192">
        <f t="shared" si="241"/>
        <v>21446727163.709999</v>
      </c>
      <c r="Y55" s="192">
        <f t="shared" si="241"/>
        <v>21445349164</v>
      </c>
      <c r="Z55" s="192">
        <f t="shared" si="241"/>
        <v>0</v>
      </c>
      <c r="AA55" s="192">
        <f t="shared" si="241"/>
        <v>0</v>
      </c>
      <c r="AB55" s="192">
        <f t="shared" si="241"/>
        <v>0</v>
      </c>
      <c r="AC55" s="192">
        <f t="shared" si="241"/>
        <v>0</v>
      </c>
      <c r="AD55" s="192">
        <f t="shared" si="241"/>
        <v>0</v>
      </c>
      <c r="AE55" s="192">
        <f t="shared" si="241"/>
        <v>0</v>
      </c>
      <c r="AF55" s="192">
        <f t="shared" si="241"/>
        <v>-1377999.709998474</v>
      </c>
      <c r="AH55" s="192">
        <f t="shared" si="241"/>
        <v>11998052820.060001</v>
      </c>
      <c r="AI55" s="192">
        <f t="shared" si="241"/>
        <v>10208655600</v>
      </c>
      <c r="AJ55" s="192">
        <f t="shared" si="241"/>
        <v>0</v>
      </c>
      <c r="AK55" s="192">
        <f t="shared" si="241"/>
        <v>22206708420.059998</v>
      </c>
      <c r="AL55" s="192">
        <f t="shared" si="241"/>
        <v>21004884421</v>
      </c>
      <c r="AM55" s="192">
        <f t="shared" si="241"/>
        <v>0</v>
      </c>
      <c r="AN55" s="192">
        <f t="shared" si="241"/>
        <v>0</v>
      </c>
      <c r="AO55" s="192">
        <f t="shared" si="241"/>
        <v>0</v>
      </c>
      <c r="AP55" s="192">
        <f t="shared" si="241"/>
        <v>0</v>
      </c>
      <c r="AQ55" s="192">
        <f t="shared" si="241"/>
        <v>0</v>
      </c>
      <c r="AR55" s="192">
        <f t="shared" si="241"/>
        <v>0</v>
      </c>
      <c r="AS55" s="192">
        <f t="shared" si="241"/>
        <v>-1201823999.0599983</v>
      </c>
      <c r="AU55" s="192">
        <f t="shared" si="241"/>
        <v>12297310257.960001</v>
      </c>
      <c r="AV55" s="192">
        <f t="shared" si="241"/>
        <v>10807073400</v>
      </c>
      <c r="AW55" s="192">
        <f t="shared" si="241"/>
        <v>0</v>
      </c>
      <c r="AX55" s="192">
        <f t="shared" si="241"/>
        <v>23104383657.959999</v>
      </c>
      <c r="AY55" s="192">
        <f t="shared" si="241"/>
        <v>21604335659</v>
      </c>
      <c r="AZ55" s="192">
        <f t="shared" si="241"/>
        <v>0</v>
      </c>
      <c r="BA55" s="192">
        <f t="shared" si="241"/>
        <v>0</v>
      </c>
      <c r="BB55" s="192">
        <f t="shared" si="241"/>
        <v>0</v>
      </c>
      <c r="BC55" s="192">
        <f t="shared" si="241"/>
        <v>0</v>
      </c>
      <c r="BD55" s="192">
        <f t="shared" si="241"/>
        <v>0</v>
      </c>
      <c r="BE55" s="192">
        <f t="shared" si="241"/>
        <v>0</v>
      </c>
      <c r="BF55" s="192">
        <f t="shared" si="241"/>
        <v>-1500047998.9599984</v>
      </c>
      <c r="BH55" s="192">
        <f t="shared" si="241"/>
        <v>12597227751.060001</v>
      </c>
      <c r="BI55" s="192">
        <f t="shared" si="241"/>
        <v>11047390000</v>
      </c>
      <c r="BJ55" s="192">
        <f t="shared" si="241"/>
        <v>0</v>
      </c>
      <c r="BK55" s="192">
        <f t="shared" si="241"/>
        <v>23644617751.059998</v>
      </c>
      <c r="BL55" s="192">
        <f t="shared" si="241"/>
        <v>21844569752</v>
      </c>
      <c r="BM55" s="192">
        <f t="shared" si="241"/>
        <v>0</v>
      </c>
      <c r="BN55" s="192">
        <f t="shared" si="241"/>
        <v>0</v>
      </c>
      <c r="BO55" s="192">
        <f t="shared" si="241"/>
        <v>0</v>
      </c>
      <c r="BP55" s="192">
        <f t="shared" si="241"/>
        <v>0</v>
      </c>
      <c r="BQ55" s="192">
        <f t="shared" si="241"/>
        <v>0</v>
      </c>
      <c r="BR55" s="192">
        <f t="shared" si="241"/>
        <v>0</v>
      </c>
      <c r="BS55" s="192">
        <f t="shared" si="241"/>
        <v>-1800047999.0599983</v>
      </c>
      <c r="BU55" s="192">
        <f t="shared" ref="BU55:EF55" si="242">SUM(BU56:BU58)</f>
        <v>12328729604.700001</v>
      </c>
      <c r="BV55" s="192">
        <f t="shared" si="242"/>
        <v>11287587000</v>
      </c>
      <c r="BW55" s="192">
        <f t="shared" si="242"/>
        <v>0</v>
      </c>
      <c r="BX55" s="192">
        <f t="shared" si="242"/>
        <v>23616316604.699997</v>
      </c>
      <c r="BY55" s="192">
        <f t="shared" si="242"/>
        <v>21816316605</v>
      </c>
      <c r="BZ55" s="192">
        <f t="shared" si="242"/>
        <v>0</v>
      </c>
      <c r="CA55" s="192">
        <f t="shared" si="242"/>
        <v>0</v>
      </c>
      <c r="CB55" s="192">
        <f t="shared" si="242"/>
        <v>0</v>
      </c>
      <c r="CC55" s="192">
        <f t="shared" si="242"/>
        <v>0</v>
      </c>
      <c r="CD55" s="192">
        <f t="shared" si="242"/>
        <v>0</v>
      </c>
      <c r="CE55" s="192">
        <f t="shared" si="242"/>
        <v>0</v>
      </c>
      <c r="CF55" s="192">
        <f t="shared" si="242"/>
        <v>-1799999999.6999998</v>
      </c>
      <c r="CH55" s="192">
        <f t="shared" si="242"/>
        <v>12327574508.1</v>
      </c>
      <c r="CI55" s="192">
        <f t="shared" si="242"/>
        <v>11527808000</v>
      </c>
      <c r="CJ55" s="192">
        <f t="shared" si="242"/>
        <v>0</v>
      </c>
      <c r="CK55" s="192">
        <f t="shared" si="242"/>
        <v>23855382508.099998</v>
      </c>
      <c r="CL55" s="192">
        <f t="shared" si="242"/>
        <v>22055382508</v>
      </c>
      <c r="CM55" s="192">
        <f t="shared" si="242"/>
        <v>0</v>
      </c>
      <c r="CN55" s="192">
        <f t="shared" si="242"/>
        <v>0</v>
      </c>
      <c r="CO55" s="192">
        <f t="shared" si="242"/>
        <v>0</v>
      </c>
      <c r="CP55" s="192">
        <f t="shared" si="242"/>
        <v>0</v>
      </c>
      <c r="CQ55" s="192">
        <f t="shared" si="242"/>
        <v>0</v>
      </c>
      <c r="CR55" s="192">
        <f t="shared" si="242"/>
        <v>0</v>
      </c>
      <c r="CS55" s="192">
        <f t="shared" si="242"/>
        <v>-1800000000.0999999</v>
      </c>
      <c r="CU55" s="192">
        <f t="shared" si="242"/>
        <v>12327574508.1</v>
      </c>
      <c r="CV55" s="192">
        <f t="shared" si="242"/>
        <v>11768191000</v>
      </c>
      <c r="CW55" s="192">
        <f t="shared" si="242"/>
        <v>0</v>
      </c>
      <c r="CX55" s="192">
        <f t="shared" si="242"/>
        <v>24095765508.099998</v>
      </c>
      <c r="CY55" s="192">
        <f t="shared" si="242"/>
        <v>22295765508</v>
      </c>
      <c r="CZ55" s="192">
        <f t="shared" si="242"/>
        <v>0</v>
      </c>
      <c r="DA55" s="192">
        <f t="shared" si="242"/>
        <v>0</v>
      </c>
      <c r="DB55" s="192">
        <f t="shared" si="242"/>
        <v>0</v>
      </c>
      <c r="DC55" s="192">
        <f t="shared" si="242"/>
        <v>0</v>
      </c>
      <c r="DD55" s="192">
        <f t="shared" si="242"/>
        <v>0</v>
      </c>
      <c r="DE55" s="192">
        <f t="shared" si="242"/>
        <v>0</v>
      </c>
      <c r="DF55" s="192">
        <f t="shared" si="242"/>
        <v>-1800000000.0999999</v>
      </c>
      <c r="DH55" s="192">
        <f t="shared" si="242"/>
        <v>12321916892.1</v>
      </c>
      <c r="DI55" s="192">
        <f t="shared" si="242"/>
        <v>12008593000</v>
      </c>
      <c r="DJ55" s="192">
        <f t="shared" si="242"/>
        <v>0</v>
      </c>
      <c r="DK55" s="192">
        <f t="shared" si="242"/>
        <v>24330509892.099998</v>
      </c>
      <c r="DL55" s="192">
        <f t="shared" si="242"/>
        <v>22530509892</v>
      </c>
      <c r="DM55" s="192">
        <f t="shared" si="242"/>
        <v>0</v>
      </c>
      <c r="DN55" s="192">
        <f t="shared" si="242"/>
        <v>0</v>
      </c>
      <c r="DO55" s="192">
        <f t="shared" si="242"/>
        <v>0</v>
      </c>
      <c r="DP55" s="192">
        <f t="shared" si="242"/>
        <v>0</v>
      </c>
      <c r="DQ55" s="192">
        <f t="shared" si="242"/>
        <v>0</v>
      </c>
      <c r="DR55" s="192">
        <f t="shared" si="242"/>
        <v>0</v>
      </c>
      <c r="DS55" s="192">
        <f t="shared" si="242"/>
        <v>-1800000000.0999999</v>
      </c>
      <c r="DU55" s="192">
        <f t="shared" si="242"/>
        <v>12327574508.1</v>
      </c>
      <c r="DV55" s="192">
        <f t="shared" si="242"/>
        <v>12009015000</v>
      </c>
      <c r="DW55" s="192">
        <f t="shared" si="242"/>
        <v>0</v>
      </c>
      <c r="DX55" s="192">
        <f t="shared" si="242"/>
        <v>24336589508.099998</v>
      </c>
      <c r="DY55" s="192">
        <f t="shared" si="242"/>
        <v>22536589508</v>
      </c>
      <c r="DZ55" s="192">
        <f t="shared" si="242"/>
        <v>0</v>
      </c>
      <c r="EA55" s="192">
        <f t="shared" si="242"/>
        <v>0</v>
      </c>
      <c r="EB55" s="192">
        <f t="shared" si="242"/>
        <v>0</v>
      </c>
      <c r="EC55" s="192">
        <f t="shared" si="242"/>
        <v>0</v>
      </c>
      <c r="ED55" s="192">
        <f t="shared" si="242"/>
        <v>0</v>
      </c>
      <c r="EE55" s="192">
        <f t="shared" si="242"/>
        <v>0</v>
      </c>
      <c r="EF55" s="192">
        <f t="shared" si="242"/>
        <v>-1800000000.0999999</v>
      </c>
      <c r="EH55" s="192">
        <f t="shared" ref="EH55:ES55" si="243">SUM(EH56:EH58)</f>
        <v>111925364092.58998</v>
      </c>
      <c r="EI55" s="192">
        <f t="shared" si="243"/>
        <v>101877340000</v>
      </c>
      <c r="EJ55" s="192">
        <f t="shared" si="243"/>
        <v>0</v>
      </c>
      <c r="EK55" s="192">
        <f t="shared" si="243"/>
        <v>213802704092.59</v>
      </c>
      <c r="EL55" s="192">
        <f t="shared" si="243"/>
        <v>200299406096</v>
      </c>
      <c r="EM55" s="192">
        <f t="shared" si="243"/>
        <v>0</v>
      </c>
      <c r="EN55" s="192">
        <f t="shared" si="243"/>
        <v>0</v>
      </c>
      <c r="EO55" s="192">
        <f t="shared" si="243"/>
        <v>0</v>
      </c>
      <c r="EP55" s="192">
        <f t="shared" si="243"/>
        <v>0</v>
      </c>
      <c r="EQ55" s="192">
        <f t="shared" si="243"/>
        <v>0</v>
      </c>
      <c r="ER55" s="192">
        <f t="shared" si="243"/>
        <v>0</v>
      </c>
      <c r="ES55" s="192">
        <f t="shared" si="243"/>
        <v>-13503297996.589994</v>
      </c>
      <c r="EU55" s="194">
        <f t="shared" si="23"/>
        <v>0</v>
      </c>
      <c r="EW55" s="194">
        <f t="shared" si="24"/>
        <v>-13503297996.589996</v>
      </c>
      <c r="EX55" s="194">
        <f t="shared" si="21"/>
        <v>0</v>
      </c>
    </row>
    <row r="56" spans="1:154" s="77" customFormat="1">
      <c r="A56" s="82"/>
      <c r="B56" s="88"/>
      <c r="C56" s="100"/>
      <c r="D56" s="193">
        <f>'Incremental_Cost Year 1'!D190</f>
        <v>0</v>
      </c>
      <c r="E56" s="193">
        <f>'Incremental_Cost Year 1'!E190</f>
        <v>0</v>
      </c>
      <c r="F56" s="96">
        <f>'Incremental_Cost Year 1'!F190</f>
        <v>0</v>
      </c>
      <c r="G56" s="96">
        <f>'Incremental_Cost Year 1'!G190</f>
        <v>0</v>
      </c>
      <c r="H56" s="92">
        <f>'Incremental_Cost Year 1'!AQ190</f>
        <v>1796505240.5999999</v>
      </c>
      <c r="I56" s="92">
        <f>'Incremental_Cost Year 1'!AR190</f>
        <v>1364065000</v>
      </c>
      <c r="J56" s="92">
        <f>'Incremental_Cost Year 1'!AS190</f>
        <v>0</v>
      </c>
      <c r="K56" s="92">
        <f>'Incremental_Cost Year 1'!AT190</f>
        <v>3160570240.5999999</v>
      </c>
      <c r="L56" s="92">
        <f>'Incremental_Cost Year 1'!AU190</f>
        <v>3160570241</v>
      </c>
      <c r="M56" s="92">
        <f>'Incremental_Cost Year 1'!AV190</f>
        <v>0</v>
      </c>
      <c r="N56" s="92">
        <f>'Incremental_Cost Year 1'!AW190</f>
        <v>0</v>
      </c>
      <c r="O56" s="92">
        <f>'Incremental_Cost Year 1'!AX190</f>
        <v>0</v>
      </c>
      <c r="P56" s="92">
        <f>'Incremental_Cost Year 1'!AY190</f>
        <v>0</v>
      </c>
      <c r="Q56" s="92">
        <f>'Incremental_Cost Year 1'!AZ190</f>
        <v>0</v>
      </c>
      <c r="R56" s="92">
        <f>'Incremental_Cost Year 1'!BA190</f>
        <v>0</v>
      </c>
      <c r="S56" s="92">
        <f>'Incremental_Cost Year 1'!BB190</f>
        <v>0.40000009536743164</v>
      </c>
      <c r="T56" s="70"/>
      <c r="U56" s="92">
        <f>'Incremental_Cost Year 2'!AQ190</f>
        <v>11576863538.85</v>
      </c>
      <c r="V56" s="92">
        <f>'Incremental_Cost Year 2'!AR190</f>
        <v>9841572000</v>
      </c>
      <c r="W56" s="92">
        <f>'Incremental_Cost Year 2'!AS190</f>
        <v>0</v>
      </c>
      <c r="X56" s="92">
        <f>'Incremental_Cost Year 2'!AT190</f>
        <v>21418435538.849998</v>
      </c>
      <c r="Y56" s="92">
        <f>'Incremental_Cost Year 2'!AU190</f>
        <v>21417105539</v>
      </c>
      <c r="Z56" s="92">
        <f>'Incremental_Cost Year 2'!AV190</f>
        <v>0</v>
      </c>
      <c r="AA56" s="92">
        <f>'Incremental_Cost Year 2'!AW190</f>
        <v>0</v>
      </c>
      <c r="AB56" s="92">
        <f>'Incremental_Cost Year 2'!AX190</f>
        <v>0</v>
      </c>
      <c r="AC56" s="92">
        <f>'Incremental_Cost Year 2'!AY190</f>
        <v>0</v>
      </c>
      <c r="AD56" s="92">
        <f>'Incremental_Cost Year 2'!AZ190</f>
        <v>0</v>
      </c>
      <c r="AE56" s="92">
        <f>'Incremental_Cost Year 2'!BA190</f>
        <v>0</v>
      </c>
      <c r="AF56" s="92">
        <f>'Incremental_Cost Year 2'!BB190</f>
        <v>-1329999.8499984741</v>
      </c>
      <c r="AG56" s="70"/>
      <c r="AH56" s="92">
        <f>'Incremental_Cost Year 3'!AQ190</f>
        <v>11976061195.200001</v>
      </c>
      <c r="AI56" s="92">
        <f>'Incremental_Cost Year 3'!AR190</f>
        <v>10202055600</v>
      </c>
      <c r="AJ56" s="92">
        <f>'Incremental_Cost Year 3'!AS190</f>
        <v>0</v>
      </c>
      <c r="AK56" s="92">
        <f>'Incremental_Cost Year 3'!AT190</f>
        <v>22178116795.199997</v>
      </c>
      <c r="AL56" s="92">
        <f>'Incremental_Cost Year 3'!AU190</f>
        <v>20976340796</v>
      </c>
      <c r="AM56" s="92">
        <f>'Incremental_Cost Year 3'!AV190</f>
        <v>0</v>
      </c>
      <c r="AN56" s="92">
        <f>'Incremental_Cost Year 3'!AW190</f>
        <v>0</v>
      </c>
      <c r="AO56" s="92">
        <f>'Incremental_Cost Year 3'!AX190</f>
        <v>0</v>
      </c>
      <c r="AP56" s="92">
        <f>'Incremental_Cost Year 3'!AY190</f>
        <v>0</v>
      </c>
      <c r="AQ56" s="92">
        <f>'Incremental_Cost Year 3'!AZ190</f>
        <v>0</v>
      </c>
      <c r="AR56" s="92">
        <f>'Incremental_Cost Year 3'!BA190</f>
        <v>0</v>
      </c>
      <c r="AS56" s="92">
        <f>'Incremental_Cost Year 3'!BB190</f>
        <v>-1201775999.1999984</v>
      </c>
      <c r="AT56" s="70"/>
      <c r="AU56" s="92">
        <f>'Incremental_Cost Year 4'!AQ190</f>
        <v>12275318633.1</v>
      </c>
      <c r="AV56" s="92">
        <f>'Incremental_Cost Year 4'!AR190</f>
        <v>10800158400</v>
      </c>
      <c r="AW56" s="92">
        <f>'Incremental_Cost Year 4'!AS190</f>
        <v>0</v>
      </c>
      <c r="AX56" s="92">
        <f>'Incremental_Cost Year 4'!AT190</f>
        <v>23075477033.099998</v>
      </c>
      <c r="AY56" s="92">
        <f>'Incremental_Cost Year 4'!AU190</f>
        <v>21575477034</v>
      </c>
      <c r="AZ56" s="92">
        <f>'Incremental_Cost Year 4'!AV190</f>
        <v>0</v>
      </c>
      <c r="BA56" s="92">
        <f>'Incremental_Cost Year 4'!AW190</f>
        <v>0</v>
      </c>
      <c r="BB56" s="92">
        <f>'Incremental_Cost Year 4'!AX190</f>
        <v>0</v>
      </c>
      <c r="BC56" s="92">
        <f>'Incremental_Cost Year 4'!AY190</f>
        <v>0</v>
      </c>
      <c r="BD56" s="92">
        <f>'Incremental_Cost Year 4'!AZ190</f>
        <v>0</v>
      </c>
      <c r="BE56" s="92">
        <f>'Incremental_Cost Year 4'!BA190</f>
        <v>0</v>
      </c>
      <c r="BF56" s="92">
        <f>'Incremental_Cost Year 4'!BB190</f>
        <v>-1499999999.0999985</v>
      </c>
      <c r="BG56" s="70"/>
      <c r="BH56" s="92">
        <f>'Incremental_Cost Year 5'!AQ190</f>
        <v>12575236126.200001</v>
      </c>
      <c r="BI56" s="92">
        <f>'Incremental_Cost Year 5'!AR190</f>
        <v>11040144000</v>
      </c>
      <c r="BJ56" s="92">
        <f>'Incremental_Cost Year 5'!AS190</f>
        <v>0</v>
      </c>
      <c r="BK56" s="92">
        <f>'Incremental_Cost Year 5'!AT190</f>
        <v>23615380126.199997</v>
      </c>
      <c r="BL56" s="92">
        <f>'Incremental_Cost Year 5'!AU190</f>
        <v>21815380127</v>
      </c>
      <c r="BM56" s="92">
        <f>'Incremental_Cost Year 5'!AV190</f>
        <v>0</v>
      </c>
      <c r="BN56" s="92">
        <f>'Incremental_Cost Year 5'!AW190</f>
        <v>0</v>
      </c>
      <c r="BO56" s="92">
        <f>'Incremental_Cost Year 5'!AX190</f>
        <v>0</v>
      </c>
      <c r="BP56" s="92">
        <f>'Incremental_Cost Year 5'!AY190</f>
        <v>0</v>
      </c>
      <c r="BQ56" s="92">
        <f>'Incremental_Cost Year 5'!AZ190</f>
        <v>0</v>
      </c>
      <c r="BR56" s="92">
        <f>'Incremental_Cost Year 5'!BA190</f>
        <v>0</v>
      </c>
      <c r="BS56" s="92">
        <f>'Incremental_Cost Year 5'!BB190</f>
        <v>-1799999999.1999984</v>
      </c>
      <c r="BT56" s="70"/>
      <c r="BU56" s="92">
        <f>'Incremental_Cost Year 6'!AQ190</f>
        <v>12306770982.6</v>
      </c>
      <c r="BV56" s="92">
        <f>'Incremental_Cost Year 6'!AR190</f>
        <v>11280144000</v>
      </c>
      <c r="BW56" s="92">
        <f>'Incremental_Cost Year 6'!AS190</f>
        <v>0</v>
      </c>
      <c r="BX56" s="92">
        <f>'Incremental_Cost Year 6'!AT190</f>
        <v>23586914982.599998</v>
      </c>
      <c r="BY56" s="92">
        <f>'Incremental_Cost Year 6'!AU190</f>
        <v>21786914983</v>
      </c>
      <c r="BZ56" s="92">
        <f>'Incremental_Cost Year 6'!AV190</f>
        <v>0</v>
      </c>
      <c r="CA56" s="92">
        <f>'Incremental_Cost Year 6'!AW190</f>
        <v>0</v>
      </c>
      <c r="CB56" s="92">
        <f>'Incremental_Cost Year 6'!AX190</f>
        <v>0</v>
      </c>
      <c r="CC56" s="92">
        <f>'Incremental_Cost Year 6'!AY190</f>
        <v>0</v>
      </c>
      <c r="CD56" s="92">
        <f>'Incremental_Cost Year 6'!AZ190</f>
        <v>0</v>
      </c>
      <c r="CE56" s="92">
        <f>'Incremental_Cost Year 6'!BA190</f>
        <v>0</v>
      </c>
      <c r="CF56" s="92">
        <f>'Incremental_Cost Year 6'!BB190</f>
        <v>-1799999999.5999999</v>
      </c>
      <c r="CG56" s="70"/>
      <c r="CH56" s="92">
        <f>'Incremental_Cost Year 7'!AQ190</f>
        <v>12305615886</v>
      </c>
      <c r="CI56" s="92">
        <f>'Incremental_Cost Year 7'!AR190</f>
        <v>11520000000</v>
      </c>
      <c r="CJ56" s="92">
        <f>'Incremental_Cost Year 7'!AS190</f>
        <v>0</v>
      </c>
      <c r="CK56" s="92">
        <f>'Incremental_Cost Year 7'!AT190</f>
        <v>23825615886</v>
      </c>
      <c r="CL56" s="92">
        <f>'Incremental_Cost Year 7'!AU190</f>
        <v>22025615886</v>
      </c>
      <c r="CM56" s="92">
        <f>'Incremental_Cost Year 7'!AV190</f>
        <v>0</v>
      </c>
      <c r="CN56" s="92">
        <f>'Incremental_Cost Year 7'!AW190</f>
        <v>0</v>
      </c>
      <c r="CO56" s="92">
        <f>'Incremental_Cost Year 7'!AX190</f>
        <v>0</v>
      </c>
      <c r="CP56" s="92">
        <f>'Incremental_Cost Year 7'!AY190</f>
        <v>0</v>
      </c>
      <c r="CQ56" s="92">
        <f>'Incremental_Cost Year 7'!AZ190</f>
        <v>0</v>
      </c>
      <c r="CR56" s="92">
        <f>'Incremental_Cost Year 7'!BA190</f>
        <v>0</v>
      </c>
      <c r="CS56" s="92">
        <f>'Incremental_Cost Year 7'!BB190</f>
        <v>-1800000000</v>
      </c>
      <c r="CT56" s="70"/>
      <c r="CU56" s="92">
        <f>'Incremental_Cost Year 8'!AQ190</f>
        <v>12305615886</v>
      </c>
      <c r="CV56" s="92">
        <f>'Incremental_Cost Year 8'!AR190</f>
        <v>11760000000</v>
      </c>
      <c r="CW56" s="92">
        <f>'Incremental_Cost Year 8'!AS190</f>
        <v>0</v>
      </c>
      <c r="CX56" s="92">
        <f>'Incremental_Cost Year 8'!AT190</f>
        <v>24065615886</v>
      </c>
      <c r="CY56" s="92">
        <f>'Incremental_Cost Year 8'!AU190</f>
        <v>22265615886</v>
      </c>
      <c r="CZ56" s="92">
        <f>'Incremental_Cost Year 8'!AV190</f>
        <v>0</v>
      </c>
      <c r="DA56" s="92">
        <f>'Incremental_Cost Year 8'!AW190</f>
        <v>0</v>
      </c>
      <c r="DB56" s="92">
        <f>'Incremental_Cost Year 8'!AX190</f>
        <v>0</v>
      </c>
      <c r="DC56" s="92">
        <f>'Incremental_Cost Year 8'!AY190</f>
        <v>0</v>
      </c>
      <c r="DD56" s="92">
        <f>'Incremental_Cost Year 8'!AZ190</f>
        <v>0</v>
      </c>
      <c r="DE56" s="92">
        <f>'Incremental_Cost Year 8'!BA190</f>
        <v>0</v>
      </c>
      <c r="DF56" s="92">
        <f>'Incremental_Cost Year 8'!BB190</f>
        <v>-1800000000</v>
      </c>
      <c r="DG56" s="70"/>
      <c r="DH56" s="92">
        <f>'Incremental_Cost Year 9'!AQ190</f>
        <v>12305615886</v>
      </c>
      <c r="DI56" s="92">
        <f>'Incremental_Cost Year 9'!AR190</f>
        <v>12000000000</v>
      </c>
      <c r="DJ56" s="92">
        <f>'Incremental_Cost Year 9'!AS190</f>
        <v>0</v>
      </c>
      <c r="DK56" s="92">
        <f>'Incremental_Cost Year 9'!AT190</f>
        <v>24305615886</v>
      </c>
      <c r="DL56" s="92">
        <f>'Incremental_Cost Year 9'!AU190</f>
        <v>22505615886</v>
      </c>
      <c r="DM56" s="92">
        <f>'Incremental_Cost Year 9'!AV190</f>
        <v>0</v>
      </c>
      <c r="DN56" s="92">
        <f>'Incremental_Cost Year 9'!AW190</f>
        <v>0</v>
      </c>
      <c r="DO56" s="92">
        <f>'Incremental_Cost Year 9'!AX190</f>
        <v>0</v>
      </c>
      <c r="DP56" s="92">
        <f>'Incremental_Cost Year 9'!AY190</f>
        <v>0</v>
      </c>
      <c r="DQ56" s="92">
        <f>'Incremental_Cost Year 9'!AZ190</f>
        <v>0</v>
      </c>
      <c r="DR56" s="92">
        <f>'Incremental_Cost Year 9'!BA190</f>
        <v>0</v>
      </c>
      <c r="DS56" s="92">
        <f>'Incremental_Cost Year 9'!BB190</f>
        <v>-1800000000</v>
      </c>
      <c r="DT56" s="70"/>
      <c r="DU56" s="92">
        <f>'Incremental_Cost Year 10'!AQ190</f>
        <v>12305615886</v>
      </c>
      <c r="DV56" s="92">
        <f>'Incremental_Cost Year 10'!AR190</f>
        <v>12000000000</v>
      </c>
      <c r="DW56" s="92">
        <f>'Incremental_Cost Year 10'!AS190</f>
        <v>0</v>
      </c>
      <c r="DX56" s="92">
        <f>'Incremental_Cost Year 10'!AT190</f>
        <v>24305615886</v>
      </c>
      <c r="DY56" s="92">
        <f>'Incremental_Cost Year 10'!AU190</f>
        <v>22505615886</v>
      </c>
      <c r="DZ56" s="92">
        <f>'Incremental_Cost Year 10'!AV190</f>
        <v>0</v>
      </c>
      <c r="EA56" s="92">
        <f>'Incremental_Cost Year 10'!AW190</f>
        <v>0</v>
      </c>
      <c r="EB56" s="92">
        <f>'Incremental_Cost Year 10'!AX190</f>
        <v>0</v>
      </c>
      <c r="EC56" s="92">
        <f>'Incremental_Cost Year 10'!AY190</f>
        <v>0</v>
      </c>
      <c r="ED56" s="92">
        <f>'Incremental_Cost Year 10'!AZ190</f>
        <v>0</v>
      </c>
      <c r="EE56" s="92">
        <f>'Incremental_Cost Year 10'!BA190</f>
        <v>0</v>
      </c>
      <c r="EF56" s="92">
        <f>'Incremental_Cost Year 10'!BB190</f>
        <v>-1800000000</v>
      </c>
      <c r="EG56" s="70"/>
      <c r="EH56" s="92">
        <f t="shared" ref="EH56:ES57" si="244">H56+U56+AH56+AU56+BH56+BU56+CH56+CU56+DH56+DU56</f>
        <v>111729219260.54999</v>
      </c>
      <c r="EI56" s="92">
        <f t="shared" si="244"/>
        <v>101808139000</v>
      </c>
      <c r="EJ56" s="92">
        <f t="shared" si="244"/>
        <v>0</v>
      </c>
      <c r="EK56" s="92">
        <f t="shared" si="244"/>
        <v>213537358260.54999</v>
      </c>
      <c r="EL56" s="92">
        <f t="shared" si="244"/>
        <v>200034252264</v>
      </c>
      <c r="EM56" s="92">
        <f t="shared" si="244"/>
        <v>0</v>
      </c>
      <c r="EN56" s="92">
        <f t="shared" si="244"/>
        <v>0</v>
      </c>
      <c r="EO56" s="92">
        <f t="shared" si="244"/>
        <v>0</v>
      </c>
      <c r="EP56" s="92">
        <f t="shared" si="244"/>
        <v>0</v>
      </c>
      <c r="EQ56" s="92">
        <f t="shared" si="244"/>
        <v>0</v>
      </c>
      <c r="ER56" s="92">
        <f t="shared" si="244"/>
        <v>0</v>
      </c>
      <c r="ES56" s="92">
        <f t="shared" si="244"/>
        <v>-13503105996.549994</v>
      </c>
      <c r="EU56" s="194">
        <f t="shared" si="23"/>
        <v>0</v>
      </c>
      <c r="EW56" s="194">
        <f t="shared" si="24"/>
        <v>-13503105996.549988</v>
      </c>
      <c r="EX56" s="194">
        <f t="shared" si="21"/>
        <v>0</v>
      </c>
    </row>
    <row r="57" spans="1:154" s="77" customFormat="1">
      <c r="A57" s="82"/>
      <c r="B57" s="88"/>
      <c r="C57" s="100"/>
      <c r="D57" s="193">
        <f>'Incremental_Cost Year 1'!D193</f>
        <v>0</v>
      </c>
      <c r="E57" s="193">
        <f>'Incremental_Cost Year 1'!E193</f>
        <v>0</v>
      </c>
      <c r="F57" s="96">
        <f>'Incremental_Cost Year 1'!F193</f>
        <v>0</v>
      </c>
      <c r="G57" s="96">
        <f>'Incremental_Cost Year 1'!G193</f>
        <v>0</v>
      </c>
      <c r="H57" s="92">
        <f>'Incremental_Cost Year 1'!AQ193</f>
        <v>3300276</v>
      </c>
      <c r="I57" s="92">
        <f>'Incremental_Cost Year 1'!AR193</f>
        <v>1000000</v>
      </c>
      <c r="J57" s="92">
        <f>'Incremental_Cost Year 1'!AS193</f>
        <v>0</v>
      </c>
      <c r="K57" s="92">
        <f>'Incremental_Cost Year 1'!AT193</f>
        <v>4300276</v>
      </c>
      <c r="L57" s="92">
        <f>'Incremental_Cost Year 1'!AU193</f>
        <v>4300276</v>
      </c>
      <c r="M57" s="92">
        <f>'Incremental_Cost Year 1'!AV193</f>
        <v>0</v>
      </c>
      <c r="N57" s="92">
        <f>'Incremental_Cost Year 1'!AW193</f>
        <v>0</v>
      </c>
      <c r="O57" s="92">
        <f>'Incremental_Cost Year 1'!AX193</f>
        <v>0</v>
      </c>
      <c r="P57" s="92">
        <f>'Incremental_Cost Year 1'!AY193</f>
        <v>0</v>
      </c>
      <c r="Q57" s="92">
        <f>'Incremental_Cost Year 1'!AZ193</f>
        <v>0</v>
      </c>
      <c r="R57" s="92">
        <f>'Incremental_Cost Year 1'!BA193</f>
        <v>0</v>
      </c>
      <c r="S57" s="92">
        <f>'Incremental_Cost Year 1'!BB193</f>
        <v>0</v>
      </c>
      <c r="T57" s="70"/>
      <c r="U57" s="92">
        <f>'Incremental_Cost Year 2'!AQ193</f>
        <v>21216060</v>
      </c>
      <c r="V57" s="92">
        <f>'Incremental_Cost Year 2'!AR193</f>
        <v>6060000</v>
      </c>
      <c r="W57" s="92">
        <f>'Incremental_Cost Year 2'!AS193</f>
        <v>0</v>
      </c>
      <c r="X57" s="92">
        <f>'Incremental_Cost Year 2'!AT193</f>
        <v>27276060</v>
      </c>
      <c r="Y57" s="92">
        <f>'Incremental_Cost Year 2'!AU193</f>
        <v>27276060</v>
      </c>
      <c r="Z57" s="92">
        <f>'Incremental_Cost Year 2'!AV193</f>
        <v>0</v>
      </c>
      <c r="AA57" s="92">
        <f>'Incremental_Cost Year 2'!AW193</f>
        <v>0</v>
      </c>
      <c r="AB57" s="92">
        <f>'Incremental_Cost Year 2'!AX193</f>
        <v>0</v>
      </c>
      <c r="AC57" s="92">
        <f>'Incremental_Cost Year 2'!AY193</f>
        <v>0</v>
      </c>
      <c r="AD57" s="92">
        <f>'Incremental_Cost Year 2'!AZ193</f>
        <v>0</v>
      </c>
      <c r="AE57" s="92">
        <f>'Incremental_Cost Year 2'!BA193</f>
        <v>0</v>
      </c>
      <c r="AF57" s="92">
        <f>'Incremental_Cost Year 2'!BB193</f>
        <v>0</v>
      </c>
      <c r="AG57" s="70"/>
      <c r="AH57" s="92">
        <f>'Incremental_Cost Year 3'!AQ193</f>
        <v>21216060</v>
      </c>
      <c r="AI57" s="92">
        <f>'Incremental_Cost Year 3'!AR193</f>
        <v>6360000</v>
      </c>
      <c r="AJ57" s="92">
        <f>'Incremental_Cost Year 3'!AS193</f>
        <v>0</v>
      </c>
      <c r="AK57" s="92">
        <f>'Incremental_Cost Year 3'!AT193</f>
        <v>27576060</v>
      </c>
      <c r="AL57" s="92">
        <f>'Incremental_Cost Year 3'!AU193</f>
        <v>27576060</v>
      </c>
      <c r="AM57" s="92">
        <f>'Incremental_Cost Year 3'!AV193</f>
        <v>0</v>
      </c>
      <c r="AN57" s="92">
        <f>'Incremental_Cost Year 3'!AW193</f>
        <v>0</v>
      </c>
      <c r="AO57" s="92">
        <f>'Incremental_Cost Year 3'!AX193</f>
        <v>0</v>
      </c>
      <c r="AP57" s="92">
        <f>'Incremental_Cost Year 3'!AY193</f>
        <v>0</v>
      </c>
      <c r="AQ57" s="92">
        <f>'Incremental_Cost Year 3'!AZ193</f>
        <v>0</v>
      </c>
      <c r="AR57" s="92">
        <f>'Incremental_Cost Year 3'!BA193</f>
        <v>0</v>
      </c>
      <c r="AS57" s="92">
        <f>'Incremental_Cost Year 3'!BB193</f>
        <v>0</v>
      </c>
      <c r="AT57" s="70"/>
      <c r="AU57" s="92">
        <f>'Incremental_Cost Year 4'!AQ193</f>
        <v>21216060</v>
      </c>
      <c r="AV57" s="92">
        <f>'Incremental_Cost Year 4'!AR193</f>
        <v>6675000</v>
      </c>
      <c r="AW57" s="92">
        <f>'Incremental_Cost Year 4'!AS193</f>
        <v>0</v>
      </c>
      <c r="AX57" s="92">
        <f>'Incremental_Cost Year 4'!AT193</f>
        <v>27891060</v>
      </c>
      <c r="AY57" s="92">
        <f>'Incremental_Cost Year 4'!AU193</f>
        <v>27891060</v>
      </c>
      <c r="AZ57" s="92">
        <f>'Incremental_Cost Year 4'!AV193</f>
        <v>0</v>
      </c>
      <c r="BA57" s="92">
        <f>'Incremental_Cost Year 4'!AW193</f>
        <v>0</v>
      </c>
      <c r="BB57" s="92">
        <f>'Incremental_Cost Year 4'!AX193</f>
        <v>0</v>
      </c>
      <c r="BC57" s="92">
        <f>'Incremental_Cost Year 4'!AY193</f>
        <v>0</v>
      </c>
      <c r="BD57" s="92">
        <f>'Incremental_Cost Year 4'!AZ193</f>
        <v>0</v>
      </c>
      <c r="BE57" s="92">
        <f>'Incremental_Cost Year 4'!BA193</f>
        <v>0</v>
      </c>
      <c r="BF57" s="92">
        <f>'Incremental_Cost Year 4'!BB193</f>
        <v>0</v>
      </c>
      <c r="BG57" s="70"/>
      <c r="BH57" s="92">
        <f>'Incremental_Cost Year 5'!AQ193</f>
        <v>21216060</v>
      </c>
      <c r="BI57" s="92">
        <f>'Incremental_Cost Year 5'!AR193</f>
        <v>7006000</v>
      </c>
      <c r="BJ57" s="92">
        <f>'Incremental_Cost Year 5'!AS193</f>
        <v>0</v>
      </c>
      <c r="BK57" s="92">
        <f>'Incremental_Cost Year 5'!AT193</f>
        <v>28222060</v>
      </c>
      <c r="BL57" s="92">
        <f>'Incremental_Cost Year 5'!AU193</f>
        <v>28222060</v>
      </c>
      <c r="BM57" s="92">
        <f>'Incremental_Cost Year 5'!AV193</f>
        <v>0</v>
      </c>
      <c r="BN57" s="92">
        <f>'Incremental_Cost Year 5'!AW193</f>
        <v>0</v>
      </c>
      <c r="BO57" s="92">
        <f>'Incremental_Cost Year 5'!AX193</f>
        <v>0</v>
      </c>
      <c r="BP57" s="92">
        <f>'Incremental_Cost Year 5'!AY193</f>
        <v>0</v>
      </c>
      <c r="BQ57" s="92">
        <f>'Incremental_Cost Year 5'!AZ193</f>
        <v>0</v>
      </c>
      <c r="BR57" s="92">
        <f>'Incremental_Cost Year 5'!BA193</f>
        <v>0</v>
      </c>
      <c r="BS57" s="92">
        <f>'Incremental_Cost Year 5'!BB193</f>
        <v>0</v>
      </c>
      <c r="BT57" s="70"/>
      <c r="BU57" s="92">
        <f>'Incremental_Cost Year 6'!AQ193</f>
        <v>21216060</v>
      </c>
      <c r="BV57" s="92">
        <f>'Incremental_Cost Year 6'!AR193</f>
        <v>7353000</v>
      </c>
      <c r="BW57" s="92">
        <f>'Incremental_Cost Year 6'!AS193</f>
        <v>0</v>
      </c>
      <c r="BX57" s="92">
        <f>'Incremental_Cost Year 6'!AT193</f>
        <v>28569060</v>
      </c>
      <c r="BY57" s="92">
        <f>'Incremental_Cost Year 6'!AU193</f>
        <v>28569060</v>
      </c>
      <c r="BZ57" s="92">
        <f>'Incremental_Cost Year 6'!AV193</f>
        <v>0</v>
      </c>
      <c r="CA57" s="92">
        <f>'Incremental_Cost Year 6'!AW193</f>
        <v>0</v>
      </c>
      <c r="CB57" s="92">
        <f>'Incremental_Cost Year 6'!AX193</f>
        <v>0</v>
      </c>
      <c r="CC57" s="92">
        <f>'Incremental_Cost Year 6'!AY193</f>
        <v>0</v>
      </c>
      <c r="CD57" s="92">
        <f>'Incremental_Cost Year 6'!AZ193</f>
        <v>0</v>
      </c>
      <c r="CE57" s="92">
        <f>'Incremental_Cost Year 6'!BA193</f>
        <v>0</v>
      </c>
      <c r="CF57" s="92">
        <f>'Incremental_Cost Year 6'!BB193</f>
        <v>0</v>
      </c>
      <c r="CG57" s="70"/>
      <c r="CH57" s="92">
        <f>'Incremental_Cost Year 7'!AQ193</f>
        <v>21216060</v>
      </c>
      <c r="CI57" s="92">
        <f>'Incremental_Cost Year 7'!AR193</f>
        <v>7718000</v>
      </c>
      <c r="CJ57" s="92">
        <f>'Incremental_Cost Year 7'!AS193</f>
        <v>0</v>
      </c>
      <c r="CK57" s="92">
        <f>'Incremental_Cost Year 7'!AT193</f>
        <v>28934060</v>
      </c>
      <c r="CL57" s="92">
        <f>'Incremental_Cost Year 7'!AU193</f>
        <v>28934060</v>
      </c>
      <c r="CM57" s="92">
        <f>'Incremental_Cost Year 7'!AV193</f>
        <v>0</v>
      </c>
      <c r="CN57" s="92">
        <f>'Incremental_Cost Year 7'!AW193</f>
        <v>0</v>
      </c>
      <c r="CO57" s="92">
        <f>'Incremental_Cost Year 7'!AX193</f>
        <v>0</v>
      </c>
      <c r="CP57" s="92">
        <f>'Incremental_Cost Year 7'!AY193</f>
        <v>0</v>
      </c>
      <c r="CQ57" s="92">
        <f>'Incremental_Cost Year 7'!AZ193</f>
        <v>0</v>
      </c>
      <c r="CR57" s="92">
        <f>'Incremental_Cost Year 7'!BA193</f>
        <v>0</v>
      </c>
      <c r="CS57" s="92">
        <f>'Incremental_Cost Year 7'!BB193</f>
        <v>0</v>
      </c>
      <c r="CT57" s="70"/>
      <c r="CU57" s="92">
        <f>'Incremental_Cost Year 8'!AQ193</f>
        <v>21216060</v>
      </c>
      <c r="CV57" s="92">
        <f>'Incremental_Cost Year 8'!AR193</f>
        <v>8101000</v>
      </c>
      <c r="CW57" s="92">
        <f>'Incremental_Cost Year 8'!AS193</f>
        <v>0</v>
      </c>
      <c r="CX57" s="92">
        <f>'Incremental_Cost Year 8'!AT193</f>
        <v>29317060</v>
      </c>
      <c r="CY57" s="92">
        <f>'Incremental_Cost Year 8'!AU193</f>
        <v>29317060</v>
      </c>
      <c r="CZ57" s="92">
        <f>'Incremental_Cost Year 8'!AV193</f>
        <v>0</v>
      </c>
      <c r="DA57" s="92">
        <f>'Incremental_Cost Year 8'!AW193</f>
        <v>0</v>
      </c>
      <c r="DB57" s="92">
        <f>'Incremental_Cost Year 8'!AX193</f>
        <v>0</v>
      </c>
      <c r="DC57" s="92">
        <f>'Incremental_Cost Year 8'!AY193</f>
        <v>0</v>
      </c>
      <c r="DD57" s="92">
        <f>'Incremental_Cost Year 8'!AZ193</f>
        <v>0</v>
      </c>
      <c r="DE57" s="92">
        <f>'Incremental_Cost Year 8'!BA193</f>
        <v>0</v>
      </c>
      <c r="DF57" s="92">
        <f>'Incremental_Cost Year 8'!BB193</f>
        <v>0</v>
      </c>
      <c r="DG57" s="70"/>
      <c r="DH57" s="92">
        <f>'Incremental_Cost Year 9'!AQ193</f>
        <v>15558444</v>
      </c>
      <c r="DI57" s="92">
        <f>'Incremental_Cost Year 9'!AR193</f>
        <v>8503000</v>
      </c>
      <c r="DJ57" s="92">
        <f>'Incremental_Cost Year 9'!AS193</f>
        <v>0</v>
      </c>
      <c r="DK57" s="92">
        <f>'Incremental_Cost Year 9'!AT193</f>
        <v>24061444</v>
      </c>
      <c r="DL57" s="92">
        <f>'Incremental_Cost Year 9'!AU193</f>
        <v>24061444</v>
      </c>
      <c r="DM57" s="92">
        <f>'Incremental_Cost Year 9'!AV193</f>
        <v>0</v>
      </c>
      <c r="DN57" s="92">
        <f>'Incremental_Cost Year 9'!AW193</f>
        <v>0</v>
      </c>
      <c r="DO57" s="92">
        <f>'Incremental_Cost Year 9'!AX193</f>
        <v>0</v>
      </c>
      <c r="DP57" s="92">
        <f>'Incremental_Cost Year 9'!AY193</f>
        <v>0</v>
      </c>
      <c r="DQ57" s="92">
        <f>'Incremental_Cost Year 9'!AZ193</f>
        <v>0</v>
      </c>
      <c r="DR57" s="92">
        <f>'Incremental_Cost Year 9'!BA193</f>
        <v>0</v>
      </c>
      <c r="DS57" s="92">
        <f>'Incremental_Cost Year 9'!BB193</f>
        <v>0</v>
      </c>
      <c r="DT57" s="70"/>
      <c r="DU57" s="92">
        <f>'Incremental_Cost Year 10'!AQ193</f>
        <v>21216060</v>
      </c>
      <c r="DV57" s="92">
        <f>'Incremental_Cost Year 10'!AR193</f>
        <v>8925000</v>
      </c>
      <c r="DW57" s="92">
        <f>'Incremental_Cost Year 10'!AS193</f>
        <v>0</v>
      </c>
      <c r="DX57" s="92">
        <f>'Incremental_Cost Year 10'!AT193</f>
        <v>30141060</v>
      </c>
      <c r="DY57" s="92">
        <f>'Incremental_Cost Year 10'!AU193</f>
        <v>30141060</v>
      </c>
      <c r="DZ57" s="92">
        <f>'Incremental_Cost Year 10'!AV193</f>
        <v>0</v>
      </c>
      <c r="EA57" s="92">
        <f>'Incremental_Cost Year 10'!AW193</f>
        <v>0</v>
      </c>
      <c r="EB57" s="92">
        <f>'Incremental_Cost Year 10'!AX193</f>
        <v>0</v>
      </c>
      <c r="EC57" s="92">
        <f>'Incremental_Cost Year 10'!AY193</f>
        <v>0</v>
      </c>
      <c r="ED57" s="92">
        <f>'Incremental_Cost Year 10'!AZ193</f>
        <v>0</v>
      </c>
      <c r="EE57" s="92">
        <f>'Incremental_Cost Year 10'!BA193</f>
        <v>0</v>
      </c>
      <c r="EF57" s="92">
        <f>'Incremental_Cost Year 10'!BB193</f>
        <v>0</v>
      </c>
      <c r="EG57" s="70"/>
      <c r="EH57" s="92">
        <f t="shared" si="244"/>
        <v>188587200</v>
      </c>
      <c r="EI57" s="92">
        <f t="shared" si="244"/>
        <v>67701000</v>
      </c>
      <c r="EJ57" s="92">
        <f t="shared" si="244"/>
        <v>0</v>
      </c>
      <c r="EK57" s="92">
        <f t="shared" si="244"/>
        <v>256288200</v>
      </c>
      <c r="EL57" s="92">
        <f t="shared" si="244"/>
        <v>256288200</v>
      </c>
      <c r="EM57" s="92">
        <f t="shared" si="244"/>
        <v>0</v>
      </c>
      <c r="EN57" s="92">
        <f t="shared" si="244"/>
        <v>0</v>
      </c>
      <c r="EO57" s="92">
        <f t="shared" si="244"/>
        <v>0</v>
      </c>
      <c r="EP57" s="92">
        <f t="shared" si="244"/>
        <v>0</v>
      </c>
      <c r="EQ57" s="92">
        <f t="shared" si="244"/>
        <v>0</v>
      </c>
      <c r="ER57" s="92">
        <f t="shared" si="244"/>
        <v>0</v>
      </c>
      <c r="ES57" s="92">
        <f t="shared" si="244"/>
        <v>0</v>
      </c>
      <c r="EU57" s="194">
        <f t="shared" si="23"/>
        <v>0</v>
      </c>
      <c r="EW57" s="194">
        <f t="shared" si="24"/>
        <v>0</v>
      </c>
      <c r="EX57" s="194">
        <f t="shared" si="21"/>
        <v>0</v>
      </c>
    </row>
    <row r="58" spans="1:154" ht="27.6">
      <c r="B58" s="43"/>
      <c r="C58" s="68"/>
      <c r="D58" s="193" t="str">
        <f>'Incremental_Cost Year 1'!D196</f>
        <v>01110 Planifikimi, Menaxhimi dhe Administrimi</v>
      </c>
      <c r="E58" s="193" t="str">
        <f>'Incremental_Cost Year 1'!E196</f>
        <v xml:space="preserve">3.3.3. Zhvillimi dhe zbatimi i programeve dhe instrumentave për mbledhjen e të dhënave vjetore mbi burimet njerëzore në shëndetësi </v>
      </c>
      <c r="F58" s="96">
        <f>'Incremental_Cost Year 1'!F196</f>
        <v>2021</v>
      </c>
      <c r="G58" s="96">
        <f>'Incremental_Cost Year 1'!G196</f>
        <v>2030</v>
      </c>
      <c r="H58" s="52">
        <f>'Incremental_Cost Year 1'!AQ196</f>
        <v>742562.1</v>
      </c>
      <c r="I58" s="92">
        <f>'Incremental_Cost Year 1'!AR196</f>
        <v>90000</v>
      </c>
      <c r="J58" s="92">
        <f>'Incremental_Cost Year 1'!AS196</f>
        <v>0</v>
      </c>
      <c r="K58" s="92">
        <f>'Incremental_Cost Year 1'!AT196</f>
        <v>832562.1</v>
      </c>
      <c r="L58" s="92">
        <f>'Incremental_Cost Year 1'!AU196</f>
        <v>832562</v>
      </c>
      <c r="M58" s="92">
        <f>'Incremental_Cost Year 1'!AV196</f>
        <v>0</v>
      </c>
      <c r="N58" s="92">
        <f>'Incremental_Cost Year 1'!AW196</f>
        <v>0</v>
      </c>
      <c r="O58" s="92">
        <f>'Incremental_Cost Year 1'!AX196</f>
        <v>0</v>
      </c>
      <c r="P58" s="92">
        <f>'Incremental_Cost Year 1'!AY196</f>
        <v>0</v>
      </c>
      <c r="Q58" s="92">
        <f>'Incremental_Cost Year 1'!AZ196</f>
        <v>0</v>
      </c>
      <c r="R58" s="92">
        <f>'Incremental_Cost Year 1'!BA196</f>
        <v>0</v>
      </c>
      <c r="S58" s="92">
        <f>'Incremental_Cost Year 1'!BB196</f>
        <v>-9.9999999976716936E-2</v>
      </c>
      <c r="U58" s="92">
        <f>'Incremental_Cost Year 2'!AQ196</f>
        <v>775564.86</v>
      </c>
      <c r="V58" s="92">
        <f>'Incremental_Cost Year 2'!AR196</f>
        <v>240000</v>
      </c>
      <c r="W58" s="92">
        <f>'Incremental_Cost Year 2'!AS196</f>
        <v>0</v>
      </c>
      <c r="X58" s="92">
        <f>'Incremental_Cost Year 2'!AT196</f>
        <v>1015564.86</v>
      </c>
      <c r="Y58" s="92">
        <f>'Incremental_Cost Year 2'!AU196</f>
        <v>967565</v>
      </c>
      <c r="Z58" s="92">
        <f>'Incremental_Cost Year 2'!AV196</f>
        <v>0</v>
      </c>
      <c r="AA58" s="92">
        <f>'Incremental_Cost Year 2'!AW196</f>
        <v>0</v>
      </c>
      <c r="AB58" s="92">
        <f>'Incremental_Cost Year 2'!AX196</f>
        <v>0</v>
      </c>
      <c r="AC58" s="92">
        <f>'Incremental_Cost Year 2'!AY196</f>
        <v>0</v>
      </c>
      <c r="AD58" s="92">
        <f>'Incremental_Cost Year 2'!AZ196</f>
        <v>0</v>
      </c>
      <c r="AE58" s="92">
        <f>'Incremental_Cost Year 2'!BA196</f>
        <v>0</v>
      </c>
      <c r="AF58" s="92">
        <f>'Incremental_Cost Year 2'!BB196</f>
        <v>-47999.859999999986</v>
      </c>
      <c r="AH58" s="92">
        <f>'Incremental_Cost Year 3'!AQ196</f>
        <v>775564.86</v>
      </c>
      <c r="AI58" s="92">
        <f>'Incremental_Cost Year 3'!AR196</f>
        <v>240000</v>
      </c>
      <c r="AJ58" s="92">
        <f>'Incremental_Cost Year 3'!AS196</f>
        <v>0</v>
      </c>
      <c r="AK58" s="92">
        <f>'Incremental_Cost Year 3'!AT196</f>
        <v>1015564.86</v>
      </c>
      <c r="AL58" s="92">
        <f>'Incremental_Cost Year 3'!AU196</f>
        <v>967565</v>
      </c>
      <c r="AM58" s="92">
        <f>'Incremental_Cost Year 3'!AV196</f>
        <v>0</v>
      </c>
      <c r="AN58" s="92">
        <f>'Incremental_Cost Year 3'!AW196</f>
        <v>0</v>
      </c>
      <c r="AO58" s="92">
        <f>'Incremental_Cost Year 3'!AX196</f>
        <v>0</v>
      </c>
      <c r="AP58" s="92">
        <f>'Incremental_Cost Year 3'!AY196</f>
        <v>0</v>
      </c>
      <c r="AQ58" s="92">
        <f>'Incremental_Cost Year 3'!AZ196</f>
        <v>0</v>
      </c>
      <c r="AR58" s="92">
        <f>'Incremental_Cost Year 3'!BA196</f>
        <v>0</v>
      </c>
      <c r="AS58" s="92">
        <f>'Incremental_Cost Year 3'!BB196</f>
        <v>-47999.859999999986</v>
      </c>
      <c r="AU58" s="92">
        <f>'Incremental_Cost Year 4'!AQ196</f>
        <v>775564.86</v>
      </c>
      <c r="AV58" s="92">
        <f>'Incremental_Cost Year 4'!AR196</f>
        <v>240000</v>
      </c>
      <c r="AW58" s="92">
        <f>'Incremental_Cost Year 4'!AS196</f>
        <v>0</v>
      </c>
      <c r="AX58" s="92">
        <f>'Incremental_Cost Year 4'!AT196</f>
        <v>1015564.86</v>
      </c>
      <c r="AY58" s="92">
        <f>'Incremental_Cost Year 4'!AU196</f>
        <v>967565</v>
      </c>
      <c r="AZ58" s="92">
        <f>'Incremental_Cost Year 4'!AV196</f>
        <v>0</v>
      </c>
      <c r="BA58" s="92">
        <f>'Incremental_Cost Year 4'!AW196</f>
        <v>0</v>
      </c>
      <c r="BB58" s="92">
        <f>'Incremental_Cost Year 4'!AX196</f>
        <v>0</v>
      </c>
      <c r="BC58" s="92">
        <f>'Incremental_Cost Year 4'!AY196</f>
        <v>0</v>
      </c>
      <c r="BD58" s="92">
        <f>'Incremental_Cost Year 4'!AZ196</f>
        <v>0</v>
      </c>
      <c r="BE58" s="92">
        <f>'Incremental_Cost Year 4'!BA196</f>
        <v>0</v>
      </c>
      <c r="BF58" s="92">
        <f>'Incremental_Cost Year 4'!BB196</f>
        <v>-47999.859999999986</v>
      </c>
      <c r="BH58" s="92">
        <f>'Incremental_Cost Year 5'!AQ196</f>
        <v>775564.86</v>
      </c>
      <c r="BI58" s="92">
        <f>'Incremental_Cost Year 5'!AR196</f>
        <v>240000</v>
      </c>
      <c r="BJ58" s="92">
        <f>'Incremental_Cost Year 5'!AS196</f>
        <v>0</v>
      </c>
      <c r="BK58" s="92">
        <f>'Incremental_Cost Year 5'!AT196</f>
        <v>1015564.86</v>
      </c>
      <c r="BL58" s="92">
        <f>'Incremental_Cost Year 5'!AU196</f>
        <v>967565</v>
      </c>
      <c r="BM58" s="92">
        <f>'Incremental_Cost Year 5'!AV196</f>
        <v>0</v>
      </c>
      <c r="BN58" s="92">
        <f>'Incremental_Cost Year 5'!AW196</f>
        <v>0</v>
      </c>
      <c r="BO58" s="92">
        <f>'Incremental_Cost Year 5'!AX196</f>
        <v>0</v>
      </c>
      <c r="BP58" s="92">
        <f>'Incremental_Cost Year 5'!AY196</f>
        <v>0</v>
      </c>
      <c r="BQ58" s="92">
        <f>'Incremental_Cost Year 5'!AZ196</f>
        <v>0</v>
      </c>
      <c r="BR58" s="92">
        <f>'Incremental_Cost Year 5'!BA196</f>
        <v>0</v>
      </c>
      <c r="BS58" s="92">
        <f>'Incremental_Cost Year 5'!BB196</f>
        <v>-47999.859999999986</v>
      </c>
      <c r="BU58" s="92">
        <f>'Incremental_Cost Year 6'!AQ196</f>
        <v>742562.1</v>
      </c>
      <c r="BV58" s="92">
        <f>'Incremental_Cost Year 6'!AR196</f>
        <v>90000</v>
      </c>
      <c r="BW58" s="92">
        <f>'Incremental_Cost Year 6'!AS196</f>
        <v>0</v>
      </c>
      <c r="BX58" s="92">
        <f>'Incremental_Cost Year 6'!AT196</f>
        <v>832562.1</v>
      </c>
      <c r="BY58" s="92">
        <f>'Incremental_Cost Year 6'!AU196</f>
        <v>832562</v>
      </c>
      <c r="BZ58" s="92">
        <f>'Incremental_Cost Year 6'!AV196</f>
        <v>0</v>
      </c>
      <c r="CA58" s="92">
        <f>'Incremental_Cost Year 6'!AW196</f>
        <v>0</v>
      </c>
      <c r="CB58" s="92">
        <f>'Incremental_Cost Year 6'!AX196</f>
        <v>0</v>
      </c>
      <c r="CC58" s="92">
        <f>'Incremental_Cost Year 6'!AY196</f>
        <v>0</v>
      </c>
      <c r="CD58" s="92">
        <f>'Incremental_Cost Year 6'!AZ196</f>
        <v>0</v>
      </c>
      <c r="CE58" s="92">
        <f>'Incremental_Cost Year 6'!BA196</f>
        <v>0</v>
      </c>
      <c r="CF58" s="92">
        <f>'Incremental_Cost Year 6'!BB196</f>
        <v>-9.9999999976716936E-2</v>
      </c>
      <c r="CH58" s="92">
        <f>'Incremental_Cost Year 7'!AQ196</f>
        <v>742562.1</v>
      </c>
      <c r="CI58" s="92">
        <f>'Incremental_Cost Year 7'!AR196</f>
        <v>90000</v>
      </c>
      <c r="CJ58" s="92">
        <f>'Incremental_Cost Year 7'!AS196</f>
        <v>0</v>
      </c>
      <c r="CK58" s="92">
        <f>'Incremental_Cost Year 7'!AT196</f>
        <v>832562.1</v>
      </c>
      <c r="CL58" s="92">
        <f>'Incremental_Cost Year 7'!AU196</f>
        <v>832562</v>
      </c>
      <c r="CM58" s="92">
        <f>'Incremental_Cost Year 7'!AV196</f>
        <v>0</v>
      </c>
      <c r="CN58" s="92">
        <f>'Incremental_Cost Year 7'!AW196</f>
        <v>0</v>
      </c>
      <c r="CO58" s="92">
        <f>'Incremental_Cost Year 7'!AX196</f>
        <v>0</v>
      </c>
      <c r="CP58" s="92">
        <f>'Incremental_Cost Year 7'!AY196</f>
        <v>0</v>
      </c>
      <c r="CQ58" s="92">
        <f>'Incremental_Cost Year 7'!AZ196</f>
        <v>0</v>
      </c>
      <c r="CR58" s="92">
        <f>'Incremental_Cost Year 7'!BA196</f>
        <v>0</v>
      </c>
      <c r="CS58" s="92">
        <f>'Incremental_Cost Year 7'!BB196</f>
        <v>-9.9999999976716936E-2</v>
      </c>
      <c r="CU58" s="92">
        <f>'Incremental_Cost Year 8'!AQ196</f>
        <v>742562.1</v>
      </c>
      <c r="CV58" s="92">
        <f>'Incremental_Cost Year 8'!AR196</f>
        <v>90000</v>
      </c>
      <c r="CW58" s="92">
        <f>'Incremental_Cost Year 8'!AS196</f>
        <v>0</v>
      </c>
      <c r="CX58" s="92">
        <f>'Incremental_Cost Year 8'!AT196</f>
        <v>832562.1</v>
      </c>
      <c r="CY58" s="92">
        <f>'Incremental_Cost Year 8'!AU196</f>
        <v>832562</v>
      </c>
      <c r="CZ58" s="92">
        <f>'Incremental_Cost Year 8'!AV196</f>
        <v>0</v>
      </c>
      <c r="DA58" s="92">
        <f>'Incremental_Cost Year 8'!AW196</f>
        <v>0</v>
      </c>
      <c r="DB58" s="92">
        <f>'Incremental_Cost Year 8'!AX196</f>
        <v>0</v>
      </c>
      <c r="DC58" s="92">
        <f>'Incremental_Cost Year 8'!AY196</f>
        <v>0</v>
      </c>
      <c r="DD58" s="92">
        <f>'Incremental_Cost Year 8'!AZ196</f>
        <v>0</v>
      </c>
      <c r="DE58" s="92">
        <f>'Incremental_Cost Year 8'!BA196</f>
        <v>0</v>
      </c>
      <c r="DF58" s="92">
        <f>'Incremental_Cost Year 8'!BB196</f>
        <v>-9.9999999976716936E-2</v>
      </c>
      <c r="DH58" s="92">
        <f>'Incremental_Cost Year 9'!AQ196</f>
        <v>742562.1</v>
      </c>
      <c r="DI58" s="92">
        <f>'Incremental_Cost Year 9'!AR196</f>
        <v>90000</v>
      </c>
      <c r="DJ58" s="92">
        <f>'Incremental_Cost Year 9'!AS196</f>
        <v>0</v>
      </c>
      <c r="DK58" s="92">
        <f>'Incremental_Cost Year 9'!AT196</f>
        <v>832562.1</v>
      </c>
      <c r="DL58" s="92">
        <f>'Incremental_Cost Year 9'!AU196</f>
        <v>832562</v>
      </c>
      <c r="DM58" s="92">
        <f>'Incremental_Cost Year 9'!AV196</f>
        <v>0</v>
      </c>
      <c r="DN58" s="92">
        <f>'Incremental_Cost Year 9'!AW196</f>
        <v>0</v>
      </c>
      <c r="DO58" s="92">
        <f>'Incremental_Cost Year 9'!AX196</f>
        <v>0</v>
      </c>
      <c r="DP58" s="92">
        <f>'Incremental_Cost Year 9'!AY196</f>
        <v>0</v>
      </c>
      <c r="DQ58" s="92">
        <f>'Incremental_Cost Year 9'!AZ196</f>
        <v>0</v>
      </c>
      <c r="DR58" s="92">
        <f>'Incremental_Cost Year 9'!BA196</f>
        <v>0</v>
      </c>
      <c r="DS58" s="92">
        <f>'Incremental_Cost Year 9'!BB196</f>
        <v>-9.9999999976716936E-2</v>
      </c>
      <c r="DU58" s="92">
        <f>'Incremental_Cost Year 10'!AQ196</f>
        <v>742562.1</v>
      </c>
      <c r="DV58" s="92">
        <f>'Incremental_Cost Year 10'!AR196</f>
        <v>90000</v>
      </c>
      <c r="DW58" s="92">
        <f>'Incremental_Cost Year 10'!AS196</f>
        <v>0</v>
      </c>
      <c r="DX58" s="92">
        <f>'Incremental_Cost Year 10'!AT196</f>
        <v>832562.1</v>
      </c>
      <c r="DY58" s="92">
        <f>'Incremental_Cost Year 10'!AU196</f>
        <v>832562</v>
      </c>
      <c r="DZ58" s="92">
        <f>'Incremental_Cost Year 10'!AV196</f>
        <v>0</v>
      </c>
      <c r="EA58" s="92">
        <f>'Incremental_Cost Year 10'!AW196</f>
        <v>0</v>
      </c>
      <c r="EB58" s="92">
        <f>'Incremental_Cost Year 10'!AX196</f>
        <v>0</v>
      </c>
      <c r="EC58" s="92">
        <f>'Incremental_Cost Year 10'!AY196</f>
        <v>0</v>
      </c>
      <c r="ED58" s="92">
        <f>'Incremental_Cost Year 10'!AZ196</f>
        <v>0</v>
      </c>
      <c r="EE58" s="92">
        <f>'Incremental_Cost Year 10'!BA196</f>
        <v>0</v>
      </c>
      <c r="EF58" s="92">
        <f>'Incremental_Cost Year 10'!BB196</f>
        <v>-9.9999999976716936E-2</v>
      </c>
      <c r="EH58" s="52">
        <f>H58+U58+AH58+AU58+BH58+BU58+CH58+CU58+DH58+DU58</f>
        <v>7557632.0399999982</v>
      </c>
      <c r="EI58" s="52">
        <f t="shared" ref="EI58:ES58" si="245">I58+V58+AI58+AV58+BI58+BV58+CI58+CV58+DI58+DV58</f>
        <v>1500000</v>
      </c>
      <c r="EJ58" s="52">
        <f t="shared" si="245"/>
        <v>0</v>
      </c>
      <c r="EK58" s="52">
        <f t="shared" si="245"/>
        <v>9057632.0399999991</v>
      </c>
      <c r="EL58" s="52">
        <f t="shared" si="245"/>
        <v>8865632</v>
      </c>
      <c r="EM58" s="52">
        <f t="shared" si="245"/>
        <v>0</v>
      </c>
      <c r="EN58" s="52">
        <f t="shared" si="245"/>
        <v>0</v>
      </c>
      <c r="EO58" s="52">
        <f t="shared" si="245"/>
        <v>0</v>
      </c>
      <c r="EP58" s="52">
        <f t="shared" si="245"/>
        <v>0</v>
      </c>
      <c r="EQ58" s="52">
        <f t="shared" si="245"/>
        <v>0</v>
      </c>
      <c r="ER58" s="52">
        <f t="shared" si="245"/>
        <v>0</v>
      </c>
      <c r="ES58" s="52">
        <f t="shared" si="245"/>
        <v>-192000.0399999998</v>
      </c>
      <c r="EU58" s="194">
        <f t="shared" si="23"/>
        <v>0</v>
      </c>
      <c r="EW58" s="194">
        <f t="shared" si="24"/>
        <v>-192000.03999999911</v>
      </c>
      <c r="EX58" s="194">
        <f t="shared" si="21"/>
        <v>-6.9849193096160889E-10</v>
      </c>
    </row>
    <row r="59" spans="1:154">
      <c r="B59" s="383" t="str">
        <f>'Incremental_Cost Year 1'!B197:E197</f>
        <v xml:space="preserve">4.Qellimi I Politikes ( Kodi, Emertimi)   Fuqizimi i reagimit të sistemit ndaj emergjencave </v>
      </c>
      <c r="C59" s="406"/>
      <c r="D59" s="406"/>
      <c r="E59" s="407"/>
      <c r="F59" s="50"/>
      <c r="G59" s="50"/>
      <c r="H59" s="53">
        <f>H60+H64+H66+H68+H70+H72</f>
        <v>255784277.01428574</v>
      </c>
      <c r="I59" s="93">
        <f t="shared" ref="I59:S59" si="246">I60+I64+I66+I68+I70+I72</f>
        <v>286270466.66666669</v>
      </c>
      <c r="J59" s="93">
        <f t="shared" si="246"/>
        <v>223000000</v>
      </c>
      <c r="K59" s="93">
        <f t="shared" si="246"/>
        <v>765054743.68095243</v>
      </c>
      <c r="L59" s="93">
        <f t="shared" si="246"/>
        <v>539973943.68095243</v>
      </c>
      <c r="M59" s="93">
        <f t="shared" si="246"/>
        <v>0</v>
      </c>
      <c r="N59" s="93">
        <f t="shared" si="246"/>
        <v>223000000</v>
      </c>
      <c r="O59" s="93">
        <f t="shared" si="246"/>
        <v>0</v>
      </c>
      <c r="P59" s="93">
        <f t="shared" si="246"/>
        <v>2080800</v>
      </c>
      <c r="Q59" s="93">
        <f t="shared" si="246"/>
        <v>0</v>
      </c>
      <c r="R59" s="93">
        <f t="shared" si="246"/>
        <v>0</v>
      </c>
      <c r="S59" s="93">
        <f t="shared" si="246"/>
        <v>0</v>
      </c>
      <c r="U59" s="93">
        <f>U60+U64+U66+U68+U70+U72</f>
        <v>1285889005.2514286</v>
      </c>
      <c r="V59" s="93">
        <f t="shared" ref="V59:AF59" si="247">V60+V64+V66+V68+V70+V72</f>
        <v>1698929400</v>
      </c>
      <c r="W59" s="93">
        <f t="shared" si="247"/>
        <v>727232000</v>
      </c>
      <c r="X59" s="93">
        <f t="shared" si="247"/>
        <v>3712050405.2514291</v>
      </c>
      <c r="Y59" s="93">
        <f t="shared" si="247"/>
        <v>2991692005.2514286</v>
      </c>
      <c r="Z59" s="93">
        <f t="shared" si="247"/>
        <v>0</v>
      </c>
      <c r="AA59" s="93">
        <f t="shared" si="247"/>
        <v>710000000</v>
      </c>
      <c r="AB59" s="93">
        <f t="shared" si="247"/>
        <v>0</v>
      </c>
      <c r="AC59" s="93">
        <f t="shared" si="247"/>
        <v>0</v>
      </c>
      <c r="AD59" s="93">
        <f t="shared" si="247"/>
        <v>0</v>
      </c>
      <c r="AE59" s="93">
        <f t="shared" si="247"/>
        <v>0</v>
      </c>
      <c r="AF59" s="93">
        <f t="shared" si="247"/>
        <v>-10358400</v>
      </c>
      <c r="AH59" s="93">
        <f>AH60+AH64+AH66+AH68+AH70+AH72</f>
        <v>1248948203.7514284</v>
      </c>
      <c r="AI59" s="93">
        <f t="shared" ref="AI59:AS59" si="248">AI60+AI64+AI66+AI68+AI70+AI72</f>
        <v>1704166200</v>
      </c>
      <c r="AJ59" s="93">
        <f t="shared" si="248"/>
        <v>216982000</v>
      </c>
      <c r="AK59" s="93">
        <f t="shared" si="248"/>
        <v>3170096403.7514286</v>
      </c>
      <c r="AL59" s="93">
        <f t="shared" si="248"/>
        <v>3158749203.7514286</v>
      </c>
      <c r="AM59" s="93">
        <f t="shared" si="248"/>
        <v>0</v>
      </c>
      <c r="AN59" s="93">
        <f t="shared" si="248"/>
        <v>0</v>
      </c>
      <c r="AO59" s="93">
        <f t="shared" si="248"/>
        <v>0</v>
      </c>
      <c r="AP59" s="93">
        <f t="shared" si="248"/>
        <v>0</v>
      </c>
      <c r="AQ59" s="93">
        <f t="shared" si="248"/>
        <v>0</v>
      </c>
      <c r="AR59" s="93">
        <f t="shared" si="248"/>
        <v>0</v>
      </c>
      <c r="AS59" s="93">
        <f t="shared" si="248"/>
        <v>-11347200</v>
      </c>
      <c r="AU59" s="93">
        <f>AU60+AU64+AU66+AU68+AU70+AU72</f>
        <v>1248405732.1371429</v>
      </c>
      <c r="AV59" s="93">
        <f t="shared" ref="AV59:BF59" si="249">AV60+AV64+AV66+AV68+AV70+AV72</f>
        <v>1701425400</v>
      </c>
      <c r="AW59" s="93">
        <f t="shared" si="249"/>
        <v>245732000</v>
      </c>
      <c r="AX59" s="93">
        <f t="shared" si="249"/>
        <v>3195563132.1371431</v>
      </c>
      <c r="AY59" s="93">
        <f t="shared" si="249"/>
        <v>3166754732.1371431</v>
      </c>
      <c r="AZ59" s="93">
        <f t="shared" si="249"/>
        <v>0</v>
      </c>
      <c r="BA59" s="93">
        <f t="shared" si="249"/>
        <v>0</v>
      </c>
      <c r="BB59" s="93">
        <f t="shared" si="249"/>
        <v>0</v>
      </c>
      <c r="BC59" s="93">
        <f t="shared" si="249"/>
        <v>0</v>
      </c>
      <c r="BD59" s="93">
        <f t="shared" si="249"/>
        <v>0</v>
      </c>
      <c r="BE59" s="93">
        <f t="shared" si="249"/>
        <v>0</v>
      </c>
      <c r="BF59" s="93">
        <f t="shared" si="249"/>
        <v>-28808400</v>
      </c>
      <c r="BH59" s="93">
        <f>BH60+BH64+BH66+BH68+BH70+BH72</f>
        <v>1241230082.537143</v>
      </c>
      <c r="BI59" s="93">
        <f t="shared" ref="BI59:BS59" si="250">BI60+BI64+BI66+BI68+BI70+BI72</f>
        <v>1700729400</v>
      </c>
      <c r="BJ59" s="93">
        <f t="shared" si="250"/>
        <v>253661250</v>
      </c>
      <c r="BK59" s="93">
        <f t="shared" si="250"/>
        <v>3195620732.5371432</v>
      </c>
      <c r="BL59" s="93">
        <f t="shared" si="250"/>
        <v>3158278082.5371432</v>
      </c>
      <c r="BM59" s="93">
        <f t="shared" si="250"/>
        <v>0</v>
      </c>
      <c r="BN59" s="93">
        <f t="shared" si="250"/>
        <v>0</v>
      </c>
      <c r="BO59" s="93">
        <f t="shared" si="250"/>
        <v>0</v>
      </c>
      <c r="BP59" s="93">
        <f t="shared" si="250"/>
        <v>0</v>
      </c>
      <c r="BQ59" s="93">
        <f t="shared" si="250"/>
        <v>0</v>
      </c>
      <c r="BR59" s="93">
        <f t="shared" si="250"/>
        <v>0</v>
      </c>
      <c r="BS59" s="93">
        <f t="shared" si="250"/>
        <v>-37342650</v>
      </c>
      <c r="BU59" s="93">
        <f>BU60+BU64+BU66+BU68+BU70+BU72</f>
        <v>1065598669.8</v>
      </c>
      <c r="BV59" s="93">
        <f t="shared" ref="BV59:CF59" si="251">BV60+BV64+BV66+BV68+BV70+BV72</f>
        <v>1444603800</v>
      </c>
      <c r="BW59" s="93">
        <f t="shared" si="251"/>
        <v>0</v>
      </c>
      <c r="BX59" s="93">
        <f t="shared" si="251"/>
        <v>2510202469.8000002</v>
      </c>
      <c r="BY59" s="93">
        <f t="shared" si="251"/>
        <v>2508121669.8000002</v>
      </c>
      <c r="BZ59" s="93">
        <f t="shared" si="251"/>
        <v>0</v>
      </c>
      <c r="CA59" s="93">
        <f t="shared" si="251"/>
        <v>0</v>
      </c>
      <c r="CB59" s="93">
        <f t="shared" si="251"/>
        <v>0</v>
      </c>
      <c r="CC59" s="93">
        <f t="shared" si="251"/>
        <v>0</v>
      </c>
      <c r="CD59" s="93">
        <f t="shared" si="251"/>
        <v>0</v>
      </c>
      <c r="CE59" s="93">
        <f t="shared" si="251"/>
        <v>0</v>
      </c>
      <c r="CF59" s="93">
        <f t="shared" si="251"/>
        <v>-2080800</v>
      </c>
      <c r="CH59" s="93">
        <f>CH60+CH64+CH66+CH68+CH70+CH72</f>
        <v>1065598669.8</v>
      </c>
      <c r="CI59" s="93">
        <f t="shared" ref="CI59:CS59" si="252">CI60+CI64+CI66+CI68+CI70+CI72</f>
        <v>1444603800</v>
      </c>
      <c r="CJ59" s="93">
        <f t="shared" si="252"/>
        <v>0</v>
      </c>
      <c r="CK59" s="93">
        <f t="shared" si="252"/>
        <v>2510202469.8000002</v>
      </c>
      <c r="CL59" s="93">
        <f t="shared" si="252"/>
        <v>2508121669.8000002</v>
      </c>
      <c r="CM59" s="93">
        <f t="shared" si="252"/>
        <v>0</v>
      </c>
      <c r="CN59" s="93">
        <f t="shared" si="252"/>
        <v>0</v>
      </c>
      <c r="CO59" s="93">
        <f t="shared" si="252"/>
        <v>0</v>
      </c>
      <c r="CP59" s="93">
        <f t="shared" si="252"/>
        <v>0</v>
      </c>
      <c r="CQ59" s="93">
        <f t="shared" si="252"/>
        <v>0</v>
      </c>
      <c r="CR59" s="93">
        <f t="shared" si="252"/>
        <v>0</v>
      </c>
      <c r="CS59" s="93">
        <f t="shared" si="252"/>
        <v>-2080800</v>
      </c>
      <c r="CU59" s="93">
        <f>CU60+CU64+CU66+CU68+CU70+CU72</f>
        <v>1065598669.8</v>
      </c>
      <c r="CV59" s="93">
        <f t="shared" ref="CV59:DF59" si="253">CV60+CV64+CV66+CV68+CV70+CV72</f>
        <v>1444603800</v>
      </c>
      <c r="CW59" s="93">
        <f t="shared" si="253"/>
        <v>0</v>
      </c>
      <c r="CX59" s="93">
        <f t="shared" si="253"/>
        <v>2510202469.8000002</v>
      </c>
      <c r="CY59" s="93">
        <f t="shared" si="253"/>
        <v>2508121669.8000002</v>
      </c>
      <c r="CZ59" s="93">
        <f t="shared" si="253"/>
        <v>0</v>
      </c>
      <c r="DA59" s="93">
        <f t="shared" si="253"/>
        <v>0</v>
      </c>
      <c r="DB59" s="93">
        <f t="shared" si="253"/>
        <v>0</v>
      </c>
      <c r="DC59" s="93">
        <f t="shared" si="253"/>
        <v>0</v>
      </c>
      <c r="DD59" s="93">
        <f t="shared" si="253"/>
        <v>0</v>
      </c>
      <c r="DE59" s="93">
        <f t="shared" si="253"/>
        <v>0</v>
      </c>
      <c r="DF59" s="93">
        <f t="shared" si="253"/>
        <v>-2080800</v>
      </c>
      <c r="DH59" s="93">
        <f>DH60+DH64+DH66+DH68+DH70+DH72</f>
        <v>1065598669.8</v>
      </c>
      <c r="DI59" s="93">
        <f t="shared" ref="DI59:DS59" si="254">DI60+DI64+DI66+DI68+DI70+DI72</f>
        <v>1444603800</v>
      </c>
      <c r="DJ59" s="93">
        <f t="shared" si="254"/>
        <v>0</v>
      </c>
      <c r="DK59" s="93">
        <f t="shared" si="254"/>
        <v>2510202469.8000002</v>
      </c>
      <c r="DL59" s="93">
        <f t="shared" si="254"/>
        <v>2508121669.8000002</v>
      </c>
      <c r="DM59" s="93">
        <f t="shared" si="254"/>
        <v>0</v>
      </c>
      <c r="DN59" s="93">
        <f t="shared" si="254"/>
        <v>0</v>
      </c>
      <c r="DO59" s="93">
        <f t="shared" si="254"/>
        <v>0</v>
      </c>
      <c r="DP59" s="93">
        <f t="shared" si="254"/>
        <v>0</v>
      </c>
      <c r="DQ59" s="93">
        <f t="shared" si="254"/>
        <v>0</v>
      </c>
      <c r="DR59" s="93">
        <f t="shared" si="254"/>
        <v>0</v>
      </c>
      <c r="DS59" s="93">
        <f t="shared" si="254"/>
        <v>-2080800</v>
      </c>
      <c r="DU59" s="93">
        <f>DU60+DU64+DU66+DU68+DU70+DU72</f>
        <v>1065598669.8</v>
      </c>
      <c r="DV59" s="93">
        <f t="shared" ref="DV59:EF59" si="255">DV60+DV64+DV66+DV68+DV70+DV72</f>
        <v>1444603800</v>
      </c>
      <c r="DW59" s="93">
        <f t="shared" si="255"/>
        <v>0</v>
      </c>
      <c r="DX59" s="93">
        <f t="shared" si="255"/>
        <v>2510202469.8000002</v>
      </c>
      <c r="DY59" s="93">
        <f t="shared" si="255"/>
        <v>2508121669.8000002</v>
      </c>
      <c r="DZ59" s="93">
        <f t="shared" si="255"/>
        <v>0</v>
      </c>
      <c r="EA59" s="93">
        <f t="shared" si="255"/>
        <v>0</v>
      </c>
      <c r="EB59" s="93">
        <f t="shared" si="255"/>
        <v>0</v>
      </c>
      <c r="EC59" s="93">
        <f t="shared" si="255"/>
        <v>0</v>
      </c>
      <c r="ED59" s="93">
        <f t="shared" si="255"/>
        <v>0</v>
      </c>
      <c r="EE59" s="93">
        <f t="shared" si="255"/>
        <v>0</v>
      </c>
      <c r="EF59" s="93">
        <f t="shared" si="255"/>
        <v>-2080800</v>
      </c>
      <c r="EH59" s="93">
        <f t="shared" ref="EH59:ES59" si="256">EH60+EH64+EH66+EH68+EH70+EH72</f>
        <v>10608250649.691429</v>
      </c>
      <c r="EI59" s="93">
        <f t="shared" si="256"/>
        <v>14314539866.666668</v>
      </c>
      <c r="EJ59" s="93">
        <f t="shared" si="256"/>
        <v>1666607250</v>
      </c>
      <c r="EK59" s="93">
        <f t="shared" si="256"/>
        <v>26589397766.358101</v>
      </c>
      <c r="EL59" s="93">
        <f t="shared" si="256"/>
        <v>25556056316.358101</v>
      </c>
      <c r="EM59" s="93">
        <f t="shared" si="256"/>
        <v>0</v>
      </c>
      <c r="EN59" s="93">
        <f t="shared" si="256"/>
        <v>933000000</v>
      </c>
      <c r="EO59" s="93">
        <f t="shared" si="256"/>
        <v>0</v>
      </c>
      <c r="EP59" s="93">
        <f t="shared" si="256"/>
        <v>2080800</v>
      </c>
      <c r="EQ59" s="93">
        <f t="shared" si="256"/>
        <v>0</v>
      </c>
      <c r="ER59" s="93">
        <f t="shared" si="256"/>
        <v>0</v>
      </c>
      <c r="ES59" s="93">
        <f t="shared" si="256"/>
        <v>-98260650</v>
      </c>
      <c r="EU59" s="194">
        <f t="shared" si="23"/>
        <v>935080800</v>
      </c>
      <c r="EW59" s="194">
        <f t="shared" si="24"/>
        <v>-98260650</v>
      </c>
      <c r="EX59" s="194">
        <f t="shared" si="21"/>
        <v>0</v>
      </c>
    </row>
    <row r="60" spans="1:154">
      <c r="A60" s="42"/>
      <c r="B60" s="48"/>
      <c r="C60" s="404" t="str">
        <f>'Incremental_Cost Year 1'!C198:E198</f>
        <v>4.1 Objektivi Specifik: Fuqizimi i politikave, procedurave dhe kapaciteteve për të parandaluar epidemitë, pandemitë dhe emergjencat</v>
      </c>
      <c r="D60" s="404"/>
      <c r="E60" s="405"/>
      <c r="F60" s="67"/>
      <c r="G60" s="67"/>
      <c r="H60" s="54">
        <f>SUM(H61:H63)</f>
        <v>6541785.2142857146</v>
      </c>
      <c r="I60" s="94">
        <f t="shared" ref="I60:S60" si="257">SUM(I61:I63)</f>
        <v>2080800</v>
      </c>
      <c r="J60" s="94">
        <f t="shared" si="257"/>
        <v>223000000</v>
      </c>
      <c r="K60" s="94">
        <f t="shared" si="257"/>
        <v>231622585.2142857</v>
      </c>
      <c r="L60" s="94">
        <f>SUM(L61:L63)</f>
        <v>6541785.2142857146</v>
      </c>
      <c r="M60" s="94">
        <f t="shared" si="257"/>
        <v>0</v>
      </c>
      <c r="N60" s="94">
        <f t="shared" si="257"/>
        <v>223000000</v>
      </c>
      <c r="O60" s="94">
        <f t="shared" si="257"/>
        <v>0</v>
      </c>
      <c r="P60" s="94">
        <f t="shared" si="257"/>
        <v>2080800</v>
      </c>
      <c r="Q60" s="94">
        <f t="shared" si="257"/>
        <v>0</v>
      </c>
      <c r="R60" s="94">
        <f t="shared" si="257"/>
        <v>0</v>
      </c>
      <c r="S60" s="94">
        <f t="shared" si="257"/>
        <v>0</v>
      </c>
      <c r="U60" s="94">
        <f>SUM(U61:U63)</f>
        <v>174527013.95142856</v>
      </c>
      <c r="V60" s="94">
        <f t="shared" ref="V60:AF60" si="258">SUM(V61:V63)</f>
        <v>256406400</v>
      </c>
      <c r="W60" s="94">
        <f t="shared" si="258"/>
        <v>727232000</v>
      </c>
      <c r="X60" s="94">
        <f t="shared" si="258"/>
        <v>1158165413.9514287</v>
      </c>
      <c r="Y60" s="94">
        <f t="shared" si="258"/>
        <v>437807013.95142859</v>
      </c>
      <c r="Z60" s="94">
        <f t="shared" si="258"/>
        <v>0</v>
      </c>
      <c r="AA60" s="94">
        <f t="shared" si="258"/>
        <v>710000000</v>
      </c>
      <c r="AB60" s="94">
        <f t="shared" si="258"/>
        <v>0</v>
      </c>
      <c r="AC60" s="94">
        <f t="shared" si="258"/>
        <v>0</v>
      </c>
      <c r="AD60" s="94">
        <f t="shared" si="258"/>
        <v>0</v>
      </c>
      <c r="AE60" s="94">
        <f t="shared" si="258"/>
        <v>0</v>
      </c>
      <c r="AF60" s="94">
        <f t="shared" si="258"/>
        <v>-10358400</v>
      </c>
      <c r="AH60" s="94">
        <f>SUM(AH61:AH63)</f>
        <v>174527013.95142856</v>
      </c>
      <c r="AI60" s="94">
        <f t="shared" ref="AI60:AS60" si="259">SUM(AI61:AI63)</f>
        <v>256406400</v>
      </c>
      <c r="AJ60" s="94">
        <f t="shared" si="259"/>
        <v>15732000</v>
      </c>
      <c r="AK60" s="94">
        <f t="shared" si="259"/>
        <v>446665413.95142859</v>
      </c>
      <c r="AL60" s="94">
        <f t="shared" si="259"/>
        <v>439859013.95142859</v>
      </c>
      <c r="AM60" s="94">
        <f t="shared" si="259"/>
        <v>0</v>
      </c>
      <c r="AN60" s="94">
        <f t="shared" si="259"/>
        <v>0</v>
      </c>
      <c r="AO60" s="94">
        <f t="shared" si="259"/>
        <v>0</v>
      </c>
      <c r="AP60" s="94">
        <f t="shared" si="259"/>
        <v>0</v>
      </c>
      <c r="AQ60" s="94">
        <f t="shared" si="259"/>
        <v>0</v>
      </c>
      <c r="AR60" s="94">
        <f t="shared" si="259"/>
        <v>0</v>
      </c>
      <c r="AS60" s="94">
        <f t="shared" si="259"/>
        <v>-6806400</v>
      </c>
      <c r="AU60" s="94">
        <f>SUM(AU61:AU63)</f>
        <v>167985228.73714286</v>
      </c>
      <c r="AV60" s="94">
        <f t="shared" ref="AV60:BF60" si="260">SUM(AV61:AV63)</f>
        <v>256406400</v>
      </c>
      <c r="AW60" s="94">
        <f t="shared" si="260"/>
        <v>15732000</v>
      </c>
      <c r="AX60" s="94">
        <f t="shared" si="260"/>
        <v>440123628.73714286</v>
      </c>
      <c r="AY60" s="94">
        <f t="shared" si="260"/>
        <v>431265228.73714286</v>
      </c>
      <c r="AZ60" s="94">
        <f t="shared" si="260"/>
        <v>0</v>
      </c>
      <c r="BA60" s="94">
        <f t="shared" si="260"/>
        <v>0</v>
      </c>
      <c r="BB60" s="94">
        <f t="shared" si="260"/>
        <v>0</v>
      </c>
      <c r="BC60" s="94">
        <f t="shared" si="260"/>
        <v>0</v>
      </c>
      <c r="BD60" s="94">
        <f t="shared" si="260"/>
        <v>0</v>
      </c>
      <c r="BE60" s="94">
        <f t="shared" si="260"/>
        <v>0</v>
      </c>
      <c r="BF60" s="94">
        <f t="shared" si="260"/>
        <v>-8858400</v>
      </c>
      <c r="BH60" s="94">
        <f>SUM(BH61:BH63)</f>
        <v>167985228.73714286</v>
      </c>
      <c r="BI60" s="94">
        <f t="shared" ref="BI60:BS60" si="261">SUM(BI61:BI63)</f>
        <v>256406400</v>
      </c>
      <c r="BJ60" s="94">
        <f t="shared" si="261"/>
        <v>224911250</v>
      </c>
      <c r="BK60" s="94">
        <f t="shared" si="261"/>
        <v>649302878.7371428</v>
      </c>
      <c r="BL60" s="94">
        <f t="shared" si="261"/>
        <v>613160228.7371428</v>
      </c>
      <c r="BM60" s="94">
        <f t="shared" si="261"/>
        <v>0</v>
      </c>
      <c r="BN60" s="94">
        <f t="shared" si="261"/>
        <v>0</v>
      </c>
      <c r="BO60" s="94">
        <f t="shared" si="261"/>
        <v>0</v>
      </c>
      <c r="BP60" s="94">
        <f t="shared" si="261"/>
        <v>0</v>
      </c>
      <c r="BQ60" s="94">
        <f t="shared" si="261"/>
        <v>0</v>
      </c>
      <c r="BR60" s="94">
        <f t="shared" si="261"/>
        <v>0</v>
      </c>
      <c r="BS60" s="94">
        <f t="shared" si="261"/>
        <v>-36142650</v>
      </c>
      <c r="BU60" s="94">
        <f>SUM(BU61:BU63)</f>
        <v>0</v>
      </c>
      <c r="BV60" s="94">
        <f t="shared" ref="BV60:CF60" si="262">SUM(BV61:BV63)</f>
        <v>2080800</v>
      </c>
      <c r="BW60" s="94">
        <f t="shared" si="262"/>
        <v>0</v>
      </c>
      <c r="BX60" s="94">
        <f t="shared" si="262"/>
        <v>2080800</v>
      </c>
      <c r="BY60" s="94">
        <f t="shared" si="262"/>
        <v>0</v>
      </c>
      <c r="BZ60" s="94">
        <f t="shared" si="262"/>
        <v>0</v>
      </c>
      <c r="CA60" s="94">
        <f t="shared" si="262"/>
        <v>0</v>
      </c>
      <c r="CB60" s="94">
        <f t="shared" si="262"/>
        <v>0</v>
      </c>
      <c r="CC60" s="94">
        <f t="shared" si="262"/>
        <v>0</v>
      </c>
      <c r="CD60" s="94">
        <f t="shared" si="262"/>
        <v>0</v>
      </c>
      <c r="CE60" s="94">
        <f t="shared" si="262"/>
        <v>0</v>
      </c>
      <c r="CF60" s="94">
        <f t="shared" si="262"/>
        <v>-2080800</v>
      </c>
      <c r="CH60" s="94">
        <f>SUM(CH61:CH63)</f>
        <v>0</v>
      </c>
      <c r="CI60" s="94">
        <f t="shared" ref="CI60:CS60" si="263">SUM(CI61:CI63)</f>
        <v>2080800</v>
      </c>
      <c r="CJ60" s="94">
        <f t="shared" si="263"/>
        <v>0</v>
      </c>
      <c r="CK60" s="94">
        <f t="shared" si="263"/>
        <v>2080800</v>
      </c>
      <c r="CL60" s="94">
        <f t="shared" si="263"/>
        <v>0</v>
      </c>
      <c r="CM60" s="94">
        <f t="shared" si="263"/>
        <v>0</v>
      </c>
      <c r="CN60" s="94">
        <f t="shared" si="263"/>
        <v>0</v>
      </c>
      <c r="CO60" s="94">
        <f t="shared" si="263"/>
        <v>0</v>
      </c>
      <c r="CP60" s="94">
        <f t="shared" si="263"/>
        <v>0</v>
      </c>
      <c r="CQ60" s="94">
        <f t="shared" si="263"/>
        <v>0</v>
      </c>
      <c r="CR60" s="94">
        <f t="shared" si="263"/>
        <v>0</v>
      </c>
      <c r="CS60" s="94">
        <f t="shared" si="263"/>
        <v>-2080800</v>
      </c>
      <c r="CU60" s="94">
        <f>SUM(CU61:CU63)</f>
        <v>0</v>
      </c>
      <c r="CV60" s="94">
        <f t="shared" ref="CV60:DF60" si="264">SUM(CV61:CV63)</f>
        <v>2080800</v>
      </c>
      <c r="CW60" s="94">
        <f t="shared" si="264"/>
        <v>0</v>
      </c>
      <c r="CX60" s="94">
        <f t="shared" si="264"/>
        <v>2080800</v>
      </c>
      <c r="CY60" s="94">
        <f t="shared" si="264"/>
        <v>0</v>
      </c>
      <c r="CZ60" s="94">
        <f t="shared" si="264"/>
        <v>0</v>
      </c>
      <c r="DA60" s="94">
        <f t="shared" si="264"/>
        <v>0</v>
      </c>
      <c r="DB60" s="94">
        <f t="shared" si="264"/>
        <v>0</v>
      </c>
      <c r="DC60" s="94">
        <f t="shared" si="264"/>
        <v>0</v>
      </c>
      <c r="DD60" s="94">
        <f t="shared" si="264"/>
        <v>0</v>
      </c>
      <c r="DE60" s="94">
        <f t="shared" si="264"/>
        <v>0</v>
      </c>
      <c r="DF60" s="94">
        <f t="shared" si="264"/>
        <v>-2080800</v>
      </c>
      <c r="DH60" s="94">
        <f>SUM(DH61:DH63)</f>
        <v>0</v>
      </c>
      <c r="DI60" s="94">
        <f t="shared" ref="DI60:DS60" si="265">SUM(DI61:DI63)</f>
        <v>2080800</v>
      </c>
      <c r="DJ60" s="94">
        <f t="shared" si="265"/>
        <v>0</v>
      </c>
      <c r="DK60" s="94">
        <f t="shared" si="265"/>
        <v>2080800</v>
      </c>
      <c r="DL60" s="94">
        <f t="shared" si="265"/>
        <v>0</v>
      </c>
      <c r="DM60" s="94">
        <f t="shared" si="265"/>
        <v>0</v>
      </c>
      <c r="DN60" s="94">
        <f t="shared" si="265"/>
        <v>0</v>
      </c>
      <c r="DO60" s="94">
        <f t="shared" si="265"/>
        <v>0</v>
      </c>
      <c r="DP60" s="94">
        <f t="shared" si="265"/>
        <v>0</v>
      </c>
      <c r="DQ60" s="94">
        <f t="shared" si="265"/>
        <v>0</v>
      </c>
      <c r="DR60" s="94">
        <f t="shared" si="265"/>
        <v>0</v>
      </c>
      <c r="DS60" s="94">
        <f t="shared" si="265"/>
        <v>-2080800</v>
      </c>
      <c r="DU60" s="94">
        <f>SUM(DU61:DU63)</f>
        <v>0</v>
      </c>
      <c r="DV60" s="94">
        <f t="shared" ref="DV60:EF60" si="266">SUM(DV61:DV63)</f>
        <v>2080800</v>
      </c>
      <c r="DW60" s="94">
        <f t="shared" si="266"/>
        <v>0</v>
      </c>
      <c r="DX60" s="94">
        <f t="shared" si="266"/>
        <v>2080800</v>
      </c>
      <c r="DY60" s="94">
        <f t="shared" si="266"/>
        <v>0</v>
      </c>
      <c r="DZ60" s="94">
        <f t="shared" si="266"/>
        <v>0</v>
      </c>
      <c r="EA60" s="94">
        <f t="shared" si="266"/>
        <v>0</v>
      </c>
      <c r="EB60" s="94">
        <f t="shared" si="266"/>
        <v>0</v>
      </c>
      <c r="EC60" s="94">
        <f t="shared" si="266"/>
        <v>0</v>
      </c>
      <c r="ED60" s="94">
        <f t="shared" si="266"/>
        <v>0</v>
      </c>
      <c r="EE60" s="94">
        <f t="shared" si="266"/>
        <v>0</v>
      </c>
      <c r="EF60" s="94">
        <f t="shared" si="266"/>
        <v>-2080800</v>
      </c>
      <c r="EH60" s="94">
        <f t="shared" ref="EH60:ES60" si="267">SUM(EH61:EH63)</f>
        <v>691566270.59142864</v>
      </c>
      <c r="EI60" s="94">
        <f t="shared" si="267"/>
        <v>1038110400</v>
      </c>
      <c r="EJ60" s="94">
        <f t="shared" si="267"/>
        <v>1206607250</v>
      </c>
      <c r="EK60" s="94">
        <f t="shared" si="267"/>
        <v>2936283920.5914283</v>
      </c>
      <c r="EL60" s="94">
        <f t="shared" si="267"/>
        <v>1928633270.5914285</v>
      </c>
      <c r="EM60" s="94">
        <f t="shared" si="267"/>
        <v>0</v>
      </c>
      <c r="EN60" s="94">
        <f t="shared" si="267"/>
        <v>933000000</v>
      </c>
      <c r="EO60" s="94">
        <f t="shared" si="267"/>
        <v>0</v>
      </c>
      <c r="EP60" s="94">
        <f t="shared" si="267"/>
        <v>2080800</v>
      </c>
      <c r="EQ60" s="94">
        <f t="shared" si="267"/>
        <v>0</v>
      </c>
      <c r="ER60" s="94">
        <f t="shared" si="267"/>
        <v>0</v>
      </c>
      <c r="ES60" s="94">
        <f t="shared" si="267"/>
        <v>-72569850</v>
      </c>
      <c r="EU60" s="194">
        <f t="shared" si="23"/>
        <v>935080800</v>
      </c>
      <c r="EW60" s="194">
        <f t="shared" si="24"/>
        <v>-72569849.999999523</v>
      </c>
      <c r="EX60" s="194">
        <f t="shared" si="21"/>
        <v>-4.76837158203125E-7</v>
      </c>
    </row>
    <row r="61" spans="1:154" ht="27.6">
      <c r="B61" s="43"/>
      <c r="C61" s="68"/>
      <c r="D61" s="193" t="str">
        <f>'Incremental_Cost Year 1'!D203</f>
        <v>01110 Planifikimi, Menaxhimi dhe Administrimi</v>
      </c>
      <c r="E61" s="193" t="str">
        <f>'Incremental_Cost Year 1'!E203</f>
        <v>4.1.1 Fuqizimi i sistemit shëndetësor në përgjigje të pandemisë COVID 19</v>
      </c>
      <c r="F61" s="96">
        <f>'Incremental_Cost Year 1'!F203</f>
        <v>2021</v>
      </c>
      <c r="G61" s="96">
        <f>'Incremental_Cost Year 1'!G203</f>
        <v>2025</v>
      </c>
      <c r="H61" s="52">
        <f>'Incremental_Cost Year 1'!AQ203</f>
        <v>6541785.2142857146</v>
      </c>
      <c r="I61" s="92">
        <f>'Incremental_Cost Year 1'!AR203</f>
        <v>2080800</v>
      </c>
      <c r="J61" s="92">
        <f>'Incremental_Cost Year 1'!AS203</f>
        <v>200000000</v>
      </c>
      <c r="K61" s="92">
        <f>'Incremental_Cost Year 1'!AT203</f>
        <v>208622585.2142857</v>
      </c>
      <c r="L61" s="92">
        <f>'Incremental_Cost Year 1'!AU203</f>
        <v>6541785.2142857146</v>
      </c>
      <c r="M61" s="92">
        <f>'Incremental_Cost Year 1'!AV203</f>
        <v>0</v>
      </c>
      <c r="N61" s="92">
        <f>'Incremental_Cost Year 1'!AW203</f>
        <v>200000000</v>
      </c>
      <c r="O61" s="92">
        <f>'Incremental_Cost Year 1'!AX203</f>
        <v>0</v>
      </c>
      <c r="P61" s="92">
        <f>'Incremental_Cost Year 1'!AY203</f>
        <v>2080800</v>
      </c>
      <c r="Q61" s="92">
        <f>'Incremental_Cost Year 1'!AZ203</f>
        <v>0</v>
      </c>
      <c r="R61" s="92">
        <f>'Incremental_Cost Year 1'!BA203</f>
        <v>0</v>
      </c>
      <c r="S61" s="92">
        <f>'Incremental_Cost Year 1'!BB203</f>
        <v>0</v>
      </c>
      <c r="U61" s="92">
        <f>'Incremental_Cost Year 2'!AQ203</f>
        <v>6541785.2142857146</v>
      </c>
      <c r="V61" s="92">
        <f>'Incremental_Cost Year 2'!AR203</f>
        <v>2080800</v>
      </c>
      <c r="W61" s="92">
        <f>'Incremental_Cost Year 2'!AS203</f>
        <v>700000000</v>
      </c>
      <c r="X61" s="92">
        <f>'Incremental_Cost Year 2'!AT203</f>
        <v>708622585.21428573</v>
      </c>
      <c r="Y61" s="92">
        <f>'Incremental_Cost Year 2'!AU203</f>
        <v>6541785.2142857146</v>
      </c>
      <c r="Z61" s="92">
        <f>'Incremental_Cost Year 2'!AV203</f>
        <v>0</v>
      </c>
      <c r="AA61" s="92">
        <f>'Incremental_Cost Year 2'!AW203</f>
        <v>700000000</v>
      </c>
      <c r="AB61" s="92">
        <f>'Incremental_Cost Year 2'!AX203</f>
        <v>0</v>
      </c>
      <c r="AC61" s="92">
        <f>'Incremental_Cost Year 2'!AY203</f>
        <v>0</v>
      </c>
      <c r="AD61" s="92">
        <f>'Incremental_Cost Year 2'!AZ203</f>
        <v>0</v>
      </c>
      <c r="AE61" s="92">
        <f>'Incremental_Cost Year 2'!BA203</f>
        <v>0</v>
      </c>
      <c r="AF61" s="92">
        <f>'Incremental_Cost Year 2'!BB203</f>
        <v>-2080800</v>
      </c>
      <c r="AH61" s="92">
        <f>'Incremental_Cost Year 3'!AQ203</f>
        <v>6541785.2142857146</v>
      </c>
      <c r="AI61" s="92">
        <f>'Incremental_Cost Year 3'!AR203</f>
        <v>2080800</v>
      </c>
      <c r="AJ61" s="92">
        <f>'Incremental_Cost Year 3'!AS203</f>
        <v>0</v>
      </c>
      <c r="AK61" s="92">
        <f>'Incremental_Cost Year 3'!AT203</f>
        <v>8622585.2142857146</v>
      </c>
      <c r="AL61" s="92">
        <f>'Incremental_Cost Year 3'!AU203</f>
        <v>6541785.2142857146</v>
      </c>
      <c r="AM61" s="92">
        <f>'Incremental_Cost Year 3'!AV203</f>
        <v>0</v>
      </c>
      <c r="AN61" s="92">
        <f>'Incremental_Cost Year 3'!AW203</f>
        <v>0</v>
      </c>
      <c r="AO61" s="92">
        <f>'Incremental_Cost Year 3'!AX203</f>
        <v>0</v>
      </c>
      <c r="AP61" s="92">
        <f>'Incremental_Cost Year 3'!AY203</f>
        <v>0</v>
      </c>
      <c r="AQ61" s="92">
        <f>'Incremental_Cost Year 3'!AZ203</f>
        <v>0</v>
      </c>
      <c r="AR61" s="92">
        <f>'Incremental_Cost Year 3'!BA203</f>
        <v>0</v>
      </c>
      <c r="AS61" s="92">
        <f>'Incremental_Cost Year 3'!BB203</f>
        <v>-2080800</v>
      </c>
      <c r="AU61" s="92">
        <f>'Incremental_Cost Year 4'!AQ203</f>
        <v>0</v>
      </c>
      <c r="AV61" s="92">
        <f>'Incremental_Cost Year 4'!AR203</f>
        <v>2080800</v>
      </c>
      <c r="AW61" s="92">
        <f>'Incremental_Cost Year 4'!AS203</f>
        <v>0</v>
      </c>
      <c r="AX61" s="92">
        <f>'Incremental_Cost Year 4'!AT203</f>
        <v>2080800</v>
      </c>
      <c r="AY61" s="92">
        <f>'Incremental_Cost Year 4'!AU203</f>
        <v>0</v>
      </c>
      <c r="AZ61" s="92">
        <f>'Incremental_Cost Year 4'!AV203</f>
        <v>0</v>
      </c>
      <c r="BA61" s="92">
        <f>'Incremental_Cost Year 4'!AW203</f>
        <v>0</v>
      </c>
      <c r="BB61" s="92">
        <f>'Incremental_Cost Year 4'!AX203</f>
        <v>0</v>
      </c>
      <c r="BC61" s="92">
        <f>'Incremental_Cost Year 4'!AY203</f>
        <v>0</v>
      </c>
      <c r="BD61" s="92">
        <f>'Incremental_Cost Year 4'!AZ203</f>
        <v>0</v>
      </c>
      <c r="BE61" s="92">
        <f>'Incremental_Cost Year 4'!BA203</f>
        <v>0</v>
      </c>
      <c r="BF61" s="92">
        <f>'Incremental_Cost Year 4'!BB203</f>
        <v>-2080800</v>
      </c>
      <c r="BH61" s="92">
        <f>'Incremental_Cost Year 5'!AQ203</f>
        <v>0</v>
      </c>
      <c r="BI61" s="92">
        <f>'Incremental_Cost Year 5'!AR203</f>
        <v>2080800</v>
      </c>
      <c r="BJ61" s="92">
        <f>'Incremental_Cost Year 5'!AS203</f>
        <v>0</v>
      </c>
      <c r="BK61" s="92">
        <f>'Incremental_Cost Year 5'!AT203</f>
        <v>2080800</v>
      </c>
      <c r="BL61" s="92">
        <f>'Incremental_Cost Year 5'!AU203</f>
        <v>0</v>
      </c>
      <c r="BM61" s="92">
        <f>'Incremental_Cost Year 5'!AV203</f>
        <v>0</v>
      </c>
      <c r="BN61" s="92">
        <f>'Incremental_Cost Year 5'!AW203</f>
        <v>0</v>
      </c>
      <c r="BO61" s="92">
        <f>'Incremental_Cost Year 5'!AX203</f>
        <v>0</v>
      </c>
      <c r="BP61" s="92">
        <f>'Incremental_Cost Year 5'!AY203</f>
        <v>0</v>
      </c>
      <c r="BQ61" s="92">
        <f>'Incremental_Cost Year 5'!AZ203</f>
        <v>0</v>
      </c>
      <c r="BR61" s="92">
        <f>'Incremental_Cost Year 5'!BA203</f>
        <v>0</v>
      </c>
      <c r="BS61" s="92">
        <f>'Incremental_Cost Year 5'!BB203</f>
        <v>-2080800</v>
      </c>
      <c r="BU61" s="92">
        <f>'Incremental_Cost Year 6'!AQ203</f>
        <v>0</v>
      </c>
      <c r="BV61" s="92">
        <f>'Incremental_Cost Year 6'!AR203</f>
        <v>2080800</v>
      </c>
      <c r="BW61" s="92">
        <f>'Incremental_Cost Year 6'!AS203</f>
        <v>0</v>
      </c>
      <c r="BX61" s="92">
        <f>'Incremental_Cost Year 6'!AT203</f>
        <v>2080800</v>
      </c>
      <c r="BY61" s="92">
        <f>'Incremental_Cost Year 6'!AU203</f>
        <v>0</v>
      </c>
      <c r="BZ61" s="92">
        <f>'Incremental_Cost Year 6'!AV203</f>
        <v>0</v>
      </c>
      <c r="CA61" s="92">
        <f>'Incremental_Cost Year 6'!AW203</f>
        <v>0</v>
      </c>
      <c r="CB61" s="92">
        <f>'Incremental_Cost Year 6'!AX203</f>
        <v>0</v>
      </c>
      <c r="CC61" s="92">
        <f>'Incremental_Cost Year 6'!AY203</f>
        <v>0</v>
      </c>
      <c r="CD61" s="92">
        <f>'Incremental_Cost Year 6'!AZ203</f>
        <v>0</v>
      </c>
      <c r="CE61" s="92">
        <f>'Incremental_Cost Year 6'!BA203</f>
        <v>0</v>
      </c>
      <c r="CF61" s="92">
        <f>'Incremental_Cost Year 6'!BB203</f>
        <v>-2080800</v>
      </c>
      <c r="CH61" s="92">
        <f>'Incremental_Cost Year 7'!AQ203</f>
        <v>0</v>
      </c>
      <c r="CI61" s="92">
        <f>'Incremental_Cost Year 7'!AR203</f>
        <v>2080800</v>
      </c>
      <c r="CJ61" s="92">
        <f>'Incremental_Cost Year 7'!AS203</f>
        <v>0</v>
      </c>
      <c r="CK61" s="92">
        <f>'Incremental_Cost Year 7'!AT203</f>
        <v>2080800</v>
      </c>
      <c r="CL61" s="92">
        <f>'Incremental_Cost Year 7'!AU203</f>
        <v>0</v>
      </c>
      <c r="CM61" s="92">
        <f>'Incremental_Cost Year 7'!AV203</f>
        <v>0</v>
      </c>
      <c r="CN61" s="92">
        <f>'Incremental_Cost Year 7'!AW203</f>
        <v>0</v>
      </c>
      <c r="CO61" s="92">
        <f>'Incremental_Cost Year 7'!AX203</f>
        <v>0</v>
      </c>
      <c r="CP61" s="92">
        <f>'Incremental_Cost Year 7'!AY203</f>
        <v>0</v>
      </c>
      <c r="CQ61" s="92">
        <f>'Incremental_Cost Year 7'!AZ203</f>
        <v>0</v>
      </c>
      <c r="CR61" s="92">
        <f>'Incremental_Cost Year 7'!BA203</f>
        <v>0</v>
      </c>
      <c r="CS61" s="92">
        <f>'Incremental_Cost Year 7'!BB203</f>
        <v>-2080800</v>
      </c>
      <c r="CU61" s="92">
        <f>'Incremental_Cost Year 8'!AQ203</f>
        <v>0</v>
      </c>
      <c r="CV61" s="92">
        <f>'Incremental_Cost Year 8'!AR203</f>
        <v>2080800</v>
      </c>
      <c r="CW61" s="92">
        <f>'Incremental_Cost Year 8'!AS203</f>
        <v>0</v>
      </c>
      <c r="CX61" s="92">
        <f>'Incremental_Cost Year 8'!AT203</f>
        <v>2080800</v>
      </c>
      <c r="CY61" s="92">
        <f>'Incremental_Cost Year 8'!AU203</f>
        <v>0</v>
      </c>
      <c r="CZ61" s="92">
        <f>'Incremental_Cost Year 8'!AV203</f>
        <v>0</v>
      </c>
      <c r="DA61" s="92">
        <f>'Incremental_Cost Year 8'!AW203</f>
        <v>0</v>
      </c>
      <c r="DB61" s="92">
        <f>'Incremental_Cost Year 8'!AX203</f>
        <v>0</v>
      </c>
      <c r="DC61" s="92">
        <f>'Incremental_Cost Year 8'!AY203</f>
        <v>0</v>
      </c>
      <c r="DD61" s="92">
        <f>'Incremental_Cost Year 8'!AZ203</f>
        <v>0</v>
      </c>
      <c r="DE61" s="92">
        <f>'Incremental_Cost Year 8'!BA203</f>
        <v>0</v>
      </c>
      <c r="DF61" s="92">
        <f>'Incremental_Cost Year 8'!BB203</f>
        <v>-2080800</v>
      </c>
      <c r="DH61" s="92">
        <f>'Incremental_Cost Year 9'!AQ203</f>
        <v>0</v>
      </c>
      <c r="DI61" s="92">
        <f>'Incremental_Cost Year 9'!AR203</f>
        <v>2080800</v>
      </c>
      <c r="DJ61" s="92">
        <f>'Incremental_Cost Year 9'!AS203</f>
        <v>0</v>
      </c>
      <c r="DK61" s="92">
        <f>'Incremental_Cost Year 9'!AT203</f>
        <v>2080800</v>
      </c>
      <c r="DL61" s="92">
        <f>'Incremental_Cost Year 9'!AU203</f>
        <v>0</v>
      </c>
      <c r="DM61" s="92">
        <f>'Incremental_Cost Year 9'!AV203</f>
        <v>0</v>
      </c>
      <c r="DN61" s="92">
        <f>'Incremental_Cost Year 9'!AW203</f>
        <v>0</v>
      </c>
      <c r="DO61" s="92">
        <f>'Incremental_Cost Year 9'!AX203</f>
        <v>0</v>
      </c>
      <c r="DP61" s="92">
        <f>'Incremental_Cost Year 9'!AY203</f>
        <v>0</v>
      </c>
      <c r="DQ61" s="92">
        <f>'Incremental_Cost Year 9'!AZ203</f>
        <v>0</v>
      </c>
      <c r="DR61" s="92">
        <f>'Incremental_Cost Year 9'!BA203</f>
        <v>0</v>
      </c>
      <c r="DS61" s="92">
        <f>'Incremental_Cost Year 9'!BB203</f>
        <v>-2080800</v>
      </c>
      <c r="DU61" s="92">
        <f>'Incremental_Cost Year 10'!AQ203</f>
        <v>0</v>
      </c>
      <c r="DV61" s="92">
        <f>'Incremental_Cost Year 10'!AR203</f>
        <v>2080800</v>
      </c>
      <c r="DW61" s="92">
        <f>'Incremental_Cost Year 10'!AS203</f>
        <v>0</v>
      </c>
      <c r="DX61" s="92">
        <f>'Incremental_Cost Year 10'!AT203</f>
        <v>2080800</v>
      </c>
      <c r="DY61" s="92">
        <f>'Incremental_Cost Year 10'!AU203</f>
        <v>0</v>
      </c>
      <c r="DZ61" s="92">
        <f>'Incremental_Cost Year 10'!AV203</f>
        <v>0</v>
      </c>
      <c r="EA61" s="92">
        <f>'Incremental_Cost Year 10'!AW203</f>
        <v>0</v>
      </c>
      <c r="EB61" s="92">
        <f>'Incremental_Cost Year 10'!AX203</f>
        <v>0</v>
      </c>
      <c r="EC61" s="92">
        <f>'Incremental_Cost Year 10'!AY203</f>
        <v>0</v>
      </c>
      <c r="ED61" s="92">
        <f>'Incremental_Cost Year 10'!AZ203</f>
        <v>0</v>
      </c>
      <c r="EE61" s="92">
        <f>'Incremental_Cost Year 10'!BA203</f>
        <v>0</v>
      </c>
      <c r="EF61" s="92">
        <f>'Incremental_Cost Year 10'!BB203</f>
        <v>-2080800</v>
      </c>
      <c r="EH61" s="52">
        <f>H61+U61+AH61+AU61+BH61+BU61+CH61+CU61+DH61+DU61</f>
        <v>19625355.642857142</v>
      </c>
      <c r="EI61" s="52">
        <f t="shared" ref="EI61:ES63" si="268">I61+V61+AI61+AV61+BI61+BV61+CI61+CV61+DI61+DV61</f>
        <v>20808000</v>
      </c>
      <c r="EJ61" s="52">
        <f t="shared" si="268"/>
        <v>900000000</v>
      </c>
      <c r="EK61" s="52">
        <f t="shared" si="268"/>
        <v>940433355.64285719</v>
      </c>
      <c r="EL61" s="52">
        <f t="shared" si="268"/>
        <v>19625355.642857142</v>
      </c>
      <c r="EM61" s="52">
        <f t="shared" si="268"/>
        <v>0</v>
      </c>
      <c r="EN61" s="52">
        <f t="shared" si="268"/>
        <v>900000000</v>
      </c>
      <c r="EO61" s="52">
        <f t="shared" si="268"/>
        <v>0</v>
      </c>
      <c r="EP61" s="52">
        <f t="shared" si="268"/>
        <v>2080800</v>
      </c>
      <c r="EQ61" s="52">
        <f t="shared" si="268"/>
        <v>0</v>
      </c>
      <c r="ER61" s="52">
        <f t="shared" si="268"/>
        <v>0</v>
      </c>
      <c r="ES61" s="52">
        <f t="shared" si="268"/>
        <v>-18727200</v>
      </c>
      <c r="EU61" s="194">
        <f t="shared" si="23"/>
        <v>902080800</v>
      </c>
      <c r="EW61" s="194">
        <f t="shared" si="24"/>
        <v>-18727200</v>
      </c>
      <c r="EX61" s="194">
        <f t="shared" si="21"/>
        <v>0</v>
      </c>
    </row>
    <row r="62" spans="1:154" ht="41.4">
      <c r="B62" s="43"/>
      <c r="C62" s="68"/>
      <c r="D62" s="193" t="str">
        <f>'Incremental_Cost Year 1'!D209</f>
        <v>07220 Shërbime të Kujdesit Shëndetësor Parësor/07450 Shërbime të Shëndetit Publik</v>
      </c>
      <c r="E62" s="193" t="str">
        <f>'Incremental_Cost Year 1'!E209</f>
        <v>4.1.2.Forcimi i sistemit të shëndetit publik dhe rritja e kapaciteteve të laboratoreve të ISHP</v>
      </c>
      <c r="F62" s="96">
        <f>'Incremental_Cost Year 1'!F209</f>
        <v>2021</v>
      </c>
      <c r="G62" s="96">
        <f>'Incremental_Cost Year 1'!G209</f>
        <v>2025</v>
      </c>
      <c r="H62" s="52">
        <f>'Incremental_Cost Year 1'!AQ209</f>
        <v>0</v>
      </c>
      <c r="I62" s="92">
        <f>'Incremental_Cost Year 1'!AR209</f>
        <v>0</v>
      </c>
      <c r="J62" s="92">
        <f>'Incremental_Cost Year 1'!AS209</f>
        <v>23000000</v>
      </c>
      <c r="K62" s="92">
        <f>'Incremental_Cost Year 1'!AT209</f>
        <v>23000000</v>
      </c>
      <c r="L62" s="92">
        <f>'Incremental_Cost Year 1'!AU209</f>
        <v>0</v>
      </c>
      <c r="M62" s="92">
        <f>'Incremental_Cost Year 1'!AV209</f>
        <v>0</v>
      </c>
      <c r="N62" s="92">
        <f>'Incremental_Cost Year 1'!AW209</f>
        <v>23000000</v>
      </c>
      <c r="O62" s="92">
        <f>'Incremental_Cost Year 1'!AX209</f>
        <v>0</v>
      </c>
      <c r="P62" s="92">
        <f>'Incremental_Cost Year 1'!AY209</f>
        <v>0</v>
      </c>
      <c r="Q62" s="92">
        <f>'Incremental_Cost Year 1'!AZ209</f>
        <v>0</v>
      </c>
      <c r="R62" s="92">
        <f>'Incremental_Cost Year 1'!BA209</f>
        <v>0</v>
      </c>
      <c r="S62" s="92">
        <f>'Incremental_Cost Year 1'!BB209</f>
        <v>0</v>
      </c>
      <c r="U62" s="92">
        <f>'Incremental_Cost Year 2'!AQ209</f>
        <v>167180919</v>
      </c>
      <c r="V62" s="92">
        <f>'Incremental_Cost Year 2'!AR209</f>
        <v>249600000</v>
      </c>
      <c r="W62" s="92">
        <f>'Incremental_Cost Year 2'!AS209</f>
        <v>27232000</v>
      </c>
      <c r="X62" s="92">
        <f>'Incremental_Cost Year 2'!AT209</f>
        <v>444012919</v>
      </c>
      <c r="Y62" s="92">
        <f>'Incremental_Cost Year 2'!AU209</f>
        <v>430460919</v>
      </c>
      <c r="Z62" s="92">
        <f>'Incremental_Cost Year 2'!AV209</f>
        <v>0</v>
      </c>
      <c r="AA62" s="92">
        <f>'Incremental_Cost Year 2'!AW209</f>
        <v>10000000</v>
      </c>
      <c r="AB62" s="92">
        <f>'Incremental_Cost Year 2'!AX209</f>
        <v>0</v>
      </c>
      <c r="AC62" s="92">
        <f>'Incremental_Cost Year 2'!AY209</f>
        <v>0</v>
      </c>
      <c r="AD62" s="92">
        <f>'Incremental_Cost Year 2'!AZ209</f>
        <v>0</v>
      </c>
      <c r="AE62" s="92">
        <f>'Incremental_Cost Year 2'!BA209</f>
        <v>0</v>
      </c>
      <c r="AF62" s="92">
        <f>'Incremental_Cost Year 2'!BB209</f>
        <v>-3552000</v>
      </c>
      <c r="AH62" s="92">
        <f>'Incremental_Cost Year 3'!AQ209</f>
        <v>167180919</v>
      </c>
      <c r="AI62" s="92">
        <f>'Incremental_Cost Year 3'!AR209</f>
        <v>249600000</v>
      </c>
      <c r="AJ62" s="92">
        <f>'Incremental_Cost Year 3'!AS209</f>
        <v>15732000</v>
      </c>
      <c r="AK62" s="92">
        <f>'Incremental_Cost Year 3'!AT209</f>
        <v>432512919</v>
      </c>
      <c r="AL62" s="92">
        <f>'Incremental_Cost Year 3'!AU209</f>
        <v>432512919</v>
      </c>
      <c r="AM62" s="92">
        <f>'Incremental_Cost Year 3'!AV209</f>
        <v>0</v>
      </c>
      <c r="AN62" s="92">
        <f>'Incremental_Cost Year 3'!AW209</f>
        <v>0</v>
      </c>
      <c r="AO62" s="92">
        <f>'Incremental_Cost Year 3'!AX209</f>
        <v>0</v>
      </c>
      <c r="AP62" s="92">
        <f>'Incremental_Cost Year 3'!AY209</f>
        <v>0</v>
      </c>
      <c r="AQ62" s="92">
        <f>'Incremental_Cost Year 3'!AZ209</f>
        <v>0</v>
      </c>
      <c r="AR62" s="92">
        <f>'Incremental_Cost Year 3'!BA209</f>
        <v>0</v>
      </c>
      <c r="AS62" s="92">
        <f>'Incremental_Cost Year 3'!BB209</f>
        <v>0</v>
      </c>
      <c r="AU62" s="92">
        <f>'Incremental_Cost Year 4'!AQ209</f>
        <v>167180919</v>
      </c>
      <c r="AV62" s="92">
        <f>'Incremental_Cost Year 4'!AR209</f>
        <v>249600000</v>
      </c>
      <c r="AW62" s="92">
        <f>'Incremental_Cost Year 4'!AS209</f>
        <v>15732000</v>
      </c>
      <c r="AX62" s="92">
        <f>'Incremental_Cost Year 4'!AT209</f>
        <v>432512919</v>
      </c>
      <c r="AY62" s="92">
        <f>'Incremental_Cost Year 4'!AU209</f>
        <v>430460919</v>
      </c>
      <c r="AZ62" s="92">
        <f>'Incremental_Cost Year 4'!AV209</f>
        <v>0</v>
      </c>
      <c r="BA62" s="92">
        <f>'Incremental_Cost Year 4'!AW209</f>
        <v>0</v>
      </c>
      <c r="BB62" s="92">
        <f>'Incremental_Cost Year 4'!AX209</f>
        <v>0</v>
      </c>
      <c r="BC62" s="92">
        <f>'Incremental_Cost Year 4'!AY209</f>
        <v>0</v>
      </c>
      <c r="BD62" s="92">
        <f>'Incremental_Cost Year 4'!AZ209</f>
        <v>0</v>
      </c>
      <c r="BE62" s="92">
        <f>'Incremental_Cost Year 4'!BA209</f>
        <v>0</v>
      </c>
      <c r="BF62" s="92">
        <f>'Incremental_Cost Year 4'!BB209</f>
        <v>-2052000</v>
      </c>
      <c r="BH62" s="92">
        <f>'Incremental_Cost Year 5'!AQ209</f>
        <v>167180919</v>
      </c>
      <c r="BI62" s="92">
        <f>'Incremental_Cost Year 5'!AR209</f>
        <v>249600000</v>
      </c>
      <c r="BJ62" s="92">
        <f>'Incremental_Cost Year 5'!AS209</f>
        <v>224911250</v>
      </c>
      <c r="BK62" s="92">
        <f>'Incremental_Cost Year 5'!AT209</f>
        <v>641692169</v>
      </c>
      <c r="BL62" s="92">
        <f>'Incremental_Cost Year 5'!AU209</f>
        <v>612355919</v>
      </c>
      <c r="BM62" s="92">
        <f>'Incremental_Cost Year 5'!AV209</f>
        <v>0</v>
      </c>
      <c r="BN62" s="92">
        <f>'Incremental_Cost Year 5'!AW209</f>
        <v>0</v>
      </c>
      <c r="BO62" s="92">
        <f>'Incremental_Cost Year 5'!AX209</f>
        <v>0</v>
      </c>
      <c r="BP62" s="92">
        <f>'Incremental_Cost Year 5'!AY209</f>
        <v>0</v>
      </c>
      <c r="BQ62" s="92">
        <f>'Incremental_Cost Year 5'!AZ209</f>
        <v>0</v>
      </c>
      <c r="BR62" s="92">
        <f>'Incremental_Cost Year 5'!BA209</f>
        <v>0</v>
      </c>
      <c r="BS62" s="92">
        <f>'Incremental_Cost Year 5'!BB209</f>
        <v>-29336250</v>
      </c>
      <c r="BU62" s="92">
        <f>'Incremental_Cost Year 6'!AQ209</f>
        <v>0</v>
      </c>
      <c r="BV62" s="92">
        <f>'Incremental_Cost Year 6'!AR209</f>
        <v>0</v>
      </c>
      <c r="BW62" s="92">
        <f>'Incremental_Cost Year 6'!AS209</f>
        <v>0</v>
      </c>
      <c r="BX62" s="92">
        <f>'Incremental_Cost Year 6'!AT209</f>
        <v>0</v>
      </c>
      <c r="BY62" s="92">
        <f>'Incremental_Cost Year 6'!AU209</f>
        <v>0</v>
      </c>
      <c r="BZ62" s="92">
        <f>'Incremental_Cost Year 6'!AV209</f>
        <v>0</v>
      </c>
      <c r="CA62" s="92">
        <f>'Incremental_Cost Year 6'!AW209</f>
        <v>0</v>
      </c>
      <c r="CB62" s="92">
        <f>'Incremental_Cost Year 6'!AX209</f>
        <v>0</v>
      </c>
      <c r="CC62" s="92">
        <f>'Incremental_Cost Year 6'!AY209</f>
        <v>0</v>
      </c>
      <c r="CD62" s="92">
        <f>'Incremental_Cost Year 6'!AZ209</f>
        <v>0</v>
      </c>
      <c r="CE62" s="92">
        <f>'Incremental_Cost Year 6'!BA209</f>
        <v>0</v>
      </c>
      <c r="CF62" s="92">
        <f>'Incremental_Cost Year 6'!BB209</f>
        <v>0</v>
      </c>
      <c r="CH62" s="92">
        <f>'Incremental_Cost Year 7'!AQ209</f>
        <v>0</v>
      </c>
      <c r="CI62" s="92">
        <f>'Incremental_Cost Year 7'!AR209</f>
        <v>0</v>
      </c>
      <c r="CJ62" s="92">
        <f>'Incremental_Cost Year 7'!AS209</f>
        <v>0</v>
      </c>
      <c r="CK62" s="92">
        <f>'Incremental_Cost Year 7'!AT209</f>
        <v>0</v>
      </c>
      <c r="CL62" s="92">
        <f>'Incremental_Cost Year 7'!AU209</f>
        <v>0</v>
      </c>
      <c r="CM62" s="92">
        <f>'Incremental_Cost Year 7'!AV209</f>
        <v>0</v>
      </c>
      <c r="CN62" s="92">
        <f>'Incremental_Cost Year 7'!AW209</f>
        <v>0</v>
      </c>
      <c r="CO62" s="92">
        <f>'Incremental_Cost Year 7'!AX209</f>
        <v>0</v>
      </c>
      <c r="CP62" s="92">
        <f>'Incremental_Cost Year 7'!AY209</f>
        <v>0</v>
      </c>
      <c r="CQ62" s="92">
        <f>'Incremental_Cost Year 7'!AZ209</f>
        <v>0</v>
      </c>
      <c r="CR62" s="92">
        <f>'Incremental_Cost Year 7'!BA209</f>
        <v>0</v>
      </c>
      <c r="CS62" s="92">
        <f>'Incremental_Cost Year 7'!BB209</f>
        <v>0</v>
      </c>
      <c r="CU62" s="92">
        <f>'Incremental_Cost Year 8'!AQ209</f>
        <v>0</v>
      </c>
      <c r="CV62" s="92">
        <f>'Incremental_Cost Year 8'!AR209</f>
        <v>0</v>
      </c>
      <c r="CW62" s="92">
        <f>'Incremental_Cost Year 8'!AS209</f>
        <v>0</v>
      </c>
      <c r="CX62" s="92">
        <f>'Incremental_Cost Year 8'!AT209</f>
        <v>0</v>
      </c>
      <c r="CY62" s="92">
        <f>'Incremental_Cost Year 8'!AU209</f>
        <v>0</v>
      </c>
      <c r="CZ62" s="92">
        <f>'Incremental_Cost Year 8'!AV209</f>
        <v>0</v>
      </c>
      <c r="DA62" s="92">
        <f>'Incremental_Cost Year 8'!AW209</f>
        <v>0</v>
      </c>
      <c r="DB62" s="92">
        <f>'Incremental_Cost Year 8'!AX209</f>
        <v>0</v>
      </c>
      <c r="DC62" s="92">
        <f>'Incremental_Cost Year 8'!AY209</f>
        <v>0</v>
      </c>
      <c r="DD62" s="92">
        <f>'Incremental_Cost Year 8'!AZ209</f>
        <v>0</v>
      </c>
      <c r="DE62" s="92">
        <f>'Incremental_Cost Year 8'!BA209</f>
        <v>0</v>
      </c>
      <c r="DF62" s="92">
        <f>'Incremental_Cost Year 8'!BB209</f>
        <v>0</v>
      </c>
      <c r="DH62" s="92">
        <f>'Incremental_Cost Year 9'!AQ209</f>
        <v>0</v>
      </c>
      <c r="DI62" s="92">
        <f>'Incremental_Cost Year 9'!AR209</f>
        <v>0</v>
      </c>
      <c r="DJ62" s="92">
        <f>'Incremental_Cost Year 9'!AS209</f>
        <v>0</v>
      </c>
      <c r="DK62" s="92">
        <f>'Incremental_Cost Year 9'!AT209</f>
        <v>0</v>
      </c>
      <c r="DL62" s="92">
        <f>'Incremental_Cost Year 9'!AU209</f>
        <v>0</v>
      </c>
      <c r="DM62" s="92">
        <f>'Incremental_Cost Year 9'!AV209</f>
        <v>0</v>
      </c>
      <c r="DN62" s="92">
        <f>'Incremental_Cost Year 9'!AW209</f>
        <v>0</v>
      </c>
      <c r="DO62" s="92">
        <f>'Incremental_Cost Year 9'!AX209</f>
        <v>0</v>
      </c>
      <c r="DP62" s="92">
        <f>'Incremental_Cost Year 9'!AY209</f>
        <v>0</v>
      </c>
      <c r="DQ62" s="92">
        <f>'Incremental_Cost Year 9'!AZ209</f>
        <v>0</v>
      </c>
      <c r="DR62" s="92">
        <f>'Incremental_Cost Year 9'!BA209</f>
        <v>0</v>
      </c>
      <c r="DS62" s="92">
        <f>'Incremental_Cost Year 9'!BB209</f>
        <v>0</v>
      </c>
      <c r="DU62" s="92">
        <f>'Incremental_Cost Year 10'!AQ209</f>
        <v>0</v>
      </c>
      <c r="DV62" s="92">
        <f>'Incremental_Cost Year 10'!AR209</f>
        <v>0</v>
      </c>
      <c r="DW62" s="92">
        <f>'Incremental_Cost Year 10'!AS209</f>
        <v>0</v>
      </c>
      <c r="DX62" s="92">
        <f>'Incremental_Cost Year 10'!AT209</f>
        <v>0</v>
      </c>
      <c r="DY62" s="92">
        <f>'Incremental_Cost Year 10'!AU209</f>
        <v>0</v>
      </c>
      <c r="DZ62" s="92">
        <f>'Incremental_Cost Year 10'!AV209</f>
        <v>0</v>
      </c>
      <c r="EA62" s="92">
        <f>'Incremental_Cost Year 10'!AW209</f>
        <v>0</v>
      </c>
      <c r="EB62" s="92">
        <f>'Incremental_Cost Year 10'!AX209</f>
        <v>0</v>
      </c>
      <c r="EC62" s="92">
        <f>'Incremental_Cost Year 10'!AY209</f>
        <v>0</v>
      </c>
      <c r="ED62" s="92">
        <f>'Incremental_Cost Year 10'!AZ209</f>
        <v>0</v>
      </c>
      <c r="EE62" s="92">
        <f>'Incremental_Cost Year 10'!BA209</f>
        <v>0</v>
      </c>
      <c r="EF62" s="92">
        <f>'Incremental_Cost Year 10'!BB209</f>
        <v>0</v>
      </c>
      <c r="EH62" s="52">
        <f>H62+U62+AH62+AU62+BH62+BU62+CH62+CU62+DH62+DU62</f>
        <v>668723676</v>
      </c>
      <c r="EI62" s="52">
        <f t="shared" si="268"/>
        <v>998400000</v>
      </c>
      <c r="EJ62" s="52">
        <f t="shared" si="268"/>
        <v>306607250</v>
      </c>
      <c r="EK62" s="52">
        <f t="shared" si="268"/>
        <v>1973730926</v>
      </c>
      <c r="EL62" s="52">
        <f t="shared" si="268"/>
        <v>1905790676</v>
      </c>
      <c r="EM62" s="52">
        <f t="shared" si="268"/>
        <v>0</v>
      </c>
      <c r="EN62" s="52">
        <f t="shared" si="268"/>
        <v>33000000</v>
      </c>
      <c r="EO62" s="52">
        <f t="shared" si="268"/>
        <v>0</v>
      </c>
      <c r="EP62" s="52">
        <f t="shared" si="268"/>
        <v>0</v>
      </c>
      <c r="EQ62" s="52">
        <f t="shared" si="268"/>
        <v>0</v>
      </c>
      <c r="ER62" s="52">
        <f t="shared" si="268"/>
        <v>0</v>
      </c>
      <c r="ES62" s="52">
        <f t="shared" si="268"/>
        <v>-34940250</v>
      </c>
      <c r="EU62" s="194">
        <f t="shared" si="23"/>
        <v>33000000</v>
      </c>
      <c r="EW62" s="194">
        <f t="shared" si="24"/>
        <v>-34940250</v>
      </c>
      <c r="EX62" s="194">
        <f t="shared" si="21"/>
        <v>0</v>
      </c>
    </row>
    <row r="63" spans="1:154" ht="27.6">
      <c r="B63" s="43"/>
      <c r="C63" s="64"/>
      <c r="D63" s="193" t="str">
        <f>'Incremental_Cost Year 1'!D212</f>
        <v>07220 Shërbime të Kujdesit Shëndetësor Parësor</v>
      </c>
      <c r="E63" s="193" t="str">
        <f>'Incremental_Cost Year 1'!E212</f>
        <v xml:space="preserve">4.1.3 Vazhdimi i fuqizimit të kapaciteteve të burimeve njerëzore  </v>
      </c>
      <c r="F63" s="96">
        <f>'Incremental_Cost Year 1'!F212</f>
        <v>2022</v>
      </c>
      <c r="G63" s="96">
        <f>'Incremental_Cost Year 1'!G212</f>
        <v>2025</v>
      </c>
      <c r="H63" s="52">
        <f>'Incremental_Cost Year 1'!AQ212</f>
        <v>0</v>
      </c>
      <c r="I63" s="92">
        <f>'Incremental_Cost Year 1'!AR212</f>
        <v>0</v>
      </c>
      <c r="J63" s="92">
        <f>'Incremental_Cost Year 1'!AS212</f>
        <v>0</v>
      </c>
      <c r="K63" s="92">
        <f>'Incremental_Cost Year 1'!AT212</f>
        <v>0</v>
      </c>
      <c r="L63" s="92">
        <f>'Incremental_Cost Year 1'!AU212</f>
        <v>0</v>
      </c>
      <c r="M63" s="92">
        <f>'Incremental_Cost Year 1'!AV212</f>
        <v>0</v>
      </c>
      <c r="N63" s="92">
        <f>'Incremental_Cost Year 1'!AW212</f>
        <v>0</v>
      </c>
      <c r="O63" s="92">
        <f>'Incremental_Cost Year 1'!AX212</f>
        <v>0</v>
      </c>
      <c r="P63" s="92">
        <f>'Incremental_Cost Year 1'!AY212</f>
        <v>0</v>
      </c>
      <c r="Q63" s="92">
        <f>'Incremental_Cost Year 1'!AZ212</f>
        <v>0</v>
      </c>
      <c r="R63" s="92">
        <f>'Incremental_Cost Year 1'!BA212</f>
        <v>0</v>
      </c>
      <c r="S63" s="92">
        <f>'Incremental_Cost Year 1'!BB212</f>
        <v>0</v>
      </c>
      <c r="U63" s="92">
        <f>'Incremental_Cost Year 2'!AQ212</f>
        <v>804309.73714285716</v>
      </c>
      <c r="V63" s="92">
        <f>'Incremental_Cost Year 2'!AR212</f>
        <v>4725600</v>
      </c>
      <c r="W63" s="92">
        <f>'Incremental_Cost Year 2'!AS212</f>
        <v>0</v>
      </c>
      <c r="X63" s="92">
        <f>'Incremental_Cost Year 2'!AT212</f>
        <v>5529909.7371428572</v>
      </c>
      <c r="Y63" s="92">
        <f>'Incremental_Cost Year 2'!AU212</f>
        <v>804309.73714285716</v>
      </c>
      <c r="Z63" s="92">
        <f>'Incremental_Cost Year 2'!AV212</f>
        <v>0</v>
      </c>
      <c r="AA63" s="92">
        <f>'Incremental_Cost Year 2'!AW212</f>
        <v>0</v>
      </c>
      <c r="AB63" s="92">
        <f>'Incremental_Cost Year 2'!AX212</f>
        <v>0</v>
      </c>
      <c r="AC63" s="92">
        <f>'Incremental_Cost Year 2'!AY212</f>
        <v>0</v>
      </c>
      <c r="AD63" s="92">
        <f>'Incremental_Cost Year 2'!AZ212</f>
        <v>0</v>
      </c>
      <c r="AE63" s="92">
        <f>'Incremental_Cost Year 2'!BA212</f>
        <v>0</v>
      </c>
      <c r="AF63" s="92">
        <f>'Incremental_Cost Year 2'!BB212</f>
        <v>-4725600</v>
      </c>
      <c r="AH63" s="92">
        <f>'Incremental_Cost Year 3'!AQ212</f>
        <v>804309.73714285716</v>
      </c>
      <c r="AI63" s="92">
        <f>'Incremental_Cost Year 3'!AR212</f>
        <v>4725600</v>
      </c>
      <c r="AJ63" s="92">
        <f>'Incremental_Cost Year 3'!AS212</f>
        <v>0</v>
      </c>
      <c r="AK63" s="92">
        <f>'Incremental_Cost Year 3'!AT212</f>
        <v>5529909.7371428572</v>
      </c>
      <c r="AL63" s="92">
        <f>'Incremental_Cost Year 3'!AU212</f>
        <v>804309.73714285716</v>
      </c>
      <c r="AM63" s="92">
        <f>'Incremental_Cost Year 3'!AV212</f>
        <v>0</v>
      </c>
      <c r="AN63" s="92">
        <f>'Incremental_Cost Year 3'!AW212</f>
        <v>0</v>
      </c>
      <c r="AO63" s="92">
        <f>'Incremental_Cost Year 3'!AX212</f>
        <v>0</v>
      </c>
      <c r="AP63" s="92">
        <f>'Incremental_Cost Year 3'!AY212</f>
        <v>0</v>
      </c>
      <c r="AQ63" s="92">
        <f>'Incremental_Cost Year 3'!AZ212</f>
        <v>0</v>
      </c>
      <c r="AR63" s="92">
        <f>'Incremental_Cost Year 3'!BA212</f>
        <v>0</v>
      </c>
      <c r="AS63" s="92">
        <f>'Incremental_Cost Year 3'!BB212</f>
        <v>-4725600</v>
      </c>
      <c r="AU63" s="92">
        <f>'Incremental_Cost Year 4'!AQ212</f>
        <v>804309.73714285716</v>
      </c>
      <c r="AV63" s="92">
        <f>'Incremental_Cost Year 4'!AR212</f>
        <v>4725600</v>
      </c>
      <c r="AW63" s="92">
        <f>'Incremental_Cost Year 4'!AS212</f>
        <v>0</v>
      </c>
      <c r="AX63" s="92">
        <f>'Incremental_Cost Year 4'!AT212</f>
        <v>5529909.7371428572</v>
      </c>
      <c r="AY63" s="92">
        <f>'Incremental_Cost Year 4'!AU212</f>
        <v>804309.73714285716</v>
      </c>
      <c r="AZ63" s="92">
        <f>'Incremental_Cost Year 4'!AV212</f>
        <v>0</v>
      </c>
      <c r="BA63" s="92">
        <f>'Incremental_Cost Year 4'!AW212</f>
        <v>0</v>
      </c>
      <c r="BB63" s="92">
        <f>'Incremental_Cost Year 4'!AX212</f>
        <v>0</v>
      </c>
      <c r="BC63" s="92">
        <f>'Incremental_Cost Year 4'!AY212</f>
        <v>0</v>
      </c>
      <c r="BD63" s="92">
        <f>'Incremental_Cost Year 4'!AZ212</f>
        <v>0</v>
      </c>
      <c r="BE63" s="92">
        <f>'Incremental_Cost Year 4'!BA212</f>
        <v>0</v>
      </c>
      <c r="BF63" s="92">
        <f>'Incremental_Cost Year 4'!BB212</f>
        <v>-4725600</v>
      </c>
      <c r="BH63" s="92">
        <f>'Incremental_Cost Year 5'!AQ212</f>
        <v>804309.73714285716</v>
      </c>
      <c r="BI63" s="92">
        <f>'Incremental_Cost Year 5'!AR212</f>
        <v>4725600</v>
      </c>
      <c r="BJ63" s="92">
        <f>'Incremental_Cost Year 5'!AS212</f>
        <v>0</v>
      </c>
      <c r="BK63" s="92">
        <f>'Incremental_Cost Year 5'!AT212</f>
        <v>5529909.7371428572</v>
      </c>
      <c r="BL63" s="92">
        <f>'Incremental_Cost Year 5'!AU212</f>
        <v>804309.73714285716</v>
      </c>
      <c r="BM63" s="92">
        <f>'Incremental_Cost Year 5'!AV212</f>
        <v>0</v>
      </c>
      <c r="BN63" s="92">
        <f>'Incremental_Cost Year 5'!AW212</f>
        <v>0</v>
      </c>
      <c r="BO63" s="92">
        <f>'Incremental_Cost Year 5'!AX212</f>
        <v>0</v>
      </c>
      <c r="BP63" s="92">
        <f>'Incremental_Cost Year 5'!AY212</f>
        <v>0</v>
      </c>
      <c r="BQ63" s="92">
        <f>'Incremental_Cost Year 5'!AZ212</f>
        <v>0</v>
      </c>
      <c r="BR63" s="92">
        <f>'Incremental_Cost Year 5'!BA212</f>
        <v>0</v>
      </c>
      <c r="BS63" s="92">
        <f>'Incremental_Cost Year 5'!BB212</f>
        <v>-4725600</v>
      </c>
      <c r="BU63" s="92">
        <f>'Incremental_Cost Year 6'!AQ212</f>
        <v>0</v>
      </c>
      <c r="BV63" s="92">
        <f>'Incremental_Cost Year 6'!AR212</f>
        <v>0</v>
      </c>
      <c r="BW63" s="92">
        <f>'Incremental_Cost Year 6'!AS212</f>
        <v>0</v>
      </c>
      <c r="BX63" s="92">
        <f>'Incremental_Cost Year 6'!AT212</f>
        <v>0</v>
      </c>
      <c r="BY63" s="92">
        <f>'Incremental_Cost Year 6'!AU212</f>
        <v>0</v>
      </c>
      <c r="BZ63" s="92">
        <f>'Incremental_Cost Year 6'!AV212</f>
        <v>0</v>
      </c>
      <c r="CA63" s="92">
        <f>'Incremental_Cost Year 6'!AW212</f>
        <v>0</v>
      </c>
      <c r="CB63" s="92">
        <f>'Incremental_Cost Year 6'!AX212</f>
        <v>0</v>
      </c>
      <c r="CC63" s="92">
        <f>'Incremental_Cost Year 6'!AY212</f>
        <v>0</v>
      </c>
      <c r="CD63" s="92">
        <f>'Incremental_Cost Year 6'!AZ212</f>
        <v>0</v>
      </c>
      <c r="CE63" s="92">
        <f>'Incremental_Cost Year 6'!BA212</f>
        <v>0</v>
      </c>
      <c r="CF63" s="92">
        <f>'Incremental_Cost Year 6'!BB212</f>
        <v>0</v>
      </c>
      <c r="CH63" s="92">
        <f>'Incremental_Cost Year 7'!AQ212</f>
        <v>0</v>
      </c>
      <c r="CI63" s="92">
        <f>'Incremental_Cost Year 7'!AR212</f>
        <v>0</v>
      </c>
      <c r="CJ63" s="92">
        <f>'Incremental_Cost Year 7'!AS212</f>
        <v>0</v>
      </c>
      <c r="CK63" s="92">
        <f>'Incremental_Cost Year 7'!AT212</f>
        <v>0</v>
      </c>
      <c r="CL63" s="92">
        <f>'Incremental_Cost Year 7'!AU212</f>
        <v>0</v>
      </c>
      <c r="CM63" s="92">
        <f>'Incremental_Cost Year 7'!AV212</f>
        <v>0</v>
      </c>
      <c r="CN63" s="92">
        <f>'Incremental_Cost Year 7'!AW212</f>
        <v>0</v>
      </c>
      <c r="CO63" s="92">
        <f>'Incremental_Cost Year 7'!AX212</f>
        <v>0</v>
      </c>
      <c r="CP63" s="92">
        <f>'Incremental_Cost Year 7'!AY212</f>
        <v>0</v>
      </c>
      <c r="CQ63" s="92">
        <f>'Incremental_Cost Year 7'!AZ212</f>
        <v>0</v>
      </c>
      <c r="CR63" s="92">
        <f>'Incremental_Cost Year 7'!BA212</f>
        <v>0</v>
      </c>
      <c r="CS63" s="92">
        <f>'Incremental_Cost Year 7'!BB212</f>
        <v>0</v>
      </c>
      <c r="CU63" s="92">
        <f>'Incremental_Cost Year 8'!AQ212</f>
        <v>0</v>
      </c>
      <c r="CV63" s="92">
        <f>'Incremental_Cost Year 8'!AR212</f>
        <v>0</v>
      </c>
      <c r="CW63" s="92">
        <f>'Incremental_Cost Year 8'!AS212</f>
        <v>0</v>
      </c>
      <c r="CX63" s="92">
        <f>'Incremental_Cost Year 8'!AT212</f>
        <v>0</v>
      </c>
      <c r="CY63" s="92">
        <f>'Incremental_Cost Year 8'!AU212</f>
        <v>0</v>
      </c>
      <c r="CZ63" s="92">
        <f>'Incremental_Cost Year 8'!AV212</f>
        <v>0</v>
      </c>
      <c r="DA63" s="92">
        <f>'Incremental_Cost Year 8'!AW212</f>
        <v>0</v>
      </c>
      <c r="DB63" s="92">
        <f>'Incremental_Cost Year 8'!AX212</f>
        <v>0</v>
      </c>
      <c r="DC63" s="92">
        <f>'Incremental_Cost Year 8'!AY212</f>
        <v>0</v>
      </c>
      <c r="DD63" s="92">
        <f>'Incremental_Cost Year 8'!AZ212</f>
        <v>0</v>
      </c>
      <c r="DE63" s="92">
        <f>'Incremental_Cost Year 8'!BA212</f>
        <v>0</v>
      </c>
      <c r="DF63" s="92">
        <f>'Incremental_Cost Year 8'!BB212</f>
        <v>0</v>
      </c>
      <c r="DH63" s="92">
        <f>'Incremental_Cost Year 9'!AQ212</f>
        <v>0</v>
      </c>
      <c r="DI63" s="92">
        <f>'Incremental_Cost Year 9'!AR212</f>
        <v>0</v>
      </c>
      <c r="DJ63" s="92">
        <f>'Incremental_Cost Year 9'!AS212</f>
        <v>0</v>
      </c>
      <c r="DK63" s="92">
        <f>'Incremental_Cost Year 9'!AT212</f>
        <v>0</v>
      </c>
      <c r="DL63" s="92">
        <f>'Incremental_Cost Year 9'!AU212</f>
        <v>0</v>
      </c>
      <c r="DM63" s="92">
        <f>'Incremental_Cost Year 9'!AV212</f>
        <v>0</v>
      </c>
      <c r="DN63" s="92">
        <f>'Incremental_Cost Year 9'!AW212</f>
        <v>0</v>
      </c>
      <c r="DO63" s="92">
        <f>'Incremental_Cost Year 9'!AX212</f>
        <v>0</v>
      </c>
      <c r="DP63" s="92">
        <f>'Incremental_Cost Year 9'!AY212</f>
        <v>0</v>
      </c>
      <c r="DQ63" s="92">
        <f>'Incremental_Cost Year 9'!AZ212</f>
        <v>0</v>
      </c>
      <c r="DR63" s="92">
        <f>'Incremental_Cost Year 9'!BA212</f>
        <v>0</v>
      </c>
      <c r="DS63" s="92">
        <f>'Incremental_Cost Year 9'!BB212</f>
        <v>0</v>
      </c>
      <c r="DU63" s="92">
        <f>'Incremental_Cost Year 10'!AQ212</f>
        <v>0</v>
      </c>
      <c r="DV63" s="92">
        <f>'Incremental_Cost Year 10'!AR212</f>
        <v>0</v>
      </c>
      <c r="DW63" s="92">
        <f>'Incremental_Cost Year 10'!AS212</f>
        <v>0</v>
      </c>
      <c r="DX63" s="92">
        <f>'Incremental_Cost Year 10'!AT212</f>
        <v>0</v>
      </c>
      <c r="DY63" s="92">
        <f>'Incremental_Cost Year 10'!AU212</f>
        <v>0</v>
      </c>
      <c r="DZ63" s="92">
        <f>'Incremental_Cost Year 10'!AV212</f>
        <v>0</v>
      </c>
      <c r="EA63" s="92">
        <f>'Incremental_Cost Year 10'!AW212</f>
        <v>0</v>
      </c>
      <c r="EB63" s="92">
        <f>'Incremental_Cost Year 10'!AX212</f>
        <v>0</v>
      </c>
      <c r="EC63" s="92">
        <f>'Incremental_Cost Year 10'!AY212</f>
        <v>0</v>
      </c>
      <c r="ED63" s="92">
        <f>'Incremental_Cost Year 10'!AZ212</f>
        <v>0</v>
      </c>
      <c r="EE63" s="92">
        <f>'Incremental_Cost Year 10'!BA212</f>
        <v>0</v>
      </c>
      <c r="EF63" s="92">
        <f>'Incremental_Cost Year 10'!BB212</f>
        <v>0</v>
      </c>
      <c r="EH63" s="52">
        <f>H63+U63+AH63+AU63+BH63+BU63+CH63+CU63+DH63+DU63</f>
        <v>3217238.9485714287</v>
      </c>
      <c r="EI63" s="52">
        <f t="shared" si="268"/>
        <v>18902400</v>
      </c>
      <c r="EJ63" s="52">
        <f t="shared" si="268"/>
        <v>0</v>
      </c>
      <c r="EK63" s="52">
        <f t="shared" si="268"/>
        <v>22119638.948571429</v>
      </c>
      <c r="EL63" s="52">
        <f t="shared" si="268"/>
        <v>3217238.9485714287</v>
      </c>
      <c r="EM63" s="52">
        <f t="shared" si="268"/>
        <v>0</v>
      </c>
      <c r="EN63" s="52">
        <f t="shared" si="268"/>
        <v>0</v>
      </c>
      <c r="EO63" s="52">
        <f t="shared" si="268"/>
        <v>0</v>
      </c>
      <c r="EP63" s="52">
        <f t="shared" si="268"/>
        <v>0</v>
      </c>
      <c r="EQ63" s="52">
        <f t="shared" si="268"/>
        <v>0</v>
      </c>
      <c r="ER63" s="52">
        <f t="shared" si="268"/>
        <v>0</v>
      </c>
      <c r="ES63" s="52">
        <f t="shared" si="268"/>
        <v>-18902400</v>
      </c>
      <c r="EU63" s="194">
        <f t="shared" si="23"/>
        <v>0</v>
      </c>
      <c r="EW63" s="194">
        <f t="shared" si="24"/>
        <v>-18902400</v>
      </c>
      <c r="EX63" s="194">
        <f t="shared" si="21"/>
        <v>0</v>
      </c>
    </row>
    <row r="64" spans="1:154" s="77" customFormat="1">
      <c r="A64" s="87"/>
      <c r="B64" s="90"/>
      <c r="C64" s="404" t="str">
        <f>'Incremental_Cost Year 1'!C213:E213</f>
        <v>4.2 Objektivi Specifik: Sigurimi i gatishmërisë kombëtare dhe rajonale për reagimin e koordinuar ndaj emergjencave shëndetësore</v>
      </c>
      <c r="D64" s="404"/>
      <c r="E64" s="405"/>
      <c r="F64" s="99"/>
      <c r="G64" s="99"/>
      <c r="H64" s="94">
        <f>SUM(H65:H65)</f>
        <v>189738878.95714289</v>
      </c>
      <c r="I64" s="94">
        <f t="shared" ref="I64:S64" si="269">SUM(I65:I65)</f>
        <v>283829666.66666669</v>
      </c>
      <c r="J64" s="94">
        <f t="shared" si="269"/>
        <v>0</v>
      </c>
      <c r="K64" s="94">
        <f t="shared" si="269"/>
        <v>473568545.62380958</v>
      </c>
      <c r="L64" s="94">
        <f t="shared" si="269"/>
        <v>473568545.62380958</v>
      </c>
      <c r="M64" s="94">
        <f t="shared" si="269"/>
        <v>0</v>
      </c>
      <c r="N64" s="94">
        <f t="shared" si="269"/>
        <v>0</v>
      </c>
      <c r="O64" s="94">
        <f t="shared" si="269"/>
        <v>0</v>
      </c>
      <c r="P64" s="94">
        <f t="shared" si="269"/>
        <v>0</v>
      </c>
      <c r="Q64" s="94">
        <f t="shared" si="269"/>
        <v>0</v>
      </c>
      <c r="R64" s="94">
        <f t="shared" si="269"/>
        <v>0</v>
      </c>
      <c r="S64" s="94">
        <f t="shared" si="269"/>
        <v>0</v>
      </c>
      <c r="T64" s="70"/>
      <c r="U64" s="94">
        <f>SUM(U65:U65)</f>
        <v>983156921.7428571</v>
      </c>
      <c r="V64" s="94">
        <f t="shared" ref="V64:AF64" si="270">SUM(V65:V65)</f>
        <v>1442163000</v>
      </c>
      <c r="W64" s="94">
        <f t="shared" si="270"/>
        <v>0</v>
      </c>
      <c r="X64" s="94">
        <f t="shared" si="270"/>
        <v>2425319921.7428575</v>
      </c>
      <c r="Y64" s="94">
        <f t="shared" si="270"/>
        <v>2425319921.7428575</v>
      </c>
      <c r="Z64" s="94">
        <f t="shared" si="270"/>
        <v>0</v>
      </c>
      <c r="AA64" s="94">
        <f t="shared" si="270"/>
        <v>0</v>
      </c>
      <c r="AB64" s="94">
        <f t="shared" si="270"/>
        <v>0</v>
      </c>
      <c r="AC64" s="94">
        <f t="shared" si="270"/>
        <v>0</v>
      </c>
      <c r="AD64" s="94">
        <f t="shared" si="270"/>
        <v>0</v>
      </c>
      <c r="AE64" s="94">
        <f t="shared" si="270"/>
        <v>0</v>
      </c>
      <c r="AF64" s="94">
        <f t="shared" si="270"/>
        <v>0</v>
      </c>
      <c r="AG64" s="70"/>
      <c r="AH64" s="94">
        <f>SUM(AH65:AH65)</f>
        <v>983156921.7428571</v>
      </c>
      <c r="AI64" s="94">
        <f t="shared" ref="AI64:AS64" si="271">SUM(AI65:AI65)</f>
        <v>1442163000</v>
      </c>
      <c r="AJ64" s="94">
        <f t="shared" si="271"/>
        <v>143750000</v>
      </c>
      <c r="AK64" s="94">
        <f t="shared" si="271"/>
        <v>2569069921.7428575</v>
      </c>
      <c r="AL64" s="94">
        <f t="shared" si="271"/>
        <v>2569069921.7428575</v>
      </c>
      <c r="AM64" s="94">
        <f t="shared" si="271"/>
        <v>0</v>
      </c>
      <c r="AN64" s="94">
        <f t="shared" si="271"/>
        <v>0</v>
      </c>
      <c r="AO64" s="94">
        <f t="shared" si="271"/>
        <v>0</v>
      </c>
      <c r="AP64" s="94">
        <f t="shared" si="271"/>
        <v>0</v>
      </c>
      <c r="AQ64" s="94">
        <f t="shared" si="271"/>
        <v>0</v>
      </c>
      <c r="AR64" s="94">
        <f t="shared" si="271"/>
        <v>0</v>
      </c>
      <c r="AS64" s="94">
        <f t="shared" si="271"/>
        <v>0</v>
      </c>
      <c r="AT64" s="70"/>
      <c r="AU64" s="94">
        <f>SUM(AU65:AU65)</f>
        <v>984568524.94285715</v>
      </c>
      <c r="AV64" s="94">
        <f t="shared" ref="AV64:BF64" si="272">SUM(AV65:AV65)</f>
        <v>1442163000</v>
      </c>
      <c r="AW64" s="94">
        <f t="shared" si="272"/>
        <v>143750000</v>
      </c>
      <c r="AX64" s="94">
        <f t="shared" si="272"/>
        <v>2570481524.9428573</v>
      </c>
      <c r="AY64" s="94">
        <f t="shared" si="272"/>
        <v>2551731524.9428573</v>
      </c>
      <c r="AZ64" s="94">
        <f t="shared" si="272"/>
        <v>0</v>
      </c>
      <c r="BA64" s="94">
        <f t="shared" si="272"/>
        <v>0</v>
      </c>
      <c r="BB64" s="94">
        <f t="shared" si="272"/>
        <v>0</v>
      </c>
      <c r="BC64" s="94">
        <f t="shared" si="272"/>
        <v>0</v>
      </c>
      <c r="BD64" s="94">
        <f t="shared" si="272"/>
        <v>0</v>
      </c>
      <c r="BE64" s="94">
        <f t="shared" si="272"/>
        <v>0</v>
      </c>
      <c r="BF64" s="94">
        <f t="shared" si="272"/>
        <v>-18750000</v>
      </c>
      <c r="BG64" s="70"/>
      <c r="BH64" s="94">
        <f>SUM(BH65:BH65)</f>
        <v>984568524.94285715</v>
      </c>
      <c r="BI64" s="94">
        <f t="shared" ref="BI64:BS64" si="273">SUM(BI65:BI65)</f>
        <v>1442163000</v>
      </c>
      <c r="BJ64" s="94">
        <f t="shared" si="273"/>
        <v>0</v>
      </c>
      <c r="BK64" s="94">
        <f t="shared" si="273"/>
        <v>2426731524.9428573</v>
      </c>
      <c r="BL64" s="94">
        <f t="shared" si="273"/>
        <v>2426731524.9428573</v>
      </c>
      <c r="BM64" s="94">
        <f t="shared" si="273"/>
        <v>0</v>
      </c>
      <c r="BN64" s="94">
        <f t="shared" si="273"/>
        <v>0</v>
      </c>
      <c r="BO64" s="94">
        <f t="shared" si="273"/>
        <v>0</v>
      </c>
      <c r="BP64" s="94">
        <f t="shared" si="273"/>
        <v>0</v>
      </c>
      <c r="BQ64" s="94">
        <f t="shared" si="273"/>
        <v>0</v>
      </c>
      <c r="BR64" s="94">
        <f t="shared" si="273"/>
        <v>0</v>
      </c>
      <c r="BS64" s="94">
        <f t="shared" si="273"/>
        <v>0</v>
      </c>
      <c r="BT64" s="70"/>
      <c r="BU64" s="94">
        <f>SUM(BU65:BU65)</f>
        <v>983156921.7428571</v>
      </c>
      <c r="BV64" s="94">
        <f t="shared" ref="BV64:CF64" si="274">SUM(BV65:BV65)</f>
        <v>1442163000</v>
      </c>
      <c r="BW64" s="94">
        <f t="shared" si="274"/>
        <v>0</v>
      </c>
      <c r="BX64" s="94">
        <f t="shared" si="274"/>
        <v>2425319921.7428575</v>
      </c>
      <c r="BY64" s="94">
        <f t="shared" si="274"/>
        <v>2425319921.7428575</v>
      </c>
      <c r="BZ64" s="94">
        <f t="shared" si="274"/>
        <v>0</v>
      </c>
      <c r="CA64" s="94">
        <f t="shared" si="274"/>
        <v>0</v>
      </c>
      <c r="CB64" s="94">
        <f t="shared" si="274"/>
        <v>0</v>
      </c>
      <c r="CC64" s="94">
        <f t="shared" si="274"/>
        <v>0</v>
      </c>
      <c r="CD64" s="94">
        <f t="shared" si="274"/>
        <v>0</v>
      </c>
      <c r="CE64" s="94">
        <f t="shared" si="274"/>
        <v>0</v>
      </c>
      <c r="CF64" s="94">
        <f t="shared" si="274"/>
        <v>0</v>
      </c>
      <c r="CG64" s="70"/>
      <c r="CH64" s="94">
        <f>SUM(CH65:CH65)</f>
        <v>983156921.7428571</v>
      </c>
      <c r="CI64" s="94">
        <f t="shared" ref="CI64:CS64" si="275">SUM(CI65:CI65)</f>
        <v>1442163000</v>
      </c>
      <c r="CJ64" s="94">
        <f t="shared" si="275"/>
        <v>0</v>
      </c>
      <c r="CK64" s="94">
        <f t="shared" si="275"/>
        <v>2425319921.7428575</v>
      </c>
      <c r="CL64" s="94">
        <f t="shared" si="275"/>
        <v>2425319921.7428575</v>
      </c>
      <c r="CM64" s="94">
        <f t="shared" si="275"/>
        <v>0</v>
      </c>
      <c r="CN64" s="94">
        <f t="shared" si="275"/>
        <v>0</v>
      </c>
      <c r="CO64" s="94">
        <f t="shared" si="275"/>
        <v>0</v>
      </c>
      <c r="CP64" s="94">
        <f t="shared" si="275"/>
        <v>0</v>
      </c>
      <c r="CQ64" s="94">
        <f t="shared" si="275"/>
        <v>0</v>
      </c>
      <c r="CR64" s="94">
        <f t="shared" si="275"/>
        <v>0</v>
      </c>
      <c r="CS64" s="94">
        <f t="shared" si="275"/>
        <v>0</v>
      </c>
      <c r="CT64" s="70"/>
      <c r="CU64" s="94">
        <f>SUM(CU65:CU65)</f>
        <v>983156921.7428571</v>
      </c>
      <c r="CV64" s="94">
        <f t="shared" ref="CV64:DF64" si="276">SUM(CV65:CV65)</f>
        <v>1442163000</v>
      </c>
      <c r="CW64" s="94">
        <f t="shared" si="276"/>
        <v>0</v>
      </c>
      <c r="CX64" s="94">
        <f t="shared" si="276"/>
        <v>2425319921.7428575</v>
      </c>
      <c r="CY64" s="94">
        <f t="shared" si="276"/>
        <v>2425319921.7428575</v>
      </c>
      <c r="CZ64" s="94">
        <f t="shared" si="276"/>
        <v>0</v>
      </c>
      <c r="DA64" s="94">
        <f t="shared" si="276"/>
        <v>0</v>
      </c>
      <c r="DB64" s="94">
        <f t="shared" si="276"/>
        <v>0</v>
      </c>
      <c r="DC64" s="94">
        <f t="shared" si="276"/>
        <v>0</v>
      </c>
      <c r="DD64" s="94">
        <f t="shared" si="276"/>
        <v>0</v>
      </c>
      <c r="DE64" s="94">
        <f t="shared" si="276"/>
        <v>0</v>
      </c>
      <c r="DF64" s="94">
        <f t="shared" si="276"/>
        <v>0</v>
      </c>
      <c r="DG64" s="70"/>
      <c r="DH64" s="94">
        <f>SUM(DH65:DH65)</f>
        <v>983156921.7428571</v>
      </c>
      <c r="DI64" s="94">
        <f t="shared" ref="DI64:DS64" si="277">SUM(DI65:DI65)</f>
        <v>1442163000</v>
      </c>
      <c r="DJ64" s="94">
        <f t="shared" si="277"/>
        <v>0</v>
      </c>
      <c r="DK64" s="94">
        <f t="shared" si="277"/>
        <v>2425319921.7428575</v>
      </c>
      <c r="DL64" s="94">
        <f t="shared" si="277"/>
        <v>2425319921.7428575</v>
      </c>
      <c r="DM64" s="94">
        <f t="shared" si="277"/>
        <v>0</v>
      </c>
      <c r="DN64" s="94">
        <f t="shared" si="277"/>
        <v>0</v>
      </c>
      <c r="DO64" s="94">
        <f t="shared" si="277"/>
        <v>0</v>
      </c>
      <c r="DP64" s="94">
        <f t="shared" si="277"/>
        <v>0</v>
      </c>
      <c r="DQ64" s="94">
        <f t="shared" si="277"/>
        <v>0</v>
      </c>
      <c r="DR64" s="94">
        <f t="shared" si="277"/>
        <v>0</v>
      </c>
      <c r="DS64" s="94">
        <f t="shared" si="277"/>
        <v>0</v>
      </c>
      <c r="DT64" s="70"/>
      <c r="DU64" s="94">
        <f>SUM(DU65:DU65)</f>
        <v>983156921.7428571</v>
      </c>
      <c r="DV64" s="94">
        <f t="shared" ref="DV64:EF64" si="278">SUM(DV65:DV65)</f>
        <v>1442163000</v>
      </c>
      <c r="DW64" s="94">
        <f t="shared" si="278"/>
        <v>0</v>
      </c>
      <c r="DX64" s="94">
        <f t="shared" si="278"/>
        <v>2425319921.7428575</v>
      </c>
      <c r="DY64" s="94">
        <f t="shared" si="278"/>
        <v>2425319921.7428575</v>
      </c>
      <c r="DZ64" s="94">
        <f t="shared" si="278"/>
        <v>0</v>
      </c>
      <c r="EA64" s="94">
        <f t="shared" si="278"/>
        <v>0</v>
      </c>
      <c r="EB64" s="94">
        <f t="shared" si="278"/>
        <v>0</v>
      </c>
      <c r="EC64" s="94">
        <f t="shared" si="278"/>
        <v>0</v>
      </c>
      <c r="ED64" s="94">
        <f t="shared" si="278"/>
        <v>0</v>
      </c>
      <c r="EE64" s="94">
        <f t="shared" si="278"/>
        <v>0</v>
      </c>
      <c r="EF64" s="94">
        <f t="shared" si="278"/>
        <v>0</v>
      </c>
      <c r="EG64" s="70"/>
      <c r="EH64" s="94">
        <f t="shared" ref="EH64:ES64" si="279">SUM(EH65:EH65)</f>
        <v>9040974381.0428581</v>
      </c>
      <c r="EI64" s="94">
        <f t="shared" si="279"/>
        <v>13263296666.666668</v>
      </c>
      <c r="EJ64" s="94">
        <f t="shared" si="279"/>
        <v>287500000</v>
      </c>
      <c r="EK64" s="94">
        <f t="shared" si="279"/>
        <v>22591771047.70953</v>
      </c>
      <c r="EL64" s="94">
        <f t="shared" si="279"/>
        <v>22573021047.70953</v>
      </c>
      <c r="EM64" s="94">
        <f t="shared" si="279"/>
        <v>0</v>
      </c>
      <c r="EN64" s="94">
        <f t="shared" si="279"/>
        <v>0</v>
      </c>
      <c r="EO64" s="94">
        <f t="shared" si="279"/>
        <v>0</v>
      </c>
      <c r="EP64" s="94">
        <f t="shared" si="279"/>
        <v>0</v>
      </c>
      <c r="EQ64" s="94">
        <f t="shared" si="279"/>
        <v>0</v>
      </c>
      <c r="ER64" s="94">
        <f t="shared" si="279"/>
        <v>0</v>
      </c>
      <c r="ES64" s="94">
        <f t="shared" si="279"/>
        <v>-18750000</v>
      </c>
      <c r="EU64" s="194">
        <f t="shared" si="23"/>
        <v>0</v>
      </c>
      <c r="EW64" s="194">
        <f t="shared" si="24"/>
        <v>-18750000</v>
      </c>
      <c r="EX64" s="194">
        <f t="shared" si="21"/>
        <v>0</v>
      </c>
    </row>
    <row r="65" spans="1:154" s="77" customFormat="1" ht="55.2">
      <c r="A65" s="82"/>
      <c r="B65" s="88"/>
      <c r="C65" s="100"/>
      <c r="D65" s="193" t="str">
        <f>'Incremental_Cost Year 1'!D220</f>
        <v>07460 Shërbimi Kombëtar i Urgjencës, 07330 Shërbime të kujdesit shëndetësor dytësor</v>
      </c>
      <c r="E65" s="193" t="str">
        <f>'Incremental_Cost Year 1'!E220</f>
        <v>4.2.1 Fuqizimi i Qendrës Kombëtare të Urgjencës Mjekësore</v>
      </c>
      <c r="F65" s="96">
        <f>'Incremental_Cost Year 1'!F220</f>
        <v>2021</v>
      </c>
      <c r="G65" s="96">
        <f>'Incremental_Cost Year 1'!G220</f>
        <v>2030</v>
      </c>
      <c r="H65" s="92">
        <f>'Incremental_Cost Year 1'!AQ220</f>
        <v>189738878.95714289</v>
      </c>
      <c r="I65" s="92">
        <f>'Incremental_Cost Year 1'!AR220</f>
        <v>283829666.66666669</v>
      </c>
      <c r="J65" s="92">
        <f>'Incremental_Cost Year 1'!AS220</f>
        <v>0</v>
      </c>
      <c r="K65" s="92">
        <f>'Incremental_Cost Year 1'!AT220</f>
        <v>473568545.62380958</v>
      </c>
      <c r="L65" s="92">
        <f>'Incremental_Cost Year 1'!AU220</f>
        <v>473568545.62380958</v>
      </c>
      <c r="M65" s="92">
        <f>'Incremental_Cost Year 1'!AV220</f>
        <v>0</v>
      </c>
      <c r="N65" s="92">
        <f>'Incremental_Cost Year 1'!AW220</f>
        <v>0</v>
      </c>
      <c r="O65" s="92">
        <f>'Incremental_Cost Year 1'!AX220</f>
        <v>0</v>
      </c>
      <c r="P65" s="92">
        <f>'Incremental_Cost Year 1'!AY220</f>
        <v>0</v>
      </c>
      <c r="Q65" s="92">
        <f>'Incremental_Cost Year 1'!AZ220</f>
        <v>0</v>
      </c>
      <c r="R65" s="92">
        <f>'Incremental_Cost Year 1'!BA220</f>
        <v>0</v>
      </c>
      <c r="S65" s="92">
        <f>'Incremental_Cost Year 1'!BB220</f>
        <v>0</v>
      </c>
      <c r="T65" s="70"/>
      <c r="U65" s="92">
        <f>'Incremental_Cost Year 2'!AQ220</f>
        <v>983156921.7428571</v>
      </c>
      <c r="V65" s="92">
        <f>'Incremental_Cost Year 2'!AR220</f>
        <v>1442163000</v>
      </c>
      <c r="W65" s="92">
        <f>'Incremental_Cost Year 2'!AS220</f>
        <v>0</v>
      </c>
      <c r="X65" s="92">
        <f>'Incremental_Cost Year 2'!AT220</f>
        <v>2425319921.7428575</v>
      </c>
      <c r="Y65" s="92">
        <f>'Incremental_Cost Year 2'!AU220</f>
        <v>2425319921.7428575</v>
      </c>
      <c r="Z65" s="92">
        <f>'Incremental_Cost Year 2'!AV220</f>
        <v>0</v>
      </c>
      <c r="AA65" s="92">
        <f>'Incremental_Cost Year 2'!AW220</f>
        <v>0</v>
      </c>
      <c r="AB65" s="92">
        <f>'Incremental_Cost Year 2'!AX220</f>
        <v>0</v>
      </c>
      <c r="AC65" s="92">
        <f>'Incremental_Cost Year 2'!AY220</f>
        <v>0</v>
      </c>
      <c r="AD65" s="92">
        <f>'Incremental_Cost Year 2'!AZ220</f>
        <v>0</v>
      </c>
      <c r="AE65" s="92">
        <f>'Incremental_Cost Year 2'!BA220</f>
        <v>0</v>
      </c>
      <c r="AF65" s="92">
        <f>'Incremental_Cost Year 2'!BB220</f>
        <v>0</v>
      </c>
      <c r="AG65" s="70"/>
      <c r="AH65" s="92">
        <f>'Incremental_Cost Year 3'!AQ220</f>
        <v>983156921.7428571</v>
      </c>
      <c r="AI65" s="92">
        <f>'Incremental_Cost Year 3'!AR220</f>
        <v>1442163000</v>
      </c>
      <c r="AJ65" s="92">
        <f>'Incremental_Cost Year 3'!AS220</f>
        <v>143750000</v>
      </c>
      <c r="AK65" s="92">
        <f>'Incremental_Cost Year 3'!AT220</f>
        <v>2569069921.7428575</v>
      </c>
      <c r="AL65" s="92">
        <f>'Incremental_Cost Year 3'!AU220</f>
        <v>2569069921.7428575</v>
      </c>
      <c r="AM65" s="92">
        <f>'Incremental_Cost Year 3'!AV220</f>
        <v>0</v>
      </c>
      <c r="AN65" s="92">
        <f>'Incremental_Cost Year 3'!AW220</f>
        <v>0</v>
      </c>
      <c r="AO65" s="92">
        <f>'Incremental_Cost Year 3'!AX220</f>
        <v>0</v>
      </c>
      <c r="AP65" s="92">
        <f>'Incremental_Cost Year 3'!AY220</f>
        <v>0</v>
      </c>
      <c r="AQ65" s="92">
        <f>'Incremental_Cost Year 3'!AZ220</f>
        <v>0</v>
      </c>
      <c r="AR65" s="92">
        <f>'Incremental_Cost Year 3'!BA220</f>
        <v>0</v>
      </c>
      <c r="AS65" s="92">
        <f>'Incremental_Cost Year 3'!BB220</f>
        <v>0</v>
      </c>
      <c r="AT65" s="70"/>
      <c r="AU65" s="92">
        <f>'Incremental_Cost Year 4'!AQ220</f>
        <v>984568524.94285715</v>
      </c>
      <c r="AV65" s="92">
        <f>'Incremental_Cost Year 4'!AR220</f>
        <v>1442163000</v>
      </c>
      <c r="AW65" s="92">
        <f>'Incremental_Cost Year 4'!AS220</f>
        <v>143750000</v>
      </c>
      <c r="AX65" s="92">
        <f>'Incremental_Cost Year 4'!AT220</f>
        <v>2570481524.9428573</v>
      </c>
      <c r="AY65" s="92">
        <f>'Incremental_Cost Year 4'!AU220</f>
        <v>2551731524.9428573</v>
      </c>
      <c r="AZ65" s="92">
        <f>'Incremental_Cost Year 4'!AV220</f>
        <v>0</v>
      </c>
      <c r="BA65" s="92">
        <f>'Incremental_Cost Year 4'!AW220</f>
        <v>0</v>
      </c>
      <c r="BB65" s="92">
        <f>'Incremental_Cost Year 4'!AX220</f>
        <v>0</v>
      </c>
      <c r="BC65" s="92">
        <f>'Incremental_Cost Year 4'!AY220</f>
        <v>0</v>
      </c>
      <c r="BD65" s="92">
        <f>'Incremental_Cost Year 4'!AZ220</f>
        <v>0</v>
      </c>
      <c r="BE65" s="92">
        <f>'Incremental_Cost Year 4'!BA220</f>
        <v>0</v>
      </c>
      <c r="BF65" s="92">
        <f>'Incremental_Cost Year 4'!BB220</f>
        <v>-18750000</v>
      </c>
      <c r="BG65" s="70"/>
      <c r="BH65" s="92">
        <f>'Incremental_Cost Year 5'!AQ220</f>
        <v>984568524.94285715</v>
      </c>
      <c r="BI65" s="92">
        <f>'Incremental_Cost Year 5'!AR220</f>
        <v>1442163000</v>
      </c>
      <c r="BJ65" s="92">
        <f>'Incremental_Cost Year 5'!AS220</f>
        <v>0</v>
      </c>
      <c r="BK65" s="92">
        <f>'Incremental_Cost Year 5'!AT220</f>
        <v>2426731524.9428573</v>
      </c>
      <c r="BL65" s="92">
        <f>'Incremental_Cost Year 5'!AU220</f>
        <v>2426731524.9428573</v>
      </c>
      <c r="BM65" s="92">
        <f>'Incremental_Cost Year 5'!AV220</f>
        <v>0</v>
      </c>
      <c r="BN65" s="92">
        <f>'Incremental_Cost Year 5'!AW220</f>
        <v>0</v>
      </c>
      <c r="BO65" s="92">
        <f>'Incremental_Cost Year 5'!AX220</f>
        <v>0</v>
      </c>
      <c r="BP65" s="92">
        <f>'Incremental_Cost Year 5'!AY220</f>
        <v>0</v>
      </c>
      <c r="BQ65" s="92">
        <f>'Incremental_Cost Year 5'!AZ220</f>
        <v>0</v>
      </c>
      <c r="BR65" s="92">
        <f>'Incremental_Cost Year 5'!BA220</f>
        <v>0</v>
      </c>
      <c r="BS65" s="92">
        <f>'Incremental_Cost Year 5'!BB220</f>
        <v>0</v>
      </c>
      <c r="BT65" s="70"/>
      <c r="BU65" s="92">
        <f>'Incremental_Cost Year 6'!AQ220</f>
        <v>983156921.7428571</v>
      </c>
      <c r="BV65" s="92">
        <f>'Incremental_Cost Year 6'!AR220</f>
        <v>1442163000</v>
      </c>
      <c r="BW65" s="92">
        <f>'Incremental_Cost Year 6'!AS220</f>
        <v>0</v>
      </c>
      <c r="BX65" s="92">
        <f>'Incremental_Cost Year 6'!AT220</f>
        <v>2425319921.7428575</v>
      </c>
      <c r="BY65" s="92">
        <f>'Incremental_Cost Year 6'!AU220</f>
        <v>2425319921.7428575</v>
      </c>
      <c r="BZ65" s="92">
        <f>'Incremental_Cost Year 6'!AV220</f>
        <v>0</v>
      </c>
      <c r="CA65" s="92">
        <f>'Incremental_Cost Year 6'!AW220</f>
        <v>0</v>
      </c>
      <c r="CB65" s="92">
        <f>'Incremental_Cost Year 6'!AX220</f>
        <v>0</v>
      </c>
      <c r="CC65" s="92">
        <f>'Incremental_Cost Year 6'!AY220</f>
        <v>0</v>
      </c>
      <c r="CD65" s="92">
        <f>'Incremental_Cost Year 6'!AZ220</f>
        <v>0</v>
      </c>
      <c r="CE65" s="92">
        <f>'Incremental_Cost Year 6'!BA220</f>
        <v>0</v>
      </c>
      <c r="CF65" s="92">
        <f>'Incremental_Cost Year 6'!BB220</f>
        <v>0</v>
      </c>
      <c r="CG65" s="70"/>
      <c r="CH65" s="92">
        <f>'Incremental_Cost Year 7'!AQ220</f>
        <v>983156921.7428571</v>
      </c>
      <c r="CI65" s="92">
        <f>'Incremental_Cost Year 7'!AR220</f>
        <v>1442163000</v>
      </c>
      <c r="CJ65" s="92">
        <f>'Incremental_Cost Year 7'!AS220</f>
        <v>0</v>
      </c>
      <c r="CK65" s="92">
        <f>'Incremental_Cost Year 7'!AT220</f>
        <v>2425319921.7428575</v>
      </c>
      <c r="CL65" s="92">
        <f>'Incremental_Cost Year 7'!AU220</f>
        <v>2425319921.7428575</v>
      </c>
      <c r="CM65" s="92">
        <f>'Incremental_Cost Year 7'!AV220</f>
        <v>0</v>
      </c>
      <c r="CN65" s="92">
        <f>'Incremental_Cost Year 7'!AW220</f>
        <v>0</v>
      </c>
      <c r="CO65" s="92">
        <f>'Incremental_Cost Year 7'!AX220</f>
        <v>0</v>
      </c>
      <c r="CP65" s="92">
        <f>'Incremental_Cost Year 7'!AY220</f>
        <v>0</v>
      </c>
      <c r="CQ65" s="92">
        <f>'Incremental_Cost Year 7'!AZ220</f>
        <v>0</v>
      </c>
      <c r="CR65" s="92">
        <f>'Incremental_Cost Year 7'!BA220</f>
        <v>0</v>
      </c>
      <c r="CS65" s="92">
        <f>'Incremental_Cost Year 7'!BB220</f>
        <v>0</v>
      </c>
      <c r="CT65" s="70"/>
      <c r="CU65" s="92">
        <f>'Incremental_Cost Year 8'!AQ220</f>
        <v>983156921.7428571</v>
      </c>
      <c r="CV65" s="92">
        <f>'Incremental_Cost Year 8'!AR220</f>
        <v>1442163000</v>
      </c>
      <c r="CW65" s="92">
        <f>'Incremental_Cost Year 8'!AS220</f>
        <v>0</v>
      </c>
      <c r="CX65" s="92">
        <f>'Incremental_Cost Year 8'!AT220</f>
        <v>2425319921.7428575</v>
      </c>
      <c r="CY65" s="92">
        <f>'Incremental_Cost Year 8'!AU220</f>
        <v>2425319921.7428575</v>
      </c>
      <c r="CZ65" s="92">
        <f>'Incremental_Cost Year 8'!AV220</f>
        <v>0</v>
      </c>
      <c r="DA65" s="92">
        <f>'Incremental_Cost Year 8'!AW220</f>
        <v>0</v>
      </c>
      <c r="DB65" s="92">
        <f>'Incremental_Cost Year 8'!AX220</f>
        <v>0</v>
      </c>
      <c r="DC65" s="92">
        <f>'Incremental_Cost Year 8'!AY220</f>
        <v>0</v>
      </c>
      <c r="DD65" s="92">
        <f>'Incremental_Cost Year 8'!AZ220</f>
        <v>0</v>
      </c>
      <c r="DE65" s="92">
        <f>'Incremental_Cost Year 8'!BA220</f>
        <v>0</v>
      </c>
      <c r="DF65" s="92">
        <f>'Incremental_Cost Year 8'!BB220</f>
        <v>0</v>
      </c>
      <c r="DG65" s="70"/>
      <c r="DH65" s="92">
        <f>'Incremental_Cost Year 9'!AQ220</f>
        <v>983156921.7428571</v>
      </c>
      <c r="DI65" s="92">
        <f>'Incremental_Cost Year 9'!AR220</f>
        <v>1442163000</v>
      </c>
      <c r="DJ65" s="92">
        <f>'Incremental_Cost Year 9'!AS220</f>
        <v>0</v>
      </c>
      <c r="DK65" s="92">
        <f>'Incremental_Cost Year 9'!AT220</f>
        <v>2425319921.7428575</v>
      </c>
      <c r="DL65" s="92">
        <f>'Incremental_Cost Year 9'!AU220</f>
        <v>2425319921.7428575</v>
      </c>
      <c r="DM65" s="92">
        <f>'Incremental_Cost Year 9'!AV220</f>
        <v>0</v>
      </c>
      <c r="DN65" s="92">
        <f>'Incremental_Cost Year 9'!AW220</f>
        <v>0</v>
      </c>
      <c r="DO65" s="92">
        <f>'Incremental_Cost Year 9'!AX220</f>
        <v>0</v>
      </c>
      <c r="DP65" s="92">
        <f>'Incremental_Cost Year 9'!AY220</f>
        <v>0</v>
      </c>
      <c r="DQ65" s="92">
        <f>'Incremental_Cost Year 9'!AZ220</f>
        <v>0</v>
      </c>
      <c r="DR65" s="92">
        <f>'Incremental_Cost Year 9'!BA220</f>
        <v>0</v>
      </c>
      <c r="DS65" s="92">
        <f>'Incremental_Cost Year 9'!BB220</f>
        <v>0</v>
      </c>
      <c r="DT65" s="70"/>
      <c r="DU65" s="92">
        <f>'Incremental_Cost Year 10'!AQ220</f>
        <v>983156921.7428571</v>
      </c>
      <c r="DV65" s="92">
        <f>'Incremental_Cost Year 10'!AR220</f>
        <v>1442163000</v>
      </c>
      <c r="DW65" s="92">
        <f>'Incremental_Cost Year 10'!AS220</f>
        <v>0</v>
      </c>
      <c r="DX65" s="92">
        <f>'Incremental_Cost Year 10'!AT220</f>
        <v>2425319921.7428575</v>
      </c>
      <c r="DY65" s="92">
        <f>'Incremental_Cost Year 10'!AU220</f>
        <v>2425319921.7428575</v>
      </c>
      <c r="DZ65" s="92">
        <f>'Incremental_Cost Year 10'!AV220</f>
        <v>0</v>
      </c>
      <c r="EA65" s="92">
        <f>'Incremental_Cost Year 10'!AW220</f>
        <v>0</v>
      </c>
      <c r="EB65" s="92">
        <f>'Incremental_Cost Year 10'!AX220</f>
        <v>0</v>
      </c>
      <c r="EC65" s="92">
        <f>'Incremental_Cost Year 10'!AY220</f>
        <v>0</v>
      </c>
      <c r="ED65" s="92">
        <f>'Incremental_Cost Year 10'!AZ220</f>
        <v>0</v>
      </c>
      <c r="EE65" s="92">
        <f>'Incremental_Cost Year 10'!BA220</f>
        <v>0</v>
      </c>
      <c r="EF65" s="92">
        <f>'Incremental_Cost Year 10'!BB220</f>
        <v>0</v>
      </c>
      <c r="EG65" s="70"/>
      <c r="EH65" s="92">
        <f t="shared" ref="EH65:ES65" si="280">H65+U65+AH65+AU65+BH65+BU65+CH65+CU65+DH65+DU65</f>
        <v>9040974381.0428581</v>
      </c>
      <c r="EI65" s="92">
        <f t="shared" si="280"/>
        <v>13263296666.666668</v>
      </c>
      <c r="EJ65" s="92">
        <f t="shared" si="280"/>
        <v>287500000</v>
      </c>
      <c r="EK65" s="92">
        <f t="shared" si="280"/>
        <v>22591771047.70953</v>
      </c>
      <c r="EL65" s="92">
        <f t="shared" si="280"/>
        <v>22573021047.70953</v>
      </c>
      <c r="EM65" s="92">
        <f t="shared" si="280"/>
        <v>0</v>
      </c>
      <c r="EN65" s="92">
        <f t="shared" si="280"/>
        <v>0</v>
      </c>
      <c r="EO65" s="92">
        <f t="shared" si="280"/>
        <v>0</v>
      </c>
      <c r="EP65" s="92">
        <f t="shared" si="280"/>
        <v>0</v>
      </c>
      <c r="EQ65" s="92">
        <f t="shared" si="280"/>
        <v>0</v>
      </c>
      <c r="ER65" s="92">
        <f t="shared" si="280"/>
        <v>0</v>
      </c>
      <c r="ES65" s="92">
        <f t="shared" si="280"/>
        <v>-18750000</v>
      </c>
      <c r="EU65" s="194">
        <f t="shared" si="23"/>
        <v>0</v>
      </c>
      <c r="EW65" s="194">
        <f t="shared" si="24"/>
        <v>-18750000</v>
      </c>
      <c r="EX65" s="194">
        <f t="shared" si="21"/>
        <v>0</v>
      </c>
    </row>
    <row r="66" spans="1:154" s="77" customFormat="1">
      <c r="A66" s="87"/>
      <c r="B66" s="90"/>
      <c r="C66" s="404" t="str">
        <f>'Incremental_Cost Year 1'!C221:E221</f>
        <v>4.3 Objektivi Specifik: Sigurimi i politikave, proçedurave, kapaciteteve për zbulimin dhe reagimin e shpejtë ndaj emergjencave në mënyrë të koordinuar</v>
      </c>
      <c r="D66" s="404"/>
      <c r="E66" s="405"/>
      <c r="F66" s="99"/>
      <c r="G66" s="99"/>
      <c r="H66" s="94">
        <f>SUM(H67:H67)</f>
        <v>40583592</v>
      </c>
      <c r="I66" s="94">
        <f t="shared" ref="I66:S66" si="281">SUM(I67:I67)</f>
        <v>0</v>
      </c>
      <c r="J66" s="94">
        <f t="shared" si="281"/>
        <v>0</v>
      </c>
      <c r="K66" s="94">
        <f t="shared" si="281"/>
        <v>40583592</v>
      </c>
      <c r="L66" s="94">
        <f t="shared" si="281"/>
        <v>40583592</v>
      </c>
      <c r="M66" s="94">
        <f t="shared" si="281"/>
        <v>0</v>
      </c>
      <c r="N66" s="94">
        <f t="shared" si="281"/>
        <v>0</v>
      </c>
      <c r="O66" s="94">
        <f t="shared" si="281"/>
        <v>0</v>
      </c>
      <c r="P66" s="94">
        <f t="shared" si="281"/>
        <v>0</v>
      </c>
      <c r="Q66" s="94">
        <f t="shared" si="281"/>
        <v>0</v>
      </c>
      <c r="R66" s="94">
        <f t="shared" si="281"/>
        <v>0</v>
      </c>
      <c r="S66" s="94">
        <f t="shared" si="281"/>
        <v>0</v>
      </c>
      <c r="T66" s="70"/>
      <c r="U66" s="94">
        <f>SUM(U67:U67)</f>
        <v>40583592</v>
      </c>
      <c r="V66" s="94">
        <f t="shared" ref="V66:AF66" si="282">SUM(V67:V67)</f>
        <v>0</v>
      </c>
      <c r="W66" s="94">
        <f t="shared" si="282"/>
        <v>0</v>
      </c>
      <c r="X66" s="94">
        <f t="shared" si="282"/>
        <v>40583592</v>
      </c>
      <c r="Y66" s="94">
        <f t="shared" si="282"/>
        <v>40583592</v>
      </c>
      <c r="Z66" s="94">
        <f t="shared" si="282"/>
        <v>0</v>
      </c>
      <c r="AA66" s="94">
        <f t="shared" si="282"/>
        <v>0</v>
      </c>
      <c r="AB66" s="94">
        <f t="shared" si="282"/>
        <v>0</v>
      </c>
      <c r="AC66" s="94">
        <f t="shared" si="282"/>
        <v>0</v>
      </c>
      <c r="AD66" s="94">
        <f t="shared" si="282"/>
        <v>0</v>
      </c>
      <c r="AE66" s="94">
        <f t="shared" si="282"/>
        <v>0</v>
      </c>
      <c r="AF66" s="94">
        <f t="shared" si="282"/>
        <v>0</v>
      </c>
      <c r="AG66" s="70"/>
      <c r="AH66" s="94">
        <f>SUM(AH67:AH67)</f>
        <v>0</v>
      </c>
      <c r="AI66" s="94">
        <f t="shared" ref="AI66:AS66" si="283">SUM(AI67:AI67)</f>
        <v>0</v>
      </c>
      <c r="AJ66" s="94">
        <f t="shared" si="283"/>
        <v>0</v>
      </c>
      <c r="AK66" s="94">
        <f t="shared" si="283"/>
        <v>0</v>
      </c>
      <c r="AL66" s="94">
        <f t="shared" si="283"/>
        <v>0</v>
      </c>
      <c r="AM66" s="94">
        <f t="shared" si="283"/>
        <v>0</v>
      </c>
      <c r="AN66" s="94">
        <f t="shared" si="283"/>
        <v>0</v>
      </c>
      <c r="AO66" s="94">
        <f t="shared" si="283"/>
        <v>0</v>
      </c>
      <c r="AP66" s="94">
        <f t="shared" si="283"/>
        <v>0</v>
      </c>
      <c r="AQ66" s="94">
        <f t="shared" si="283"/>
        <v>0</v>
      </c>
      <c r="AR66" s="94">
        <f t="shared" si="283"/>
        <v>0</v>
      </c>
      <c r="AS66" s="94">
        <f t="shared" si="283"/>
        <v>0</v>
      </c>
      <c r="AT66" s="70"/>
      <c r="AU66" s="94">
        <f>SUM(AU67:AU67)</f>
        <v>0</v>
      </c>
      <c r="AV66" s="94">
        <f t="shared" ref="AV66:BF66" si="284">SUM(AV67:AV67)</f>
        <v>0</v>
      </c>
      <c r="AW66" s="94">
        <f t="shared" si="284"/>
        <v>0</v>
      </c>
      <c r="AX66" s="94">
        <f t="shared" si="284"/>
        <v>0</v>
      </c>
      <c r="AY66" s="94">
        <f t="shared" si="284"/>
        <v>0</v>
      </c>
      <c r="AZ66" s="94">
        <f t="shared" si="284"/>
        <v>0</v>
      </c>
      <c r="BA66" s="94">
        <f t="shared" si="284"/>
        <v>0</v>
      </c>
      <c r="BB66" s="94">
        <f t="shared" si="284"/>
        <v>0</v>
      </c>
      <c r="BC66" s="94">
        <f t="shared" si="284"/>
        <v>0</v>
      </c>
      <c r="BD66" s="94">
        <f t="shared" si="284"/>
        <v>0</v>
      </c>
      <c r="BE66" s="94">
        <f t="shared" si="284"/>
        <v>0</v>
      </c>
      <c r="BF66" s="94">
        <f t="shared" si="284"/>
        <v>0</v>
      </c>
      <c r="BG66" s="70"/>
      <c r="BH66" s="94">
        <f>SUM(BH67:BH67)</f>
        <v>0</v>
      </c>
      <c r="BI66" s="94">
        <f t="shared" ref="BI66:BS66" si="285">SUM(BI67:BI67)</f>
        <v>0</v>
      </c>
      <c r="BJ66" s="94">
        <f t="shared" si="285"/>
        <v>0</v>
      </c>
      <c r="BK66" s="94">
        <f t="shared" si="285"/>
        <v>0</v>
      </c>
      <c r="BL66" s="94">
        <f t="shared" si="285"/>
        <v>0</v>
      </c>
      <c r="BM66" s="94">
        <f t="shared" si="285"/>
        <v>0</v>
      </c>
      <c r="BN66" s="94">
        <f t="shared" si="285"/>
        <v>0</v>
      </c>
      <c r="BO66" s="94">
        <f t="shared" si="285"/>
        <v>0</v>
      </c>
      <c r="BP66" s="94">
        <f t="shared" si="285"/>
        <v>0</v>
      </c>
      <c r="BQ66" s="94">
        <f t="shared" si="285"/>
        <v>0</v>
      </c>
      <c r="BR66" s="94">
        <f t="shared" si="285"/>
        <v>0</v>
      </c>
      <c r="BS66" s="94">
        <f t="shared" si="285"/>
        <v>0</v>
      </c>
      <c r="BT66" s="70"/>
      <c r="BU66" s="94">
        <f>SUM(BU67:BU67)</f>
        <v>0</v>
      </c>
      <c r="BV66" s="94">
        <f t="shared" ref="BV66:CF66" si="286">SUM(BV67:BV67)</f>
        <v>0</v>
      </c>
      <c r="BW66" s="94">
        <f t="shared" si="286"/>
        <v>0</v>
      </c>
      <c r="BX66" s="94">
        <f t="shared" si="286"/>
        <v>0</v>
      </c>
      <c r="BY66" s="94">
        <f t="shared" si="286"/>
        <v>0</v>
      </c>
      <c r="BZ66" s="94">
        <f t="shared" si="286"/>
        <v>0</v>
      </c>
      <c r="CA66" s="94">
        <f t="shared" si="286"/>
        <v>0</v>
      </c>
      <c r="CB66" s="94">
        <f t="shared" si="286"/>
        <v>0</v>
      </c>
      <c r="CC66" s="94">
        <f t="shared" si="286"/>
        <v>0</v>
      </c>
      <c r="CD66" s="94">
        <f t="shared" si="286"/>
        <v>0</v>
      </c>
      <c r="CE66" s="94">
        <f t="shared" si="286"/>
        <v>0</v>
      </c>
      <c r="CF66" s="94">
        <f t="shared" si="286"/>
        <v>0</v>
      </c>
      <c r="CG66" s="70"/>
      <c r="CH66" s="94">
        <f>SUM(CH67:CH67)</f>
        <v>0</v>
      </c>
      <c r="CI66" s="94">
        <f t="shared" ref="CI66:CS66" si="287">SUM(CI67:CI67)</f>
        <v>0</v>
      </c>
      <c r="CJ66" s="94">
        <f t="shared" si="287"/>
        <v>0</v>
      </c>
      <c r="CK66" s="94">
        <f t="shared" si="287"/>
        <v>0</v>
      </c>
      <c r="CL66" s="94">
        <f t="shared" si="287"/>
        <v>0</v>
      </c>
      <c r="CM66" s="94">
        <f t="shared" si="287"/>
        <v>0</v>
      </c>
      <c r="CN66" s="94">
        <f t="shared" si="287"/>
        <v>0</v>
      </c>
      <c r="CO66" s="94">
        <f t="shared" si="287"/>
        <v>0</v>
      </c>
      <c r="CP66" s="94">
        <f t="shared" si="287"/>
        <v>0</v>
      </c>
      <c r="CQ66" s="94">
        <f t="shared" si="287"/>
        <v>0</v>
      </c>
      <c r="CR66" s="94">
        <f t="shared" si="287"/>
        <v>0</v>
      </c>
      <c r="CS66" s="94">
        <f t="shared" si="287"/>
        <v>0</v>
      </c>
      <c r="CT66" s="70"/>
      <c r="CU66" s="94">
        <f>SUM(CU67:CU67)</f>
        <v>0</v>
      </c>
      <c r="CV66" s="94">
        <f t="shared" ref="CV66:DF66" si="288">SUM(CV67:CV67)</f>
        <v>0</v>
      </c>
      <c r="CW66" s="94">
        <f t="shared" si="288"/>
        <v>0</v>
      </c>
      <c r="CX66" s="94">
        <f t="shared" si="288"/>
        <v>0</v>
      </c>
      <c r="CY66" s="94">
        <f t="shared" si="288"/>
        <v>0</v>
      </c>
      <c r="CZ66" s="94">
        <f t="shared" si="288"/>
        <v>0</v>
      </c>
      <c r="DA66" s="94">
        <f t="shared" si="288"/>
        <v>0</v>
      </c>
      <c r="DB66" s="94">
        <f t="shared" si="288"/>
        <v>0</v>
      </c>
      <c r="DC66" s="94">
        <f t="shared" si="288"/>
        <v>0</v>
      </c>
      <c r="DD66" s="94">
        <f t="shared" si="288"/>
        <v>0</v>
      </c>
      <c r="DE66" s="94">
        <f t="shared" si="288"/>
        <v>0</v>
      </c>
      <c r="DF66" s="94">
        <f t="shared" si="288"/>
        <v>0</v>
      </c>
      <c r="DG66" s="70"/>
      <c r="DH66" s="94">
        <f>SUM(DH67:DH67)</f>
        <v>0</v>
      </c>
      <c r="DI66" s="94">
        <f t="shared" ref="DI66:DS66" si="289">SUM(DI67:DI67)</f>
        <v>0</v>
      </c>
      <c r="DJ66" s="94">
        <f t="shared" si="289"/>
        <v>0</v>
      </c>
      <c r="DK66" s="94">
        <f t="shared" si="289"/>
        <v>0</v>
      </c>
      <c r="DL66" s="94">
        <f t="shared" si="289"/>
        <v>0</v>
      </c>
      <c r="DM66" s="94">
        <f t="shared" si="289"/>
        <v>0</v>
      </c>
      <c r="DN66" s="94">
        <f t="shared" si="289"/>
        <v>0</v>
      </c>
      <c r="DO66" s="94">
        <f t="shared" si="289"/>
        <v>0</v>
      </c>
      <c r="DP66" s="94">
        <f t="shared" si="289"/>
        <v>0</v>
      </c>
      <c r="DQ66" s="94">
        <f t="shared" si="289"/>
        <v>0</v>
      </c>
      <c r="DR66" s="94">
        <f t="shared" si="289"/>
        <v>0</v>
      </c>
      <c r="DS66" s="94">
        <f t="shared" si="289"/>
        <v>0</v>
      </c>
      <c r="DT66" s="70"/>
      <c r="DU66" s="94">
        <f>SUM(DU67:DU67)</f>
        <v>0</v>
      </c>
      <c r="DV66" s="94">
        <f t="shared" ref="DV66:EF66" si="290">SUM(DV67:DV67)</f>
        <v>0</v>
      </c>
      <c r="DW66" s="94">
        <f t="shared" si="290"/>
        <v>0</v>
      </c>
      <c r="DX66" s="94">
        <f t="shared" si="290"/>
        <v>0</v>
      </c>
      <c r="DY66" s="94">
        <f t="shared" si="290"/>
        <v>0</v>
      </c>
      <c r="DZ66" s="94">
        <f t="shared" si="290"/>
        <v>0</v>
      </c>
      <c r="EA66" s="94">
        <f t="shared" si="290"/>
        <v>0</v>
      </c>
      <c r="EB66" s="94">
        <f t="shared" si="290"/>
        <v>0</v>
      </c>
      <c r="EC66" s="94">
        <f t="shared" si="290"/>
        <v>0</v>
      </c>
      <c r="ED66" s="94">
        <f t="shared" si="290"/>
        <v>0</v>
      </c>
      <c r="EE66" s="94">
        <f t="shared" si="290"/>
        <v>0</v>
      </c>
      <c r="EF66" s="94">
        <f t="shared" si="290"/>
        <v>0</v>
      </c>
      <c r="EG66" s="70"/>
      <c r="EH66" s="94">
        <f t="shared" ref="EH66:ES66" si="291">SUM(EH67:EH67)</f>
        <v>81167184</v>
      </c>
      <c r="EI66" s="94">
        <f t="shared" si="291"/>
        <v>0</v>
      </c>
      <c r="EJ66" s="94">
        <f t="shared" si="291"/>
        <v>0</v>
      </c>
      <c r="EK66" s="94">
        <f t="shared" si="291"/>
        <v>81167184</v>
      </c>
      <c r="EL66" s="94">
        <f t="shared" si="291"/>
        <v>81167184</v>
      </c>
      <c r="EM66" s="94">
        <f t="shared" si="291"/>
        <v>0</v>
      </c>
      <c r="EN66" s="94">
        <f t="shared" si="291"/>
        <v>0</v>
      </c>
      <c r="EO66" s="94">
        <f t="shared" si="291"/>
        <v>0</v>
      </c>
      <c r="EP66" s="94">
        <f t="shared" si="291"/>
        <v>0</v>
      </c>
      <c r="EQ66" s="94">
        <f t="shared" si="291"/>
        <v>0</v>
      </c>
      <c r="ER66" s="94">
        <f t="shared" si="291"/>
        <v>0</v>
      </c>
      <c r="ES66" s="94">
        <f t="shared" si="291"/>
        <v>0</v>
      </c>
      <c r="EU66" s="194">
        <f t="shared" si="23"/>
        <v>0</v>
      </c>
      <c r="EW66" s="194">
        <f t="shared" si="24"/>
        <v>0</v>
      </c>
      <c r="EX66" s="194">
        <f t="shared" si="21"/>
        <v>0</v>
      </c>
    </row>
    <row r="67" spans="1:154" s="77" customFormat="1" ht="27.6">
      <c r="A67" s="82"/>
      <c r="B67" s="88"/>
      <c r="C67" s="100"/>
      <c r="D67" s="193" t="str">
        <f>'Incremental_Cost Year 1'!D225</f>
        <v>01110 Planifikimi, Menaxhimi dhe Administrimi</v>
      </c>
      <c r="E67" s="193" t="str">
        <f>'Incremental_Cost Year 1'!E225</f>
        <v>4.3.1 Qartësia e komunikimit të situatës emergjente dhe koordinimi i veprimeve nëpërmjet roleve</v>
      </c>
      <c r="F67" s="96">
        <f>'Incremental_Cost Year 1'!F225</f>
        <v>2021</v>
      </c>
      <c r="G67" s="96">
        <f>'Incremental_Cost Year 1'!G225</f>
        <v>2022</v>
      </c>
      <c r="H67" s="92">
        <f>'Incremental_Cost Year 1'!AQ225</f>
        <v>40583592</v>
      </c>
      <c r="I67" s="92">
        <f>'Incremental_Cost Year 1'!AR225</f>
        <v>0</v>
      </c>
      <c r="J67" s="92">
        <f>'Incremental_Cost Year 1'!AS225</f>
        <v>0</v>
      </c>
      <c r="K67" s="92">
        <f>'Incremental_Cost Year 1'!AT225</f>
        <v>40583592</v>
      </c>
      <c r="L67" s="92">
        <f>'Incremental_Cost Year 1'!AU225</f>
        <v>40583592</v>
      </c>
      <c r="M67" s="92">
        <f>'Incremental_Cost Year 1'!AV225</f>
        <v>0</v>
      </c>
      <c r="N67" s="92">
        <f>'Incremental_Cost Year 1'!AW225</f>
        <v>0</v>
      </c>
      <c r="O67" s="92">
        <f>'Incremental_Cost Year 1'!AX225</f>
        <v>0</v>
      </c>
      <c r="P67" s="92">
        <f>'Incremental_Cost Year 1'!AY225</f>
        <v>0</v>
      </c>
      <c r="Q67" s="92">
        <f>'Incremental_Cost Year 1'!AZ225</f>
        <v>0</v>
      </c>
      <c r="R67" s="92">
        <f>'Incremental_Cost Year 1'!BA225</f>
        <v>0</v>
      </c>
      <c r="S67" s="92">
        <f>'Incremental_Cost Year 1'!BB225</f>
        <v>0</v>
      </c>
      <c r="T67" s="70"/>
      <c r="U67" s="92">
        <f>'Incremental_Cost Year 2'!AQ225</f>
        <v>40583592</v>
      </c>
      <c r="V67" s="92">
        <f>'Incremental_Cost Year 2'!AR225</f>
        <v>0</v>
      </c>
      <c r="W67" s="92">
        <f>'Incremental_Cost Year 2'!AS225</f>
        <v>0</v>
      </c>
      <c r="X67" s="92">
        <f>'Incremental_Cost Year 2'!AT225</f>
        <v>40583592</v>
      </c>
      <c r="Y67" s="92">
        <f>'Incremental_Cost Year 2'!AU225</f>
        <v>40583592</v>
      </c>
      <c r="Z67" s="92">
        <f>'Incremental_Cost Year 2'!AV225</f>
        <v>0</v>
      </c>
      <c r="AA67" s="92">
        <f>'Incremental_Cost Year 2'!AW225</f>
        <v>0</v>
      </c>
      <c r="AB67" s="92">
        <f>'Incremental_Cost Year 2'!AX225</f>
        <v>0</v>
      </c>
      <c r="AC67" s="92">
        <f>'Incremental_Cost Year 2'!AY225</f>
        <v>0</v>
      </c>
      <c r="AD67" s="92">
        <f>'Incremental_Cost Year 2'!AZ225</f>
        <v>0</v>
      </c>
      <c r="AE67" s="92">
        <f>'Incremental_Cost Year 2'!BA225</f>
        <v>0</v>
      </c>
      <c r="AF67" s="92">
        <f>'Incremental_Cost Year 2'!BB225</f>
        <v>0</v>
      </c>
      <c r="AG67" s="70"/>
      <c r="AH67" s="92">
        <f>'Incremental_Cost Year 3'!AQ225</f>
        <v>0</v>
      </c>
      <c r="AI67" s="92">
        <f>'Incremental_Cost Year 3'!AR225</f>
        <v>0</v>
      </c>
      <c r="AJ67" s="92">
        <f>'Incremental_Cost Year 3'!AS225</f>
        <v>0</v>
      </c>
      <c r="AK67" s="92">
        <f>'Incremental_Cost Year 3'!AT225</f>
        <v>0</v>
      </c>
      <c r="AL67" s="92">
        <f>'Incremental_Cost Year 3'!AU225</f>
        <v>0</v>
      </c>
      <c r="AM67" s="92">
        <f>'Incremental_Cost Year 3'!AV225</f>
        <v>0</v>
      </c>
      <c r="AN67" s="92">
        <f>'Incremental_Cost Year 3'!AW225</f>
        <v>0</v>
      </c>
      <c r="AO67" s="92">
        <f>'Incremental_Cost Year 3'!AX225</f>
        <v>0</v>
      </c>
      <c r="AP67" s="92">
        <f>'Incremental_Cost Year 3'!AY225</f>
        <v>0</v>
      </c>
      <c r="AQ67" s="92">
        <f>'Incremental_Cost Year 3'!AZ225</f>
        <v>0</v>
      </c>
      <c r="AR67" s="92">
        <f>'Incremental_Cost Year 3'!BA225</f>
        <v>0</v>
      </c>
      <c r="AS67" s="92">
        <f>'Incremental_Cost Year 3'!BB225</f>
        <v>0</v>
      </c>
      <c r="AT67" s="70"/>
      <c r="AU67" s="92">
        <f>'Incremental_Cost Year 4'!AQ225</f>
        <v>0</v>
      </c>
      <c r="AV67" s="92">
        <f>'Incremental_Cost Year 4'!AR225</f>
        <v>0</v>
      </c>
      <c r="AW67" s="92">
        <f>'Incremental_Cost Year 4'!AS225</f>
        <v>0</v>
      </c>
      <c r="AX67" s="92">
        <f>'Incremental_Cost Year 4'!AT225</f>
        <v>0</v>
      </c>
      <c r="AY67" s="92">
        <f>'Incremental_Cost Year 4'!AU225</f>
        <v>0</v>
      </c>
      <c r="AZ67" s="92">
        <f>'Incremental_Cost Year 4'!AV225</f>
        <v>0</v>
      </c>
      <c r="BA67" s="92">
        <f>'Incremental_Cost Year 4'!AW225</f>
        <v>0</v>
      </c>
      <c r="BB67" s="92">
        <f>'Incremental_Cost Year 4'!AX225</f>
        <v>0</v>
      </c>
      <c r="BC67" s="92">
        <f>'Incremental_Cost Year 4'!AY225</f>
        <v>0</v>
      </c>
      <c r="BD67" s="92">
        <f>'Incremental_Cost Year 4'!AZ225</f>
        <v>0</v>
      </c>
      <c r="BE67" s="92">
        <f>'Incremental_Cost Year 4'!BA225</f>
        <v>0</v>
      </c>
      <c r="BF67" s="92">
        <f>'Incremental_Cost Year 4'!BB225</f>
        <v>0</v>
      </c>
      <c r="BG67" s="70"/>
      <c r="BH67" s="92">
        <f>'Incremental_Cost Year 5'!AQ225</f>
        <v>0</v>
      </c>
      <c r="BI67" s="92">
        <f>'Incremental_Cost Year 5'!AR225</f>
        <v>0</v>
      </c>
      <c r="BJ67" s="92">
        <f>'Incremental_Cost Year 5'!AS225</f>
        <v>0</v>
      </c>
      <c r="BK67" s="92">
        <f>'Incremental_Cost Year 5'!AT225</f>
        <v>0</v>
      </c>
      <c r="BL67" s="92">
        <f>'Incremental_Cost Year 5'!AU225</f>
        <v>0</v>
      </c>
      <c r="BM67" s="92">
        <f>'Incremental_Cost Year 5'!AV225</f>
        <v>0</v>
      </c>
      <c r="BN67" s="92">
        <f>'Incremental_Cost Year 5'!AW225</f>
        <v>0</v>
      </c>
      <c r="BO67" s="92">
        <f>'Incremental_Cost Year 5'!AX225</f>
        <v>0</v>
      </c>
      <c r="BP67" s="92">
        <f>'Incremental_Cost Year 5'!AY225</f>
        <v>0</v>
      </c>
      <c r="BQ67" s="92">
        <f>'Incremental_Cost Year 5'!AZ225</f>
        <v>0</v>
      </c>
      <c r="BR67" s="92">
        <f>'Incremental_Cost Year 5'!BA225</f>
        <v>0</v>
      </c>
      <c r="BS67" s="92">
        <f>'Incremental_Cost Year 5'!BB225</f>
        <v>0</v>
      </c>
      <c r="BT67" s="70"/>
      <c r="BU67" s="92">
        <f>'Incremental_Cost Year 6'!AQ225</f>
        <v>0</v>
      </c>
      <c r="BV67" s="92">
        <f>'Incremental_Cost Year 6'!AR225</f>
        <v>0</v>
      </c>
      <c r="BW67" s="92">
        <f>'Incremental_Cost Year 6'!AS225</f>
        <v>0</v>
      </c>
      <c r="BX67" s="92">
        <f>'Incremental_Cost Year 6'!AT225</f>
        <v>0</v>
      </c>
      <c r="BY67" s="92">
        <f>'Incremental_Cost Year 6'!AU225</f>
        <v>0</v>
      </c>
      <c r="BZ67" s="92">
        <f>'Incremental_Cost Year 6'!AV225</f>
        <v>0</v>
      </c>
      <c r="CA67" s="92">
        <f>'Incremental_Cost Year 6'!AW225</f>
        <v>0</v>
      </c>
      <c r="CB67" s="92">
        <f>'Incremental_Cost Year 6'!AX225</f>
        <v>0</v>
      </c>
      <c r="CC67" s="92">
        <f>'Incremental_Cost Year 6'!AY225</f>
        <v>0</v>
      </c>
      <c r="CD67" s="92">
        <f>'Incremental_Cost Year 6'!AZ225</f>
        <v>0</v>
      </c>
      <c r="CE67" s="92">
        <f>'Incremental_Cost Year 6'!BA225</f>
        <v>0</v>
      </c>
      <c r="CF67" s="92">
        <f>'Incremental_Cost Year 6'!BB225</f>
        <v>0</v>
      </c>
      <c r="CG67" s="70"/>
      <c r="CH67" s="92">
        <f>'Incremental_Cost Year 7'!AQ225</f>
        <v>0</v>
      </c>
      <c r="CI67" s="92">
        <f>'Incremental_Cost Year 7'!AR225</f>
        <v>0</v>
      </c>
      <c r="CJ67" s="92">
        <f>'Incremental_Cost Year 7'!AS225</f>
        <v>0</v>
      </c>
      <c r="CK67" s="92">
        <f>'Incremental_Cost Year 7'!AT225</f>
        <v>0</v>
      </c>
      <c r="CL67" s="92">
        <f>'Incremental_Cost Year 7'!AU225</f>
        <v>0</v>
      </c>
      <c r="CM67" s="92">
        <f>'Incremental_Cost Year 7'!AV225</f>
        <v>0</v>
      </c>
      <c r="CN67" s="92">
        <f>'Incremental_Cost Year 7'!AW225</f>
        <v>0</v>
      </c>
      <c r="CO67" s="92">
        <f>'Incremental_Cost Year 7'!AX225</f>
        <v>0</v>
      </c>
      <c r="CP67" s="92">
        <f>'Incremental_Cost Year 7'!AY225</f>
        <v>0</v>
      </c>
      <c r="CQ67" s="92">
        <f>'Incremental_Cost Year 7'!AZ225</f>
        <v>0</v>
      </c>
      <c r="CR67" s="92">
        <f>'Incremental_Cost Year 7'!BA225</f>
        <v>0</v>
      </c>
      <c r="CS67" s="92">
        <f>'Incremental_Cost Year 7'!BB225</f>
        <v>0</v>
      </c>
      <c r="CT67" s="70"/>
      <c r="CU67" s="92">
        <f>'Incremental_Cost Year 8'!AQ225</f>
        <v>0</v>
      </c>
      <c r="CV67" s="92">
        <f>'Incremental_Cost Year 8'!AR225</f>
        <v>0</v>
      </c>
      <c r="CW67" s="92">
        <f>'Incremental_Cost Year 8'!AS225</f>
        <v>0</v>
      </c>
      <c r="CX67" s="92">
        <f>'Incremental_Cost Year 8'!AT225</f>
        <v>0</v>
      </c>
      <c r="CY67" s="92">
        <f>'Incremental_Cost Year 8'!AU225</f>
        <v>0</v>
      </c>
      <c r="CZ67" s="92">
        <f>'Incremental_Cost Year 8'!AV225</f>
        <v>0</v>
      </c>
      <c r="DA67" s="92">
        <f>'Incremental_Cost Year 8'!AW225</f>
        <v>0</v>
      </c>
      <c r="DB67" s="92">
        <f>'Incremental_Cost Year 8'!AX225</f>
        <v>0</v>
      </c>
      <c r="DC67" s="92">
        <f>'Incremental_Cost Year 8'!AY225</f>
        <v>0</v>
      </c>
      <c r="DD67" s="92">
        <f>'Incremental_Cost Year 8'!AZ225</f>
        <v>0</v>
      </c>
      <c r="DE67" s="92">
        <f>'Incremental_Cost Year 8'!BA225</f>
        <v>0</v>
      </c>
      <c r="DF67" s="92">
        <f>'Incremental_Cost Year 8'!BB225</f>
        <v>0</v>
      </c>
      <c r="DG67" s="70"/>
      <c r="DH67" s="92">
        <f>'Incremental_Cost Year 9'!AQ225</f>
        <v>0</v>
      </c>
      <c r="DI67" s="92">
        <f>'Incremental_Cost Year 9'!AR225</f>
        <v>0</v>
      </c>
      <c r="DJ67" s="92">
        <f>'Incremental_Cost Year 9'!AS225</f>
        <v>0</v>
      </c>
      <c r="DK67" s="92">
        <f>'Incremental_Cost Year 9'!AT225</f>
        <v>0</v>
      </c>
      <c r="DL67" s="92">
        <f>'Incremental_Cost Year 9'!AU225</f>
        <v>0</v>
      </c>
      <c r="DM67" s="92">
        <f>'Incremental_Cost Year 9'!AV225</f>
        <v>0</v>
      </c>
      <c r="DN67" s="92">
        <f>'Incremental_Cost Year 9'!AW225</f>
        <v>0</v>
      </c>
      <c r="DO67" s="92">
        <f>'Incremental_Cost Year 9'!AX225</f>
        <v>0</v>
      </c>
      <c r="DP67" s="92">
        <f>'Incremental_Cost Year 9'!AY225</f>
        <v>0</v>
      </c>
      <c r="DQ67" s="92">
        <f>'Incremental_Cost Year 9'!AZ225</f>
        <v>0</v>
      </c>
      <c r="DR67" s="92">
        <f>'Incremental_Cost Year 9'!BA225</f>
        <v>0</v>
      </c>
      <c r="DS67" s="92">
        <f>'Incremental_Cost Year 9'!BB225</f>
        <v>0</v>
      </c>
      <c r="DT67" s="70"/>
      <c r="DU67" s="92">
        <f>'Incremental_Cost Year 10'!AQ225</f>
        <v>0</v>
      </c>
      <c r="DV67" s="92">
        <f>'Incremental_Cost Year 10'!AR225</f>
        <v>0</v>
      </c>
      <c r="DW67" s="92">
        <f>'Incremental_Cost Year 10'!AS225</f>
        <v>0</v>
      </c>
      <c r="DX67" s="92">
        <f>'Incremental_Cost Year 10'!AT225</f>
        <v>0</v>
      </c>
      <c r="DY67" s="92">
        <f>'Incremental_Cost Year 10'!AU225</f>
        <v>0</v>
      </c>
      <c r="DZ67" s="92">
        <f>'Incremental_Cost Year 10'!AV225</f>
        <v>0</v>
      </c>
      <c r="EA67" s="92">
        <f>'Incremental_Cost Year 10'!AW225</f>
        <v>0</v>
      </c>
      <c r="EB67" s="92">
        <f>'Incremental_Cost Year 10'!AX225</f>
        <v>0</v>
      </c>
      <c r="EC67" s="92">
        <f>'Incremental_Cost Year 10'!AY225</f>
        <v>0</v>
      </c>
      <c r="ED67" s="92">
        <f>'Incremental_Cost Year 10'!AZ225</f>
        <v>0</v>
      </c>
      <c r="EE67" s="92">
        <f>'Incremental_Cost Year 10'!BA225</f>
        <v>0</v>
      </c>
      <c r="EF67" s="92">
        <f>'Incremental_Cost Year 10'!BB225</f>
        <v>0</v>
      </c>
      <c r="EG67" s="70"/>
      <c r="EH67" s="92">
        <f t="shared" ref="EH67:ES67" si="292">H67+U67+AH67+AU67+BH67+BU67+CH67+CU67+DH67+DU67</f>
        <v>81167184</v>
      </c>
      <c r="EI67" s="92">
        <f t="shared" si="292"/>
        <v>0</v>
      </c>
      <c r="EJ67" s="92">
        <f t="shared" si="292"/>
        <v>0</v>
      </c>
      <c r="EK67" s="92">
        <f t="shared" si="292"/>
        <v>81167184</v>
      </c>
      <c r="EL67" s="92">
        <f t="shared" si="292"/>
        <v>81167184</v>
      </c>
      <c r="EM67" s="92">
        <f t="shared" si="292"/>
        <v>0</v>
      </c>
      <c r="EN67" s="92">
        <f t="shared" si="292"/>
        <v>0</v>
      </c>
      <c r="EO67" s="92">
        <f t="shared" si="292"/>
        <v>0</v>
      </c>
      <c r="EP67" s="92">
        <f t="shared" si="292"/>
        <v>0</v>
      </c>
      <c r="EQ67" s="92">
        <f t="shared" si="292"/>
        <v>0</v>
      </c>
      <c r="ER67" s="92">
        <f t="shared" si="292"/>
        <v>0</v>
      </c>
      <c r="ES67" s="92">
        <f t="shared" si="292"/>
        <v>0</v>
      </c>
      <c r="EU67" s="194">
        <f t="shared" si="23"/>
        <v>0</v>
      </c>
      <c r="EW67" s="194">
        <f t="shared" si="24"/>
        <v>0</v>
      </c>
      <c r="EX67" s="194">
        <f t="shared" si="21"/>
        <v>0</v>
      </c>
    </row>
    <row r="68" spans="1:154" s="77" customFormat="1">
      <c r="A68" s="87"/>
      <c r="B68" s="90"/>
      <c r="C68" s="404" t="str">
        <f>'Incremental_Cost Year 1'!C226:E226</f>
        <v>4.4 Objektivi Specifik: Fuqizimi i fushave të sigurisë ushqimore, biologjike dhe kimike</v>
      </c>
      <c r="D68" s="404"/>
      <c r="E68" s="405"/>
      <c r="F68" s="99"/>
      <c r="G68" s="99"/>
      <c r="H68" s="94">
        <f>SUM(H69:H69)</f>
        <v>13740291.342857143</v>
      </c>
      <c r="I68" s="94">
        <f t="shared" ref="I68:S68" si="293">SUM(I69:I69)</f>
        <v>360000</v>
      </c>
      <c r="J68" s="94">
        <f t="shared" si="293"/>
        <v>0</v>
      </c>
      <c r="K68" s="94">
        <f t="shared" si="293"/>
        <v>14100291.342857143</v>
      </c>
      <c r="L68" s="94">
        <f t="shared" si="293"/>
        <v>14100291.342857143</v>
      </c>
      <c r="M68" s="94">
        <f t="shared" si="293"/>
        <v>0</v>
      </c>
      <c r="N68" s="94">
        <f t="shared" si="293"/>
        <v>0</v>
      </c>
      <c r="O68" s="94">
        <f t="shared" si="293"/>
        <v>0</v>
      </c>
      <c r="P68" s="94">
        <f t="shared" si="293"/>
        <v>0</v>
      </c>
      <c r="Q68" s="94">
        <f t="shared" si="293"/>
        <v>0</v>
      </c>
      <c r="R68" s="94">
        <f t="shared" si="293"/>
        <v>0</v>
      </c>
      <c r="S68" s="94">
        <f t="shared" si="293"/>
        <v>0</v>
      </c>
      <c r="T68" s="70"/>
      <c r="U68" s="94">
        <f>SUM(U69:U69)</f>
        <v>82441748.057142854</v>
      </c>
      <c r="V68" s="94">
        <f t="shared" ref="V68:AF68" si="294">SUM(V69:V69)</f>
        <v>360000</v>
      </c>
      <c r="W68" s="94">
        <f t="shared" si="294"/>
        <v>0</v>
      </c>
      <c r="X68" s="94">
        <f t="shared" si="294"/>
        <v>82801748.057142854</v>
      </c>
      <c r="Y68" s="94">
        <f t="shared" si="294"/>
        <v>82801748.057142854</v>
      </c>
      <c r="Z68" s="94">
        <f t="shared" si="294"/>
        <v>0</v>
      </c>
      <c r="AA68" s="94">
        <f t="shared" si="294"/>
        <v>0</v>
      </c>
      <c r="AB68" s="94">
        <f t="shared" si="294"/>
        <v>0</v>
      </c>
      <c r="AC68" s="94">
        <f t="shared" si="294"/>
        <v>0</v>
      </c>
      <c r="AD68" s="94">
        <f t="shared" si="294"/>
        <v>0</v>
      </c>
      <c r="AE68" s="94">
        <f t="shared" si="294"/>
        <v>0</v>
      </c>
      <c r="AF68" s="94">
        <f t="shared" si="294"/>
        <v>0</v>
      </c>
      <c r="AG68" s="70"/>
      <c r="AH68" s="94">
        <f>SUM(AH69:AH69)</f>
        <v>84088618.45714286</v>
      </c>
      <c r="AI68" s="94">
        <f t="shared" ref="AI68:AS68" si="295">SUM(AI69:AI69)</f>
        <v>4900800</v>
      </c>
      <c r="AJ68" s="94">
        <f t="shared" si="295"/>
        <v>0</v>
      </c>
      <c r="AK68" s="94">
        <f t="shared" si="295"/>
        <v>88989418.45714286</v>
      </c>
      <c r="AL68" s="94">
        <f t="shared" si="295"/>
        <v>84448618.45714286</v>
      </c>
      <c r="AM68" s="94">
        <f t="shared" si="295"/>
        <v>0</v>
      </c>
      <c r="AN68" s="94">
        <f t="shared" si="295"/>
        <v>0</v>
      </c>
      <c r="AO68" s="94">
        <f t="shared" si="295"/>
        <v>0</v>
      </c>
      <c r="AP68" s="94">
        <f t="shared" si="295"/>
        <v>0</v>
      </c>
      <c r="AQ68" s="94">
        <f t="shared" si="295"/>
        <v>0</v>
      </c>
      <c r="AR68" s="94">
        <f t="shared" si="295"/>
        <v>0</v>
      </c>
      <c r="AS68" s="94">
        <f t="shared" si="295"/>
        <v>-4540800</v>
      </c>
      <c r="AT68" s="70"/>
      <c r="AU68" s="94">
        <f>SUM(AU69:AU69)</f>
        <v>82912282.45714286</v>
      </c>
      <c r="AV68" s="94">
        <f t="shared" ref="AV68:BF68" si="296">SUM(AV69:AV69)</f>
        <v>1560000</v>
      </c>
      <c r="AW68" s="94">
        <f t="shared" si="296"/>
        <v>0</v>
      </c>
      <c r="AX68" s="94">
        <f t="shared" si="296"/>
        <v>84472282.45714286</v>
      </c>
      <c r="AY68" s="94">
        <f t="shared" si="296"/>
        <v>83272282.45714286</v>
      </c>
      <c r="AZ68" s="94">
        <f t="shared" si="296"/>
        <v>0</v>
      </c>
      <c r="BA68" s="94">
        <f t="shared" si="296"/>
        <v>0</v>
      </c>
      <c r="BB68" s="94">
        <f t="shared" si="296"/>
        <v>0</v>
      </c>
      <c r="BC68" s="94">
        <f t="shared" si="296"/>
        <v>0</v>
      </c>
      <c r="BD68" s="94">
        <f t="shared" si="296"/>
        <v>0</v>
      </c>
      <c r="BE68" s="94">
        <f t="shared" si="296"/>
        <v>0</v>
      </c>
      <c r="BF68" s="94">
        <f t="shared" si="296"/>
        <v>-1200000</v>
      </c>
      <c r="BG68" s="70"/>
      <c r="BH68" s="94">
        <f>SUM(BH69:BH69)</f>
        <v>82912282.45714286</v>
      </c>
      <c r="BI68" s="94">
        <f t="shared" ref="BI68:BS68" si="297">SUM(BI69:BI69)</f>
        <v>1560000</v>
      </c>
      <c r="BJ68" s="94">
        <f t="shared" si="297"/>
        <v>0</v>
      </c>
      <c r="BK68" s="94">
        <f t="shared" si="297"/>
        <v>84472282.45714286</v>
      </c>
      <c r="BL68" s="94">
        <f t="shared" si="297"/>
        <v>83272282.45714286</v>
      </c>
      <c r="BM68" s="94">
        <f t="shared" si="297"/>
        <v>0</v>
      </c>
      <c r="BN68" s="94">
        <f t="shared" si="297"/>
        <v>0</v>
      </c>
      <c r="BO68" s="94">
        <f t="shared" si="297"/>
        <v>0</v>
      </c>
      <c r="BP68" s="94">
        <f t="shared" si="297"/>
        <v>0</v>
      </c>
      <c r="BQ68" s="94">
        <f t="shared" si="297"/>
        <v>0</v>
      </c>
      <c r="BR68" s="94">
        <f t="shared" si="297"/>
        <v>0</v>
      </c>
      <c r="BS68" s="94">
        <f t="shared" si="297"/>
        <v>-1200000</v>
      </c>
      <c r="BT68" s="70"/>
      <c r="BU68" s="94">
        <f>SUM(BU69:BU69)</f>
        <v>82441748.057142854</v>
      </c>
      <c r="BV68" s="94">
        <f t="shared" ref="BV68:CF68" si="298">SUM(BV69:BV69)</f>
        <v>360000</v>
      </c>
      <c r="BW68" s="94">
        <f t="shared" si="298"/>
        <v>0</v>
      </c>
      <c r="BX68" s="94">
        <f t="shared" si="298"/>
        <v>82801748.057142854</v>
      </c>
      <c r="BY68" s="94">
        <f t="shared" si="298"/>
        <v>82801748.057142854</v>
      </c>
      <c r="BZ68" s="94">
        <f t="shared" si="298"/>
        <v>0</v>
      </c>
      <c r="CA68" s="94">
        <f t="shared" si="298"/>
        <v>0</v>
      </c>
      <c r="CB68" s="94">
        <f t="shared" si="298"/>
        <v>0</v>
      </c>
      <c r="CC68" s="94">
        <f t="shared" si="298"/>
        <v>0</v>
      </c>
      <c r="CD68" s="94">
        <f t="shared" si="298"/>
        <v>0</v>
      </c>
      <c r="CE68" s="94">
        <f t="shared" si="298"/>
        <v>0</v>
      </c>
      <c r="CF68" s="94">
        <f t="shared" si="298"/>
        <v>0</v>
      </c>
      <c r="CG68" s="70"/>
      <c r="CH68" s="94">
        <f>SUM(CH69:CH69)</f>
        <v>82441748.057142854</v>
      </c>
      <c r="CI68" s="94">
        <f t="shared" ref="CI68:CS68" si="299">SUM(CI69:CI69)</f>
        <v>360000</v>
      </c>
      <c r="CJ68" s="94">
        <f t="shared" si="299"/>
        <v>0</v>
      </c>
      <c r="CK68" s="94">
        <f t="shared" si="299"/>
        <v>82801748.057142854</v>
      </c>
      <c r="CL68" s="94">
        <f t="shared" si="299"/>
        <v>82801748.057142854</v>
      </c>
      <c r="CM68" s="94">
        <f t="shared" si="299"/>
        <v>0</v>
      </c>
      <c r="CN68" s="94">
        <f t="shared" si="299"/>
        <v>0</v>
      </c>
      <c r="CO68" s="94">
        <f t="shared" si="299"/>
        <v>0</v>
      </c>
      <c r="CP68" s="94">
        <f t="shared" si="299"/>
        <v>0</v>
      </c>
      <c r="CQ68" s="94">
        <f t="shared" si="299"/>
        <v>0</v>
      </c>
      <c r="CR68" s="94">
        <f t="shared" si="299"/>
        <v>0</v>
      </c>
      <c r="CS68" s="94">
        <f t="shared" si="299"/>
        <v>0</v>
      </c>
      <c r="CT68" s="70"/>
      <c r="CU68" s="94">
        <f>SUM(CU69:CU69)</f>
        <v>82441748.057142854</v>
      </c>
      <c r="CV68" s="94">
        <f t="shared" ref="CV68:DF68" si="300">SUM(CV69:CV69)</f>
        <v>360000</v>
      </c>
      <c r="CW68" s="94">
        <f t="shared" si="300"/>
        <v>0</v>
      </c>
      <c r="CX68" s="94">
        <f t="shared" si="300"/>
        <v>82801748.057142854</v>
      </c>
      <c r="CY68" s="94">
        <f t="shared" si="300"/>
        <v>82801748.057142854</v>
      </c>
      <c r="CZ68" s="94">
        <f t="shared" si="300"/>
        <v>0</v>
      </c>
      <c r="DA68" s="94">
        <f t="shared" si="300"/>
        <v>0</v>
      </c>
      <c r="DB68" s="94">
        <f t="shared" si="300"/>
        <v>0</v>
      </c>
      <c r="DC68" s="94">
        <f t="shared" si="300"/>
        <v>0</v>
      </c>
      <c r="DD68" s="94">
        <f t="shared" si="300"/>
        <v>0</v>
      </c>
      <c r="DE68" s="94">
        <f t="shared" si="300"/>
        <v>0</v>
      </c>
      <c r="DF68" s="94">
        <f t="shared" si="300"/>
        <v>0</v>
      </c>
      <c r="DG68" s="70"/>
      <c r="DH68" s="94">
        <f>SUM(DH69:DH69)</f>
        <v>82441748.057142854</v>
      </c>
      <c r="DI68" s="94">
        <f t="shared" ref="DI68:DS68" si="301">SUM(DI69:DI69)</f>
        <v>360000</v>
      </c>
      <c r="DJ68" s="94">
        <f t="shared" si="301"/>
        <v>0</v>
      </c>
      <c r="DK68" s="94">
        <f t="shared" si="301"/>
        <v>82801748.057142854</v>
      </c>
      <c r="DL68" s="94">
        <f t="shared" si="301"/>
        <v>82801748.057142854</v>
      </c>
      <c r="DM68" s="94">
        <f t="shared" si="301"/>
        <v>0</v>
      </c>
      <c r="DN68" s="94">
        <f t="shared" si="301"/>
        <v>0</v>
      </c>
      <c r="DO68" s="94">
        <f t="shared" si="301"/>
        <v>0</v>
      </c>
      <c r="DP68" s="94">
        <f t="shared" si="301"/>
        <v>0</v>
      </c>
      <c r="DQ68" s="94">
        <f t="shared" si="301"/>
        <v>0</v>
      </c>
      <c r="DR68" s="94">
        <f t="shared" si="301"/>
        <v>0</v>
      </c>
      <c r="DS68" s="94">
        <f t="shared" si="301"/>
        <v>0</v>
      </c>
      <c r="DT68" s="70"/>
      <c r="DU68" s="94">
        <f>SUM(DU69:DU69)</f>
        <v>82441748.057142854</v>
      </c>
      <c r="DV68" s="94">
        <f t="shared" ref="DV68:EF68" si="302">SUM(DV69:DV69)</f>
        <v>360000</v>
      </c>
      <c r="DW68" s="94">
        <f t="shared" si="302"/>
        <v>0</v>
      </c>
      <c r="DX68" s="94">
        <f t="shared" si="302"/>
        <v>82801748.057142854</v>
      </c>
      <c r="DY68" s="94">
        <f t="shared" si="302"/>
        <v>82801748.057142854</v>
      </c>
      <c r="DZ68" s="94">
        <f t="shared" si="302"/>
        <v>0</v>
      </c>
      <c r="EA68" s="94">
        <f t="shared" si="302"/>
        <v>0</v>
      </c>
      <c r="EB68" s="94">
        <f t="shared" si="302"/>
        <v>0</v>
      </c>
      <c r="EC68" s="94">
        <f t="shared" si="302"/>
        <v>0</v>
      </c>
      <c r="ED68" s="94">
        <f t="shared" si="302"/>
        <v>0</v>
      </c>
      <c r="EE68" s="94">
        <f t="shared" si="302"/>
        <v>0</v>
      </c>
      <c r="EF68" s="94">
        <f t="shared" si="302"/>
        <v>0</v>
      </c>
      <c r="EG68" s="70"/>
      <c r="EH68" s="94">
        <f t="shared" ref="EH68:ES68" si="303">SUM(EH69:EH69)</f>
        <v>758303963.05714285</v>
      </c>
      <c r="EI68" s="94">
        <f t="shared" si="303"/>
        <v>10540800</v>
      </c>
      <c r="EJ68" s="94">
        <f t="shared" si="303"/>
        <v>0</v>
      </c>
      <c r="EK68" s="94">
        <f t="shared" si="303"/>
        <v>768844763.05714285</v>
      </c>
      <c r="EL68" s="94">
        <f t="shared" si="303"/>
        <v>761903963.05714285</v>
      </c>
      <c r="EM68" s="94">
        <f t="shared" si="303"/>
        <v>0</v>
      </c>
      <c r="EN68" s="94">
        <f t="shared" si="303"/>
        <v>0</v>
      </c>
      <c r="EO68" s="94">
        <f t="shared" si="303"/>
        <v>0</v>
      </c>
      <c r="EP68" s="94">
        <f t="shared" si="303"/>
        <v>0</v>
      </c>
      <c r="EQ68" s="94">
        <f t="shared" si="303"/>
        <v>0</v>
      </c>
      <c r="ER68" s="94">
        <f t="shared" si="303"/>
        <v>0</v>
      </c>
      <c r="ES68" s="94">
        <f t="shared" si="303"/>
        <v>-6940800</v>
      </c>
      <c r="EU68" s="194">
        <f t="shared" si="23"/>
        <v>0</v>
      </c>
      <c r="EW68" s="194">
        <f t="shared" si="24"/>
        <v>-6940800</v>
      </c>
      <c r="EX68" s="194">
        <f t="shared" si="21"/>
        <v>0</v>
      </c>
    </row>
    <row r="69" spans="1:154" s="77" customFormat="1" ht="41.4">
      <c r="A69" s="82"/>
      <c r="B69" s="88"/>
      <c r="C69" s="100"/>
      <c r="D69" s="193" t="str">
        <f>'Incremental_Cost Year 1'!D231</f>
        <v>07220 Shërbime të Kujdesit Shëndetësor Parësor/07450 Shërbime të Shëndetit Publik</v>
      </c>
      <c r="E69" s="193" t="str">
        <f>'Incremental_Cost Year 1'!E231</f>
        <v>4.4.1 Fuqizimi i sigurisë ushqimore, biologjike dhe biokimike, radioaktive bazuar në standardet ndërkombëtare</v>
      </c>
      <c r="F69" s="96">
        <f>'Incremental_Cost Year 1'!F231</f>
        <v>2021</v>
      </c>
      <c r="G69" s="96">
        <f>'Incremental_Cost Year 1'!G231</f>
        <v>2025</v>
      </c>
      <c r="H69" s="92">
        <f>'Incremental_Cost Year 1'!AQ231</f>
        <v>13740291.342857143</v>
      </c>
      <c r="I69" s="92">
        <f>'Incremental_Cost Year 1'!AR231</f>
        <v>360000</v>
      </c>
      <c r="J69" s="92">
        <f>'Incremental_Cost Year 1'!AS231</f>
        <v>0</v>
      </c>
      <c r="K69" s="92">
        <f>'Incremental_Cost Year 1'!AT231</f>
        <v>14100291.342857143</v>
      </c>
      <c r="L69" s="92">
        <f>'Incremental_Cost Year 1'!AU231</f>
        <v>14100291.342857143</v>
      </c>
      <c r="M69" s="92">
        <f>'Incremental_Cost Year 1'!AV231</f>
        <v>0</v>
      </c>
      <c r="N69" s="92">
        <f>'Incremental_Cost Year 1'!AW231</f>
        <v>0</v>
      </c>
      <c r="O69" s="92">
        <f>'Incremental_Cost Year 1'!AX231</f>
        <v>0</v>
      </c>
      <c r="P69" s="92">
        <f>'Incremental_Cost Year 1'!AY231</f>
        <v>0</v>
      </c>
      <c r="Q69" s="92">
        <f>'Incremental_Cost Year 1'!AZ231</f>
        <v>0</v>
      </c>
      <c r="R69" s="92">
        <f>'Incremental_Cost Year 1'!BA231</f>
        <v>0</v>
      </c>
      <c r="S69" s="92">
        <f>'Incremental_Cost Year 1'!BB231</f>
        <v>0</v>
      </c>
      <c r="T69" s="70"/>
      <c r="U69" s="92">
        <f>'Incremental_Cost Year 2'!AQ231</f>
        <v>82441748.057142854</v>
      </c>
      <c r="V69" s="92">
        <f>'Incremental_Cost Year 2'!AR231</f>
        <v>360000</v>
      </c>
      <c r="W69" s="92">
        <f>'Incremental_Cost Year 2'!AS231</f>
        <v>0</v>
      </c>
      <c r="X69" s="92">
        <f>'Incremental_Cost Year 2'!AT231</f>
        <v>82801748.057142854</v>
      </c>
      <c r="Y69" s="92">
        <f>'Incremental_Cost Year 2'!AU231</f>
        <v>82801748.057142854</v>
      </c>
      <c r="Z69" s="92">
        <f>'Incremental_Cost Year 2'!AV231</f>
        <v>0</v>
      </c>
      <c r="AA69" s="92">
        <f>'Incremental_Cost Year 2'!AW231</f>
        <v>0</v>
      </c>
      <c r="AB69" s="92">
        <f>'Incremental_Cost Year 2'!AX231</f>
        <v>0</v>
      </c>
      <c r="AC69" s="92">
        <f>'Incremental_Cost Year 2'!AY231</f>
        <v>0</v>
      </c>
      <c r="AD69" s="92">
        <f>'Incremental_Cost Year 2'!AZ231</f>
        <v>0</v>
      </c>
      <c r="AE69" s="92">
        <f>'Incremental_Cost Year 2'!BA231</f>
        <v>0</v>
      </c>
      <c r="AF69" s="92">
        <f>'Incremental_Cost Year 2'!BB231</f>
        <v>0</v>
      </c>
      <c r="AG69" s="70"/>
      <c r="AH69" s="92">
        <f>'Incremental_Cost Year 3'!AQ231</f>
        <v>84088618.45714286</v>
      </c>
      <c r="AI69" s="92">
        <f>'Incremental_Cost Year 3'!AR231</f>
        <v>4900800</v>
      </c>
      <c r="AJ69" s="92">
        <f>'Incremental_Cost Year 3'!AS231</f>
        <v>0</v>
      </c>
      <c r="AK69" s="92">
        <f>'Incremental_Cost Year 3'!AT231</f>
        <v>88989418.45714286</v>
      </c>
      <c r="AL69" s="92">
        <f>'Incremental_Cost Year 3'!AU231</f>
        <v>84448618.45714286</v>
      </c>
      <c r="AM69" s="92">
        <f>'Incremental_Cost Year 3'!AV231</f>
        <v>0</v>
      </c>
      <c r="AN69" s="92">
        <f>'Incremental_Cost Year 3'!AW231</f>
        <v>0</v>
      </c>
      <c r="AO69" s="92">
        <f>'Incremental_Cost Year 3'!AX231</f>
        <v>0</v>
      </c>
      <c r="AP69" s="92">
        <f>'Incremental_Cost Year 3'!AY231</f>
        <v>0</v>
      </c>
      <c r="AQ69" s="92">
        <f>'Incremental_Cost Year 3'!AZ231</f>
        <v>0</v>
      </c>
      <c r="AR69" s="92">
        <f>'Incremental_Cost Year 3'!BA231</f>
        <v>0</v>
      </c>
      <c r="AS69" s="92">
        <f>'Incremental_Cost Year 3'!BB231</f>
        <v>-4540800</v>
      </c>
      <c r="AT69" s="70"/>
      <c r="AU69" s="92">
        <f>'Incremental_Cost Year 4'!AQ231</f>
        <v>82912282.45714286</v>
      </c>
      <c r="AV69" s="92">
        <f>'Incremental_Cost Year 4'!AR231</f>
        <v>1560000</v>
      </c>
      <c r="AW69" s="92">
        <f>'Incremental_Cost Year 4'!AS231</f>
        <v>0</v>
      </c>
      <c r="AX69" s="92">
        <f>'Incremental_Cost Year 4'!AT231</f>
        <v>84472282.45714286</v>
      </c>
      <c r="AY69" s="92">
        <f>'Incremental_Cost Year 4'!AU231</f>
        <v>83272282.45714286</v>
      </c>
      <c r="AZ69" s="92">
        <f>'Incremental_Cost Year 4'!AV231</f>
        <v>0</v>
      </c>
      <c r="BA69" s="92">
        <f>'Incremental_Cost Year 4'!AW231</f>
        <v>0</v>
      </c>
      <c r="BB69" s="92">
        <f>'Incremental_Cost Year 4'!AX231</f>
        <v>0</v>
      </c>
      <c r="BC69" s="92">
        <f>'Incremental_Cost Year 4'!AY231</f>
        <v>0</v>
      </c>
      <c r="BD69" s="92">
        <f>'Incremental_Cost Year 4'!AZ231</f>
        <v>0</v>
      </c>
      <c r="BE69" s="92">
        <f>'Incremental_Cost Year 4'!BA231</f>
        <v>0</v>
      </c>
      <c r="BF69" s="92">
        <f>'Incremental_Cost Year 4'!BB231</f>
        <v>-1200000</v>
      </c>
      <c r="BG69" s="70"/>
      <c r="BH69" s="92">
        <f>'Incremental_Cost Year 5'!AQ231</f>
        <v>82912282.45714286</v>
      </c>
      <c r="BI69" s="92">
        <f>'Incremental_Cost Year 5'!AR231</f>
        <v>1560000</v>
      </c>
      <c r="BJ69" s="92">
        <f>'Incremental_Cost Year 5'!AS231</f>
        <v>0</v>
      </c>
      <c r="BK69" s="92">
        <f>'Incremental_Cost Year 5'!AT231</f>
        <v>84472282.45714286</v>
      </c>
      <c r="BL69" s="92">
        <f>'Incremental_Cost Year 5'!AU231</f>
        <v>83272282.45714286</v>
      </c>
      <c r="BM69" s="92">
        <f>'Incremental_Cost Year 5'!AV231</f>
        <v>0</v>
      </c>
      <c r="BN69" s="92">
        <f>'Incremental_Cost Year 5'!AW231</f>
        <v>0</v>
      </c>
      <c r="BO69" s="92">
        <f>'Incremental_Cost Year 5'!AX231</f>
        <v>0</v>
      </c>
      <c r="BP69" s="92">
        <f>'Incremental_Cost Year 5'!AY231</f>
        <v>0</v>
      </c>
      <c r="BQ69" s="92">
        <f>'Incremental_Cost Year 5'!AZ231</f>
        <v>0</v>
      </c>
      <c r="BR69" s="92">
        <f>'Incremental_Cost Year 5'!BA231</f>
        <v>0</v>
      </c>
      <c r="BS69" s="92">
        <f>'Incremental_Cost Year 5'!BB231</f>
        <v>-1200000</v>
      </c>
      <c r="BT69" s="70"/>
      <c r="BU69" s="92">
        <f>'Incremental_Cost Year 6'!AQ231</f>
        <v>82441748.057142854</v>
      </c>
      <c r="BV69" s="92">
        <f>'Incremental_Cost Year 6'!AR231</f>
        <v>360000</v>
      </c>
      <c r="BW69" s="92">
        <f>'Incremental_Cost Year 6'!AS231</f>
        <v>0</v>
      </c>
      <c r="BX69" s="92">
        <f>'Incremental_Cost Year 6'!AT231</f>
        <v>82801748.057142854</v>
      </c>
      <c r="BY69" s="92">
        <f>'Incremental_Cost Year 6'!AU231</f>
        <v>82801748.057142854</v>
      </c>
      <c r="BZ69" s="92">
        <f>'Incremental_Cost Year 6'!AV231</f>
        <v>0</v>
      </c>
      <c r="CA69" s="92">
        <f>'Incremental_Cost Year 6'!AW231</f>
        <v>0</v>
      </c>
      <c r="CB69" s="92">
        <f>'Incremental_Cost Year 6'!AX231</f>
        <v>0</v>
      </c>
      <c r="CC69" s="92">
        <f>'Incremental_Cost Year 6'!AY231</f>
        <v>0</v>
      </c>
      <c r="CD69" s="92">
        <f>'Incremental_Cost Year 6'!AZ231</f>
        <v>0</v>
      </c>
      <c r="CE69" s="92">
        <f>'Incremental_Cost Year 6'!BA231</f>
        <v>0</v>
      </c>
      <c r="CF69" s="92">
        <f>'Incremental_Cost Year 6'!BB231</f>
        <v>0</v>
      </c>
      <c r="CG69" s="70"/>
      <c r="CH69" s="92">
        <f>'Incremental_Cost Year 7'!AQ231</f>
        <v>82441748.057142854</v>
      </c>
      <c r="CI69" s="92">
        <f>'Incremental_Cost Year 7'!AR231</f>
        <v>360000</v>
      </c>
      <c r="CJ69" s="92">
        <f>'Incremental_Cost Year 7'!AS231</f>
        <v>0</v>
      </c>
      <c r="CK69" s="92">
        <f>'Incremental_Cost Year 7'!AT231</f>
        <v>82801748.057142854</v>
      </c>
      <c r="CL69" s="92">
        <f>'Incremental_Cost Year 7'!AU231</f>
        <v>82801748.057142854</v>
      </c>
      <c r="CM69" s="92">
        <f>'Incremental_Cost Year 7'!AV231</f>
        <v>0</v>
      </c>
      <c r="CN69" s="92">
        <f>'Incremental_Cost Year 7'!AW231</f>
        <v>0</v>
      </c>
      <c r="CO69" s="92">
        <f>'Incremental_Cost Year 7'!AX231</f>
        <v>0</v>
      </c>
      <c r="CP69" s="92">
        <f>'Incremental_Cost Year 7'!AY231</f>
        <v>0</v>
      </c>
      <c r="CQ69" s="92">
        <f>'Incremental_Cost Year 7'!AZ231</f>
        <v>0</v>
      </c>
      <c r="CR69" s="92">
        <f>'Incremental_Cost Year 7'!BA231</f>
        <v>0</v>
      </c>
      <c r="CS69" s="92">
        <f>'Incremental_Cost Year 7'!BB231</f>
        <v>0</v>
      </c>
      <c r="CT69" s="70"/>
      <c r="CU69" s="92">
        <f>'Incremental_Cost Year 8'!AQ231</f>
        <v>82441748.057142854</v>
      </c>
      <c r="CV69" s="92">
        <f>'Incremental_Cost Year 8'!AR231</f>
        <v>360000</v>
      </c>
      <c r="CW69" s="92">
        <f>'Incremental_Cost Year 8'!AS231</f>
        <v>0</v>
      </c>
      <c r="CX69" s="92">
        <f>'Incremental_Cost Year 8'!AT231</f>
        <v>82801748.057142854</v>
      </c>
      <c r="CY69" s="92">
        <f>'Incremental_Cost Year 8'!AU231</f>
        <v>82801748.057142854</v>
      </c>
      <c r="CZ69" s="92">
        <f>'Incremental_Cost Year 8'!AV231</f>
        <v>0</v>
      </c>
      <c r="DA69" s="92">
        <f>'Incremental_Cost Year 8'!AW231</f>
        <v>0</v>
      </c>
      <c r="DB69" s="92">
        <f>'Incremental_Cost Year 8'!AX231</f>
        <v>0</v>
      </c>
      <c r="DC69" s="92">
        <f>'Incremental_Cost Year 8'!AY231</f>
        <v>0</v>
      </c>
      <c r="DD69" s="92">
        <f>'Incremental_Cost Year 8'!AZ231</f>
        <v>0</v>
      </c>
      <c r="DE69" s="92">
        <f>'Incremental_Cost Year 8'!BA231</f>
        <v>0</v>
      </c>
      <c r="DF69" s="92">
        <f>'Incremental_Cost Year 8'!BB231</f>
        <v>0</v>
      </c>
      <c r="DG69" s="70"/>
      <c r="DH69" s="92">
        <f>'Incremental_Cost Year 9'!AQ231</f>
        <v>82441748.057142854</v>
      </c>
      <c r="DI69" s="92">
        <f>'Incremental_Cost Year 9'!AR231</f>
        <v>360000</v>
      </c>
      <c r="DJ69" s="92">
        <f>'Incremental_Cost Year 9'!AS231</f>
        <v>0</v>
      </c>
      <c r="DK69" s="92">
        <f>'Incremental_Cost Year 9'!AT231</f>
        <v>82801748.057142854</v>
      </c>
      <c r="DL69" s="92">
        <f>'Incremental_Cost Year 9'!AU231</f>
        <v>82801748.057142854</v>
      </c>
      <c r="DM69" s="92">
        <f>'Incremental_Cost Year 9'!AV231</f>
        <v>0</v>
      </c>
      <c r="DN69" s="92">
        <f>'Incremental_Cost Year 9'!AW231</f>
        <v>0</v>
      </c>
      <c r="DO69" s="92">
        <f>'Incremental_Cost Year 9'!AX231</f>
        <v>0</v>
      </c>
      <c r="DP69" s="92">
        <f>'Incremental_Cost Year 9'!AY231</f>
        <v>0</v>
      </c>
      <c r="DQ69" s="92">
        <f>'Incremental_Cost Year 9'!AZ231</f>
        <v>0</v>
      </c>
      <c r="DR69" s="92">
        <f>'Incremental_Cost Year 9'!BA231</f>
        <v>0</v>
      </c>
      <c r="DS69" s="92">
        <f>'Incremental_Cost Year 9'!BB231</f>
        <v>0</v>
      </c>
      <c r="DT69" s="70"/>
      <c r="DU69" s="92">
        <f>'Incremental_Cost Year 10'!AQ231</f>
        <v>82441748.057142854</v>
      </c>
      <c r="DV69" s="92">
        <f>'Incremental_Cost Year 10'!AR231</f>
        <v>360000</v>
      </c>
      <c r="DW69" s="92">
        <f>'Incremental_Cost Year 10'!AS231</f>
        <v>0</v>
      </c>
      <c r="DX69" s="92">
        <f>'Incremental_Cost Year 10'!AT231</f>
        <v>82801748.057142854</v>
      </c>
      <c r="DY69" s="92">
        <f>'Incremental_Cost Year 10'!AU231</f>
        <v>82801748.057142854</v>
      </c>
      <c r="DZ69" s="92">
        <f>'Incremental_Cost Year 10'!AV231</f>
        <v>0</v>
      </c>
      <c r="EA69" s="92">
        <f>'Incremental_Cost Year 10'!AW231</f>
        <v>0</v>
      </c>
      <c r="EB69" s="92">
        <f>'Incremental_Cost Year 10'!AX231</f>
        <v>0</v>
      </c>
      <c r="EC69" s="92">
        <f>'Incremental_Cost Year 10'!AY231</f>
        <v>0</v>
      </c>
      <c r="ED69" s="92">
        <f>'Incremental_Cost Year 10'!AZ231</f>
        <v>0</v>
      </c>
      <c r="EE69" s="92">
        <f>'Incremental_Cost Year 10'!BA231</f>
        <v>0</v>
      </c>
      <c r="EF69" s="92">
        <f>'Incremental_Cost Year 10'!BB231</f>
        <v>0</v>
      </c>
      <c r="EG69" s="70"/>
      <c r="EH69" s="92">
        <f t="shared" ref="EH69:ES69" si="304">H69+U69+AH69+AU69+BH69+BU69+CH69+CU69+DH69+DU69</f>
        <v>758303963.05714285</v>
      </c>
      <c r="EI69" s="92">
        <f t="shared" si="304"/>
        <v>10540800</v>
      </c>
      <c r="EJ69" s="92">
        <f t="shared" si="304"/>
        <v>0</v>
      </c>
      <c r="EK69" s="92">
        <f t="shared" si="304"/>
        <v>768844763.05714285</v>
      </c>
      <c r="EL69" s="92">
        <f t="shared" si="304"/>
        <v>761903963.05714285</v>
      </c>
      <c r="EM69" s="92">
        <f t="shared" si="304"/>
        <v>0</v>
      </c>
      <c r="EN69" s="92">
        <f t="shared" si="304"/>
        <v>0</v>
      </c>
      <c r="EO69" s="92">
        <f t="shared" si="304"/>
        <v>0</v>
      </c>
      <c r="EP69" s="92">
        <f t="shared" si="304"/>
        <v>0</v>
      </c>
      <c r="EQ69" s="92">
        <f t="shared" si="304"/>
        <v>0</v>
      </c>
      <c r="ER69" s="92">
        <f t="shared" si="304"/>
        <v>0</v>
      </c>
      <c r="ES69" s="92">
        <f t="shared" si="304"/>
        <v>-6940800</v>
      </c>
      <c r="EU69" s="194">
        <f t="shared" si="23"/>
        <v>0</v>
      </c>
      <c r="EW69" s="194">
        <f t="shared" si="24"/>
        <v>-6940800</v>
      </c>
      <c r="EX69" s="194">
        <f t="shared" si="21"/>
        <v>0</v>
      </c>
    </row>
    <row r="70" spans="1:154" s="77" customFormat="1">
      <c r="A70" s="87"/>
      <c r="B70" s="90"/>
      <c r="C70" s="404" t="str">
        <f>'Incremental_Cost Year 1'!C232:E232</f>
        <v xml:space="preserve">4.5 Objektivi Specifik: Fuqizimi i sistemit të survejancës </v>
      </c>
      <c r="D70" s="404"/>
      <c r="E70" s="405"/>
      <c r="F70" s="99"/>
      <c r="G70" s="99"/>
      <c r="H70" s="94">
        <f>SUM(H71:H71)</f>
        <v>0</v>
      </c>
      <c r="I70" s="94">
        <f t="shared" ref="I70:S70" si="305">SUM(I71:I71)</f>
        <v>0</v>
      </c>
      <c r="J70" s="94">
        <f t="shared" si="305"/>
        <v>0</v>
      </c>
      <c r="K70" s="94">
        <f t="shared" si="305"/>
        <v>0</v>
      </c>
      <c r="L70" s="94">
        <f t="shared" si="305"/>
        <v>0</v>
      </c>
      <c r="M70" s="94">
        <f t="shared" si="305"/>
        <v>0</v>
      </c>
      <c r="N70" s="94">
        <f t="shared" si="305"/>
        <v>0</v>
      </c>
      <c r="O70" s="94">
        <f t="shared" si="305"/>
        <v>0</v>
      </c>
      <c r="P70" s="94">
        <f t="shared" si="305"/>
        <v>0</v>
      </c>
      <c r="Q70" s="94">
        <f t="shared" si="305"/>
        <v>0</v>
      </c>
      <c r="R70" s="94">
        <f t="shared" si="305"/>
        <v>0</v>
      </c>
      <c r="S70" s="94">
        <f t="shared" si="305"/>
        <v>0</v>
      </c>
      <c r="T70" s="70"/>
      <c r="U70" s="94">
        <f>SUM(U71:U71)</f>
        <v>0</v>
      </c>
      <c r="V70" s="94">
        <f t="shared" ref="V70:AF70" si="306">SUM(V71:V71)</f>
        <v>0</v>
      </c>
      <c r="W70" s="94">
        <f t="shared" si="306"/>
        <v>0</v>
      </c>
      <c r="X70" s="94">
        <f t="shared" si="306"/>
        <v>0</v>
      </c>
      <c r="Y70" s="94">
        <f t="shared" si="306"/>
        <v>0</v>
      </c>
      <c r="Z70" s="94">
        <f t="shared" si="306"/>
        <v>0</v>
      </c>
      <c r="AA70" s="94">
        <f t="shared" si="306"/>
        <v>0</v>
      </c>
      <c r="AB70" s="94">
        <f t="shared" si="306"/>
        <v>0</v>
      </c>
      <c r="AC70" s="94">
        <f t="shared" si="306"/>
        <v>0</v>
      </c>
      <c r="AD70" s="94">
        <f t="shared" si="306"/>
        <v>0</v>
      </c>
      <c r="AE70" s="94">
        <f t="shared" si="306"/>
        <v>0</v>
      </c>
      <c r="AF70" s="94">
        <f t="shared" si="306"/>
        <v>0</v>
      </c>
      <c r="AG70" s="70"/>
      <c r="AH70" s="94">
        <f>SUM(AH71:AH71)</f>
        <v>3646641.6</v>
      </c>
      <c r="AI70" s="94">
        <f t="shared" ref="AI70:AS70" si="307">SUM(AI71:AI71)</f>
        <v>696000</v>
      </c>
      <c r="AJ70" s="94">
        <f t="shared" si="307"/>
        <v>28750000</v>
      </c>
      <c r="AK70" s="94">
        <f t="shared" si="307"/>
        <v>33092641.600000001</v>
      </c>
      <c r="AL70" s="94">
        <f t="shared" si="307"/>
        <v>33092641.600000001</v>
      </c>
      <c r="AM70" s="94">
        <f t="shared" si="307"/>
        <v>0</v>
      </c>
      <c r="AN70" s="94">
        <f t="shared" si="307"/>
        <v>0</v>
      </c>
      <c r="AO70" s="94">
        <f t="shared" si="307"/>
        <v>0</v>
      </c>
      <c r="AP70" s="94">
        <f t="shared" si="307"/>
        <v>0</v>
      </c>
      <c r="AQ70" s="94">
        <f t="shared" si="307"/>
        <v>0</v>
      </c>
      <c r="AR70" s="94">
        <f t="shared" si="307"/>
        <v>0</v>
      </c>
      <c r="AS70" s="94">
        <f t="shared" si="307"/>
        <v>0</v>
      </c>
      <c r="AT70" s="70"/>
      <c r="AU70" s="94">
        <f>SUM(AU71:AU71)</f>
        <v>9410688</v>
      </c>
      <c r="AV70" s="94">
        <f t="shared" ref="AV70:BF70" si="308">SUM(AV71:AV71)</f>
        <v>1296000</v>
      </c>
      <c r="AW70" s="94">
        <f t="shared" si="308"/>
        <v>57500000</v>
      </c>
      <c r="AX70" s="94">
        <f t="shared" si="308"/>
        <v>68206688</v>
      </c>
      <c r="AY70" s="94">
        <f t="shared" si="308"/>
        <v>68206688</v>
      </c>
      <c r="AZ70" s="94">
        <f t="shared" si="308"/>
        <v>0</v>
      </c>
      <c r="BA70" s="94">
        <f t="shared" si="308"/>
        <v>0</v>
      </c>
      <c r="BB70" s="94">
        <f t="shared" si="308"/>
        <v>0</v>
      </c>
      <c r="BC70" s="94">
        <f t="shared" si="308"/>
        <v>0</v>
      </c>
      <c r="BD70" s="94">
        <f t="shared" si="308"/>
        <v>0</v>
      </c>
      <c r="BE70" s="94">
        <f t="shared" si="308"/>
        <v>0</v>
      </c>
      <c r="BF70" s="94">
        <f t="shared" si="308"/>
        <v>0</v>
      </c>
      <c r="BG70" s="70"/>
      <c r="BH70" s="94">
        <f>SUM(BH71:BH71)</f>
        <v>5764046.4000000004</v>
      </c>
      <c r="BI70" s="94">
        <f t="shared" ref="BI70:BS70" si="309">SUM(BI71:BI71)</f>
        <v>600000</v>
      </c>
      <c r="BJ70" s="94">
        <f t="shared" si="309"/>
        <v>28750000</v>
      </c>
      <c r="BK70" s="94">
        <f t="shared" si="309"/>
        <v>35114046.399999999</v>
      </c>
      <c r="BL70" s="94">
        <f t="shared" si="309"/>
        <v>35114046.399999999</v>
      </c>
      <c r="BM70" s="94">
        <f t="shared" si="309"/>
        <v>0</v>
      </c>
      <c r="BN70" s="94">
        <f t="shared" si="309"/>
        <v>0</v>
      </c>
      <c r="BO70" s="94">
        <f t="shared" si="309"/>
        <v>0</v>
      </c>
      <c r="BP70" s="94">
        <f t="shared" si="309"/>
        <v>0</v>
      </c>
      <c r="BQ70" s="94">
        <f t="shared" si="309"/>
        <v>0</v>
      </c>
      <c r="BR70" s="94">
        <f t="shared" si="309"/>
        <v>0</v>
      </c>
      <c r="BS70" s="94">
        <f t="shared" si="309"/>
        <v>0</v>
      </c>
      <c r="BT70" s="70"/>
      <c r="BU70" s="94">
        <f>SUM(BU71:BU71)</f>
        <v>0</v>
      </c>
      <c r="BV70" s="94">
        <f t="shared" ref="BV70:CF70" si="310">SUM(BV71:BV71)</f>
        <v>0</v>
      </c>
      <c r="BW70" s="94">
        <f t="shared" si="310"/>
        <v>0</v>
      </c>
      <c r="BX70" s="94">
        <f t="shared" si="310"/>
        <v>0</v>
      </c>
      <c r="BY70" s="94">
        <f t="shared" si="310"/>
        <v>0</v>
      </c>
      <c r="BZ70" s="94">
        <f t="shared" si="310"/>
        <v>0</v>
      </c>
      <c r="CA70" s="94">
        <f t="shared" si="310"/>
        <v>0</v>
      </c>
      <c r="CB70" s="94">
        <f t="shared" si="310"/>
        <v>0</v>
      </c>
      <c r="CC70" s="94">
        <f t="shared" si="310"/>
        <v>0</v>
      </c>
      <c r="CD70" s="94">
        <f t="shared" si="310"/>
        <v>0</v>
      </c>
      <c r="CE70" s="94">
        <f t="shared" si="310"/>
        <v>0</v>
      </c>
      <c r="CF70" s="94">
        <f t="shared" si="310"/>
        <v>0</v>
      </c>
      <c r="CG70" s="70"/>
      <c r="CH70" s="94">
        <f>SUM(CH71:CH71)</f>
        <v>0</v>
      </c>
      <c r="CI70" s="94">
        <f t="shared" ref="CI70:CS70" si="311">SUM(CI71:CI71)</f>
        <v>0</v>
      </c>
      <c r="CJ70" s="94">
        <f t="shared" si="311"/>
        <v>0</v>
      </c>
      <c r="CK70" s="94">
        <f t="shared" si="311"/>
        <v>0</v>
      </c>
      <c r="CL70" s="94">
        <f t="shared" si="311"/>
        <v>0</v>
      </c>
      <c r="CM70" s="94">
        <f t="shared" si="311"/>
        <v>0</v>
      </c>
      <c r="CN70" s="94">
        <f t="shared" si="311"/>
        <v>0</v>
      </c>
      <c r="CO70" s="94">
        <f t="shared" si="311"/>
        <v>0</v>
      </c>
      <c r="CP70" s="94">
        <f t="shared" si="311"/>
        <v>0</v>
      </c>
      <c r="CQ70" s="94">
        <f t="shared" si="311"/>
        <v>0</v>
      </c>
      <c r="CR70" s="94">
        <f t="shared" si="311"/>
        <v>0</v>
      </c>
      <c r="CS70" s="94">
        <f t="shared" si="311"/>
        <v>0</v>
      </c>
      <c r="CT70" s="70"/>
      <c r="CU70" s="94">
        <f>SUM(CU71:CU71)</f>
        <v>0</v>
      </c>
      <c r="CV70" s="94">
        <f t="shared" ref="CV70:DF70" si="312">SUM(CV71:CV71)</f>
        <v>0</v>
      </c>
      <c r="CW70" s="94">
        <f t="shared" si="312"/>
        <v>0</v>
      </c>
      <c r="CX70" s="94">
        <f t="shared" si="312"/>
        <v>0</v>
      </c>
      <c r="CY70" s="94">
        <f t="shared" si="312"/>
        <v>0</v>
      </c>
      <c r="CZ70" s="94">
        <f t="shared" si="312"/>
        <v>0</v>
      </c>
      <c r="DA70" s="94">
        <f t="shared" si="312"/>
        <v>0</v>
      </c>
      <c r="DB70" s="94">
        <f t="shared" si="312"/>
        <v>0</v>
      </c>
      <c r="DC70" s="94">
        <f t="shared" si="312"/>
        <v>0</v>
      </c>
      <c r="DD70" s="94">
        <f t="shared" si="312"/>
        <v>0</v>
      </c>
      <c r="DE70" s="94">
        <f t="shared" si="312"/>
        <v>0</v>
      </c>
      <c r="DF70" s="94">
        <f t="shared" si="312"/>
        <v>0</v>
      </c>
      <c r="DG70" s="70"/>
      <c r="DH70" s="94">
        <f>SUM(DH71:DH71)</f>
        <v>0</v>
      </c>
      <c r="DI70" s="94">
        <f t="shared" ref="DI70:DS70" si="313">SUM(DI71:DI71)</f>
        <v>0</v>
      </c>
      <c r="DJ70" s="94">
        <f t="shared" si="313"/>
        <v>0</v>
      </c>
      <c r="DK70" s="94">
        <f t="shared" si="313"/>
        <v>0</v>
      </c>
      <c r="DL70" s="94">
        <f t="shared" si="313"/>
        <v>0</v>
      </c>
      <c r="DM70" s="94">
        <f t="shared" si="313"/>
        <v>0</v>
      </c>
      <c r="DN70" s="94">
        <f t="shared" si="313"/>
        <v>0</v>
      </c>
      <c r="DO70" s="94">
        <f t="shared" si="313"/>
        <v>0</v>
      </c>
      <c r="DP70" s="94">
        <f t="shared" si="313"/>
        <v>0</v>
      </c>
      <c r="DQ70" s="94">
        <f t="shared" si="313"/>
        <v>0</v>
      </c>
      <c r="DR70" s="94">
        <f t="shared" si="313"/>
        <v>0</v>
      </c>
      <c r="DS70" s="94">
        <f t="shared" si="313"/>
        <v>0</v>
      </c>
      <c r="DT70" s="70"/>
      <c r="DU70" s="94">
        <f>SUM(DU71:DU71)</f>
        <v>0</v>
      </c>
      <c r="DV70" s="94">
        <f t="shared" ref="DV70:EF70" si="314">SUM(DV71:DV71)</f>
        <v>0</v>
      </c>
      <c r="DW70" s="94">
        <f t="shared" si="314"/>
        <v>0</v>
      </c>
      <c r="DX70" s="94">
        <f t="shared" si="314"/>
        <v>0</v>
      </c>
      <c r="DY70" s="94">
        <f t="shared" si="314"/>
        <v>0</v>
      </c>
      <c r="DZ70" s="94">
        <f t="shared" si="314"/>
        <v>0</v>
      </c>
      <c r="EA70" s="94">
        <f t="shared" si="314"/>
        <v>0</v>
      </c>
      <c r="EB70" s="94">
        <f t="shared" si="314"/>
        <v>0</v>
      </c>
      <c r="EC70" s="94">
        <f t="shared" si="314"/>
        <v>0</v>
      </c>
      <c r="ED70" s="94">
        <f t="shared" si="314"/>
        <v>0</v>
      </c>
      <c r="EE70" s="94">
        <f t="shared" si="314"/>
        <v>0</v>
      </c>
      <c r="EF70" s="94">
        <f t="shared" si="314"/>
        <v>0</v>
      </c>
      <c r="EG70" s="70"/>
      <c r="EH70" s="94">
        <f t="shared" ref="EH70:ES70" si="315">SUM(EH71:EH71)</f>
        <v>18821376</v>
      </c>
      <c r="EI70" s="94">
        <f t="shared" si="315"/>
        <v>2592000</v>
      </c>
      <c r="EJ70" s="94">
        <f t="shared" si="315"/>
        <v>115000000</v>
      </c>
      <c r="EK70" s="94">
        <f t="shared" si="315"/>
        <v>136413376</v>
      </c>
      <c r="EL70" s="94">
        <f t="shared" si="315"/>
        <v>136413376</v>
      </c>
      <c r="EM70" s="94">
        <f t="shared" si="315"/>
        <v>0</v>
      </c>
      <c r="EN70" s="94">
        <f t="shared" si="315"/>
        <v>0</v>
      </c>
      <c r="EO70" s="94">
        <f t="shared" si="315"/>
        <v>0</v>
      </c>
      <c r="EP70" s="94">
        <f t="shared" si="315"/>
        <v>0</v>
      </c>
      <c r="EQ70" s="94">
        <f t="shared" si="315"/>
        <v>0</v>
      </c>
      <c r="ER70" s="94">
        <f t="shared" si="315"/>
        <v>0</v>
      </c>
      <c r="ES70" s="94">
        <f t="shared" si="315"/>
        <v>0</v>
      </c>
      <c r="EU70" s="194">
        <f t="shared" si="23"/>
        <v>0</v>
      </c>
      <c r="EW70" s="194">
        <f t="shared" si="24"/>
        <v>0</v>
      </c>
      <c r="EX70" s="194">
        <f t="shared" si="21"/>
        <v>0</v>
      </c>
    </row>
    <row r="71" spans="1:154" s="77" customFormat="1" ht="55.2">
      <c r="A71" s="82"/>
      <c r="B71" s="88"/>
      <c r="C71" s="100"/>
      <c r="D71" s="193" t="str">
        <f>'Incremental_Cost Year 1'!D237</f>
        <v>07450 Shërbime të Shëndetit Publik/AKSHI/Axhenda e digitaizimit</v>
      </c>
      <c r="E71" s="193" t="str">
        <f>'Incremental_Cost Year 1'!E237</f>
        <v>4.5.1. Rishikimi i statusit aktual të sistemit të survejancës laboratorike</v>
      </c>
      <c r="F71" s="96">
        <f>'Incremental_Cost Year 1'!F237</f>
        <v>2023</v>
      </c>
      <c r="G71" s="96">
        <f>'Incremental_Cost Year 1'!G237</f>
        <v>2025</v>
      </c>
      <c r="H71" s="92">
        <f>'Incremental_Cost Year 1'!AQ237</f>
        <v>0</v>
      </c>
      <c r="I71" s="92">
        <f>'Incremental_Cost Year 1'!AR237</f>
        <v>0</v>
      </c>
      <c r="J71" s="92">
        <f>'Incremental_Cost Year 1'!AS237</f>
        <v>0</v>
      </c>
      <c r="K71" s="92">
        <f>'Incremental_Cost Year 1'!AT237</f>
        <v>0</v>
      </c>
      <c r="L71" s="92">
        <f>'Incremental_Cost Year 1'!AU237</f>
        <v>0</v>
      </c>
      <c r="M71" s="92">
        <f>'Incremental_Cost Year 1'!AV237</f>
        <v>0</v>
      </c>
      <c r="N71" s="92">
        <f>'Incremental_Cost Year 1'!AW237</f>
        <v>0</v>
      </c>
      <c r="O71" s="92">
        <f>'Incremental_Cost Year 1'!AX237</f>
        <v>0</v>
      </c>
      <c r="P71" s="92">
        <f>'Incremental_Cost Year 1'!AY237</f>
        <v>0</v>
      </c>
      <c r="Q71" s="92">
        <f>'Incremental_Cost Year 1'!AZ237</f>
        <v>0</v>
      </c>
      <c r="R71" s="92">
        <f>'Incremental_Cost Year 1'!BA237</f>
        <v>0</v>
      </c>
      <c r="S71" s="92">
        <f>'Incremental_Cost Year 1'!BB237</f>
        <v>0</v>
      </c>
      <c r="T71" s="70"/>
      <c r="U71" s="92">
        <f>'Incremental_Cost Year 2'!AQ237</f>
        <v>0</v>
      </c>
      <c r="V71" s="92">
        <f>'Incremental_Cost Year 2'!AR237</f>
        <v>0</v>
      </c>
      <c r="W71" s="92">
        <f>'Incremental_Cost Year 2'!AS237</f>
        <v>0</v>
      </c>
      <c r="X71" s="92">
        <f>'Incremental_Cost Year 2'!AT237</f>
        <v>0</v>
      </c>
      <c r="Y71" s="92">
        <f>'Incremental_Cost Year 2'!AU237</f>
        <v>0</v>
      </c>
      <c r="Z71" s="92">
        <f>'Incremental_Cost Year 2'!AV237</f>
        <v>0</v>
      </c>
      <c r="AA71" s="92">
        <f>'Incremental_Cost Year 2'!AW237</f>
        <v>0</v>
      </c>
      <c r="AB71" s="92">
        <f>'Incremental_Cost Year 2'!AX237</f>
        <v>0</v>
      </c>
      <c r="AC71" s="92">
        <f>'Incremental_Cost Year 2'!AY237</f>
        <v>0</v>
      </c>
      <c r="AD71" s="92">
        <f>'Incremental_Cost Year 2'!AZ237</f>
        <v>0</v>
      </c>
      <c r="AE71" s="92">
        <f>'Incremental_Cost Year 2'!BA237</f>
        <v>0</v>
      </c>
      <c r="AF71" s="92">
        <f>'Incremental_Cost Year 2'!BB237</f>
        <v>0</v>
      </c>
      <c r="AG71" s="70"/>
      <c r="AH71" s="92">
        <f>'Incremental_Cost Year 3'!AQ237</f>
        <v>3646641.6</v>
      </c>
      <c r="AI71" s="92">
        <f>'Incremental_Cost Year 3'!AR237</f>
        <v>696000</v>
      </c>
      <c r="AJ71" s="92">
        <f>'Incremental_Cost Year 3'!AS237</f>
        <v>28750000</v>
      </c>
      <c r="AK71" s="92">
        <f>'Incremental_Cost Year 3'!AT237</f>
        <v>33092641.600000001</v>
      </c>
      <c r="AL71" s="92">
        <f>'Incremental_Cost Year 3'!AU237</f>
        <v>33092641.600000001</v>
      </c>
      <c r="AM71" s="92">
        <f>'Incremental_Cost Year 3'!AV237</f>
        <v>0</v>
      </c>
      <c r="AN71" s="92">
        <f>'Incremental_Cost Year 3'!AW237</f>
        <v>0</v>
      </c>
      <c r="AO71" s="92">
        <f>'Incremental_Cost Year 3'!AX237</f>
        <v>0</v>
      </c>
      <c r="AP71" s="92">
        <f>'Incremental_Cost Year 3'!AY237</f>
        <v>0</v>
      </c>
      <c r="AQ71" s="92">
        <f>'Incremental_Cost Year 3'!AZ237</f>
        <v>0</v>
      </c>
      <c r="AR71" s="92">
        <f>'Incremental_Cost Year 3'!BA237</f>
        <v>0</v>
      </c>
      <c r="AS71" s="92">
        <f>'Incremental_Cost Year 3'!BB237</f>
        <v>0</v>
      </c>
      <c r="AT71" s="70"/>
      <c r="AU71" s="92">
        <f>'Incremental_Cost Year 4'!AQ237</f>
        <v>9410688</v>
      </c>
      <c r="AV71" s="92">
        <f>'Incremental_Cost Year 4'!AR237</f>
        <v>1296000</v>
      </c>
      <c r="AW71" s="92">
        <f>'Incremental_Cost Year 4'!AS237</f>
        <v>57500000</v>
      </c>
      <c r="AX71" s="92">
        <f>'Incremental_Cost Year 4'!AT237</f>
        <v>68206688</v>
      </c>
      <c r="AY71" s="92">
        <f>'Incremental_Cost Year 4'!AU237</f>
        <v>68206688</v>
      </c>
      <c r="AZ71" s="92">
        <f>'Incremental_Cost Year 4'!AV237</f>
        <v>0</v>
      </c>
      <c r="BA71" s="92">
        <f>'Incremental_Cost Year 4'!AW237</f>
        <v>0</v>
      </c>
      <c r="BB71" s="92">
        <f>'Incremental_Cost Year 4'!AX237</f>
        <v>0</v>
      </c>
      <c r="BC71" s="92">
        <f>'Incremental_Cost Year 4'!AY237</f>
        <v>0</v>
      </c>
      <c r="BD71" s="92">
        <f>'Incremental_Cost Year 4'!AZ237</f>
        <v>0</v>
      </c>
      <c r="BE71" s="92">
        <f>'Incremental_Cost Year 4'!BA237</f>
        <v>0</v>
      </c>
      <c r="BF71" s="92">
        <f>'Incremental_Cost Year 4'!BB237</f>
        <v>0</v>
      </c>
      <c r="BG71" s="70"/>
      <c r="BH71" s="92">
        <f>'Incremental_Cost Year 5'!AQ237</f>
        <v>5764046.4000000004</v>
      </c>
      <c r="BI71" s="92">
        <f>'Incremental_Cost Year 5'!AR237</f>
        <v>600000</v>
      </c>
      <c r="BJ71" s="92">
        <f>'Incremental_Cost Year 5'!AS237</f>
        <v>28750000</v>
      </c>
      <c r="BK71" s="92">
        <f>'Incremental_Cost Year 5'!AT237</f>
        <v>35114046.399999999</v>
      </c>
      <c r="BL71" s="92">
        <f>'Incremental_Cost Year 5'!AU237</f>
        <v>35114046.399999999</v>
      </c>
      <c r="BM71" s="92">
        <f>'Incremental_Cost Year 5'!AV237</f>
        <v>0</v>
      </c>
      <c r="BN71" s="92">
        <f>'Incremental_Cost Year 5'!AW237</f>
        <v>0</v>
      </c>
      <c r="BO71" s="92">
        <f>'Incremental_Cost Year 5'!AX237</f>
        <v>0</v>
      </c>
      <c r="BP71" s="92">
        <f>'Incremental_Cost Year 5'!AY237</f>
        <v>0</v>
      </c>
      <c r="BQ71" s="92">
        <f>'Incremental_Cost Year 5'!AZ237</f>
        <v>0</v>
      </c>
      <c r="BR71" s="92">
        <f>'Incremental_Cost Year 5'!BA237</f>
        <v>0</v>
      </c>
      <c r="BS71" s="92">
        <f>'Incremental_Cost Year 5'!BB237</f>
        <v>0</v>
      </c>
      <c r="BT71" s="70"/>
      <c r="BU71" s="92">
        <f>'Incremental_Cost Year 6'!AQ237</f>
        <v>0</v>
      </c>
      <c r="BV71" s="92">
        <f>'Incremental_Cost Year 6'!AR237</f>
        <v>0</v>
      </c>
      <c r="BW71" s="92">
        <f>'Incremental_Cost Year 6'!AS237</f>
        <v>0</v>
      </c>
      <c r="BX71" s="92">
        <f>'Incremental_Cost Year 6'!AT237</f>
        <v>0</v>
      </c>
      <c r="BY71" s="92">
        <f>'Incremental_Cost Year 6'!AU237</f>
        <v>0</v>
      </c>
      <c r="BZ71" s="92">
        <f>'Incremental_Cost Year 6'!AV237</f>
        <v>0</v>
      </c>
      <c r="CA71" s="92">
        <f>'Incremental_Cost Year 6'!AW237</f>
        <v>0</v>
      </c>
      <c r="CB71" s="92">
        <f>'Incremental_Cost Year 6'!AX237</f>
        <v>0</v>
      </c>
      <c r="CC71" s="92">
        <f>'Incremental_Cost Year 6'!AY237</f>
        <v>0</v>
      </c>
      <c r="CD71" s="92">
        <f>'Incremental_Cost Year 6'!AZ237</f>
        <v>0</v>
      </c>
      <c r="CE71" s="92">
        <f>'Incremental_Cost Year 6'!BA237</f>
        <v>0</v>
      </c>
      <c r="CF71" s="92">
        <f>'Incremental_Cost Year 6'!BB237</f>
        <v>0</v>
      </c>
      <c r="CG71" s="70"/>
      <c r="CH71" s="92">
        <f>'Incremental_Cost Year 7'!AQ237</f>
        <v>0</v>
      </c>
      <c r="CI71" s="92">
        <f>'Incremental_Cost Year 7'!AR237</f>
        <v>0</v>
      </c>
      <c r="CJ71" s="92">
        <f>'Incremental_Cost Year 7'!AS237</f>
        <v>0</v>
      </c>
      <c r="CK71" s="92">
        <f>'Incremental_Cost Year 7'!AT237</f>
        <v>0</v>
      </c>
      <c r="CL71" s="92">
        <f>'Incremental_Cost Year 7'!AU237</f>
        <v>0</v>
      </c>
      <c r="CM71" s="92">
        <f>'Incremental_Cost Year 7'!AV237</f>
        <v>0</v>
      </c>
      <c r="CN71" s="92">
        <f>'Incremental_Cost Year 7'!AW237</f>
        <v>0</v>
      </c>
      <c r="CO71" s="92">
        <f>'Incremental_Cost Year 7'!AX237</f>
        <v>0</v>
      </c>
      <c r="CP71" s="92">
        <f>'Incremental_Cost Year 7'!AY237</f>
        <v>0</v>
      </c>
      <c r="CQ71" s="92">
        <f>'Incremental_Cost Year 7'!AZ237</f>
        <v>0</v>
      </c>
      <c r="CR71" s="92">
        <f>'Incremental_Cost Year 7'!BA237</f>
        <v>0</v>
      </c>
      <c r="CS71" s="92">
        <f>'Incremental_Cost Year 7'!BB237</f>
        <v>0</v>
      </c>
      <c r="CT71" s="70"/>
      <c r="CU71" s="92">
        <f>'Incremental_Cost Year 8'!AQ237</f>
        <v>0</v>
      </c>
      <c r="CV71" s="92">
        <f>'Incremental_Cost Year 8'!AR237</f>
        <v>0</v>
      </c>
      <c r="CW71" s="92">
        <f>'Incremental_Cost Year 8'!AS237</f>
        <v>0</v>
      </c>
      <c r="CX71" s="92">
        <f>'Incremental_Cost Year 8'!AT237</f>
        <v>0</v>
      </c>
      <c r="CY71" s="92">
        <f>'Incremental_Cost Year 8'!AU237</f>
        <v>0</v>
      </c>
      <c r="CZ71" s="92">
        <f>'Incremental_Cost Year 8'!AV237</f>
        <v>0</v>
      </c>
      <c r="DA71" s="92">
        <f>'Incremental_Cost Year 8'!AW237</f>
        <v>0</v>
      </c>
      <c r="DB71" s="92">
        <f>'Incremental_Cost Year 8'!AX237</f>
        <v>0</v>
      </c>
      <c r="DC71" s="92">
        <f>'Incremental_Cost Year 8'!AY237</f>
        <v>0</v>
      </c>
      <c r="DD71" s="92">
        <f>'Incremental_Cost Year 8'!AZ237</f>
        <v>0</v>
      </c>
      <c r="DE71" s="92">
        <f>'Incremental_Cost Year 8'!BA237</f>
        <v>0</v>
      </c>
      <c r="DF71" s="92">
        <f>'Incremental_Cost Year 8'!BB237</f>
        <v>0</v>
      </c>
      <c r="DG71" s="70"/>
      <c r="DH71" s="92">
        <f>'Incremental_Cost Year 9'!AQ237</f>
        <v>0</v>
      </c>
      <c r="DI71" s="92">
        <f>'Incremental_Cost Year 9'!AR237</f>
        <v>0</v>
      </c>
      <c r="DJ71" s="92">
        <f>'Incremental_Cost Year 9'!AS237</f>
        <v>0</v>
      </c>
      <c r="DK71" s="92">
        <f>'Incremental_Cost Year 9'!AT237</f>
        <v>0</v>
      </c>
      <c r="DL71" s="92">
        <f>'Incremental_Cost Year 9'!AU237</f>
        <v>0</v>
      </c>
      <c r="DM71" s="92">
        <f>'Incremental_Cost Year 9'!AV237</f>
        <v>0</v>
      </c>
      <c r="DN71" s="92">
        <f>'Incremental_Cost Year 9'!AW237</f>
        <v>0</v>
      </c>
      <c r="DO71" s="92">
        <f>'Incremental_Cost Year 9'!AX237</f>
        <v>0</v>
      </c>
      <c r="DP71" s="92">
        <f>'Incremental_Cost Year 9'!AY237</f>
        <v>0</v>
      </c>
      <c r="DQ71" s="92">
        <f>'Incremental_Cost Year 9'!AZ237</f>
        <v>0</v>
      </c>
      <c r="DR71" s="92">
        <f>'Incremental_Cost Year 9'!BA237</f>
        <v>0</v>
      </c>
      <c r="DS71" s="92">
        <f>'Incremental_Cost Year 9'!BB237</f>
        <v>0</v>
      </c>
      <c r="DT71" s="70"/>
      <c r="DU71" s="92">
        <f>'Incremental_Cost Year 10'!AQ237</f>
        <v>0</v>
      </c>
      <c r="DV71" s="92">
        <f>'Incremental_Cost Year 10'!AR237</f>
        <v>0</v>
      </c>
      <c r="DW71" s="92">
        <f>'Incremental_Cost Year 10'!AS237</f>
        <v>0</v>
      </c>
      <c r="DX71" s="92">
        <f>'Incremental_Cost Year 10'!AT237</f>
        <v>0</v>
      </c>
      <c r="DY71" s="92">
        <f>'Incremental_Cost Year 10'!AU237</f>
        <v>0</v>
      </c>
      <c r="DZ71" s="92">
        <f>'Incremental_Cost Year 10'!AV237</f>
        <v>0</v>
      </c>
      <c r="EA71" s="92">
        <f>'Incremental_Cost Year 10'!AW237</f>
        <v>0</v>
      </c>
      <c r="EB71" s="92">
        <f>'Incremental_Cost Year 10'!AX237</f>
        <v>0</v>
      </c>
      <c r="EC71" s="92">
        <f>'Incremental_Cost Year 10'!AY237</f>
        <v>0</v>
      </c>
      <c r="ED71" s="92">
        <f>'Incremental_Cost Year 10'!AZ237</f>
        <v>0</v>
      </c>
      <c r="EE71" s="92">
        <f>'Incremental_Cost Year 10'!BA237</f>
        <v>0</v>
      </c>
      <c r="EF71" s="92">
        <f>'Incremental_Cost Year 10'!BB237</f>
        <v>0</v>
      </c>
      <c r="EG71" s="70"/>
      <c r="EH71" s="92">
        <f t="shared" ref="EH71:ES71" si="316">H71+U71+AH71+AU71+BH71+BU71+CH71+CU71+DH71+DU71</f>
        <v>18821376</v>
      </c>
      <c r="EI71" s="92">
        <f t="shared" si="316"/>
        <v>2592000</v>
      </c>
      <c r="EJ71" s="92">
        <f t="shared" si="316"/>
        <v>115000000</v>
      </c>
      <c r="EK71" s="92">
        <f t="shared" si="316"/>
        <v>136413376</v>
      </c>
      <c r="EL71" s="92">
        <f t="shared" si="316"/>
        <v>136413376</v>
      </c>
      <c r="EM71" s="92">
        <f t="shared" si="316"/>
        <v>0</v>
      </c>
      <c r="EN71" s="92">
        <f t="shared" si="316"/>
        <v>0</v>
      </c>
      <c r="EO71" s="92">
        <f t="shared" si="316"/>
        <v>0</v>
      </c>
      <c r="EP71" s="92">
        <f t="shared" si="316"/>
        <v>0</v>
      </c>
      <c r="EQ71" s="92">
        <f t="shared" si="316"/>
        <v>0</v>
      </c>
      <c r="ER71" s="92">
        <f t="shared" si="316"/>
        <v>0</v>
      </c>
      <c r="ES71" s="92">
        <f t="shared" si="316"/>
        <v>0</v>
      </c>
      <c r="EU71" s="194">
        <f t="shared" si="23"/>
        <v>0</v>
      </c>
      <c r="EW71" s="194">
        <f t="shared" si="24"/>
        <v>0</v>
      </c>
      <c r="EX71" s="194">
        <f t="shared" ref="EX71:EX88" si="317">ES71-EW71</f>
        <v>0</v>
      </c>
    </row>
    <row r="72" spans="1:154" s="77" customFormat="1">
      <c r="A72" s="87"/>
      <c r="B72" s="90"/>
      <c r="C72" s="404" t="str">
        <f>'Incremental_Cost Year 1'!C238:E238</f>
        <v>4.6 Objektivi Specifik: Reagimi ndaj emergjencave dhe forcimi i komunikimit të riskut</v>
      </c>
      <c r="D72" s="404"/>
      <c r="E72" s="405"/>
      <c r="F72" s="99"/>
      <c r="G72" s="99"/>
      <c r="H72" s="94">
        <f>SUM(H73:H73)</f>
        <v>5179729.5</v>
      </c>
      <c r="I72" s="94">
        <f t="shared" ref="I72:S72" si="318">SUM(I73:I73)</f>
        <v>0</v>
      </c>
      <c r="J72" s="94">
        <f t="shared" si="318"/>
        <v>0</v>
      </c>
      <c r="K72" s="94">
        <f t="shared" si="318"/>
        <v>5179729.5</v>
      </c>
      <c r="L72" s="94">
        <f t="shared" si="318"/>
        <v>5179729.5</v>
      </c>
      <c r="M72" s="94">
        <f t="shared" si="318"/>
        <v>0</v>
      </c>
      <c r="N72" s="94">
        <f t="shared" si="318"/>
        <v>0</v>
      </c>
      <c r="O72" s="94">
        <f t="shared" si="318"/>
        <v>0</v>
      </c>
      <c r="P72" s="94">
        <f t="shared" si="318"/>
        <v>0</v>
      </c>
      <c r="Q72" s="94">
        <f t="shared" si="318"/>
        <v>0</v>
      </c>
      <c r="R72" s="94">
        <f t="shared" si="318"/>
        <v>0</v>
      </c>
      <c r="S72" s="94">
        <f t="shared" si="318"/>
        <v>0</v>
      </c>
      <c r="T72" s="70"/>
      <c r="U72" s="94">
        <f>SUM(U73:U73)</f>
        <v>5179729.5</v>
      </c>
      <c r="V72" s="94">
        <f t="shared" ref="V72:AF72" si="319">SUM(V73:V73)</f>
        <v>0</v>
      </c>
      <c r="W72" s="94">
        <f t="shared" si="319"/>
        <v>0</v>
      </c>
      <c r="X72" s="94">
        <f t="shared" si="319"/>
        <v>5179729.5</v>
      </c>
      <c r="Y72" s="94">
        <f t="shared" si="319"/>
        <v>5179729.5</v>
      </c>
      <c r="Z72" s="94">
        <f t="shared" si="319"/>
        <v>0</v>
      </c>
      <c r="AA72" s="94">
        <f t="shared" si="319"/>
        <v>0</v>
      </c>
      <c r="AB72" s="94">
        <f t="shared" si="319"/>
        <v>0</v>
      </c>
      <c r="AC72" s="94">
        <f t="shared" si="319"/>
        <v>0</v>
      </c>
      <c r="AD72" s="94">
        <f t="shared" si="319"/>
        <v>0</v>
      </c>
      <c r="AE72" s="94">
        <f t="shared" si="319"/>
        <v>0</v>
      </c>
      <c r="AF72" s="94">
        <f t="shared" si="319"/>
        <v>0</v>
      </c>
      <c r="AG72" s="70"/>
      <c r="AH72" s="94">
        <f>SUM(AH73:AH73)</f>
        <v>3529008</v>
      </c>
      <c r="AI72" s="94">
        <f t="shared" ref="AI72:AS72" si="320">SUM(AI73:AI73)</f>
        <v>0</v>
      </c>
      <c r="AJ72" s="94">
        <f t="shared" si="320"/>
        <v>28750000</v>
      </c>
      <c r="AK72" s="94">
        <f t="shared" si="320"/>
        <v>32279008</v>
      </c>
      <c r="AL72" s="94">
        <f t="shared" si="320"/>
        <v>32279008</v>
      </c>
      <c r="AM72" s="94">
        <f t="shared" si="320"/>
        <v>0</v>
      </c>
      <c r="AN72" s="94">
        <f t="shared" si="320"/>
        <v>0</v>
      </c>
      <c r="AO72" s="94">
        <f t="shared" si="320"/>
        <v>0</v>
      </c>
      <c r="AP72" s="94">
        <f t="shared" si="320"/>
        <v>0</v>
      </c>
      <c r="AQ72" s="94">
        <f t="shared" si="320"/>
        <v>0</v>
      </c>
      <c r="AR72" s="94">
        <f t="shared" si="320"/>
        <v>0</v>
      </c>
      <c r="AS72" s="94">
        <f t="shared" si="320"/>
        <v>0</v>
      </c>
      <c r="AT72" s="70"/>
      <c r="AU72" s="94">
        <f>SUM(AU73:AU73)</f>
        <v>3529008</v>
      </c>
      <c r="AV72" s="94">
        <f t="shared" ref="AV72:BF72" si="321">SUM(AV73:AV73)</f>
        <v>0</v>
      </c>
      <c r="AW72" s="94">
        <f t="shared" si="321"/>
        <v>28750000</v>
      </c>
      <c r="AX72" s="94">
        <f t="shared" si="321"/>
        <v>32279008</v>
      </c>
      <c r="AY72" s="94">
        <f t="shared" si="321"/>
        <v>32279008</v>
      </c>
      <c r="AZ72" s="94">
        <f t="shared" si="321"/>
        <v>0</v>
      </c>
      <c r="BA72" s="94">
        <f t="shared" si="321"/>
        <v>0</v>
      </c>
      <c r="BB72" s="94">
        <f t="shared" si="321"/>
        <v>0</v>
      </c>
      <c r="BC72" s="94">
        <f t="shared" si="321"/>
        <v>0</v>
      </c>
      <c r="BD72" s="94">
        <f t="shared" si="321"/>
        <v>0</v>
      </c>
      <c r="BE72" s="94">
        <f t="shared" si="321"/>
        <v>0</v>
      </c>
      <c r="BF72" s="94">
        <f t="shared" si="321"/>
        <v>0</v>
      </c>
      <c r="BG72" s="70"/>
      <c r="BH72" s="94">
        <f>SUM(BH73:BH73)</f>
        <v>0</v>
      </c>
      <c r="BI72" s="94">
        <f t="shared" ref="BI72:BS72" si="322">SUM(BI73:BI73)</f>
        <v>0</v>
      </c>
      <c r="BJ72" s="94">
        <f t="shared" si="322"/>
        <v>0</v>
      </c>
      <c r="BK72" s="94">
        <f t="shared" si="322"/>
        <v>0</v>
      </c>
      <c r="BL72" s="94">
        <f t="shared" si="322"/>
        <v>0</v>
      </c>
      <c r="BM72" s="94">
        <f t="shared" si="322"/>
        <v>0</v>
      </c>
      <c r="BN72" s="94">
        <f t="shared" si="322"/>
        <v>0</v>
      </c>
      <c r="BO72" s="94">
        <f t="shared" si="322"/>
        <v>0</v>
      </c>
      <c r="BP72" s="94">
        <f t="shared" si="322"/>
        <v>0</v>
      </c>
      <c r="BQ72" s="94">
        <f t="shared" si="322"/>
        <v>0</v>
      </c>
      <c r="BR72" s="94">
        <f t="shared" si="322"/>
        <v>0</v>
      </c>
      <c r="BS72" s="94">
        <f t="shared" si="322"/>
        <v>0</v>
      </c>
      <c r="BT72" s="70"/>
      <c r="BU72" s="94">
        <f>SUM(BU73:BU73)</f>
        <v>0</v>
      </c>
      <c r="BV72" s="94">
        <f t="shared" ref="BV72:CF72" si="323">SUM(BV73:BV73)</f>
        <v>0</v>
      </c>
      <c r="BW72" s="94">
        <f t="shared" si="323"/>
        <v>0</v>
      </c>
      <c r="BX72" s="94">
        <f t="shared" si="323"/>
        <v>0</v>
      </c>
      <c r="BY72" s="94">
        <f t="shared" si="323"/>
        <v>0</v>
      </c>
      <c r="BZ72" s="94">
        <f t="shared" si="323"/>
        <v>0</v>
      </c>
      <c r="CA72" s="94">
        <f t="shared" si="323"/>
        <v>0</v>
      </c>
      <c r="CB72" s="94">
        <f t="shared" si="323"/>
        <v>0</v>
      </c>
      <c r="CC72" s="94">
        <f t="shared" si="323"/>
        <v>0</v>
      </c>
      <c r="CD72" s="94">
        <f t="shared" si="323"/>
        <v>0</v>
      </c>
      <c r="CE72" s="94">
        <f t="shared" si="323"/>
        <v>0</v>
      </c>
      <c r="CF72" s="94">
        <f t="shared" si="323"/>
        <v>0</v>
      </c>
      <c r="CG72" s="70"/>
      <c r="CH72" s="94">
        <f>SUM(CH73:CH73)</f>
        <v>0</v>
      </c>
      <c r="CI72" s="94">
        <f t="shared" ref="CI72:CS72" si="324">SUM(CI73:CI73)</f>
        <v>0</v>
      </c>
      <c r="CJ72" s="94">
        <f t="shared" si="324"/>
        <v>0</v>
      </c>
      <c r="CK72" s="94">
        <f t="shared" si="324"/>
        <v>0</v>
      </c>
      <c r="CL72" s="94">
        <f t="shared" si="324"/>
        <v>0</v>
      </c>
      <c r="CM72" s="94">
        <f t="shared" si="324"/>
        <v>0</v>
      </c>
      <c r="CN72" s="94">
        <f t="shared" si="324"/>
        <v>0</v>
      </c>
      <c r="CO72" s="94">
        <f t="shared" si="324"/>
        <v>0</v>
      </c>
      <c r="CP72" s="94">
        <f t="shared" si="324"/>
        <v>0</v>
      </c>
      <c r="CQ72" s="94">
        <f t="shared" si="324"/>
        <v>0</v>
      </c>
      <c r="CR72" s="94">
        <f t="shared" si="324"/>
        <v>0</v>
      </c>
      <c r="CS72" s="94">
        <f t="shared" si="324"/>
        <v>0</v>
      </c>
      <c r="CT72" s="70"/>
      <c r="CU72" s="94">
        <f>SUM(CU73:CU73)</f>
        <v>0</v>
      </c>
      <c r="CV72" s="94">
        <f t="shared" ref="CV72:DF72" si="325">SUM(CV73:CV73)</f>
        <v>0</v>
      </c>
      <c r="CW72" s="94">
        <f t="shared" si="325"/>
        <v>0</v>
      </c>
      <c r="CX72" s="94">
        <f t="shared" si="325"/>
        <v>0</v>
      </c>
      <c r="CY72" s="94">
        <f t="shared" si="325"/>
        <v>0</v>
      </c>
      <c r="CZ72" s="94">
        <f t="shared" si="325"/>
        <v>0</v>
      </c>
      <c r="DA72" s="94">
        <f t="shared" si="325"/>
        <v>0</v>
      </c>
      <c r="DB72" s="94">
        <f t="shared" si="325"/>
        <v>0</v>
      </c>
      <c r="DC72" s="94">
        <f t="shared" si="325"/>
        <v>0</v>
      </c>
      <c r="DD72" s="94">
        <f t="shared" si="325"/>
        <v>0</v>
      </c>
      <c r="DE72" s="94">
        <f t="shared" si="325"/>
        <v>0</v>
      </c>
      <c r="DF72" s="94">
        <f t="shared" si="325"/>
        <v>0</v>
      </c>
      <c r="DG72" s="70"/>
      <c r="DH72" s="94">
        <f>SUM(DH73:DH73)</f>
        <v>0</v>
      </c>
      <c r="DI72" s="94">
        <f t="shared" ref="DI72:DS72" si="326">SUM(DI73:DI73)</f>
        <v>0</v>
      </c>
      <c r="DJ72" s="94">
        <f t="shared" si="326"/>
        <v>0</v>
      </c>
      <c r="DK72" s="94">
        <f t="shared" si="326"/>
        <v>0</v>
      </c>
      <c r="DL72" s="94">
        <f t="shared" si="326"/>
        <v>0</v>
      </c>
      <c r="DM72" s="94">
        <f t="shared" si="326"/>
        <v>0</v>
      </c>
      <c r="DN72" s="94">
        <f t="shared" si="326"/>
        <v>0</v>
      </c>
      <c r="DO72" s="94">
        <f t="shared" si="326"/>
        <v>0</v>
      </c>
      <c r="DP72" s="94">
        <f t="shared" si="326"/>
        <v>0</v>
      </c>
      <c r="DQ72" s="94">
        <f t="shared" si="326"/>
        <v>0</v>
      </c>
      <c r="DR72" s="94">
        <f t="shared" si="326"/>
        <v>0</v>
      </c>
      <c r="DS72" s="94">
        <f t="shared" si="326"/>
        <v>0</v>
      </c>
      <c r="DT72" s="70"/>
      <c r="DU72" s="94">
        <f>SUM(DU73:DU73)</f>
        <v>0</v>
      </c>
      <c r="DV72" s="94">
        <f t="shared" ref="DV72:EF72" si="327">SUM(DV73:DV73)</f>
        <v>0</v>
      </c>
      <c r="DW72" s="94">
        <f t="shared" si="327"/>
        <v>0</v>
      </c>
      <c r="DX72" s="94">
        <f t="shared" si="327"/>
        <v>0</v>
      </c>
      <c r="DY72" s="94">
        <f t="shared" si="327"/>
        <v>0</v>
      </c>
      <c r="DZ72" s="94">
        <f t="shared" si="327"/>
        <v>0</v>
      </c>
      <c r="EA72" s="94">
        <f t="shared" si="327"/>
        <v>0</v>
      </c>
      <c r="EB72" s="94">
        <f t="shared" si="327"/>
        <v>0</v>
      </c>
      <c r="EC72" s="94">
        <f t="shared" si="327"/>
        <v>0</v>
      </c>
      <c r="ED72" s="94">
        <f t="shared" si="327"/>
        <v>0</v>
      </c>
      <c r="EE72" s="94">
        <f t="shared" si="327"/>
        <v>0</v>
      </c>
      <c r="EF72" s="94">
        <f t="shared" si="327"/>
        <v>0</v>
      </c>
      <c r="EG72" s="70"/>
      <c r="EH72" s="94">
        <f t="shared" ref="EH72:ES72" si="328">SUM(EH73:EH73)</f>
        <v>17417475</v>
      </c>
      <c r="EI72" s="94">
        <f t="shared" si="328"/>
        <v>0</v>
      </c>
      <c r="EJ72" s="94">
        <f t="shared" si="328"/>
        <v>57500000</v>
      </c>
      <c r="EK72" s="94">
        <f t="shared" si="328"/>
        <v>74917475</v>
      </c>
      <c r="EL72" s="94">
        <f t="shared" si="328"/>
        <v>74917475</v>
      </c>
      <c r="EM72" s="94">
        <f t="shared" si="328"/>
        <v>0</v>
      </c>
      <c r="EN72" s="94">
        <f t="shared" si="328"/>
        <v>0</v>
      </c>
      <c r="EO72" s="94">
        <f t="shared" si="328"/>
        <v>0</v>
      </c>
      <c r="EP72" s="94">
        <f t="shared" si="328"/>
        <v>0</v>
      </c>
      <c r="EQ72" s="94">
        <f t="shared" si="328"/>
        <v>0</v>
      </c>
      <c r="ER72" s="94">
        <f t="shared" si="328"/>
        <v>0</v>
      </c>
      <c r="ES72" s="94">
        <f t="shared" si="328"/>
        <v>0</v>
      </c>
      <c r="EU72" s="194">
        <f t="shared" si="23"/>
        <v>0</v>
      </c>
      <c r="EW72" s="194">
        <f t="shared" si="24"/>
        <v>0</v>
      </c>
      <c r="EX72" s="194">
        <f t="shared" si="317"/>
        <v>0</v>
      </c>
    </row>
    <row r="73" spans="1:154" s="77" customFormat="1" ht="69">
      <c r="A73" s="82"/>
      <c r="B73" s="88"/>
      <c r="C73" s="100"/>
      <c r="D73" s="193" t="str">
        <f>'Incremental_Cost Year 1'!D243</f>
        <v>07450 Shërbime të Shëndetit Publik/01110 Planifikimi, Menaxhimi dhe AdministrimiAKSHI/Axhenda e digitaizimit</v>
      </c>
      <c r="E73" s="193" t="str">
        <f>'Incremental_Cost Year 1'!E243</f>
        <v xml:space="preserve">4.6.1 Krijimi dhe zbatimi i strategjisë së komunikimit të riskut të pandemisë </v>
      </c>
      <c r="F73" s="96">
        <f>'Incremental_Cost Year 1'!F243</f>
        <v>2021</v>
      </c>
      <c r="G73" s="96">
        <f>'Incremental_Cost Year 1'!G243</f>
        <v>2024</v>
      </c>
      <c r="H73" s="92">
        <f>'Incremental_Cost Year 1'!AQ243</f>
        <v>5179729.5</v>
      </c>
      <c r="I73" s="92">
        <f>'Incremental_Cost Year 1'!AR243</f>
        <v>0</v>
      </c>
      <c r="J73" s="92">
        <f>'Incremental_Cost Year 1'!AS243</f>
        <v>0</v>
      </c>
      <c r="K73" s="92">
        <f>'Incremental_Cost Year 1'!AT243</f>
        <v>5179729.5</v>
      </c>
      <c r="L73" s="92">
        <f>'Incremental_Cost Year 1'!AU243</f>
        <v>5179729.5</v>
      </c>
      <c r="M73" s="92">
        <f>'Incremental_Cost Year 1'!AV243</f>
        <v>0</v>
      </c>
      <c r="N73" s="92">
        <f>'Incremental_Cost Year 1'!AW243</f>
        <v>0</v>
      </c>
      <c r="O73" s="92">
        <f>'Incremental_Cost Year 1'!AX243</f>
        <v>0</v>
      </c>
      <c r="P73" s="92">
        <f>'Incremental_Cost Year 1'!AY243</f>
        <v>0</v>
      </c>
      <c r="Q73" s="92">
        <f>'Incremental_Cost Year 1'!AZ243</f>
        <v>0</v>
      </c>
      <c r="R73" s="92">
        <f>'Incremental_Cost Year 1'!BA243</f>
        <v>0</v>
      </c>
      <c r="S73" s="92">
        <f>'Incremental_Cost Year 1'!BB243</f>
        <v>0</v>
      </c>
      <c r="T73" s="70"/>
      <c r="U73" s="92">
        <f>'Incremental_Cost Year 2'!AQ243</f>
        <v>5179729.5</v>
      </c>
      <c r="V73" s="92">
        <f>'Incremental_Cost Year 2'!AR243</f>
        <v>0</v>
      </c>
      <c r="W73" s="92">
        <f>'Incremental_Cost Year 2'!AS243</f>
        <v>0</v>
      </c>
      <c r="X73" s="92">
        <f>'Incremental_Cost Year 2'!AT243</f>
        <v>5179729.5</v>
      </c>
      <c r="Y73" s="92">
        <f>'Incremental_Cost Year 2'!AU243</f>
        <v>5179729.5</v>
      </c>
      <c r="Z73" s="92">
        <f>'Incremental_Cost Year 2'!AV243</f>
        <v>0</v>
      </c>
      <c r="AA73" s="92">
        <f>'Incremental_Cost Year 2'!AW243</f>
        <v>0</v>
      </c>
      <c r="AB73" s="92">
        <f>'Incremental_Cost Year 2'!AX243</f>
        <v>0</v>
      </c>
      <c r="AC73" s="92">
        <f>'Incremental_Cost Year 2'!AY243</f>
        <v>0</v>
      </c>
      <c r="AD73" s="92">
        <f>'Incremental_Cost Year 2'!AZ243</f>
        <v>0</v>
      </c>
      <c r="AE73" s="92">
        <f>'Incremental_Cost Year 2'!BA243</f>
        <v>0</v>
      </c>
      <c r="AF73" s="92">
        <f>'Incremental_Cost Year 2'!BB243</f>
        <v>0</v>
      </c>
      <c r="AG73" s="70"/>
      <c r="AH73" s="92">
        <f>'Incremental_Cost Year 3'!AQ243</f>
        <v>3529008</v>
      </c>
      <c r="AI73" s="92">
        <f>'Incremental_Cost Year 3'!AR243</f>
        <v>0</v>
      </c>
      <c r="AJ73" s="92">
        <f>'Incremental_Cost Year 3'!AS243</f>
        <v>28750000</v>
      </c>
      <c r="AK73" s="92">
        <f>'Incremental_Cost Year 3'!AT243</f>
        <v>32279008</v>
      </c>
      <c r="AL73" s="92">
        <f>'Incremental_Cost Year 3'!AU243</f>
        <v>32279008</v>
      </c>
      <c r="AM73" s="92">
        <f>'Incremental_Cost Year 3'!AV243</f>
        <v>0</v>
      </c>
      <c r="AN73" s="92">
        <f>'Incremental_Cost Year 3'!AW243</f>
        <v>0</v>
      </c>
      <c r="AO73" s="92">
        <f>'Incremental_Cost Year 3'!AX243</f>
        <v>0</v>
      </c>
      <c r="AP73" s="92">
        <f>'Incremental_Cost Year 3'!AY243</f>
        <v>0</v>
      </c>
      <c r="AQ73" s="92">
        <f>'Incremental_Cost Year 3'!AZ243</f>
        <v>0</v>
      </c>
      <c r="AR73" s="92">
        <f>'Incremental_Cost Year 3'!BA243</f>
        <v>0</v>
      </c>
      <c r="AS73" s="92">
        <f>'Incremental_Cost Year 3'!BB243</f>
        <v>0</v>
      </c>
      <c r="AT73" s="70"/>
      <c r="AU73" s="92">
        <f>'Incremental_Cost Year 4'!AQ243</f>
        <v>3529008</v>
      </c>
      <c r="AV73" s="92">
        <f>'Incremental_Cost Year 4'!AR243</f>
        <v>0</v>
      </c>
      <c r="AW73" s="92">
        <f>'Incremental_Cost Year 4'!AS243</f>
        <v>28750000</v>
      </c>
      <c r="AX73" s="92">
        <f>'Incremental_Cost Year 4'!AT243</f>
        <v>32279008</v>
      </c>
      <c r="AY73" s="92">
        <f>'Incremental_Cost Year 4'!AU243</f>
        <v>32279008</v>
      </c>
      <c r="AZ73" s="92">
        <f>'Incremental_Cost Year 4'!AV243</f>
        <v>0</v>
      </c>
      <c r="BA73" s="92">
        <f>'Incremental_Cost Year 4'!AW243</f>
        <v>0</v>
      </c>
      <c r="BB73" s="92">
        <f>'Incremental_Cost Year 4'!AX243</f>
        <v>0</v>
      </c>
      <c r="BC73" s="92">
        <f>'Incremental_Cost Year 4'!AY243</f>
        <v>0</v>
      </c>
      <c r="BD73" s="92">
        <f>'Incremental_Cost Year 4'!AZ243</f>
        <v>0</v>
      </c>
      <c r="BE73" s="92">
        <f>'Incremental_Cost Year 4'!BA243</f>
        <v>0</v>
      </c>
      <c r="BF73" s="92">
        <f>'Incremental_Cost Year 4'!BB243</f>
        <v>0</v>
      </c>
      <c r="BG73" s="70"/>
      <c r="BH73" s="92">
        <f>'Incremental_Cost Year 5'!AQ243</f>
        <v>0</v>
      </c>
      <c r="BI73" s="92">
        <f>'Incremental_Cost Year 5'!AR243</f>
        <v>0</v>
      </c>
      <c r="BJ73" s="92">
        <f>'Incremental_Cost Year 5'!AS243</f>
        <v>0</v>
      </c>
      <c r="BK73" s="92">
        <f>'Incremental_Cost Year 5'!AT243</f>
        <v>0</v>
      </c>
      <c r="BL73" s="92">
        <f>'Incremental_Cost Year 5'!AU243</f>
        <v>0</v>
      </c>
      <c r="BM73" s="92">
        <f>'Incremental_Cost Year 5'!AV243</f>
        <v>0</v>
      </c>
      <c r="BN73" s="92">
        <f>'Incremental_Cost Year 5'!AW243</f>
        <v>0</v>
      </c>
      <c r="BO73" s="92">
        <f>'Incremental_Cost Year 5'!AX243</f>
        <v>0</v>
      </c>
      <c r="BP73" s="92">
        <f>'Incremental_Cost Year 5'!AY243</f>
        <v>0</v>
      </c>
      <c r="BQ73" s="92">
        <f>'Incremental_Cost Year 5'!AZ243</f>
        <v>0</v>
      </c>
      <c r="BR73" s="92">
        <f>'Incremental_Cost Year 5'!BA243</f>
        <v>0</v>
      </c>
      <c r="BS73" s="92">
        <f>'Incremental_Cost Year 5'!BB243</f>
        <v>0</v>
      </c>
      <c r="BT73" s="70"/>
      <c r="BU73" s="92">
        <f>'Incremental_Cost Year 6'!AQ243</f>
        <v>0</v>
      </c>
      <c r="BV73" s="92">
        <f>'Incremental_Cost Year 6'!AR243</f>
        <v>0</v>
      </c>
      <c r="BW73" s="92">
        <f>'Incremental_Cost Year 6'!AS243</f>
        <v>0</v>
      </c>
      <c r="BX73" s="92">
        <f>'Incremental_Cost Year 6'!AT243</f>
        <v>0</v>
      </c>
      <c r="BY73" s="92">
        <f>'Incremental_Cost Year 6'!AU243</f>
        <v>0</v>
      </c>
      <c r="BZ73" s="92">
        <f>'Incremental_Cost Year 6'!AV243</f>
        <v>0</v>
      </c>
      <c r="CA73" s="92">
        <f>'Incremental_Cost Year 6'!AW243</f>
        <v>0</v>
      </c>
      <c r="CB73" s="92">
        <f>'Incremental_Cost Year 6'!AX243</f>
        <v>0</v>
      </c>
      <c r="CC73" s="92">
        <f>'Incremental_Cost Year 6'!AY243</f>
        <v>0</v>
      </c>
      <c r="CD73" s="92">
        <f>'Incremental_Cost Year 6'!AZ243</f>
        <v>0</v>
      </c>
      <c r="CE73" s="92">
        <f>'Incremental_Cost Year 6'!BA243</f>
        <v>0</v>
      </c>
      <c r="CF73" s="92">
        <f>'Incremental_Cost Year 6'!BB243</f>
        <v>0</v>
      </c>
      <c r="CG73" s="70"/>
      <c r="CH73" s="92">
        <f>'Incremental_Cost Year 7'!AQ243</f>
        <v>0</v>
      </c>
      <c r="CI73" s="92">
        <f>'Incremental_Cost Year 7'!AR243</f>
        <v>0</v>
      </c>
      <c r="CJ73" s="92">
        <f>'Incremental_Cost Year 7'!AS243</f>
        <v>0</v>
      </c>
      <c r="CK73" s="92">
        <f>'Incremental_Cost Year 7'!AT243</f>
        <v>0</v>
      </c>
      <c r="CL73" s="92">
        <f>'Incremental_Cost Year 7'!AU243</f>
        <v>0</v>
      </c>
      <c r="CM73" s="92">
        <f>'Incremental_Cost Year 7'!AV243</f>
        <v>0</v>
      </c>
      <c r="CN73" s="92">
        <f>'Incremental_Cost Year 7'!AW243</f>
        <v>0</v>
      </c>
      <c r="CO73" s="92">
        <f>'Incremental_Cost Year 7'!AX243</f>
        <v>0</v>
      </c>
      <c r="CP73" s="92">
        <f>'Incremental_Cost Year 7'!AY243</f>
        <v>0</v>
      </c>
      <c r="CQ73" s="92">
        <f>'Incremental_Cost Year 7'!AZ243</f>
        <v>0</v>
      </c>
      <c r="CR73" s="92">
        <f>'Incremental_Cost Year 7'!BA243</f>
        <v>0</v>
      </c>
      <c r="CS73" s="92">
        <f>'Incremental_Cost Year 7'!BB243</f>
        <v>0</v>
      </c>
      <c r="CT73" s="70"/>
      <c r="CU73" s="92">
        <f>'Incremental_Cost Year 8'!AQ243</f>
        <v>0</v>
      </c>
      <c r="CV73" s="92">
        <f>'Incremental_Cost Year 8'!AR243</f>
        <v>0</v>
      </c>
      <c r="CW73" s="92">
        <f>'Incremental_Cost Year 8'!AS243</f>
        <v>0</v>
      </c>
      <c r="CX73" s="92">
        <f>'Incremental_Cost Year 8'!AT243</f>
        <v>0</v>
      </c>
      <c r="CY73" s="92">
        <f>'Incremental_Cost Year 8'!AU243</f>
        <v>0</v>
      </c>
      <c r="CZ73" s="92">
        <f>'Incremental_Cost Year 8'!AV243</f>
        <v>0</v>
      </c>
      <c r="DA73" s="92">
        <f>'Incremental_Cost Year 8'!AW243</f>
        <v>0</v>
      </c>
      <c r="DB73" s="92">
        <f>'Incremental_Cost Year 8'!AX243</f>
        <v>0</v>
      </c>
      <c r="DC73" s="92">
        <f>'Incremental_Cost Year 8'!AY243</f>
        <v>0</v>
      </c>
      <c r="DD73" s="92">
        <f>'Incremental_Cost Year 8'!AZ243</f>
        <v>0</v>
      </c>
      <c r="DE73" s="92">
        <f>'Incremental_Cost Year 8'!BA243</f>
        <v>0</v>
      </c>
      <c r="DF73" s="92">
        <f>'Incremental_Cost Year 8'!BB243</f>
        <v>0</v>
      </c>
      <c r="DG73" s="70"/>
      <c r="DH73" s="92">
        <f>'Incremental_Cost Year 9'!AQ243</f>
        <v>0</v>
      </c>
      <c r="DI73" s="92">
        <f>'Incremental_Cost Year 9'!AR243</f>
        <v>0</v>
      </c>
      <c r="DJ73" s="92">
        <f>'Incremental_Cost Year 9'!AS243</f>
        <v>0</v>
      </c>
      <c r="DK73" s="92">
        <f>'Incremental_Cost Year 9'!AT243</f>
        <v>0</v>
      </c>
      <c r="DL73" s="92">
        <f>'Incremental_Cost Year 9'!AU243</f>
        <v>0</v>
      </c>
      <c r="DM73" s="92">
        <f>'Incremental_Cost Year 9'!AV243</f>
        <v>0</v>
      </c>
      <c r="DN73" s="92">
        <f>'Incremental_Cost Year 9'!AW243</f>
        <v>0</v>
      </c>
      <c r="DO73" s="92">
        <f>'Incremental_Cost Year 9'!AX243</f>
        <v>0</v>
      </c>
      <c r="DP73" s="92">
        <f>'Incremental_Cost Year 9'!AY243</f>
        <v>0</v>
      </c>
      <c r="DQ73" s="92">
        <f>'Incremental_Cost Year 9'!AZ243</f>
        <v>0</v>
      </c>
      <c r="DR73" s="92">
        <f>'Incremental_Cost Year 9'!BA243</f>
        <v>0</v>
      </c>
      <c r="DS73" s="92">
        <f>'Incremental_Cost Year 9'!BB243</f>
        <v>0</v>
      </c>
      <c r="DT73" s="70"/>
      <c r="DU73" s="92">
        <f>'Incremental_Cost Year 10'!AQ243</f>
        <v>0</v>
      </c>
      <c r="DV73" s="92">
        <f>'Incremental_Cost Year 10'!AR243</f>
        <v>0</v>
      </c>
      <c r="DW73" s="92">
        <f>'Incremental_Cost Year 10'!AS243</f>
        <v>0</v>
      </c>
      <c r="DX73" s="92">
        <f>'Incremental_Cost Year 10'!AT243</f>
        <v>0</v>
      </c>
      <c r="DY73" s="92">
        <f>'Incremental_Cost Year 10'!AU243</f>
        <v>0</v>
      </c>
      <c r="DZ73" s="92">
        <f>'Incremental_Cost Year 10'!AV243</f>
        <v>0</v>
      </c>
      <c r="EA73" s="92">
        <f>'Incremental_Cost Year 10'!AW243</f>
        <v>0</v>
      </c>
      <c r="EB73" s="92">
        <f>'Incremental_Cost Year 10'!AX243</f>
        <v>0</v>
      </c>
      <c r="EC73" s="92">
        <f>'Incremental_Cost Year 10'!AY243</f>
        <v>0</v>
      </c>
      <c r="ED73" s="92">
        <f>'Incremental_Cost Year 10'!AZ243</f>
        <v>0</v>
      </c>
      <c r="EE73" s="92">
        <f>'Incremental_Cost Year 10'!BA243</f>
        <v>0</v>
      </c>
      <c r="EF73" s="92">
        <f>'Incremental_Cost Year 10'!BB243</f>
        <v>0</v>
      </c>
      <c r="EG73" s="70"/>
      <c r="EH73" s="92">
        <f t="shared" ref="EH73:ES73" si="329">H73+U73+AH73+AU73+BH73+BU73+CH73+CU73+DH73+DU73</f>
        <v>17417475</v>
      </c>
      <c r="EI73" s="92">
        <f t="shared" si="329"/>
        <v>0</v>
      </c>
      <c r="EJ73" s="92">
        <f t="shared" si="329"/>
        <v>57500000</v>
      </c>
      <c r="EK73" s="92">
        <f t="shared" si="329"/>
        <v>74917475</v>
      </c>
      <c r="EL73" s="92">
        <f t="shared" si="329"/>
        <v>74917475</v>
      </c>
      <c r="EM73" s="92">
        <f t="shared" si="329"/>
        <v>0</v>
      </c>
      <c r="EN73" s="92">
        <f t="shared" si="329"/>
        <v>0</v>
      </c>
      <c r="EO73" s="92">
        <f t="shared" si="329"/>
        <v>0</v>
      </c>
      <c r="EP73" s="92">
        <f t="shared" si="329"/>
        <v>0</v>
      </c>
      <c r="EQ73" s="92">
        <f t="shared" si="329"/>
        <v>0</v>
      </c>
      <c r="ER73" s="92">
        <f t="shared" si="329"/>
        <v>0</v>
      </c>
      <c r="ES73" s="92">
        <f t="shared" si="329"/>
        <v>0</v>
      </c>
      <c r="EU73" s="194">
        <f t="shared" ref="EU73:EU88" si="330">EM73+EN73+EO73+EP73+EQ73+ER73</f>
        <v>0</v>
      </c>
      <c r="EW73" s="194">
        <f t="shared" ref="EW73:EW88" si="331">SUM(EL73:ER73)-EK73</f>
        <v>0</v>
      </c>
      <c r="EX73" s="194">
        <f t="shared" si="317"/>
        <v>0</v>
      </c>
    </row>
    <row r="74" spans="1:154" s="167" customFormat="1">
      <c r="A74" s="183"/>
      <c r="B74" s="383" t="str">
        <f>'Incremental_Cost Year 1'!B244:E244</f>
        <v xml:space="preserve">5.Qellimi I Politikes ( Kodi, Emertimi)   Shëndeti Dixhital </v>
      </c>
      <c r="C74" s="406"/>
      <c r="D74" s="406"/>
      <c r="E74" s="407"/>
      <c r="F74" s="189"/>
      <c r="G74" s="189"/>
      <c r="H74" s="191">
        <f>H75+H79+H82+H85+H87</f>
        <v>4525626</v>
      </c>
      <c r="I74" s="191">
        <f t="shared" ref="I74:BS74" si="332">I75+I79+I82+I85+I87</f>
        <v>32692500</v>
      </c>
      <c r="J74" s="191">
        <f t="shared" si="332"/>
        <v>0</v>
      </c>
      <c r="K74" s="191">
        <f t="shared" si="332"/>
        <v>37218126</v>
      </c>
      <c r="L74" s="191">
        <f t="shared" si="332"/>
        <v>9680462.6399999987</v>
      </c>
      <c r="M74" s="191">
        <f t="shared" si="332"/>
        <v>0</v>
      </c>
      <c r="N74" s="191">
        <f t="shared" si="332"/>
        <v>27537663</v>
      </c>
      <c r="O74" s="191">
        <f t="shared" si="332"/>
        <v>0</v>
      </c>
      <c r="P74" s="191">
        <f t="shared" si="332"/>
        <v>0</v>
      </c>
      <c r="Q74" s="191">
        <f t="shared" si="332"/>
        <v>0</v>
      </c>
      <c r="R74" s="191">
        <f t="shared" si="332"/>
        <v>0</v>
      </c>
      <c r="S74" s="191">
        <f t="shared" si="332"/>
        <v>-0.3600000012665987</v>
      </c>
      <c r="T74" s="70"/>
      <c r="U74" s="191">
        <f>U75+U79+U82+U85+U87</f>
        <v>35107327.799999997</v>
      </c>
      <c r="V74" s="191">
        <f t="shared" ref="V74:AF74" si="333">V75+V79+V82+V85+V87</f>
        <v>56737416</v>
      </c>
      <c r="W74" s="191">
        <f t="shared" si="333"/>
        <v>123000000</v>
      </c>
      <c r="X74" s="191">
        <f t="shared" si="333"/>
        <v>214844743.80000001</v>
      </c>
      <c r="Y74" s="191">
        <f t="shared" si="333"/>
        <v>81418743.799999997</v>
      </c>
      <c r="Z74" s="191">
        <f t="shared" si="333"/>
        <v>0</v>
      </c>
      <c r="AA74" s="191">
        <f t="shared" si="333"/>
        <v>102500000</v>
      </c>
      <c r="AB74" s="191">
        <f t="shared" si="333"/>
        <v>0</v>
      </c>
      <c r="AC74" s="191">
        <f t="shared" si="333"/>
        <v>0</v>
      </c>
      <c r="AD74" s="191">
        <f t="shared" si="333"/>
        <v>24395000</v>
      </c>
      <c r="AE74" s="191">
        <f t="shared" si="333"/>
        <v>0</v>
      </c>
      <c r="AF74" s="191">
        <f t="shared" si="333"/>
        <v>-6531000</v>
      </c>
      <c r="AG74" s="70"/>
      <c r="AH74" s="191">
        <f t="shared" si="332"/>
        <v>61502767.200000003</v>
      </c>
      <c r="AI74" s="191">
        <f t="shared" si="332"/>
        <v>45267200</v>
      </c>
      <c r="AJ74" s="191">
        <f t="shared" si="332"/>
        <v>510680500</v>
      </c>
      <c r="AK74" s="191">
        <f t="shared" si="332"/>
        <v>617450467.19999993</v>
      </c>
      <c r="AL74" s="191">
        <f t="shared" si="332"/>
        <v>130413467.2</v>
      </c>
      <c r="AM74" s="191">
        <f t="shared" si="332"/>
        <v>0</v>
      </c>
      <c r="AN74" s="191">
        <f t="shared" si="332"/>
        <v>216308000</v>
      </c>
      <c r="AO74" s="191">
        <f t="shared" si="332"/>
        <v>0</v>
      </c>
      <c r="AP74" s="191">
        <f t="shared" si="332"/>
        <v>0</v>
      </c>
      <c r="AQ74" s="191">
        <f t="shared" si="332"/>
        <v>10455000</v>
      </c>
      <c r="AR74" s="191">
        <f t="shared" si="332"/>
        <v>0</v>
      </c>
      <c r="AS74" s="191">
        <f t="shared" si="332"/>
        <v>-260274000</v>
      </c>
      <c r="AT74" s="70"/>
      <c r="AU74" s="191">
        <f t="shared" si="332"/>
        <v>35741008.800000004</v>
      </c>
      <c r="AV74" s="191">
        <f t="shared" si="332"/>
        <v>193997400</v>
      </c>
      <c r="AW74" s="191">
        <f t="shared" si="332"/>
        <v>484656900</v>
      </c>
      <c r="AX74" s="191">
        <f t="shared" si="332"/>
        <v>714395308.79999995</v>
      </c>
      <c r="AY74" s="191">
        <f t="shared" si="332"/>
        <v>104897008.39999999</v>
      </c>
      <c r="AZ74" s="191">
        <f t="shared" si="332"/>
        <v>0</v>
      </c>
      <c r="BA74" s="191">
        <f t="shared" si="332"/>
        <v>217505000</v>
      </c>
      <c r="BB74" s="191">
        <f t="shared" si="332"/>
        <v>0</v>
      </c>
      <c r="BC74" s="191">
        <f t="shared" si="332"/>
        <v>0</v>
      </c>
      <c r="BD74" s="191">
        <f t="shared" si="332"/>
        <v>0</v>
      </c>
      <c r="BE74" s="191">
        <f t="shared" si="332"/>
        <v>0</v>
      </c>
      <c r="BF74" s="191">
        <f t="shared" si="332"/>
        <v>-391993300.39999998</v>
      </c>
      <c r="BG74" s="70"/>
      <c r="BH74" s="191">
        <f t="shared" si="332"/>
        <v>39799368</v>
      </c>
      <c r="BI74" s="191">
        <f t="shared" si="332"/>
        <v>365749800</v>
      </c>
      <c r="BJ74" s="191">
        <f t="shared" si="332"/>
        <v>615000000</v>
      </c>
      <c r="BK74" s="191">
        <f t="shared" si="332"/>
        <v>1020549167.9999999</v>
      </c>
      <c r="BL74" s="191">
        <f t="shared" si="332"/>
        <v>65454366.999999993</v>
      </c>
      <c r="BM74" s="191">
        <f t="shared" si="332"/>
        <v>0</v>
      </c>
      <c r="BN74" s="191">
        <f t="shared" si="332"/>
        <v>0</v>
      </c>
      <c r="BO74" s="191">
        <f t="shared" si="332"/>
        <v>0</v>
      </c>
      <c r="BP74" s="191">
        <f t="shared" si="332"/>
        <v>0</v>
      </c>
      <c r="BQ74" s="191">
        <f t="shared" si="332"/>
        <v>0</v>
      </c>
      <c r="BR74" s="191">
        <f t="shared" si="332"/>
        <v>0</v>
      </c>
      <c r="BS74" s="191">
        <f t="shared" si="332"/>
        <v>-955094801</v>
      </c>
      <c r="BT74" s="70"/>
      <c r="BU74" s="191">
        <f t="shared" ref="BU74:EF74" si="334">BU75+BU79+BU82+BU85+BU87</f>
        <v>41917356.300000004</v>
      </c>
      <c r="BV74" s="191">
        <f t="shared" si="334"/>
        <v>392353400</v>
      </c>
      <c r="BW74" s="191">
        <f t="shared" si="334"/>
        <v>492000000</v>
      </c>
      <c r="BX74" s="191">
        <f t="shared" si="334"/>
        <v>926270756.29999995</v>
      </c>
      <c r="BY74" s="191">
        <f t="shared" si="334"/>
        <v>67572355.899999991</v>
      </c>
      <c r="BZ74" s="191">
        <f t="shared" si="334"/>
        <v>0</v>
      </c>
      <c r="CA74" s="191">
        <f t="shared" si="334"/>
        <v>0</v>
      </c>
      <c r="CB74" s="191">
        <f t="shared" si="334"/>
        <v>0</v>
      </c>
      <c r="CC74" s="191">
        <f t="shared" si="334"/>
        <v>0</v>
      </c>
      <c r="CD74" s="191">
        <f t="shared" si="334"/>
        <v>0</v>
      </c>
      <c r="CE74" s="191">
        <f t="shared" si="334"/>
        <v>0</v>
      </c>
      <c r="CF74" s="191">
        <f t="shared" si="334"/>
        <v>-858698400.39999998</v>
      </c>
      <c r="CG74" s="70"/>
      <c r="CH74" s="191">
        <f t="shared" si="334"/>
        <v>42034406.400000006</v>
      </c>
      <c r="CI74" s="191">
        <f t="shared" si="334"/>
        <v>638237600</v>
      </c>
      <c r="CJ74" s="191">
        <f t="shared" si="334"/>
        <v>0</v>
      </c>
      <c r="CK74" s="191">
        <f t="shared" si="334"/>
        <v>680272006.39999998</v>
      </c>
      <c r="CL74" s="191">
        <f t="shared" si="334"/>
        <v>67689406</v>
      </c>
      <c r="CM74" s="191">
        <f t="shared" si="334"/>
        <v>0</v>
      </c>
      <c r="CN74" s="191">
        <f t="shared" si="334"/>
        <v>0</v>
      </c>
      <c r="CO74" s="191">
        <f t="shared" si="334"/>
        <v>0</v>
      </c>
      <c r="CP74" s="191">
        <f t="shared" si="334"/>
        <v>0</v>
      </c>
      <c r="CQ74" s="191">
        <f t="shared" si="334"/>
        <v>0</v>
      </c>
      <c r="CR74" s="191">
        <f t="shared" si="334"/>
        <v>0</v>
      </c>
      <c r="CS74" s="191">
        <f t="shared" si="334"/>
        <v>-612582600.39999998</v>
      </c>
      <c r="CT74" s="70"/>
      <c r="CU74" s="191">
        <f t="shared" si="334"/>
        <v>42034406.400000006</v>
      </c>
      <c r="CV74" s="191">
        <f t="shared" si="334"/>
        <v>638160400</v>
      </c>
      <c r="CW74" s="191">
        <f t="shared" si="334"/>
        <v>0</v>
      </c>
      <c r="CX74" s="191">
        <f t="shared" si="334"/>
        <v>680194806.39999998</v>
      </c>
      <c r="CY74" s="191">
        <f t="shared" si="334"/>
        <v>67689406</v>
      </c>
      <c r="CZ74" s="191">
        <f t="shared" si="334"/>
        <v>0</v>
      </c>
      <c r="DA74" s="191">
        <f t="shared" si="334"/>
        <v>0</v>
      </c>
      <c r="DB74" s="191">
        <f t="shared" si="334"/>
        <v>0</v>
      </c>
      <c r="DC74" s="191">
        <f t="shared" si="334"/>
        <v>0</v>
      </c>
      <c r="DD74" s="191">
        <f t="shared" si="334"/>
        <v>0</v>
      </c>
      <c r="DE74" s="191">
        <f t="shared" si="334"/>
        <v>0</v>
      </c>
      <c r="DF74" s="191">
        <f t="shared" si="334"/>
        <v>-612505400.39999998</v>
      </c>
      <c r="DG74" s="70"/>
      <c r="DH74" s="191">
        <f t="shared" si="334"/>
        <v>41916772.800000004</v>
      </c>
      <c r="DI74" s="191">
        <f t="shared" si="334"/>
        <v>637774400</v>
      </c>
      <c r="DJ74" s="191">
        <f t="shared" si="334"/>
        <v>0</v>
      </c>
      <c r="DK74" s="191">
        <f t="shared" si="334"/>
        <v>679691172.79999995</v>
      </c>
      <c r="DL74" s="191">
        <f t="shared" si="334"/>
        <v>67571772.399999991</v>
      </c>
      <c r="DM74" s="191">
        <f t="shared" si="334"/>
        <v>0</v>
      </c>
      <c r="DN74" s="191">
        <f t="shared" si="334"/>
        <v>0</v>
      </c>
      <c r="DO74" s="191">
        <f t="shared" si="334"/>
        <v>0</v>
      </c>
      <c r="DP74" s="191">
        <f t="shared" si="334"/>
        <v>0</v>
      </c>
      <c r="DQ74" s="191">
        <f t="shared" si="334"/>
        <v>0</v>
      </c>
      <c r="DR74" s="191">
        <f t="shared" si="334"/>
        <v>0</v>
      </c>
      <c r="DS74" s="191">
        <f t="shared" si="334"/>
        <v>-612119400.39999998</v>
      </c>
      <c r="DT74" s="70"/>
      <c r="DU74" s="191">
        <f t="shared" si="334"/>
        <v>41916772.800000004</v>
      </c>
      <c r="DV74" s="191">
        <f t="shared" si="334"/>
        <v>637774400</v>
      </c>
      <c r="DW74" s="191">
        <f t="shared" si="334"/>
        <v>0</v>
      </c>
      <c r="DX74" s="191">
        <f t="shared" si="334"/>
        <v>679691172.79999995</v>
      </c>
      <c r="DY74" s="191">
        <f t="shared" si="334"/>
        <v>67571772.399999991</v>
      </c>
      <c r="DZ74" s="191">
        <f t="shared" si="334"/>
        <v>0</v>
      </c>
      <c r="EA74" s="191">
        <f t="shared" si="334"/>
        <v>0</v>
      </c>
      <c r="EB74" s="191">
        <f t="shared" si="334"/>
        <v>0</v>
      </c>
      <c r="EC74" s="191">
        <f t="shared" si="334"/>
        <v>0</v>
      </c>
      <c r="ED74" s="191">
        <f t="shared" si="334"/>
        <v>0</v>
      </c>
      <c r="EE74" s="191">
        <f t="shared" si="334"/>
        <v>0</v>
      </c>
      <c r="EF74" s="191">
        <f t="shared" si="334"/>
        <v>-612119400.39999998</v>
      </c>
      <c r="EG74" s="70"/>
      <c r="EH74" s="191">
        <f t="shared" ref="EH74:ES74" si="335">EH75+EH79+EH82+EH85+EH87</f>
        <v>386495812.49999994</v>
      </c>
      <c r="EI74" s="191">
        <f t="shared" si="335"/>
        <v>3638744516</v>
      </c>
      <c r="EJ74" s="191">
        <f t="shared" si="335"/>
        <v>2225337400</v>
      </c>
      <c r="EK74" s="191">
        <f t="shared" si="335"/>
        <v>6250577728.499999</v>
      </c>
      <c r="EL74" s="191">
        <f t="shared" si="335"/>
        <v>729958761.73999989</v>
      </c>
      <c r="EM74" s="191">
        <f t="shared" si="335"/>
        <v>0</v>
      </c>
      <c r="EN74" s="191">
        <f t="shared" si="335"/>
        <v>563850663</v>
      </c>
      <c r="EO74" s="191">
        <f t="shared" si="335"/>
        <v>0</v>
      </c>
      <c r="EP74" s="191">
        <f t="shared" si="335"/>
        <v>0</v>
      </c>
      <c r="EQ74" s="191">
        <f t="shared" si="335"/>
        <v>34850000</v>
      </c>
      <c r="ER74" s="191">
        <f t="shared" si="335"/>
        <v>0</v>
      </c>
      <c r="ES74" s="191">
        <f t="shared" si="335"/>
        <v>-4921918303.7600002</v>
      </c>
      <c r="EU74" s="194">
        <f t="shared" si="330"/>
        <v>598700663</v>
      </c>
      <c r="EW74" s="194">
        <f t="shared" si="331"/>
        <v>-4921918303.7599993</v>
      </c>
      <c r="EX74" s="194">
        <f t="shared" si="317"/>
        <v>0</v>
      </c>
    </row>
    <row r="75" spans="1:154" s="167" customFormat="1">
      <c r="A75" s="184"/>
      <c r="B75" s="187"/>
      <c r="C75" s="404" t="str">
        <f>'Incremental_Cost Year 1'!C245:E245</f>
        <v>5.1 Objektivi Specifik: Rritja e rolit të qytetarit në aksesin dhe përdorimin e shërbimeve dixhitale në kujdesin shëndetësor</v>
      </c>
      <c r="D75" s="404"/>
      <c r="E75" s="405"/>
      <c r="F75" s="197"/>
      <c r="G75" s="197"/>
      <c r="H75" s="192">
        <f>SUM(H76:H78)</f>
        <v>0</v>
      </c>
      <c r="I75" s="192">
        <f t="shared" ref="I75:AF75" si="336">SUM(I76:I78)</f>
        <v>0</v>
      </c>
      <c r="J75" s="192">
        <f t="shared" si="336"/>
        <v>0</v>
      </c>
      <c r="K75" s="192">
        <f t="shared" si="336"/>
        <v>0</v>
      </c>
      <c r="L75" s="192">
        <f t="shared" si="336"/>
        <v>0</v>
      </c>
      <c r="M75" s="192">
        <f t="shared" si="336"/>
        <v>0</v>
      </c>
      <c r="N75" s="192">
        <f t="shared" si="336"/>
        <v>0</v>
      </c>
      <c r="O75" s="192">
        <f t="shared" si="336"/>
        <v>0</v>
      </c>
      <c r="P75" s="192">
        <f t="shared" si="336"/>
        <v>0</v>
      </c>
      <c r="Q75" s="192">
        <f t="shared" si="336"/>
        <v>0</v>
      </c>
      <c r="R75" s="192">
        <f t="shared" si="336"/>
        <v>0</v>
      </c>
      <c r="S75" s="192">
        <f t="shared" si="336"/>
        <v>0</v>
      </c>
      <c r="T75" s="70"/>
      <c r="U75" s="192">
        <f>SUM(U76:U78)</f>
        <v>0</v>
      </c>
      <c r="V75" s="192">
        <f t="shared" si="336"/>
        <v>18900000</v>
      </c>
      <c r="W75" s="192">
        <f t="shared" si="336"/>
        <v>0</v>
      </c>
      <c r="X75" s="192">
        <f t="shared" si="336"/>
        <v>18900000</v>
      </c>
      <c r="Y75" s="192">
        <f t="shared" si="336"/>
        <v>0</v>
      </c>
      <c r="Z75" s="192">
        <f t="shared" si="336"/>
        <v>0</v>
      </c>
      <c r="AA75" s="192">
        <f t="shared" si="336"/>
        <v>0</v>
      </c>
      <c r="AB75" s="192">
        <f t="shared" si="336"/>
        <v>0</v>
      </c>
      <c r="AC75" s="192">
        <f t="shared" si="336"/>
        <v>0</v>
      </c>
      <c r="AD75" s="192">
        <f t="shared" si="336"/>
        <v>18900000</v>
      </c>
      <c r="AE75" s="192">
        <f t="shared" si="336"/>
        <v>0</v>
      </c>
      <c r="AF75" s="192">
        <f t="shared" si="336"/>
        <v>0</v>
      </c>
      <c r="AG75" s="70"/>
      <c r="AH75" s="192">
        <f>SUM(AH76:AH78)</f>
        <v>0</v>
      </c>
      <c r="AI75" s="192">
        <f t="shared" ref="AI75:AS75" si="337">SUM(AI76:AI78)</f>
        <v>8100000</v>
      </c>
      <c r="AJ75" s="192">
        <f t="shared" si="337"/>
        <v>0</v>
      </c>
      <c r="AK75" s="192">
        <f t="shared" si="337"/>
        <v>8100000</v>
      </c>
      <c r="AL75" s="192">
        <f t="shared" si="337"/>
        <v>0</v>
      </c>
      <c r="AM75" s="192">
        <f t="shared" si="337"/>
        <v>0</v>
      </c>
      <c r="AN75" s="192">
        <f t="shared" si="337"/>
        <v>0</v>
      </c>
      <c r="AO75" s="192">
        <f t="shared" si="337"/>
        <v>0</v>
      </c>
      <c r="AP75" s="192">
        <f t="shared" si="337"/>
        <v>0</v>
      </c>
      <c r="AQ75" s="192">
        <f t="shared" si="337"/>
        <v>8100000</v>
      </c>
      <c r="AR75" s="192">
        <f t="shared" si="337"/>
        <v>0</v>
      </c>
      <c r="AS75" s="192">
        <f t="shared" si="337"/>
        <v>0</v>
      </c>
      <c r="AT75" s="70"/>
      <c r="AU75" s="192">
        <f>SUM(AU76:AU78)</f>
        <v>0</v>
      </c>
      <c r="AV75" s="192">
        <f t="shared" ref="AV75:BF75" si="338">SUM(AV76:AV78)</f>
        <v>0</v>
      </c>
      <c r="AW75" s="192">
        <f t="shared" si="338"/>
        <v>0</v>
      </c>
      <c r="AX75" s="192">
        <f t="shared" si="338"/>
        <v>0</v>
      </c>
      <c r="AY75" s="192">
        <f t="shared" si="338"/>
        <v>0</v>
      </c>
      <c r="AZ75" s="192">
        <f t="shared" si="338"/>
        <v>0</v>
      </c>
      <c r="BA75" s="192">
        <f t="shared" si="338"/>
        <v>0</v>
      </c>
      <c r="BB75" s="192">
        <f t="shared" si="338"/>
        <v>0</v>
      </c>
      <c r="BC75" s="192">
        <f t="shared" si="338"/>
        <v>0</v>
      </c>
      <c r="BD75" s="192">
        <f t="shared" si="338"/>
        <v>0</v>
      </c>
      <c r="BE75" s="192">
        <f t="shared" si="338"/>
        <v>0</v>
      </c>
      <c r="BF75" s="192">
        <f t="shared" si="338"/>
        <v>0</v>
      </c>
      <c r="BG75" s="70"/>
      <c r="BH75" s="192">
        <f>SUM(BH76:BH78)</f>
        <v>3587824.8</v>
      </c>
      <c r="BI75" s="192">
        <f t="shared" ref="BI75:BS75" si="339">SUM(BI76:BI78)</f>
        <v>61052400</v>
      </c>
      <c r="BJ75" s="192">
        <f t="shared" si="339"/>
        <v>430500000</v>
      </c>
      <c r="BK75" s="192">
        <f t="shared" si="339"/>
        <v>495140224.79999995</v>
      </c>
      <c r="BL75" s="192">
        <f t="shared" si="339"/>
        <v>3587824.8</v>
      </c>
      <c r="BM75" s="192">
        <f t="shared" si="339"/>
        <v>0</v>
      </c>
      <c r="BN75" s="192">
        <f t="shared" si="339"/>
        <v>0</v>
      </c>
      <c r="BO75" s="192">
        <f t="shared" si="339"/>
        <v>0</v>
      </c>
      <c r="BP75" s="192">
        <f t="shared" si="339"/>
        <v>0</v>
      </c>
      <c r="BQ75" s="192">
        <f t="shared" si="339"/>
        <v>0</v>
      </c>
      <c r="BR75" s="192">
        <f t="shared" si="339"/>
        <v>0</v>
      </c>
      <c r="BS75" s="192">
        <f t="shared" si="339"/>
        <v>-491552400</v>
      </c>
      <c r="BT75" s="70"/>
      <c r="BU75" s="192">
        <f>SUM(BU76:BU78)</f>
        <v>6058130.4000000004</v>
      </c>
      <c r="BV75" s="192">
        <f t="shared" ref="BV75:CF75" si="340">SUM(BV76:BV78)</f>
        <v>94525400</v>
      </c>
      <c r="BW75" s="192">
        <f t="shared" si="340"/>
        <v>307500000</v>
      </c>
      <c r="BX75" s="192">
        <f t="shared" si="340"/>
        <v>408083530.39999998</v>
      </c>
      <c r="BY75" s="192">
        <f t="shared" si="340"/>
        <v>6058130.4000000004</v>
      </c>
      <c r="BZ75" s="192">
        <f t="shared" si="340"/>
        <v>0</v>
      </c>
      <c r="CA75" s="192">
        <f t="shared" si="340"/>
        <v>0</v>
      </c>
      <c r="CB75" s="192">
        <f t="shared" si="340"/>
        <v>0</v>
      </c>
      <c r="CC75" s="192">
        <f t="shared" si="340"/>
        <v>0</v>
      </c>
      <c r="CD75" s="192">
        <f t="shared" si="340"/>
        <v>0</v>
      </c>
      <c r="CE75" s="192">
        <f t="shared" si="340"/>
        <v>0</v>
      </c>
      <c r="CF75" s="192">
        <f t="shared" si="340"/>
        <v>-402025400</v>
      </c>
      <c r="CG75" s="70"/>
      <c r="CH75" s="192">
        <f>SUM(CH76:CH78)</f>
        <v>6058130.4000000004</v>
      </c>
      <c r="CI75" s="192">
        <f t="shared" ref="CI75:CS75" si="341">SUM(CI76:CI78)</f>
        <v>248275400</v>
      </c>
      <c r="CJ75" s="192">
        <f t="shared" si="341"/>
        <v>0</v>
      </c>
      <c r="CK75" s="192">
        <f t="shared" si="341"/>
        <v>254333530.39999998</v>
      </c>
      <c r="CL75" s="192">
        <f t="shared" si="341"/>
        <v>6058130.4000000004</v>
      </c>
      <c r="CM75" s="192">
        <f t="shared" si="341"/>
        <v>0</v>
      </c>
      <c r="CN75" s="192">
        <f t="shared" si="341"/>
        <v>0</v>
      </c>
      <c r="CO75" s="192">
        <f t="shared" si="341"/>
        <v>0</v>
      </c>
      <c r="CP75" s="192">
        <f t="shared" si="341"/>
        <v>0</v>
      </c>
      <c r="CQ75" s="192">
        <f t="shared" si="341"/>
        <v>0</v>
      </c>
      <c r="CR75" s="192">
        <f t="shared" si="341"/>
        <v>0</v>
      </c>
      <c r="CS75" s="192">
        <f t="shared" si="341"/>
        <v>-248275400</v>
      </c>
      <c r="CT75" s="70"/>
      <c r="CU75" s="192">
        <f>SUM(CU76:CU78)</f>
        <v>6058130.4000000004</v>
      </c>
      <c r="CV75" s="192">
        <f t="shared" ref="CV75:DF75" si="342">SUM(CV76:CV78)</f>
        <v>248275400</v>
      </c>
      <c r="CW75" s="192">
        <f t="shared" si="342"/>
        <v>0</v>
      </c>
      <c r="CX75" s="192">
        <f t="shared" si="342"/>
        <v>254333530.39999998</v>
      </c>
      <c r="CY75" s="192">
        <f t="shared" si="342"/>
        <v>6058130.4000000004</v>
      </c>
      <c r="CZ75" s="192">
        <f t="shared" si="342"/>
        <v>0</v>
      </c>
      <c r="DA75" s="192">
        <f t="shared" si="342"/>
        <v>0</v>
      </c>
      <c r="DB75" s="192">
        <f t="shared" si="342"/>
        <v>0</v>
      </c>
      <c r="DC75" s="192">
        <f t="shared" si="342"/>
        <v>0</v>
      </c>
      <c r="DD75" s="192">
        <f t="shared" si="342"/>
        <v>0</v>
      </c>
      <c r="DE75" s="192">
        <f t="shared" si="342"/>
        <v>0</v>
      </c>
      <c r="DF75" s="192">
        <f t="shared" si="342"/>
        <v>-248275400</v>
      </c>
      <c r="DG75" s="70"/>
      <c r="DH75" s="192">
        <f>SUM(DH76:DH78)</f>
        <v>6058130.4000000004</v>
      </c>
      <c r="DI75" s="192">
        <f t="shared" ref="DI75:DS75" si="343">SUM(DI76:DI78)</f>
        <v>248275400</v>
      </c>
      <c r="DJ75" s="192">
        <f t="shared" si="343"/>
        <v>0</v>
      </c>
      <c r="DK75" s="192">
        <f t="shared" si="343"/>
        <v>254333530.39999998</v>
      </c>
      <c r="DL75" s="192">
        <f t="shared" si="343"/>
        <v>6058130.4000000004</v>
      </c>
      <c r="DM75" s="192">
        <f t="shared" si="343"/>
        <v>0</v>
      </c>
      <c r="DN75" s="192">
        <f t="shared" si="343"/>
        <v>0</v>
      </c>
      <c r="DO75" s="192">
        <f t="shared" si="343"/>
        <v>0</v>
      </c>
      <c r="DP75" s="192">
        <f t="shared" si="343"/>
        <v>0</v>
      </c>
      <c r="DQ75" s="192">
        <f t="shared" si="343"/>
        <v>0</v>
      </c>
      <c r="DR75" s="192">
        <f t="shared" si="343"/>
        <v>0</v>
      </c>
      <c r="DS75" s="192">
        <f t="shared" si="343"/>
        <v>-248275400</v>
      </c>
      <c r="DT75" s="70"/>
      <c r="DU75" s="192">
        <f>SUM(DU76:DU78)</f>
        <v>6058130.4000000004</v>
      </c>
      <c r="DV75" s="192">
        <f t="shared" ref="DV75:ES75" si="344">SUM(DV76:DV78)</f>
        <v>248275400</v>
      </c>
      <c r="DW75" s="192">
        <f t="shared" si="344"/>
        <v>0</v>
      </c>
      <c r="DX75" s="192">
        <f t="shared" si="344"/>
        <v>254333530.39999998</v>
      </c>
      <c r="DY75" s="192">
        <f t="shared" si="344"/>
        <v>6058130.4000000004</v>
      </c>
      <c r="DZ75" s="192">
        <f t="shared" si="344"/>
        <v>0</v>
      </c>
      <c r="EA75" s="192">
        <f t="shared" si="344"/>
        <v>0</v>
      </c>
      <c r="EB75" s="192">
        <f t="shared" si="344"/>
        <v>0</v>
      </c>
      <c r="EC75" s="192">
        <f t="shared" si="344"/>
        <v>0</v>
      </c>
      <c r="ED75" s="192">
        <f t="shared" si="344"/>
        <v>0</v>
      </c>
      <c r="EE75" s="192">
        <f t="shared" si="344"/>
        <v>0</v>
      </c>
      <c r="EF75" s="192">
        <f t="shared" si="344"/>
        <v>-248275400</v>
      </c>
      <c r="EG75" s="70"/>
      <c r="EH75" s="192">
        <f t="shared" si="344"/>
        <v>33878476.799999997</v>
      </c>
      <c r="EI75" s="192">
        <f t="shared" si="344"/>
        <v>1175679400</v>
      </c>
      <c r="EJ75" s="192">
        <f t="shared" si="344"/>
        <v>738000000</v>
      </c>
      <c r="EK75" s="192">
        <f t="shared" si="344"/>
        <v>1947557876.8</v>
      </c>
      <c r="EL75" s="192">
        <f t="shared" si="344"/>
        <v>33878476.799999997</v>
      </c>
      <c r="EM75" s="192">
        <f t="shared" si="344"/>
        <v>0</v>
      </c>
      <c r="EN75" s="192">
        <f t="shared" si="344"/>
        <v>0</v>
      </c>
      <c r="EO75" s="192">
        <f t="shared" si="344"/>
        <v>0</v>
      </c>
      <c r="EP75" s="192">
        <f t="shared" si="344"/>
        <v>0</v>
      </c>
      <c r="EQ75" s="192">
        <f t="shared" si="344"/>
        <v>27000000</v>
      </c>
      <c r="ER75" s="192">
        <f t="shared" si="344"/>
        <v>0</v>
      </c>
      <c r="ES75" s="192">
        <f t="shared" si="344"/>
        <v>-1886679400</v>
      </c>
      <c r="EU75" s="194">
        <f t="shared" si="330"/>
        <v>27000000</v>
      </c>
      <c r="EW75" s="194">
        <f t="shared" si="331"/>
        <v>-1886679400</v>
      </c>
      <c r="EX75" s="194">
        <f t="shared" si="317"/>
        <v>0</v>
      </c>
    </row>
    <row r="76" spans="1:154" s="167" customFormat="1" ht="27.6">
      <c r="A76" s="183"/>
      <c r="B76" s="185"/>
      <c r="C76" s="198"/>
      <c r="D76" s="186"/>
      <c r="E76" s="193" t="str">
        <f>'Incremental_Cost Year 1'!E250</f>
        <v>5.1.1. Fuqizimi i pacientëve dhe i njohurive të tyre mbi përdorimin e shërbimeve dixhitale</v>
      </c>
      <c r="F76" s="193">
        <f>'Incremental_Cost Year 1'!F250</f>
        <v>2025</v>
      </c>
      <c r="G76" s="193">
        <f>'Incremental_Cost Year 1'!G250</f>
        <v>2030</v>
      </c>
      <c r="H76" s="190">
        <f>'Incremental_Cost Year 1'!AQ250</f>
        <v>0</v>
      </c>
      <c r="I76" s="190">
        <f>'Incremental_Cost Year 1'!AR250</f>
        <v>0</v>
      </c>
      <c r="J76" s="190">
        <f>'Incremental_Cost Year 1'!AS250</f>
        <v>0</v>
      </c>
      <c r="K76" s="190">
        <f>'Incremental_Cost Year 1'!AT250</f>
        <v>0</v>
      </c>
      <c r="L76" s="190">
        <f>'Incremental_Cost Year 1'!AU250</f>
        <v>0</v>
      </c>
      <c r="M76" s="190">
        <f>'Incremental_Cost Year 1'!AV250</f>
        <v>0</v>
      </c>
      <c r="N76" s="190">
        <f>'Incremental_Cost Year 1'!AW250</f>
        <v>0</v>
      </c>
      <c r="O76" s="190">
        <f>'Incremental_Cost Year 1'!AX250</f>
        <v>0</v>
      </c>
      <c r="P76" s="190">
        <f>'Incremental_Cost Year 1'!AY250</f>
        <v>0</v>
      </c>
      <c r="Q76" s="190">
        <f>'Incremental_Cost Year 1'!AZ250</f>
        <v>0</v>
      </c>
      <c r="R76" s="190">
        <f>'Incremental_Cost Year 1'!BA250</f>
        <v>0</v>
      </c>
      <c r="S76" s="190">
        <f>'Incremental_Cost Year 1'!BB250</f>
        <v>0</v>
      </c>
      <c r="T76" s="70"/>
      <c r="U76" s="190">
        <f>'Incremental_Cost Year 2'!AQ250</f>
        <v>0</v>
      </c>
      <c r="V76" s="190">
        <f>'Incremental_Cost Year 2'!AR250</f>
        <v>0</v>
      </c>
      <c r="W76" s="190">
        <f>'Incremental_Cost Year 2'!AS250</f>
        <v>0</v>
      </c>
      <c r="X76" s="190">
        <f>'Incremental_Cost Year 2'!AT250</f>
        <v>0</v>
      </c>
      <c r="Y76" s="190">
        <f>'Incremental_Cost Year 2'!AU250</f>
        <v>0</v>
      </c>
      <c r="Z76" s="190">
        <f>'Incremental_Cost Year 2'!AV250</f>
        <v>0</v>
      </c>
      <c r="AA76" s="190">
        <f>'Incremental_Cost Year 2'!AW250</f>
        <v>0</v>
      </c>
      <c r="AB76" s="190">
        <f>'Incremental_Cost Year 2'!AX250</f>
        <v>0</v>
      </c>
      <c r="AC76" s="190">
        <f>'Incremental_Cost Year 2'!AY250</f>
        <v>0</v>
      </c>
      <c r="AD76" s="190">
        <f>'Incremental_Cost Year 2'!AZ250</f>
        <v>0</v>
      </c>
      <c r="AE76" s="190">
        <f>'Incremental_Cost Year 2'!BA250</f>
        <v>0</v>
      </c>
      <c r="AF76" s="190">
        <f>'Incremental_Cost Year 2'!BB250</f>
        <v>0</v>
      </c>
      <c r="AG76" s="70"/>
      <c r="AH76" s="190">
        <f>'Incremental_Cost Year 3'!AQ250</f>
        <v>0</v>
      </c>
      <c r="AI76" s="190">
        <f>'Incremental_Cost Year 3'!AR250</f>
        <v>0</v>
      </c>
      <c r="AJ76" s="190">
        <f>'Incremental_Cost Year 3'!AS250</f>
        <v>0</v>
      </c>
      <c r="AK76" s="190">
        <f>'Incremental_Cost Year 3'!AT250</f>
        <v>0</v>
      </c>
      <c r="AL76" s="190">
        <f>'Incremental_Cost Year 3'!AU250</f>
        <v>0</v>
      </c>
      <c r="AM76" s="190">
        <f>'Incremental_Cost Year 3'!AV250</f>
        <v>0</v>
      </c>
      <c r="AN76" s="190">
        <f>'Incremental_Cost Year 3'!AW250</f>
        <v>0</v>
      </c>
      <c r="AO76" s="190">
        <f>'Incremental_Cost Year 3'!AX250</f>
        <v>0</v>
      </c>
      <c r="AP76" s="190">
        <f>'Incremental_Cost Year 3'!AY250</f>
        <v>0</v>
      </c>
      <c r="AQ76" s="190">
        <f>'Incremental_Cost Year 3'!AZ250</f>
        <v>0</v>
      </c>
      <c r="AR76" s="190">
        <f>'Incremental_Cost Year 3'!BA250</f>
        <v>0</v>
      </c>
      <c r="AS76" s="190">
        <f>'Incremental_Cost Year 3'!BB250</f>
        <v>0</v>
      </c>
      <c r="AT76" s="70"/>
      <c r="AU76" s="190">
        <f>'Incremental_Cost Year 4'!AQ250</f>
        <v>0</v>
      </c>
      <c r="AV76" s="190">
        <f>'Incremental_Cost Year 4'!AR250</f>
        <v>0</v>
      </c>
      <c r="AW76" s="190">
        <f>'Incremental_Cost Year 4'!AS250</f>
        <v>0</v>
      </c>
      <c r="AX76" s="190">
        <f>'Incremental_Cost Year 4'!AT250</f>
        <v>0</v>
      </c>
      <c r="AY76" s="190">
        <f>'Incremental_Cost Year 4'!AU250</f>
        <v>0</v>
      </c>
      <c r="AZ76" s="190">
        <f>'Incremental_Cost Year 4'!AV250</f>
        <v>0</v>
      </c>
      <c r="BA76" s="190">
        <f>'Incremental_Cost Year 4'!AW250</f>
        <v>0</v>
      </c>
      <c r="BB76" s="190">
        <f>'Incremental_Cost Year 4'!AX250</f>
        <v>0</v>
      </c>
      <c r="BC76" s="190">
        <f>'Incremental_Cost Year 4'!AY250</f>
        <v>0</v>
      </c>
      <c r="BD76" s="190">
        <f>'Incremental_Cost Year 4'!AZ250</f>
        <v>0</v>
      </c>
      <c r="BE76" s="190">
        <f>'Incremental_Cost Year 4'!BA250</f>
        <v>0</v>
      </c>
      <c r="BF76" s="190">
        <f>'Incremental_Cost Year 4'!BB250</f>
        <v>0</v>
      </c>
      <c r="BG76" s="70"/>
      <c r="BH76" s="190">
        <f>'Incremental_Cost Year 5'!AQ250</f>
        <v>2293855.1999999997</v>
      </c>
      <c r="BI76" s="190">
        <f>'Incremental_Cost Year 5'!AR250</f>
        <v>51690000</v>
      </c>
      <c r="BJ76" s="190">
        <f>'Incremental_Cost Year 5'!AS250</f>
        <v>123000000</v>
      </c>
      <c r="BK76" s="190">
        <f>'Incremental_Cost Year 5'!AT250</f>
        <v>176983855.19999999</v>
      </c>
      <c r="BL76" s="190">
        <f>'Incremental_Cost Year 5'!AU250</f>
        <v>2293855.1999999997</v>
      </c>
      <c r="BM76" s="190">
        <f>'Incremental_Cost Year 5'!AV250</f>
        <v>0</v>
      </c>
      <c r="BN76" s="190">
        <f>'Incremental_Cost Year 5'!AW250</f>
        <v>0</v>
      </c>
      <c r="BO76" s="190">
        <f>'Incremental_Cost Year 5'!AX250</f>
        <v>0</v>
      </c>
      <c r="BP76" s="190">
        <f>'Incremental_Cost Year 5'!AY250</f>
        <v>0</v>
      </c>
      <c r="BQ76" s="190">
        <f>'Incremental_Cost Year 5'!AZ250</f>
        <v>0</v>
      </c>
      <c r="BR76" s="190">
        <f>'Incremental_Cost Year 5'!BA250</f>
        <v>0</v>
      </c>
      <c r="BS76" s="190">
        <f>'Incremental_Cost Year 5'!BB250</f>
        <v>-174690000</v>
      </c>
      <c r="BT76" s="70"/>
      <c r="BU76" s="190">
        <f>'Incremental_Cost Year 6'!AQ250</f>
        <v>2293855.1999999997</v>
      </c>
      <c r="BV76" s="190">
        <f>'Incremental_Cost Year 6'!AR250</f>
        <v>51500000</v>
      </c>
      <c r="BW76" s="190">
        <f>'Incremental_Cost Year 6'!AS250</f>
        <v>123000000</v>
      </c>
      <c r="BX76" s="190">
        <f>'Incremental_Cost Year 6'!AT250</f>
        <v>176793855.19999999</v>
      </c>
      <c r="BY76" s="190">
        <f>'Incremental_Cost Year 6'!AU250</f>
        <v>2293855.1999999997</v>
      </c>
      <c r="BZ76" s="190">
        <f>'Incremental_Cost Year 6'!AV250</f>
        <v>0</v>
      </c>
      <c r="CA76" s="190">
        <f>'Incremental_Cost Year 6'!AW250</f>
        <v>0</v>
      </c>
      <c r="CB76" s="190">
        <f>'Incremental_Cost Year 6'!AX250</f>
        <v>0</v>
      </c>
      <c r="CC76" s="190">
        <f>'Incremental_Cost Year 6'!AY250</f>
        <v>0</v>
      </c>
      <c r="CD76" s="190">
        <f>'Incremental_Cost Year 6'!AZ250</f>
        <v>0</v>
      </c>
      <c r="CE76" s="190">
        <f>'Incremental_Cost Year 6'!BA250</f>
        <v>0</v>
      </c>
      <c r="CF76" s="190">
        <f>'Incremental_Cost Year 6'!BB250</f>
        <v>-174500000</v>
      </c>
      <c r="CG76" s="70"/>
      <c r="CH76" s="190">
        <f>'Incremental_Cost Year 7'!AQ250</f>
        <v>2293855.1999999997</v>
      </c>
      <c r="CI76" s="190">
        <f>'Incremental_Cost Year 7'!AR250</f>
        <v>113000000</v>
      </c>
      <c r="CJ76" s="190">
        <f>'Incremental_Cost Year 7'!AS250</f>
        <v>0</v>
      </c>
      <c r="CK76" s="190">
        <f>'Incremental_Cost Year 7'!AT250</f>
        <v>115293855.19999999</v>
      </c>
      <c r="CL76" s="190">
        <f>'Incremental_Cost Year 7'!AU250</f>
        <v>2293855.1999999997</v>
      </c>
      <c r="CM76" s="190">
        <f>'Incremental_Cost Year 7'!AV250</f>
        <v>0</v>
      </c>
      <c r="CN76" s="190">
        <f>'Incremental_Cost Year 7'!AW250</f>
        <v>0</v>
      </c>
      <c r="CO76" s="190">
        <f>'Incremental_Cost Year 7'!AX250</f>
        <v>0</v>
      </c>
      <c r="CP76" s="190">
        <f>'Incremental_Cost Year 7'!AY250</f>
        <v>0</v>
      </c>
      <c r="CQ76" s="190">
        <f>'Incremental_Cost Year 7'!AZ250</f>
        <v>0</v>
      </c>
      <c r="CR76" s="190">
        <f>'Incremental_Cost Year 7'!BA250</f>
        <v>0</v>
      </c>
      <c r="CS76" s="190">
        <f>'Incremental_Cost Year 7'!BB250</f>
        <v>-113000000</v>
      </c>
      <c r="CT76" s="70"/>
      <c r="CU76" s="190">
        <f>'Incremental_Cost Year 8'!AQ250</f>
        <v>2293855.1999999997</v>
      </c>
      <c r="CV76" s="190">
        <f>'Incremental_Cost Year 8'!AR250</f>
        <v>113000000</v>
      </c>
      <c r="CW76" s="190">
        <f>'Incremental_Cost Year 8'!AS250</f>
        <v>0</v>
      </c>
      <c r="CX76" s="190">
        <f>'Incremental_Cost Year 8'!AT250</f>
        <v>115293855.19999999</v>
      </c>
      <c r="CY76" s="190">
        <f>'Incremental_Cost Year 8'!AU250</f>
        <v>2293855.1999999997</v>
      </c>
      <c r="CZ76" s="190">
        <f>'Incremental_Cost Year 8'!AV250</f>
        <v>0</v>
      </c>
      <c r="DA76" s="190">
        <f>'Incremental_Cost Year 8'!AW250</f>
        <v>0</v>
      </c>
      <c r="DB76" s="190">
        <f>'Incremental_Cost Year 8'!AX250</f>
        <v>0</v>
      </c>
      <c r="DC76" s="190">
        <f>'Incremental_Cost Year 8'!AY250</f>
        <v>0</v>
      </c>
      <c r="DD76" s="190">
        <f>'Incremental_Cost Year 8'!AZ250</f>
        <v>0</v>
      </c>
      <c r="DE76" s="190">
        <f>'Incremental_Cost Year 8'!BA250</f>
        <v>0</v>
      </c>
      <c r="DF76" s="190">
        <f>'Incremental_Cost Year 8'!BB250</f>
        <v>-113000000</v>
      </c>
      <c r="DG76" s="70"/>
      <c r="DH76" s="190">
        <f>'Incremental_Cost Year 9'!AQ250</f>
        <v>2293855.1999999997</v>
      </c>
      <c r="DI76" s="190">
        <f>'Incremental_Cost Year 9'!AR250</f>
        <v>113000000</v>
      </c>
      <c r="DJ76" s="190">
        <f>'Incremental_Cost Year 9'!AS250</f>
        <v>0</v>
      </c>
      <c r="DK76" s="190">
        <f>'Incremental_Cost Year 9'!AT250</f>
        <v>115293855.19999999</v>
      </c>
      <c r="DL76" s="190">
        <f>'Incremental_Cost Year 9'!AU250</f>
        <v>2293855.1999999997</v>
      </c>
      <c r="DM76" s="190">
        <f>'Incremental_Cost Year 9'!AV250</f>
        <v>0</v>
      </c>
      <c r="DN76" s="190">
        <f>'Incremental_Cost Year 9'!AW250</f>
        <v>0</v>
      </c>
      <c r="DO76" s="190">
        <f>'Incremental_Cost Year 9'!AX250</f>
        <v>0</v>
      </c>
      <c r="DP76" s="190">
        <f>'Incremental_Cost Year 9'!AY250</f>
        <v>0</v>
      </c>
      <c r="DQ76" s="190">
        <f>'Incremental_Cost Year 9'!AZ250</f>
        <v>0</v>
      </c>
      <c r="DR76" s="190">
        <f>'Incremental_Cost Year 9'!BA250</f>
        <v>0</v>
      </c>
      <c r="DS76" s="190">
        <f>'Incremental_Cost Year 9'!BB250</f>
        <v>-113000000</v>
      </c>
      <c r="DT76" s="70"/>
      <c r="DU76" s="190">
        <f>'Incremental_Cost Year 10'!AQ250</f>
        <v>2293855.1999999997</v>
      </c>
      <c r="DV76" s="190">
        <f>'Incremental_Cost Year 10'!AR250</f>
        <v>113000000</v>
      </c>
      <c r="DW76" s="190">
        <f>'Incremental_Cost Year 10'!AS250</f>
        <v>0</v>
      </c>
      <c r="DX76" s="190">
        <f>'Incremental_Cost Year 10'!AT250</f>
        <v>115293855.19999999</v>
      </c>
      <c r="DY76" s="190">
        <f>'Incremental_Cost Year 10'!AU250</f>
        <v>2293855.1999999997</v>
      </c>
      <c r="DZ76" s="190">
        <f>'Incremental_Cost Year 10'!AV250</f>
        <v>0</v>
      </c>
      <c r="EA76" s="190">
        <f>'Incremental_Cost Year 10'!AW250</f>
        <v>0</v>
      </c>
      <c r="EB76" s="190">
        <f>'Incremental_Cost Year 10'!AX250</f>
        <v>0</v>
      </c>
      <c r="EC76" s="190">
        <f>'Incremental_Cost Year 10'!AY250</f>
        <v>0</v>
      </c>
      <c r="ED76" s="190">
        <f>'Incremental_Cost Year 10'!AZ250</f>
        <v>0</v>
      </c>
      <c r="EE76" s="190">
        <f>'Incremental_Cost Year 10'!BA250</f>
        <v>0</v>
      </c>
      <c r="EF76" s="190">
        <f>'Incremental_Cost Year 10'!BB250</f>
        <v>-113000000</v>
      </c>
      <c r="EG76" s="70"/>
      <c r="EH76" s="190">
        <f t="shared" ref="EH76:ES78" si="345">H76+U76+AH76+AU76+BH76+BU76+CH76+CU76+DH76+DU76</f>
        <v>13763131.199999997</v>
      </c>
      <c r="EI76" s="190">
        <f t="shared" si="345"/>
        <v>555190000</v>
      </c>
      <c r="EJ76" s="190">
        <f t="shared" si="345"/>
        <v>246000000</v>
      </c>
      <c r="EK76" s="190">
        <f t="shared" si="345"/>
        <v>814953131.20000005</v>
      </c>
      <c r="EL76" s="190">
        <f t="shared" si="345"/>
        <v>13763131.199999997</v>
      </c>
      <c r="EM76" s="190">
        <f t="shared" si="345"/>
        <v>0</v>
      </c>
      <c r="EN76" s="190">
        <f t="shared" si="345"/>
        <v>0</v>
      </c>
      <c r="EO76" s="190">
        <f t="shared" si="345"/>
        <v>0</v>
      </c>
      <c r="EP76" s="190">
        <f t="shared" si="345"/>
        <v>0</v>
      </c>
      <c r="EQ76" s="190">
        <f t="shared" si="345"/>
        <v>0</v>
      </c>
      <c r="ER76" s="190">
        <f t="shared" si="345"/>
        <v>0</v>
      </c>
      <c r="ES76" s="190">
        <f t="shared" si="345"/>
        <v>-801190000</v>
      </c>
      <c r="EU76" s="194">
        <f t="shared" si="330"/>
        <v>0</v>
      </c>
      <c r="EW76" s="194">
        <f t="shared" si="331"/>
        <v>-801190000</v>
      </c>
      <c r="EX76" s="194">
        <f t="shared" si="317"/>
        <v>0</v>
      </c>
    </row>
    <row r="77" spans="1:154" s="167" customFormat="1" ht="41.4">
      <c r="A77" s="183"/>
      <c r="B77" s="185"/>
      <c r="C77" s="198"/>
      <c r="D77" s="186"/>
      <c r="E77" s="193" t="str">
        <f>'Incremental_Cost Year 1'!E254</f>
        <v xml:space="preserve">5.1.2. Përditësimi i trajnimeve dhe programeve mësimore të profesionistëve të shëndetit mbi përdorimin e aplikacioneve të shëndetësisë dixhitale </v>
      </c>
      <c r="F77" s="193">
        <f>'Incremental_Cost Year 1'!F254</f>
        <v>2021</v>
      </c>
      <c r="G77" s="193">
        <f>'Incremental_Cost Year 1'!G254</f>
        <v>2030</v>
      </c>
      <c r="H77" s="190">
        <f>'Incremental_Cost Year 1'!AQ254</f>
        <v>0</v>
      </c>
      <c r="I77" s="190">
        <f>'Incremental_Cost Year 1'!AR254</f>
        <v>0</v>
      </c>
      <c r="J77" s="190">
        <f>'Incremental_Cost Year 1'!AS254</f>
        <v>0</v>
      </c>
      <c r="K77" s="190">
        <f>'Incremental_Cost Year 1'!AT254</f>
        <v>0</v>
      </c>
      <c r="L77" s="190">
        <f>'Incremental_Cost Year 1'!AU254</f>
        <v>0</v>
      </c>
      <c r="M77" s="190">
        <f>'Incremental_Cost Year 1'!AV254</f>
        <v>0</v>
      </c>
      <c r="N77" s="190">
        <f>'Incremental_Cost Year 1'!AW254</f>
        <v>0</v>
      </c>
      <c r="O77" s="190">
        <f>'Incremental_Cost Year 1'!AX254</f>
        <v>0</v>
      </c>
      <c r="P77" s="190">
        <f>'Incremental_Cost Year 1'!AY254</f>
        <v>0</v>
      </c>
      <c r="Q77" s="190">
        <f>'Incremental_Cost Year 1'!AZ254</f>
        <v>0</v>
      </c>
      <c r="R77" s="190">
        <f>'Incremental_Cost Year 1'!BA254</f>
        <v>0</v>
      </c>
      <c r="S77" s="190">
        <f>'Incremental_Cost Year 1'!BB254</f>
        <v>0</v>
      </c>
      <c r="T77" s="70"/>
      <c r="U77" s="190">
        <f>'Incremental_Cost Year 2'!AQ254</f>
        <v>0</v>
      </c>
      <c r="V77" s="190">
        <f>'Incremental_Cost Year 2'!AR254</f>
        <v>18900000</v>
      </c>
      <c r="W77" s="190">
        <f>'Incremental_Cost Year 2'!AS254</f>
        <v>0</v>
      </c>
      <c r="X77" s="190">
        <f>'Incremental_Cost Year 2'!AT254</f>
        <v>18900000</v>
      </c>
      <c r="Y77" s="190">
        <f>'Incremental_Cost Year 2'!AU254</f>
        <v>0</v>
      </c>
      <c r="Z77" s="190">
        <f>'Incremental_Cost Year 2'!AV254</f>
        <v>0</v>
      </c>
      <c r="AA77" s="190">
        <f>'Incremental_Cost Year 2'!AW254</f>
        <v>0</v>
      </c>
      <c r="AB77" s="190">
        <f>'Incremental_Cost Year 2'!AX254</f>
        <v>0</v>
      </c>
      <c r="AC77" s="190">
        <f>'Incremental_Cost Year 2'!AY254</f>
        <v>0</v>
      </c>
      <c r="AD77" s="190">
        <f>'Incremental_Cost Year 2'!AZ254</f>
        <v>18900000</v>
      </c>
      <c r="AE77" s="190">
        <f>'Incremental_Cost Year 2'!BA254</f>
        <v>0</v>
      </c>
      <c r="AF77" s="190">
        <f>'Incremental_Cost Year 2'!BB254</f>
        <v>0</v>
      </c>
      <c r="AG77" s="70"/>
      <c r="AH77" s="190">
        <f>'Incremental_Cost Year 3'!AQ254</f>
        <v>0</v>
      </c>
      <c r="AI77" s="190">
        <f>'Incremental_Cost Year 3'!AR254</f>
        <v>8100000</v>
      </c>
      <c r="AJ77" s="190">
        <f>'Incremental_Cost Year 3'!AS254</f>
        <v>0</v>
      </c>
      <c r="AK77" s="190">
        <f>'Incremental_Cost Year 3'!AT254</f>
        <v>8100000</v>
      </c>
      <c r="AL77" s="190">
        <f>'Incremental_Cost Year 3'!AU254</f>
        <v>0</v>
      </c>
      <c r="AM77" s="190">
        <f>'Incremental_Cost Year 3'!AV254</f>
        <v>0</v>
      </c>
      <c r="AN77" s="190">
        <f>'Incremental_Cost Year 3'!AW254</f>
        <v>0</v>
      </c>
      <c r="AO77" s="190">
        <f>'Incremental_Cost Year 3'!AX254</f>
        <v>0</v>
      </c>
      <c r="AP77" s="190">
        <f>'Incremental_Cost Year 3'!AY254</f>
        <v>0</v>
      </c>
      <c r="AQ77" s="190">
        <f>'Incremental_Cost Year 3'!AZ254</f>
        <v>8100000</v>
      </c>
      <c r="AR77" s="190">
        <f>'Incremental_Cost Year 3'!BA254</f>
        <v>0</v>
      </c>
      <c r="AS77" s="190">
        <f>'Incremental_Cost Year 3'!BB254</f>
        <v>0</v>
      </c>
      <c r="AT77" s="70"/>
      <c r="AU77" s="190">
        <f>'Incremental_Cost Year 4'!AQ254</f>
        <v>0</v>
      </c>
      <c r="AV77" s="190">
        <f>'Incremental_Cost Year 4'!AR254</f>
        <v>0</v>
      </c>
      <c r="AW77" s="190">
        <f>'Incremental_Cost Year 4'!AS254</f>
        <v>0</v>
      </c>
      <c r="AX77" s="190">
        <f>'Incremental_Cost Year 4'!AT254</f>
        <v>0</v>
      </c>
      <c r="AY77" s="190">
        <f>'Incremental_Cost Year 4'!AU254</f>
        <v>0</v>
      </c>
      <c r="AZ77" s="190">
        <f>'Incremental_Cost Year 4'!AV254</f>
        <v>0</v>
      </c>
      <c r="BA77" s="190">
        <f>'Incremental_Cost Year 4'!AW254</f>
        <v>0</v>
      </c>
      <c r="BB77" s="190">
        <f>'Incremental_Cost Year 4'!AX254</f>
        <v>0</v>
      </c>
      <c r="BC77" s="190">
        <f>'Incremental_Cost Year 4'!AY254</f>
        <v>0</v>
      </c>
      <c r="BD77" s="190">
        <f>'Incremental_Cost Year 4'!AZ254</f>
        <v>0</v>
      </c>
      <c r="BE77" s="190">
        <f>'Incremental_Cost Year 4'!BA254</f>
        <v>0</v>
      </c>
      <c r="BF77" s="190">
        <f>'Incremental_Cost Year 4'!BB254</f>
        <v>0</v>
      </c>
      <c r="BG77" s="70"/>
      <c r="BH77" s="190">
        <f>'Incremental_Cost Year 5'!AQ254</f>
        <v>1058702.3999999999</v>
      </c>
      <c r="BI77" s="190">
        <f>'Incremental_Cost Year 5'!AR254</f>
        <v>9362400</v>
      </c>
      <c r="BJ77" s="190">
        <f>'Incremental_Cost Year 5'!AS254</f>
        <v>0</v>
      </c>
      <c r="BK77" s="190">
        <f>'Incremental_Cost Year 5'!AT254</f>
        <v>10421102.4</v>
      </c>
      <c r="BL77" s="190">
        <f>'Incremental_Cost Year 5'!AU254</f>
        <v>1058702.3999999999</v>
      </c>
      <c r="BM77" s="190">
        <f>'Incremental_Cost Year 5'!AV254</f>
        <v>0</v>
      </c>
      <c r="BN77" s="190">
        <f>'Incremental_Cost Year 5'!AW254</f>
        <v>0</v>
      </c>
      <c r="BO77" s="190">
        <f>'Incremental_Cost Year 5'!AX254</f>
        <v>0</v>
      </c>
      <c r="BP77" s="190">
        <f>'Incremental_Cost Year 5'!AY254</f>
        <v>0</v>
      </c>
      <c r="BQ77" s="190">
        <f>'Incremental_Cost Year 5'!AZ254</f>
        <v>0</v>
      </c>
      <c r="BR77" s="190">
        <f>'Incremental_Cost Year 5'!BA254</f>
        <v>0</v>
      </c>
      <c r="BS77" s="190">
        <f>'Incremental_Cost Year 5'!BB254</f>
        <v>-9362400</v>
      </c>
      <c r="BT77" s="70"/>
      <c r="BU77" s="190">
        <f>'Incremental_Cost Year 6'!AQ254</f>
        <v>2117404.7999999998</v>
      </c>
      <c r="BV77" s="190">
        <f>'Incremental_Cost Year 6'!AR254</f>
        <v>12275400</v>
      </c>
      <c r="BW77" s="190">
        <f>'Incremental_Cost Year 6'!AS254</f>
        <v>0</v>
      </c>
      <c r="BX77" s="190">
        <f>'Incremental_Cost Year 6'!AT254</f>
        <v>14392804.800000001</v>
      </c>
      <c r="BY77" s="190">
        <f>'Incremental_Cost Year 6'!AU254</f>
        <v>2117404.7999999998</v>
      </c>
      <c r="BZ77" s="190">
        <f>'Incremental_Cost Year 6'!AV254</f>
        <v>0</v>
      </c>
      <c r="CA77" s="190">
        <f>'Incremental_Cost Year 6'!AW254</f>
        <v>0</v>
      </c>
      <c r="CB77" s="190">
        <f>'Incremental_Cost Year 6'!AX254</f>
        <v>0</v>
      </c>
      <c r="CC77" s="190">
        <f>'Incremental_Cost Year 6'!AY254</f>
        <v>0</v>
      </c>
      <c r="CD77" s="190">
        <f>'Incremental_Cost Year 6'!AZ254</f>
        <v>0</v>
      </c>
      <c r="CE77" s="190">
        <f>'Incremental_Cost Year 6'!BA254</f>
        <v>0</v>
      </c>
      <c r="CF77" s="190">
        <f>'Incremental_Cost Year 6'!BB254</f>
        <v>-12275400</v>
      </c>
      <c r="CG77" s="70"/>
      <c r="CH77" s="190">
        <f>'Incremental_Cost Year 7'!AQ254</f>
        <v>2117404.7999999998</v>
      </c>
      <c r="CI77" s="190">
        <f>'Incremental_Cost Year 7'!AR254</f>
        <v>12275400</v>
      </c>
      <c r="CJ77" s="190">
        <f>'Incremental_Cost Year 7'!AS254</f>
        <v>0</v>
      </c>
      <c r="CK77" s="190">
        <f>'Incremental_Cost Year 7'!AT254</f>
        <v>14392804.800000001</v>
      </c>
      <c r="CL77" s="190">
        <f>'Incremental_Cost Year 7'!AU254</f>
        <v>2117404.7999999998</v>
      </c>
      <c r="CM77" s="190">
        <f>'Incremental_Cost Year 7'!AV254</f>
        <v>0</v>
      </c>
      <c r="CN77" s="190">
        <f>'Incremental_Cost Year 7'!AW254</f>
        <v>0</v>
      </c>
      <c r="CO77" s="190">
        <f>'Incremental_Cost Year 7'!AX254</f>
        <v>0</v>
      </c>
      <c r="CP77" s="190">
        <f>'Incremental_Cost Year 7'!AY254</f>
        <v>0</v>
      </c>
      <c r="CQ77" s="190">
        <f>'Incremental_Cost Year 7'!AZ254</f>
        <v>0</v>
      </c>
      <c r="CR77" s="190">
        <f>'Incremental_Cost Year 7'!BA254</f>
        <v>0</v>
      </c>
      <c r="CS77" s="190">
        <f>'Incremental_Cost Year 7'!BB254</f>
        <v>-12275400</v>
      </c>
      <c r="CT77" s="70"/>
      <c r="CU77" s="190">
        <f>'Incremental_Cost Year 8'!AQ254</f>
        <v>2117404.7999999998</v>
      </c>
      <c r="CV77" s="190">
        <f>'Incremental_Cost Year 8'!AR254</f>
        <v>12275400</v>
      </c>
      <c r="CW77" s="190">
        <f>'Incremental_Cost Year 8'!AS254</f>
        <v>0</v>
      </c>
      <c r="CX77" s="190">
        <f>'Incremental_Cost Year 8'!AT254</f>
        <v>14392804.800000001</v>
      </c>
      <c r="CY77" s="190">
        <f>'Incremental_Cost Year 8'!AU254</f>
        <v>2117404.7999999998</v>
      </c>
      <c r="CZ77" s="190">
        <f>'Incremental_Cost Year 8'!AV254</f>
        <v>0</v>
      </c>
      <c r="DA77" s="190">
        <f>'Incremental_Cost Year 8'!AW254</f>
        <v>0</v>
      </c>
      <c r="DB77" s="190">
        <f>'Incremental_Cost Year 8'!AX254</f>
        <v>0</v>
      </c>
      <c r="DC77" s="190">
        <f>'Incremental_Cost Year 8'!AY254</f>
        <v>0</v>
      </c>
      <c r="DD77" s="190">
        <f>'Incremental_Cost Year 8'!AZ254</f>
        <v>0</v>
      </c>
      <c r="DE77" s="190">
        <f>'Incremental_Cost Year 8'!BA254</f>
        <v>0</v>
      </c>
      <c r="DF77" s="190">
        <f>'Incremental_Cost Year 8'!BB254</f>
        <v>-12275400</v>
      </c>
      <c r="DG77" s="70"/>
      <c r="DH77" s="190">
        <f>'Incremental_Cost Year 9'!AQ254</f>
        <v>2117404.7999999998</v>
      </c>
      <c r="DI77" s="190">
        <f>'Incremental_Cost Year 9'!AR254</f>
        <v>12275400</v>
      </c>
      <c r="DJ77" s="190">
        <f>'Incremental_Cost Year 9'!AS254</f>
        <v>0</v>
      </c>
      <c r="DK77" s="190">
        <f>'Incremental_Cost Year 9'!AT254</f>
        <v>14392804.800000001</v>
      </c>
      <c r="DL77" s="190">
        <f>'Incremental_Cost Year 9'!AU254</f>
        <v>2117404.7999999998</v>
      </c>
      <c r="DM77" s="190">
        <f>'Incremental_Cost Year 9'!AV254</f>
        <v>0</v>
      </c>
      <c r="DN77" s="190">
        <f>'Incremental_Cost Year 9'!AW254</f>
        <v>0</v>
      </c>
      <c r="DO77" s="190">
        <f>'Incremental_Cost Year 9'!AX254</f>
        <v>0</v>
      </c>
      <c r="DP77" s="190">
        <f>'Incremental_Cost Year 9'!AY254</f>
        <v>0</v>
      </c>
      <c r="DQ77" s="190">
        <f>'Incremental_Cost Year 9'!AZ254</f>
        <v>0</v>
      </c>
      <c r="DR77" s="190">
        <f>'Incremental_Cost Year 9'!BA254</f>
        <v>0</v>
      </c>
      <c r="DS77" s="190">
        <f>'Incremental_Cost Year 9'!BB254</f>
        <v>-12275400</v>
      </c>
      <c r="DT77" s="70"/>
      <c r="DU77" s="190">
        <f>'Incremental_Cost Year 10'!AQ254</f>
        <v>2117404.7999999998</v>
      </c>
      <c r="DV77" s="190">
        <f>'Incremental_Cost Year 10'!AR254</f>
        <v>12275400</v>
      </c>
      <c r="DW77" s="190">
        <f>'Incremental_Cost Year 10'!AS254</f>
        <v>0</v>
      </c>
      <c r="DX77" s="190">
        <f>'Incremental_Cost Year 10'!AT254</f>
        <v>14392804.800000001</v>
      </c>
      <c r="DY77" s="190">
        <f>'Incremental_Cost Year 10'!AU254</f>
        <v>2117404.7999999998</v>
      </c>
      <c r="DZ77" s="190">
        <f>'Incremental_Cost Year 10'!AV254</f>
        <v>0</v>
      </c>
      <c r="EA77" s="190">
        <f>'Incremental_Cost Year 10'!AW254</f>
        <v>0</v>
      </c>
      <c r="EB77" s="190">
        <f>'Incremental_Cost Year 10'!AX254</f>
        <v>0</v>
      </c>
      <c r="EC77" s="190">
        <f>'Incremental_Cost Year 10'!AY254</f>
        <v>0</v>
      </c>
      <c r="ED77" s="190">
        <f>'Incremental_Cost Year 10'!AZ254</f>
        <v>0</v>
      </c>
      <c r="EE77" s="190">
        <f>'Incremental_Cost Year 10'!BA254</f>
        <v>0</v>
      </c>
      <c r="EF77" s="190">
        <f>'Incremental_Cost Year 10'!BB254</f>
        <v>-12275400</v>
      </c>
      <c r="EG77" s="70"/>
      <c r="EH77" s="190">
        <f t="shared" si="345"/>
        <v>11645726.399999999</v>
      </c>
      <c r="EI77" s="190">
        <f t="shared" si="345"/>
        <v>97739400</v>
      </c>
      <c r="EJ77" s="190">
        <f t="shared" si="345"/>
        <v>0</v>
      </c>
      <c r="EK77" s="190">
        <f t="shared" si="345"/>
        <v>109385126.39999999</v>
      </c>
      <c r="EL77" s="190">
        <f t="shared" si="345"/>
        <v>11645726.399999999</v>
      </c>
      <c r="EM77" s="190">
        <f t="shared" si="345"/>
        <v>0</v>
      </c>
      <c r="EN77" s="190">
        <f t="shared" si="345"/>
        <v>0</v>
      </c>
      <c r="EO77" s="190">
        <f t="shared" si="345"/>
        <v>0</v>
      </c>
      <c r="EP77" s="190">
        <f t="shared" si="345"/>
        <v>0</v>
      </c>
      <c r="EQ77" s="190">
        <f t="shared" si="345"/>
        <v>27000000</v>
      </c>
      <c r="ER77" s="190">
        <f t="shared" si="345"/>
        <v>0</v>
      </c>
      <c r="ES77" s="190">
        <f t="shared" si="345"/>
        <v>-70739400</v>
      </c>
      <c r="EU77" s="194">
        <f t="shared" si="330"/>
        <v>27000000</v>
      </c>
      <c r="EW77" s="194">
        <f t="shared" si="331"/>
        <v>-70739400</v>
      </c>
      <c r="EX77" s="194">
        <f t="shared" si="317"/>
        <v>0</v>
      </c>
    </row>
    <row r="78" spans="1:154" s="167" customFormat="1" ht="27.6">
      <c r="A78" s="183"/>
      <c r="B78" s="185"/>
      <c r="C78" s="196"/>
      <c r="D78" s="195"/>
      <c r="E78" s="193" t="str">
        <f>'Incremental_Cost Year 1'!E258</f>
        <v>5.1.3. Vendosja e niveleve të sigurisë dhe ruajtjes së konfidencialitetit në shërbimet dixhitale të shëndetit.</v>
      </c>
      <c r="F78" s="193">
        <f>'Incremental_Cost Year 1'!F258</f>
        <v>2025</v>
      </c>
      <c r="G78" s="193">
        <f>'Incremental_Cost Year 1'!G258</f>
        <v>2030</v>
      </c>
      <c r="H78" s="190">
        <f>'Incremental_Cost Year 1'!AQ258</f>
        <v>0</v>
      </c>
      <c r="I78" s="190">
        <f>'Incremental_Cost Year 1'!AR258</f>
        <v>0</v>
      </c>
      <c r="J78" s="190">
        <f>'Incremental_Cost Year 1'!AS258</f>
        <v>0</v>
      </c>
      <c r="K78" s="190">
        <f>'Incremental_Cost Year 1'!AT258</f>
        <v>0</v>
      </c>
      <c r="L78" s="190">
        <f>'Incremental_Cost Year 1'!AU258</f>
        <v>0</v>
      </c>
      <c r="M78" s="190">
        <f>'Incremental_Cost Year 1'!AV258</f>
        <v>0</v>
      </c>
      <c r="N78" s="190">
        <f>'Incremental_Cost Year 1'!AW258</f>
        <v>0</v>
      </c>
      <c r="O78" s="190">
        <f>'Incremental_Cost Year 1'!AX258</f>
        <v>0</v>
      </c>
      <c r="P78" s="190">
        <f>'Incremental_Cost Year 1'!AY258</f>
        <v>0</v>
      </c>
      <c r="Q78" s="190">
        <f>'Incremental_Cost Year 1'!AZ258</f>
        <v>0</v>
      </c>
      <c r="R78" s="190">
        <f>'Incremental_Cost Year 1'!BA258</f>
        <v>0</v>
      </c>
      <c r="S78" s="190">
        <f>'Incremental_Cost Year 1'!BB258</f>
        <v>0</v>
      </c>
      <c r="T78" s="70"/>
      <c r="U78" s="190">
        <f>'Incremental_Cost Year 2'!AQ258</f>
        <v>0</v>
      </c>
      <c r="V78" s="190">
        <f>'Incremental_Cost Year 2'!AR258</f>
        <v>0</v>
      </c>
      <c r="W78" s="190">
        <f>'Incremental_Cost Year 2'!AS258</f>
        <v>0</v>
      </c>
      <c r="X78" s="190">
        <f>'Incremental_Cost Year 2'!AT258</f>
        <v>0</v>
      </c>
      <c r="Y78" s="190">
        <f>'Incremental_Cost Year 2'!AU258</f>
        <v>0</v>
      </c>
      <c r="Z78" s="190">
        <f>'Incremental_Cost Year 2'!AV258</f>
        <v>0</v>
      </c>
      <c r="AA78" s="190">
        <f>'Incremental_Cost Year 2'!AW258</f>
        <v>0</v>
      </c>
      <c r="AB78" s="190">
        <f>'Incremental_Cost Year 2'!AX258</f>
        <v>0</v>
      </c>
      <c r="AC78" s="190">
        <f>'Incremental_Cost Year 2'!AY258</f>
        <v>0</v>
      </c>
      <c r="AD78" s="190">
        <f>'Incremental_Cost Year 2'!AZ258</f>
        <v>0</v>
      </c>
      <c r="AE78" s="190">
        <f>'Incremental_Cost Year 2'!BA258</f>
        <v>0</v>
      </c>
      <c r="AF78" s="190">
        <f>'Incremental_Cost Year 2'!BB258</f>
        <v>0</v>
      </c>
      <c r="AG78" s="70"/>
      <c r="AH78" s="190">
        <f>'Incremental_Cost Year 3'!AQ258</f>
        <v>0</v>
      </c>
      <c r="AI78" s="190">
        <f>'Incremental_Cost Year 3'!AR258</f>
        <v>0</v>
      </c>
      <c r="AJ78" s="190">
        <f>'Incremental_Cost Year 3'!AS258</f>
        <v>0</v>
      </c>
      <c r="AK78" s="190">
        <f>'Incremental_Cost Year 3'!AT258</f>
        <v>0</v>
      </c>
      <c r="AL78" s="190">
        <f>'Incremental_Cost Year 3'!AU258</f>
        <v>0</v>
      </c>
      <c r="AM78" s="190">
        <f>'Incremental_Cost Year 3'!AV258</f>
        <v>0</v>
      </c>
      <c r="AN78" s="190">
        <f>'Incremental_Cost Year 3'!AW258</f>
        <v>0</v>
      </c>
      <c r="AO78" s="190">
        <f>'Incremental_Cost Year 3'!AX258</f>
        <v>0</v>
      </c>
      <c r="AP78" s="190">
        <f>'Incremental_Cost Year 3'!AY258</f>
        <v>0</v>
      </c>
      <c r="AQ78" s="190">
        <f>'Incremental_Cost Year 3'!AZ258</f>
        <v>0</v>
      </c>
      <c r="AR78" s="190">
        <f>'Incremental_Cost Year 3'!BA258</f>
        <v>0</v>
      </c>
      <c r="AS78" s="190">
        <f>'Incremental_Cost Year 3'!BB258</f>
        <v>0</v>
      </c>
      <c r="AT78" s="70"/>
      <c r="AU78" s="190">
        <f>'Incremental_Cost Year 4'!AQ258</f>
        <v>0</v>
      </c>
      <c r="AV78" s="190">
        <f>'Incremental_Cost Year 4'!AR258</f>
        <v>0</v>
      </c>
      <c r="AW78" s="190">
        <f>'Incremental_Cost Year 4'!AS258</f>
        <v>0</v>
      </c>
      <c r="AX78" s="190">
        <f>'Incremental_Cost Year 4'!AT258</f>
        <v>0</v>
      </c>
      <c r="AY78" s="190">
        <f>'Incremental_Cost Year 4'!AU258</f>
        <v>0</v>
      </c>
      <c r="AZ78" s="190">
        <f>'Incremental_Cost Year 4'!AV258</f>
        <v>0</v>
      </c>
      <c r="BA78" s="190">
        <f>'Incremental_Cost Year 4'!AW258</f>
        <v>0</v>
      </c>
      <c r="BB78" s="190">
        <f>'Incremental_Cost Year 4'!AX258</f>
        <v>0</v>
      </c>
      <c r="BC78" s="190">
        <f>'Incremental_Cost Year 4'!AY258</f>
        <v>0</v>
      </c>
      <c r="BD78" s="190">
        <f>'Incremental_Cost Year 4'!AZ258</f>
        <v>0</v>
      </c>
      <c r="BE78" s="190">
        <f>'Incremental_Cost Year 4'!BA258</f>
        <v>0</v>
      </c>
      <c r="BF78" s="190">
        <f>'Incremental_Cost Year 4'!BB258</f>
        <v>0</v>
      </c>
      <c r="BG78" s="70"/>
      <c r="BH78" s="190">
        <f>'Incremental_Cost Year 5'!AQ258</f>
        <v>235267.20000000001</v>
      </c>
      <c r="BI78" s="190">
        <f>'Incremental_Cost Year 5'!AR258</f>
        <v>0</v>
      </c>
      <c r="BJ78" s="190">
        <f>'Incremental_Cost Year 5'!AS258</f>
        <v>307500000</v>
      </c>
      <c r="BK78" s="190">
        <f>'Incremental_Cost Year 5'!AT258</f>
        <v>307735267.19999999</v>
      </c>
      <c r="BL78" s="190">
        <f>'Incremental_Cost Year 5'!AU258</f>
        <v>235267.20000000001</v>
      </c>
      <c r="BM78" s="190">
        <f>'Incremental_Cost Year 5'!AV258</f>
        <v>0</v>
      </c>
      <c r="BN78" s="190">
        <f>'Incremental_Cost Year 5'!AW258</f>
        <v>0</v>
      </c>
      <c r="BO78" s="190">
        <f>'Incremental_Cost Year 5'!AX258</f>
        <v>0</v>
      </c>
      <c r="BP78" s="190">
        <f>'Incremental_Cost Year 5'!AY258</f>
        <v>0</v>
      </c>
      <c r="BQ78" s="190">
        <f>'Incremental_Cost Year 5'!AZ258</f>
        <v>0</v>
      </c>
      <c r="BR78" s="190">
        <f>'Incremental_Cost Year 5'!BA258</f>
        <v>0</v>
      </c>
      <c r="BS78" s="190">
        <f>'Incremental_Cost Year 5'!BB258</f>
        <v>-307500000</v>
      </c>
      <c r="BT78" s="70"/>
      <c r="BU78" s="190">
        <f>'Incremental_Cost Year 6'!AQ258</f>
        <v>1646870.4</v>
      </c>
      <c r="BV78" s="190">
        <f>'Incremental_Cost Year 6'!AR258</f>
        <v>30750000</v>
      </c>
      <c r="BW78" s="190">
        <f>'Incremental_Cost Year 6'!AS258</f>
        <v>184500000</v>
      </c>
      <c r="BX78" s="190">
        <f>'Incremental_Cost Year 6'!AT258</f>
        <v>216896870.40000001</v>
      </c>
      <c r="BY78" s="190">
        <f>'Incremental_Cost Year 6'!AU258</f>
        <v>1646870.4</v>
      </c>
      <c r="BZ78" s="190">
        <f>'Incremental_Cost Year 6'!AV258</f>
        <v>0</v>
      </c>
      <c r="CA78" s="190">
        <f>'Incremental_Cost Year 6'!AW258</f>
        <v>0</v>
      </c>
      <c r="CB78" s="190">
        <f>'Incremental_Cost Year 6'!AX258</f>
        <v>0</v>
      </c>
      <c r="CC78" s="190">
        <f>'Incremental_Cost Year 6'!AY258</f>
        <v>0</v>
      </c>
      <c r="CD78" s="190">
        <f>'Incremental_Cost Year 6'!AZ258</f>
        <v>0</v>
      </c>
      <c r="CE78" s="190">
        <f>'Incremental_Cost Year 6'!BA258</f>
        <v>0</v>
      </c>
      <c r="CF78" s="190">
        <f>'Incremental_Cost Year 6'!BB258</f>
        <v>-215250000</v>
      </c>
      <c r="CG78" s="70"/>
      <c r="CH78" s="190">
        <f>'Incremental_Cost Year 7'!AQ258</f>
        <v>1646870.4</v>
      </c>
      <c r="CI78" s="190">
        <f>'Incremental_Cost Year 7'!AR258</f>
        <v>123000000</v>
      </c>
      <c r="CJ78" s="190">
        <f>'Incremental_Cost Year 7'!AS258</f>
        <v>0</v>
      </c>
      <c r="CK78" s="190">
        <f>'Incremental_Cost Year 7'!AT258</f>
        <v>124646870.40000001</v>
      </c>
      <c r="CL78" s="190">
        <f>'Incremental_Cost Year 7'!AU258</f>
        <v>1646870.4</v>
      </c>
      <c r="CM78" s="190">
        <f>'Incremental_Cost Year 7'!AV258</f>
        <v>0</v>
      </c>
      <c r="CN78" s="190">
        <f>'Incremental_Cost Year 7'!AW258</f>
        <v>0</v>
      </c>
      <c r="CO78" s="190">
        <f>'Incremental_Cost Year 7'!AX258</f>
        <v>0</v>
      </c>
      <c r="CP78" s="190">
        <f>'Incremental_Cost Year 7'!AY258</f>
        <v>0</v>
      </c>
      <c r="CQ78" s="190">
        <f>'Incremental_Cost Year 7'!AZ258</f>
        <v>0</v>
      </c>
      <c r="CR78" s="190">
        <f>'Incremental_Cost Year 7'!BA258</f>
        <v>0</v>
      </c>
      <c r="CS78" s="190">
        <f>'Incremental_Cost Year 7'!BB258</f>
        <v>-123000000</v>
      </c>
      <c r="CT78" s="70"/>
      <c r="CU78" s="190">
        <f>'Incremental_Cost Year 8'!AQ258</f>
        <v>1646870.4</v>
      </c>
      <c r="CV78" s="190">
        <f>'Incremental_Cost Year 8'!AR258</f>
        <v>123000000</v>
      </c>
      <c r="CW78" s="190">
        <f>'Incremental_Cost Year 8'!AS258</f>
        <v>0</v>
      </c>
      <c r="CX78" s="190">
        <f>'Incremental_Cost Year 8'!AT258</f>
        <v>124646870.40000001</v>
      </c>
      <c r="CY78" s="190">
        <f>'Incremental_Cost Year 8'!AU258</f>
        <v>1646870.4</v>
      </c>
      <c r="CZ78" s="190">
        <f>'Incremental_Cost Year 8'!AV258</f>
        <v>0</v>
      </c>
      <c r="DA78" s="190">
        <f>'Incremental_Cost Year 8'!AW258</f>
        <v>0</v>
      </c>
      <c r="DB78" s="190">
        <f>'Incremental_Cost Year 8'!AX258</f>
        <v>0</v>
      </c>
      <c r="DC78" s="190">
        <f>'Incremental_Cost Year 8'!AY258</f>
        <v>0</v>
      </c>
      <c r="DD78" s="190">
        <f>'Incremental_Cost Year 8'!AZ258</f>
        <v>0</v>
      </c>
      <c r="DE78" s="190">
        <f>'Incremental_Cost Year 8'!BA258</f>
        <v>0</v>
      </c>
      <c r="DF78" s="190">
        <f>'Incremental_Cost Year 8'!BB258</f>
        <v>-123000000</v>
      </c>
      <c r="DG78" s="70"/>
      <c r="DH78" s="190">
        <f>'Incremental_Cost Year 9'!AQ258</f>
        <v>1646870.4</v>
      </c>
      <c r="DI78" s="190">
        <f>'Incremental_Cost Year 9'!AR258</f>
        <v>123000000</v>
      </c>
      <c r="DJ78" s="190">
        <f>'Incremental_Cost Year 9'!AS258</f>
        <v>0</v>
      </c>
      <c r="DK78" s="190">
        <f>'Incremental_Cost Year 9'!AT258</f>
        <v>124646870.40000001</v>
      </c>
      <c r="DL78" s="190">
        <f>'Incremental_Cost Year 9'!AU258</f>
        <v>1646870.4</v>
      </c>
      <c r="DM78" s="190">
        <f>'Incremental_Cost Year 9'!AV258</f>
        <v>0</v>
      </c>
      <c r="DN78" s="190">
        <f>'Incremental_Cost Year 9'!AW258</f>
        <v>0</v>
      </c>
      <c r="DO78" s="190">
        <f>'Incremental_Cost Year 9'!AX258</f>
        <v>0</v>
      </c>
      <c r="DP78" s="190">
        <f>'Incremental_Cost Year 9'!AY258</f>
        <v>0</v>
      </c>
      <c r="DQ78" s="190">
        <f>'Incremental_Cost Year 9'!AZ258</f>
        <v>0</v>
      </c>
      <c r="DR78" s="190">
        <f>'Incremental_Cost Year 9'!BA258</f>
        <v>0</v>
      </c>
      <c r="DS78" s="190">
        <f>'Incremental_Cost Year 9'!BB258</f>
        <v>-123000000</v>
      </c>
      <c r="DT78" s="70"/>
      <c r="DU78" s="190">
        <f>'Incremental_Cost Year 10'!AQ258</f>
        <v>1646870.4</v>
      </c>
      <c r="DV78" s="190">
        <f>'Incremental_Cost Year 10'!AR258</f>
        <v>123000000</v>
      </c>
      <c r="DW78" s="190">
        <f>'Incremental_Cost Year 10'!AS258</f>
        <v>0</v>
      </c>
      <c r="DX78" s="190">
        <f>'Incremental_Cost Year 10'!AT258</f>
        <v>124646870.40000001</v>
      </c>
      <c r="DY78" s="190">
        <f>'Incremental_Cost Year 10'!AU258</f>
        <v>1646870.4</v>
      </c>
      <c r="DZ78" s="190">
        <f>'Incremental_Cost Year 10'!AV258</f>
        <v>0</v>
      </c>
      <c r="EA78" s="190">
        <f>'Incremental_Cost Year 10'!AW258</f>
        <v>0</v>
      </c>
      <c r="EB78" s="190">
        <f>'Incremental_Cost Year 10'!AX258</f>
        <v>0</v>
      </c>
      <c r="EC78" s="190">
        <f>'Incremental_Cost Year 10'!AY258</f>
        <v>0</v>
      </c>
      <c r="ED78" s="190">
        <f>'Incremental_Cost Year 10'!AZ258</f>
        <v>0</v>
      </c>
      <c r="EE78" s="190">
        <f>'Incremental_Cost Year 10'!BA258</f>
        <v>0</v>
      </c>
      <c r="EF78" s="190">
        <f>'Incremental_Cost Year 10'!BB258</f>
        <v>-123000000</v>
      </c>
      <c r="EG78" s="70"/>
      <c r="EH78" s="190">
        <f t="shared" si="345"/>
        <v>8469619.2000000011</v>
      </c>
      <c r="EI78" s="190">
        <f t="shared" si="345"/>
        <v>522750000</v>
      </c>
      <c r="EJ78" s="190">
        <f t="shared" si="345"/>
        <v>492000000</v>
      </c>
      <c r="EK78" s="190">
        <f t="shared" si="345"/>
        <v>1023219619.1999999</v>
      </c>
      <c r="EL78" s="190">
        <f t="shared" si="345"/>
        <v>8469619.2000000011</v>
      </c>
      <c r="EM78" s="190">
        <f t="shared" si="345"/>
        <v>0</v>
      </c>
      <c r="EN78" s="190">
        <f t="shared" si="345"/>
        <v>0</v>
      </c>
      <c r="EO78" s="190">
        <f t="shared" si="345"/>
        <v>0</v>
      </c>
      <c r="EP78" s="190">
        <f t="shared" si="345"/>
        <v>0</v>
      </c>
      <c r="EQ78" s="190">
        <f t="shared" si="345"/>
        <v>0</v>
      </c>
      <c r="ER78" s="190">
        <f t="shared" si="345"/>
        <v>0</v>
      </c>
      <c r="ES78" s="190">
        <f t="shared" si="345"/>
        <v>-1014750000</v>
      </c>
      <c r="EU78" s="194">
        <f t="shared" si="330"/>
        <v>0</v>
      </c>
      <c r="EW78" s="194">
        <f t="shared" si="331"/>
        <v>-1014749999.9999999</v>
      </c>
      <c r="EX78" s="194">
        <f t="shared" si="317"/>
        <v>0</v>
      </c>
    </row>
    <row r="79" spans="1:154" s="167" customFormat="1">
      <c r="A79" s="184"/>
      <c r="B79" s="187"/>
      <c r="C79" s="404" t="str">
        <f>'Incremental_Cost Year 1'!C259:E259</f>
        <v>5.2 Objektivi Specifik:Modernizimi i Infrastrukturës dhe Teknologjisë Shëndetësore</v>
      </c>
      <c r="D79" s="404"/>
      <c r="E79" s="405"/>
      <c r="F79" s="197"/>
      <c r="G79" s="197"/>
      <c r="H79" s="192">
        <f>SUM(H80:H81)</f>
        <v>4290358.8</v>
      </c>
      <c r="I79" s="192">
        <f t="shared" ref="I79:BS79" si="346">SUM(I80:I81)</f>
        <v>8400000</v>
      </c>
      <c r="J79" s="192">
        <f t="shared" si="346"/>
        <v>0</v>
      </c>
      <c r="K79" s="192">
        <f t="shared" si="346"/>
        <v>12690358.800000001</v>
      </c>
      <c r="L79" s="192">
        <f t="shared" si="346"/>
        <v>9445195.4399999995</v>
      </c>
      <c r="M79" s="192">
        <f t="shared" si="346"/>
        <v>0</v>
      </c>
      <c r="N79" s="192">
        <f t="shared" si="346"/>
        <v>3245163</v>
      </c>
      <c r="O79" s="192">
        <f t="shared" si="346"/>
        <v>0</v>
      </c>
      <c r="P79" s="192">
        <f t="shared" si="346"/>
        <v>0</v>
      </c>
      <c r="Q79" s="192">
        <f t="shared" si="346"/>
        <v>0</v>
      </c>
      <c r="R79" s="192">
        <f t="shared" si="346"/>
        <v>0</v>
      </c>
      <c r="S79" s="192">
        <f t="shared" si="346"/>
        <v>-0.3600000012665987</v>
      </c>
      <c r="T79" s="70"/>
      <c r="U79" s="192">
        <f>SUM(U80:U81)</f>
        <v>25977420</v>
      </c>
      <c r="V79" s="192">
        <f t="shared" si="346"/>
        <v>24970000</v>
      </c>
      <c r="W79" s="192">
        <f t="shared" si="346"/>
        <v>123000000</v>
      </c>
      <c r="X79" s="192">
        <f t="shared" si="346"/>
        <v>173947420</v>
      </c>
      <c r="Y79" s="192">
        <f t="shared" si="346"/>
        <v>71447420</v>
      </c>
      <c r="Z79" s="192">
        <f t="shared" si="346"/>
        <v>0</v>
      </c>
      <c r="AA79" s="192">
        <f t="shared" si="346"/>
        <v>102500000</v>
      </c>
      <c r="AB79" s="192">
        <f t="shared" si="346"/>
        <v>0</v>
      </c>
      <c r="AC79" s="192">
        <f t="shared" si="346"/>
        <v>0</v>
      </c>
      <c r="AD79" s="192">
        <f t="shared" si="346"/>
        <v>0</v>
      </c>
      <c r="AE79" s="192">
        <f t="shared" si="346"/>
        <v>0</v>
      </c>
      <c r="AF79" s="192">
        <f t="shared" si="346"/>
        <v>0</v>
      </c>
      <c r="AG79" s="70"/>
      <c r="AH79" s="192">
        <f t="shared" si="346"/>
        <v>26447954.400000002</v>
      </c>
      <c r="AI79" s="192">
        <f t="shared" si="346"/>
        <v>25655000</v>
      </c>
      <c r="AJ79" s="192">
        <f t="shared" si="346"/>
        <v>510680500</v>
      </c>
      <c r="AK79" s="192">
        <f t="shared" si="346"/>
        <v>562783454.39999998</v>
      </c>
      <c r="AL79" s="192">
        <f t="shared" si="346"/>
        <v>95364654.400000006</v>
      </c>
      <c r="AM79" s="192">
        <f t="shared" si="346"/>
        <v>0</v>
      </c>
      <c r="AN79" s="192">
        <f t="shared" si="346"/>
        <v>216308000</v>
      </c>
      <c r="AO79" s="192">
        <f t="shared" si="346"/>
        <v>0</v>
      </c>
      <c r="AP79" s="192">
        <f t="shared" si="346"/>
        <v>0</v>
      </c>
      <c r="AQ79" s="192">
        <f t="shared" si="346"/>
        <v>0</v>
      </c>
      <c r="AR79" s="192">
        <f t="shared" si="346"/>
        <v>0</v>
      </c>
      <c r="AS79" s="192">
        <f t="shared" si="346"/>
        <v>-251110800</v>
      </c>
      <c r="AT79" s="70"/>
      <c r="AU79" s="192">
        <f t="shared" si="346"/>
        <v>26447954.400000002</v>
      </c>
      <c r="AV79" s="192">
        <f t="shared" si="346"/>
        <v>189069000</v>
      </c>
      <c r="AW79" s="192">
        <f t="shared" si="346"/>
        <v>484656900</v>
      </c>
      <c r="AX79" s="192">
        <f t="shared" si="346"/>
        <v>700173854.39999998</v>
      </c>
      <c r="AY79" s="192">
        <f t="shared" si="346"/>
        <v>95603954</v>
      </c>
      <c r="AZ79" s="192">
        <f t="shared" si="346"/>
        <v>0</v>
      </c>
      <c r="BA79" s="192">
        <f t="shared" si="346"/>
        <v>217505000</v>
      </c>
      <c r="BB79" s="192">
        <f t="shared" si="346"/>
        <v>0</v>
      </c>
      <c r="BC79" s="192">
        <f t="shared" si="346"/>
        <v>0</v>
      </c>
      <c r="BD79" s="192">
        <f t="shared" si="346"/>
        <v>0</v>
      </c>
      <c r="BE79" s="192">
        <f t="shared" si="346"/>
        <v>0</v>
      </c>
      <c r="BF79" s="192">
        <f t="shared" si="346"/>
        <v>-387064900.39999998</v>
      </c>
      <c r="BG79" s="70"/>
      <c r="BH79" s="192">
        <f t="shared" si="346"/>
        <v>26918488.800000001</v>
      </c>
      <c r="BI79" s="192">
        <f t="shared" si="346"/>
        <v>299769000</v>
      </c>
      <c r="BJ79" s="192">
        <f t="shared" si="346"/>
        <v>184500000</v>
      </c>
      <c r="BK79" s="192">
        <f t="shared" si="346"/>
        <v>511187488.79999995</v>
      </c>
      <c r="BL79" s="192">
        <f t="shared" si="346"/>
        <v>52573487.799999997</v>
      </c>
      <c r="BM79" s="192">
        <f t="shared" si="346"/>
        <v>0</v>
      </c>
      <c r="BN79" s="192">
        <f t="shared" si="346"/>
        <v>0</v>
      </c>
      <c r="BO79" s="192">
        <f t="shared" si="346"/>
        <v>0</v>
      </c>
      <c r="BP79" s="192">
        <f t="shared" si="346"/>
        <v>0</v>
      </c>
      <c r="BQ79" s="192">
        <f t="shared" si="346"/>
        <v>0</v>
      </c>
      <c r="BR79" s="192">
        <f t="shared" si="346"/>
        <v>0</v>
      </c>
      <c r="BS79" s="192">
        <f t="shared" si="346"/>
        <v>-458614000.99999994</v>
      </c>
      <c r="BT79" s="70"/>
      <c r="BU79" s="192">
        <f t="shared" ref="BU79:EF79" si="347">SUM(BU80:BU81)</f>
        <v>26801438.699999999</v>
      </c>
      <c r="BV79" s="192">
        <f t="shared" si="347"/>
        <v>297249000</v>
      </c>
      <c r="BW79" s="192">
        <f t="shared" si="347"/>
        <v>184500000</v>
      </c>
      <c r="BX79" s="192">
        <f t="shared" si="347"/>
        <v>508550438.69999999</v>
      </c>
      <c r="BY79" s="192">
        <f t="shared" si="347"/>
        <v>52456438.299999997</v>
      </c>
      <c r="BZ79" s="192">
        <f t="shared" si="347"/>
        <v>0</v>
      </c>
      <c r="CA79" s="192">
        <f t="shared" si="347"/>
        <v>0</v>
      </c>
      <c r="CB79" s="192">
        <f t="shared" si="347"/>
        <v>0</v>
      </c>
      <c r="CC79" s="192">
        <f t="shared" si="347"/>
        <v>0</v>
      </c>
      <c r="CD79" s="192">
        <f t="shared" si="347"/>
        <v>0</v>
      </c>
      <c r="CE79" s="192">
        <f t="shared" si="347"/>
        <v>0</v>
      </c>
      <c r="CF79" s="192">
        <f t="shared" si="347"/>
        <v>-456094000.39999998</v>
      </c>
      <c r="CG79" s="70"/>
      <c r="CH79" s="192">
        <f t="shared" si="347"/>
        <v>26918488.800000001</v>
      </c>
      <c r="CI79" s="192">
        <f t="shared" si="347"/>
        <v>389499000</v>
      </c>
      <c r="CJ79" s="192">
        <f t="shared" si="347"/>
        <v>0</v>
      </c>
      <c r="CK79" s="192">
        <f t="shared" si="347"/>
        <v>416417488.79999995</v>
      </c>
      <c r="CL79" s="192">
        <f t="shared" si="347"/>
        <v>52573488.399999999</v>
      </c>
      <c r="CM79" s="192">
        <f t="shared" si="347"/>
        <v>0</v>
      </c>
      <c r="CN79" s="192">
        <f t="shared" si="347"/>
        <v>0</v>
      </c>
      <c r="CO79" s="192">
        <f t="shared" si="347"/>
        <v>0</v>
      </c>
      <c r="CP79" s="192">
        <f t="shared" si="347"/>
        <v>0</v>
      </c>
      <c r="CQ79" s="192">
        <f t="shared" si="347"/>
        <v>0</v>
      </c>
      <c r="CR79" s="192">
        <f t="shared" si="347"/>
        <v>0</v>
      </c>
      <c r="CS79" s="192">
        <f t="shared" si="347"/>
        <v>-363844000.39999998</v>
      </c>
      <c r="CT79" s="70"/>
      <c r="CU79" s="192">
        <f t="shared" si="347"/>
        <v>26918488.800000001</v>
      </c>
      <c r="CV79" s="192">
        <f t="shared" si="347"/>
        <v>389499000</v>
      </c>
      <c r="CW79" s="192">
        <f t="shared" si="347"/>
        <v>0</v>
      </c>
      <c r="CX79" s="192">
        <f t="shared" si="347"/>
        <v>416417488.79999995</v>
      </c>
      <c r="CY79" s="192">
        <f t="shared" si="347"/>
        <v>52573488.399999999</v>
      </c>
      <c r="CZ79" s="192">
        <f t="shared" si="347"/>
        <v>0</v>
      </c>
      <c r="DA79" s="192">
        <f t="shared" si="347"/>
        <v>0</v>
      </c>
      <c r="DB79" s="192">
        <f t="shared" si="347"/>
        <v>0</v>
      </c>
      <c r="DC79" s="192">
        <f t="shared" si="347"/>
        <v>0</v>
      </c>
      <c r="DD79" s="192">
        <f t="shared" si="347"/>
        <v>0</v>
      </c>
      <c r="DE79" s="192">
        <f t="shared" si="347"/>
        <v>0</v>
      </c>
      <c r="DF79" s="192">
        <f t="shared" si="347"/>
        <v>-363844000.39999998</v>
      </c>
      <c r="DG79" s="70"/>
      <c r="DH79" s="192">
        <f t="shared" si="347"/>
        <v>26918488.800000001</v>
      </c>
      <c r="DI79" s="192">
        <f t="shared" si="347"/>
        <v>389499000</v>
      </c>
      <c r="DJ79" s="192">
        <f t="shared" si="347"/>
        <v>0</v>
      </c>
      <c r="DK79" s="192">
        <f t="shared" si="347"/>
        <v>416417488.79999995</v>
      </c>
      <c r="DL79" s="192">
        <f t="shared" si="347"/>
        <v>52573488.399999999</v>
      </c>
      <c r="DM79" s="192">
        <f t="shared" si="347"/>
        <v>0</v>
      </c>
      <c r="DN79" s="192">
        <f t="shared" si="347"/>
        <v>0</v>
      </c>
      <c r="DO79" s="192">
        <f t="shared" si="347"/>
        <v>0</v>
      </c>
      <c r="DP79" s="192">
        <f t="shared" si="347"/>
        <v>0</v>
      </c>
      <c r="DQ79" s="192">
        <f t="shared" si="347"/>
        <v>0</v>
      </c>
      <c r="DR79" s="192">
        <f t="shared" si="347"/>
        <v>0</v>
      </c>
      <c r="DS79" s="192">
        <f t="shared" si="347"/>
        <v>-363844000.39999998</v>
      </c>
      <c r="DT79" s="70"/>
      <c r="DU79" s="192">
        <f t="shared" si="347"/>
        <v>26918488.800000001</v>
      </c>
      <c r="DV79" s="192">
        <f t="shared" si="347"/>
        <v>389499000</v>
      </c>
      <c r="DW79" s="192">
        <f t="shared" si="347"/>
        <v>0</v>
      </c>
      <c r="DX79" s="192">
        <f t="shared" si="347"/>
        <v>416417488.79999995</v>
      </c>
      <c r="DY79" s="192">
        <f t="shared" si="347"/>
        <v>52573488.399999999</v>
      </c>
      <c r="DZ79" s="192">
        <f t="shared" si="347"/>
        <v>0</v>
      </c>
      <c r="EA79" s="192">
        <f t="shared" si="347"/>
        <v>0</v>
      </c>
      <c r="EB79" s="192">
        <f t="shared" si="347"/>
        <v>0</v>
      </c>
      <c r="EC79" s="192">
        <f t="shared" si="347"/>
        <v>0</v>
      </c>
      <c r="ED79" s="192">
        <f t="shared" si="347"/>
        <v>0</v>
      </c>
      <c r="EE79" s="192">
        <f t="shared" si="347"/>
        <v>0</v>
      </c>
      <c r="EF79" s="192">
        <f t="shared" si="347"/>
        <v>-363844000.39999998</v>
      </c>
      <c r="EG79" s="70"/>
      <c r="EH79" s="192">
        <f t="shared" ref="EH79:ES79" si="348">SUM(EH80:EH81)</f>
        <v>244557570.29999998</v>
      </c>
      <c r="EI79" s="192">
        <f t="shared" si="348"/>
        <v>2403108000</v>
      </c>
      <c r="EJ79" s="192">
        <f t="shared" si="348"/>
        <v>1487337400</v>
      </c>
      <c r="EK79" s="192">
        <f t="shared" si="348"/>
        <v>4135002970.2999992</v>
      </c>
      <c r="EL79" s="192">
        <f t="shared" si="348"/>
        <v>587185103.53999996</v>
      </c>
      <c r="EM79" s="192">
        <f t="shared" si="348"/>
        <v>0</v>
      </c>
      <c r="EN79" s="192">
        <f t="shared" si="348"/>
        <v>539558163</v>
      </c>
      <c r="EO79" s="192">
        <f t="shared" si="348"/>
        <v>0</v>
      </c>
      <c r="EP79" s="192">
        <f t="shared" si="348"/>
        <v>0</v>
      </c>
      <c r="EQ79" s="192">
        <f t="shared" si="348"/>
        <v>0</v>
      </c>
      <c r="ER79" s="192">
        <f t="shared" si="348"/>
        <v>0</v>
      </c>
      <c r="ES79" s="192">
        <f t="shared" si="348"/>
        <v>-3008259703.7600002</v>
      </c>
      <c r="EU79" s="194">
        <f t="shared" si="330"/>
        <v>539558163</v>
      </c>
      <c r="EW79" s="194">
        <f t="shared" si="331"/>
        <v>-3008259703.7599993</v>
      </c>
      <c r="EX79" s="194">
        <f t="shared" si="317"/>
        <v>0</v>
      </c>
    </row>
    <row r="80" spans="1:154" s="167" customFormat="1">
      <c r="A80" s="183"/>
      <c r="B80" s="185"/>
      <c r="C80" s="198"/>
      <c r="D80" s="186"/>
      <c r="E80" s="193">
        <f>'Incremental_Cost Year 1'!E263</f>
        <v>0</v>
      </c>
      <c r="F80" s="193">
        <f>'Incremental_Cost Year 1'!F263</f>
        <v>0</v>
      </c>
      <c r="G80" s="193">
        <f>'Incremental_Cost Year 1'!G263</f>
        <v>0</v>
      </c>
      <c r="H80" s="190">
        <f>'Incremental_Cost Year 1'!AQ263</f>
        <v>0</v>
      </c>
      <c r="I80" s="190">
        <f>'Incremental_Cost Year 1'!AR263</f>
        <v>0</v>
      </c>
      <c r="J80" s="190">
        <f>'Incremental_Cost Year 1'!AS263</f>
        <v>0</v>
      </c>
      <c r="K80" s="190">
        <f>'Incremental_Cost Year 1'!AT263</f>
        <v>0</v>
      </c>
      <c r="L80" s="190">
        <f>'Incremental_Cost Year 1'!AU263</f>
        <v>0</v>
      </c>
      <c r="M80" s="190">
        <f>'Incremental_Cost Year 1'!AV263</f>
        <v>0</v>
      </c>
      <c r="N80" s="190">
        <f>'Incremental_Cost Year 1'!AW263</f>
        <v>0</v>
      </c>
      <c r="O80" s="190">
        <f>'Incremental_Cost Year 1'!AX263</f>
        <v>0</v>
      </c>
      <c r="P80" s="190">
        <f>'Incremental_Cost Year 1'!AY263</f>
        <v>0</v>
      </c>
      <c r="Q80" s="190">
        <f>'Incremental_Cost Year 1'!AZ263</f>
        <v>0</v>
      </c>
      <c r="R80" s="190">
        <f>'Incremental_Cost Year 1'!BA263</f>
        <v>0</v>
      </c>
      <c r="S80" s="190">
        <f>'Incremental_Cost Year 1'!BB263</f>
        <v>0</v>
      </c>
      <c r="T80" s="70"/>
      <c r="U80" s="190">
        <f>'Incremental_Cost Year 2'!AQ263</f>
        <v>235267.20000000001</v>
      </c>
      <c r="V80" s="190">
        <f>'Incremental_Cost Year 2'!AR263</f>
        <v>0</v>
      </c>
      <c r="W80" s="190">
        <f>'Incremental_Cost Year 2'!AS263</f>
        <v>123000000</v>
      </c>
      <c r="X80" s="190">
        <f>'Incremental_Cost Year 2'!AT263</f>
        <v>123235267.2</v>
      </c>
      <c r="Y80" s="190">
        <f>'Incremental_Cost Year 2'!AU263</f>
        <v>20735267</v>
      </c>
      <c r="Z80" s="190">
        <f>'Incremental_Cost Year 2'!AV263</f>
        <v>0</v>
      </c>
      <c r="AA80" s="190">
        <f>'Incremental_Cost Year 2'!AW263</f>
        <v>102500000</v>
      </c>
      <c r="AB80" s="190">
        <f>'Incremental_Cost Year 2'!AX263</f>
        <v>0</v>
      </c>
      <c r="AC80" s="190">
        <f>'Incremental_Cost Year 2'!AY263</f>
        <v>0</v>
      </c>
      <c r="AD80" s="190">
        <f>'Incremental_Cost Year 2'!AZ263</f>
        <v>0</v>
      </c>
      <c r="AE80" s="190">
        <f>'Incremental_Cost Year 2'!BA263</f>
        <v>0</v>
      </c>
      <c r="AF80" s="190">
        <f>'Incremental_Cost Year 2'!BB263</f>
        <v>-0.20000000298023224</v>
      </c>
      <c r="AG80" s="70"/>
      <c r="AH80" s="190">
        <f>'Incremental_Cost Year 3'!AQ263</f>
        <v>705801.60000000009</v>
      </c>
      <c r="AI80" s="190">
        <f>'Incremental_Cost Year 3'!AR263</f>
        <v>0</v>
      </c>
      <c r="AJ80" s="190">
        <f>'Incremental_Cost Year 3'!AS263</f>
        <v>298505500</v>
      </c>
      <c r="AK80" s="190">
        <f>'Incremental_Cost Year 3'!AT263</f>
        <v>299211301.59999996</v>
      </c>
      <c r="AL80" s="190">
        <f>'Incremental_Cost Year 3'!AU263</f>
        <v>43967501.600000009</v>
      </c>
      <c r="AM80" s="190">
        <f>'Incremental_Cost Year 3'!AV263</f>
        <v>0</v>
      </c>
      <c r="AN80" s="190">
        <f>'Incremental_Cost Year 3'!AW263</f>
        <v>216308000</v>
      </c>
      <c r="AO80" s="190">
        <f>'Incremental_Cost Year 3'!AX263</f>
        <v>0</v>
      </c>
      <c r="AP80" s="190">
        <f>'Incremental_Cost Year 3'!AY263</f>
        <v>0</v>
      </c>
      <c r="AQ80" s="190">
        <f>'Incremental_Cost Year 3'!AZ263</f>
        <v>0</v>
      </c>
      <c r="AR80" s="190">
        <f>'Incremental_Cost Year 3'!BA263</f>
        <v>0</v>
      </c>
      <c r="AS80" s="190">
        <f>'Incremental_Cost Year 3'!BB263</f>
        <v>-38935800</v>
      </c>
      <c r="AT80" s="70"/>
      <c r="AU80" s="190">
        <f>'Incremental_Cost Year 4'!AQ263</f>
        <v>705801.60000000009</v>
      </c>
      <c r="AV80" s="190">
        <f>'Incremental_Cost Year 4'!AR263</f>
        <v>160894000</v>
      </c>
      <c r="AW80" s="190">
        <f>'Incremental_Cost Year 4'!AS263</f>
        <v>300156900</v>
      </c>
      <c r="AX80" s="190">
        <f>'Incremental_Cost Year 4'!AT263</f>
        <v>461756701.59999996</v>
      </c>
      <c r="AY80" s="190">
        <f>'Incremental_Cost Year 4'!AU263</f>
        <v>44206801.200000003</v>
      </c>
      <c r="AZ80" s="190">
        <f>'Incremental_Cost Year 4'!AV263</f>
        <v>0</v>
      </c>
      <c r="BA80" s="190">
        <f>'Incremental_Cost Year 4'!AW263</f>
        <v>217505000</v>
      </c>
      <c r="BB80" s="190">
        <f>'Incremental_Cost Year 4'!AX263</f>
        <v>0</v>
      </c>
      <c r="BC80" s="190">
        <f>'Incremental_Cost Year 4'!AY263</f>
        <v>0</v>
      </c>
      <c r="BD80" s="190">
        <f>'Incremental_Cost Year 4'!AZ263</f>
        <v>0</v>
      </c>
      <c r="BE80" s="190">
        <f>'Incremental_Cost Year 4'!BA263</f>
        <v>0</v>
      </c>
      <c r="BF80" s="190">
        <f>'Incremental_Cost Year 4'!BB263</f>
        <v>-200044900.39999998</v>
      </c>
      <c r="BG80" s="70"/>
      <c r="BH80" s="190">
        <f>'Incremental_Cost Year 5'!AQ263</f>
        <v>705801.60000000009</v>
      </c>
      <c r="BI80" s="190">
        <f>'Incremental_Cost Year 5'!AR263</f>
        <v>160894000</v>
      </c>
      <c r="BJ80" s="190">
        <f>'Incremental_Cost Year 5'!AS263</f>
        <v>0</v>
      </c>
      <c r="BK80" s="190">
        <f>'Incremental_Cost Year 5'!AT263</f>
        <v>161599801.59999996</v>
      </c>
      <c r="BL80" s="190">
        <f>'Incremental_Cost Year 5'!AU263</f>
        <v>705801</v>
      </c>
      <c r="BM80" s="190">
        <f>'Incremental_Cost Year 5'!AV263</f>
        <v>0</v>
      </c>
      <c r="BN80" s="190">
        <f>'Incremental_Cost Year 5'!AW263</f>
        <v>0</v>
      </c>
      <c r="BO80" s="190">
        <f>'Incremental_Cost Year 5'!AX263</f>
        <v>0</v>
      </c>
      <c r="BP80" s="190">
        <f>'Incremental_Cost Year 5'!AY263</f>
        <v>0</v>
      </c>
      <c r="BQ80" s="190">
        <f>'Incremental_Cost Year 5'!AZ263</f>
        <v>0</v>
      </c>
      <c r="BR80" s="190">
        <f>'Incremental_Cost Year 5'!BA263</f>
        <v>0</v>
      </c>
      <c r="BS80" s="190">
        <f>'Incremental_Cost Year 5'!BB263</f>
        <v>-160894000.59999996</v>
      </c>
      <c r="BT80" s="70"/>
      <c r="BU80" s="190">
        <f>'Incremental_Cost Year 6'!AQ263</f>
        <v>588751.5</v>
      </c>
      <c r="BV80" s="190">
        <f>'Incremental_Cost Year 6'!AR263</f>
        <v>160894000</v>
      </c>
      <c r="BW80" s="190">
        <f>'Incremental_Cost Year 6'!AS263</f>
        <v>0</v>
      </c>
      <c r="BX80" s="190">
        <f>'Incremental_Cost Year 6'!AT263</f>
        <v>161482751.5</v>
      </c>
      <c r="BY80" s="190">
        <f>'Incremental_Cost Year 6'!AU263</f>
        <v>588751.5</v>
      </c>
      <c r="BZ80" s="190">
        <f>'Incremental_Cost Year 6'!AV263</f>
        <v>0</v>
      </c>
      <c r="CA80" s="190">
        <f>'Incremental_Cost Year 6'!AW263</f>
        <v>0</v>
      </c>
      <c r="CB80" s="190">
        <f>'Incremental_Cost Year 6'!AX263</f>
        <v>0</v>
      </c>
      <c r="CC80" s="190">
        <f>'Incremental_Cost Year 6'!AY263</f>
        <v>0</v>
      </c>
      <c r="CD80" s="190">
        <f>'Incremental_Cost Year 6'!AZ263</f>
        <v>0</v>
      </c>
      <c r="CE80" s="190">
        <f>'Incremental_Cost Year 6'!BA263</f>
        <v>0</v>
      </c>
      <c r="CF80" s="190">
        <f>'Incremental_Cost Year 6'!BB263</f>
        <v>-160894000</v>
      </c>
      <c r="CG80" s="70"/>
      <c r="CH80" s="190">
        <f>'Incremental_Cost Year 7'!AQ263</f>
        <v>705801.60000000009</v>
      </c>
      <c r="CI80" s="190">
        <f>'Incremental_Cost Year 7'!AR263</f>
        <v>160894000</v>
      </c>
      <c r="CJ80" s="190">
        <f>'Incremental_Cost Year 7'!AS263</f>
        <v>0</v>
      </c>
      <c r="CK80" s="190">
        <f>'Incremental_Cost Year 7'!AT263</f>
        <v>161599801.59999996</v>
      </c>
      <c r="CL80" s="190">
        <f>'Incremental_Cost Year 7'!AU263</f>
        <v>705801.60000000009</v>
      </c>
      <c r="CM80" s="190">
        <f>'Incremental_Cost Year 7'!AV263</f>
        <v>0</v>
      </c>
      <c r="CN80" s="190">
        <f>'Incremental_Cost Year 7'!AW263</f>
        <v>0</v>
      </c>
      <c r="CO80" s="190">
        <f>'Incremental_Cost Year 7'!AX263</f>
        <v>0</v>
      </c>
      <c r="CP80" s="190">
        <f>'Incremental_Cost Year 7'!AY263</f>
        <v>0</v>
      </c>
      <c r="CQ80" s="190">
        <f>'Incremental_Cost Year 7'!AZ263</f>
        <v>0</v>
      </c>
      <c r="CR80" s="190">
        <f>'Incremental_Cost Year 7'!BA263</f>
        <v>0</v>
      </c>
      <c r="CS80" s="190">
        <f>'Incremental_Cost Year 7'!BB263</f>
        <v>-160894000</v>
      </c>
      <c r="CT80" s="70"/>
      <c r="CU80" s="190">
        <f>'Incremental_Cost Year 8'!AQ263</f>
        <v>705801.60000000009</v>
      </c>
      <c r="CV80" s="190">
        <f>'Incremental_Cost Year 8'!AR263</f>
        <v>160894000</v>
      </c>
      <c r="CW80" s="190">
        <f>'Incremental_Cost Year 8'!AS263</f>
        <v>0</v>
      </c>
      <c r="CX80" s="190">
        <f>'Incremental_Cost Year 8'!AT263</f>
        <v>161599801.59999996</v>
      </c>
      <c r="CY80" s="190">
        <f>'Incremental_Cost Year 8'!AU263</f>
        <v>705801.60000000009</v>
      </c>
      <c r="CZ80" s="190">
        <f>'Incremental_Cost Year 8'!AV263</f>
        <v>0</v>
      </c>
      <c r="DA80" s="190">
        <f>'Incremental_Cost Year 8'!AW263</f>
        <v>0</v>
      </c>
      <c r="DB80" s="190">
        <f>'Incremental_Cost Year 8'!AX263</f>
        <v>0</v>
      </c>
      <c r="DC80" s="190">
        <f>'Incremental_Cost Year 8'!AY263</f>
        <v>0</v>
      </c>
      <c r="DD80" s="190">
        <f>'Incremental_Cost Year 8'!AZ263</f>
        <v>0</v>
      </c>
      <c r="DE80" s="190">
        <f>'Incremental_Cost Year 8'!BA263</f>
        <v>0</v>
      </c>
      <c r="DF80" s="190">
        <f>'Incremental_Cost Year 8'!BB263</f>
        <v>-160894000</v>
      </c>
      <c r="DG80" s="70"/>
      <c r="DH80" s="190">
        <f>'Incremental_Cost Year 9'!AQ263</f>
        <v>705801.60000000009</v>
      </c>
      <c r="DI80" s="190">
        <f>'Incremental_Cost Year 9'!AR263</f>
        <v>160894000</v>
      </c>
      <c r="DJ80" s="190">
        <f>'Incremental_Cost Year 9'!AS263</f>
        <v>0</v>
      </c>
      <c r="DK80" s="190">
        <f>'Incremental_Cost Year 9'!AT263</f>
        <v>161599801.59999996</v>
      </c>
      <c r="DL80" s="190">
        <f>'Incremental_Cost Year 9'!AU263</f>
        <v>705801.60000000009</v>
      </c>
      <c r="DM80" s="190">
        <f>'Incremental_Cost Year 9'!AV263</f>
        <v>0</v>
      </c>
      <c r="DN80" s="190">
        <f>'Incremental_Cost Year 9'!AW263</f>
        <v>0</v>
      </c>
      <c r="DO80" s="190">
        <f>'Incremental_Cost Year 9'!AX263</f>
        <v>0</v>
      </c>
      <c r="DP80" s="190">
        <f>'Incremental_Cost Year 9'!AY263</f>
        <v>0</v>
      </c>
      <c r="DQ80" s="190">
        <f>'Incremental_Cost Year 9'!AZ263</f>
        <v>0</v>
      </c>
      <c r="DR80" s="190">
        <f>'Incremental_Cost Year 9'!BA263</f>
        <v>0</v>
      </c>
      <c r="DS80" s="190">
        <f>'Incremental_Cost Year 9'!BB263</f>
        <v>-160894000</v>
      </c>
      <c r="DT80" s="70"/>
      <c r="DU80" s="190">
        <f>'Incremental_Cost Year 10'!AQ263</f>
        <v>705801.60000000009</v>
      </c>
      <c r="DV80" s="190">
        <f>'Incremental_Cost Year 10'!AR263</f>
        <v>160894000</v>
      </c>
      <c r="DW80" s="190">
        <f>'Incremental_Cost Year 10'!AS263</f>
        <v>0</v>
      </c>
      <c r="DX80" s="190">
        <f>'Incremental_Cost Year 10'!AT263</f>
        <v>161599801.59999996</v>
      </c>
      <c r="DY80" s="190">
        <f>'Incremental_Cost Year 10'!AU263</f>
        <v>705801.60000000009</v>
      </c>
      <c r="DZ80" s="190">
        <f>'Incremental_Cost Year 10'!AV263</f>
        <v>0</v>
      </c>
      <c r="EA80" s="190">
        <f>'Incremental_Cost Year 10'!AW263</f>
        <v>0</v>
      </c>
      <c r="EB80" s="190">
        <f>'Incremental_Cost Year 10'!AX263</f>
        <v>0</v>
      </c>
      <c r="EC80" s="190">
        <f>'Incremental_Cost Year 10'!AY263</f>
        <v>0</v>
      </c>
      <c r="ED80" s="190">
        <f>'Incremental_Cost Year 10'!AZ263</f>
        <v>0</v>
      </c>
      <c r="EE80" s="190">
        <f>'Incremental_Cost Year 10'!BA263</f>
        <v>0</v>
      </c>
      <c r="EF80" s="190">
        <f>'Incremental_Cost Year 10'!BB263</f>
        <v>-160894000</v>
      </c>
      <c r="EG80" s="70"/>
      <c r="EH80" s="190">
        <f t="shared" ref="EH80:ES81" si="349">H80+U80+AH80+AU80+BH80+BU80+CH80+CU80+DH80+DU80</f>
        <v>5764629.9000000004</v>
      </c>
      <c r="EI80" s="190">
        <f t="shared" si="349"/>
        <v>1126258000</v>
      </c>
      <c r="EJ80" s="190">
        <f t="shared" si="349"/>
        <v>721662400</v>
      </c>
      <c r="EK80" s="190">
        <f t="shared" si="349"/>
        <v>1853685029.8999994</v>
      </c>
      <c r="EL80" s="190">
        <f t="shared" si="349"/>
        <v>113027328.69999999</v>
      </c>
      <c r="EM80" s="190">
        <f t="shared" si="349"/>
        <v>0</v>
      </c>
      <c r="EN80" s="190">
        <f t="shared" si="349"/>
        <v>536313000</v>
      </c>
      <c r="EO80" s="190">
        <f t="shared" si="349"/>
        <v>0</v>
      </c>
      <c r="EP80" s="190">
        <f t="shared" si="349"/>
        <v>0</v>
      </c>
      <c r="EQ80" s="190">
        <f t="shared" si="349"/>
        <v>0</v>
      </c>
      <c r="ER80" s="190">
        <f t="shared" si="349"/>
        <v>0</v>
      </c>
      <c r="ES80" s="190">
        <f t="shared" si="349"/>
        <v>-1204344701.1999998</v>
      </c>
      <c r="EU80" s="194">
        <f t="shared" si="330"/>
        <v>536313000</v>
      </c>
      <c r="EW80" s="194">
        <f t="shared" si="331"/>
        <v>-1204344701.1999993</v>
      </c>
      <c r="EX80" s="194">
        <f t="shared" si="317"/>
        <v>0</v>
      </c>
    </row>
    <row r="81" spans="1:154" s="167" customFormat="1" ht="27.6">
      <c r="A81" s="183"/>
      <c r="B81" s="185"/>
      <c r="C81" s="198"/>
      <c r="D81" s="186"/>
      <c r="E81" s="193" t="str">
        <f>'Incremental_Cost Year 1'!E268</f>
        <v>5.2.2. Ndërtimi i rrjetit të dedikuar të komunikimit të Shëndetësisë -TeleMjekësi; + Telekonsultë</v>
      </c>
      <c r="F81" s="193">
        <f>'Incremental_Cost Year 1'!F268</f>
        <v>2021</v>
      </c>
      <c r="G81" s="193">
        <f>'Incremental_Cost Year 1'!G268</f>
        <v>2030</v>
      </c>
      <c r="H81" s="190">
        <f>'Incremental_Cost Year 1'!AQ268</f>
        <v>4290358.8</v>
      </c>
      <c r="I81" s="190">
        <f>'Incremental_Cost Year 1'!AR268</f>
        <v>8400000</v>
      </c>
      <c r="J81" s="190">
        <f>'Incremental_Cost Year 1'!AS268</f>
        <v>0</v>
      </c>
      <c r="K81" s="190">
        <f>'Incremental_Cost Year 1'!AT268</f>
        <v>12690358.800000001</v>
      </c>
      <c r="L81" s="190">
        <f>'Incremental_Cost Year 1'!AU268</f>
        <v>9445195.4399999995</v>
      </c>
      <c r="M81" s="190">
        <f>'Incremental_Cost Year 1'!AV268</f>
        <v>0</v>
      </c>
      <c r="N81" s="190">
        <f>'Incremental_Cost Year 1'!AW268</f>
        <v>3245163</v>
      </c>
      <c r="O81" s="190">
        <f>'Incremental_Cost Year 1'!AX268</f>
        <v>0</v>
      </c>
      <c r="P81" s="190">
        <f>'Incremental_Cost Year 1'!AY268</f>
        <v>0</v>
      </c>
      <c r="Q81" s="190">
        <f>'Incremental_Cost Year 1'!AZ268</f>
        <v>0</v>
      </c>
      <c r="R81" s="190">
        <f>'Incremental_Cost Year 1'!BA268</f>
        <v>0</v>
      </c>
      <c r="S81" s="190">
        <f>'Incremental_Cost Year 1'!BB268</f>
        <v>-0.3600000012665987</v>
      </c>
      <c r="T81" s="70"/>
      <c r="U81" s="190">
        <f>'Incremental_Cost Year 2'!AQ268</f>
        <v>25742152.800000001</v>
      </c>
      <c r="V81" s="190">
        <f>'Incremental_Cost Year 2'!AR268</f>
        <v>24970000</v>
      </c>
      <c r="W81" s="190">
        <f>'Incremental_Cost Year 2'!AS268</f>
        <v>0</v>
      </c>
      <c r="X81" s="190">
        <f>'Incremental_Cost Year 2'!AT268</f>
        <v>50712152.799999997</v>
      </c>
      <c r="Y81" s="190">
        <f>'Incremental_Cost Year 2'!AU268</f>
        <v>50712153</v>
      </c>
      <c r="Z81" s="190">
        <f>'Incremental_Cost Year 2'!AV268</f>
        <v>0</v>
      </c>
      <c r="AA81" s="190">
        <f>'Incremental_Cost Year 2'!AW268</f>
        <v>0</v>
      </c>
      <c r="AB81" s="190">
        <f>'Incremental_Cost Year 2'!AX268</f>
        <v>0</v>
      </c>
      <c r="AC81" s="190">
        <f>'Incremental_Cost Year 2'!AY268</f>
        <v>0</v>
      </c>
      <c r="AD81" s="190">
        <f>'Incremental_Cost Year 2'!AZ268</f>
        <v>0</v>
      </c>
      <c r="AE81" s="190">
        <f>'Incremental_Cost Year 2'!BA268</f>
        <v>0</v>
      </c>
      <c r="AF81" s="190">
        <f>'Incremental_Cost Year 2'!BB268</f>
        <v>0.20000000298023224</v>
      </c>
      <c r="AG81" s="70"/>
      <c r="AH81" s="190">
        <f>'Incremental_Cost Year 3'!AQ268</f>
        <v>25742152.800000001</v>
      </c>
      <c r="AI81" s="190">
        <f>'Incremental_Cost Year 3'!AR268</f>
        <v>25655000</v>
      </c>
      <c r="AJ81" s="190">
        <f>'Incremental_Cost Year 3'!AS268</f>
        <v>212175000</v>
      </c>
      <c r="AK81" s="190">
        <f>'Incremental_Cost Year 3'!AT268</f>
        <v>263572152.80000001</v>
      </c>
      <c r="AL81" s="190">
        <f>'Incremental_Cost Year 3'!AU268</f>
        <v>51397152.799999997</v>
      </c>
      <c r="AM81" s="190">
        <f>'Incremental_Cost Year 3'!AV268</f>
        <v>0</v>
      </c>
      <c r="AN81" s="190">
        <f>'Incremental_Cost Year 3'!AW268</f>
        <v>0</v>
      </c>
      <c r="AO81" s="190">
        <f>'Incremental_Cost Year 3'!AX268</f>
        <v>0</v>
      </c>
      <c r="AP81" s="190">
        <f>'Incremental_Cost Year 3'!AY268</f>
        <v>0</v>
      </c>
      <c r="AQ81" s="190">
        <f>'Incremental_Cost Year 3'!AZ268</f>
        <v>0</v>
      </c>
      <c r="AR81" s="190">
        <f>'Incremental_Cost Year 3'!BA268</f>
        <v>0</v>
      </c>
      <c r="AS81" s="190">
        <f>'Incremental_Cost Year 3'!BB268</f>
        <v>-212175000</v>
      </c>
      <c r="AT81" s="70"/>
      <c r="AU81" s="190">
        <f>'Incremental_Cost Year 4'!AQ268</f>
        <v>25742152.800000001</v>
      </c>
      <c r="AV81" s="190">
        <f>'Incremental_Cost Year 4'!AR268</f>
        <v>28175000</v>
      </c>
      <c r="AW81" s="190">
        <f>'Incremental_Cost Year 4'!AS268</f>
        <v>184500000</v>
      </c>
      <c r="AX81" s="190">
        <f>'Incremental_Cost Year 4'!AT268</f>
        <v>238417152.80000001</v>
      </c>
      <c r="AY81" s="190">
        <f>'Incremental_Cost Year 4'!AU268</f>
        <v>51397152.799999997</v>
      </c>
      <c r="AZ81" s="190">
        <f>'Incremental_Cost Year 4'!AV268</f>
        <v>0</v>
      </c>
      <c r="BA81" s="190">
        <f>'Incremental_Cost Year 4'!AW268</f>
        <v>0</v>
      </c>
      <c r="BB81" s="190">
        <f>'Incremental_Cost Year 4'!AX268</f>
        <v>0</v>
      </c>
      <c r="BC81" s="190">
        <f>'Incremental_Cost Year 4'!AY268</f>
        <v>0</v>
      </c>
      <c r="BD81" s="190">
        <f>'Incremental_Cost Year 4'!AZ268</f>
        <v>0</v>
      </c>
      <c r="BE81" s="190">
        <f>'Incremental_Cost Year 4'!BA268</f>
        <v>0</v>
      </c>
      <c r="BF81" s="190">
        <f>'Incremental_Cost Year 4'!BB268</f>
        <v>-187020000</v>
      </c>
      <c r="BG81" s="70"/>
      <c r="BH81" s="190">
        <f>'Incremental_Cost Year 5'!AQ268</f>
        <v>26212687.199999999</v>
      </c>
      <c r="BI81" s="190">
        <f>'Incremental_Cost Year 5'!AR268</f>
        <v>138875000</v>
      </c>
      <c r="BJ81" s="190">
        <f>'Incremental_Cost Year 5'!AS268</f>
        <v>184500000</v>
      </c>
      <c r="BK81" s="190">
        <f>'Incremental_Cost Year 5'!AT268</f>
        <v>349587687.19999999</v>
      </c>
      <c r="BL81" s="190">
        <f>'Incremental_Cost Year 5'!AU268</f>
        <v>51867686.799999997</v>
      </c>
      <c r="BM81" s="190">
        <f>'Incremental_Cost Year 5'!AV268</f>
        <v>0</v>
      </c>
      <c r="BN81" s="190">
        <f>'Incremental_Cost Year 5'!AW268</f>
        <v>0</v>
      </c>
      <c r="BO81" s="190">
        <f>'Incremental_Cost Year 5'!AX268</f>
        <v>0</v>
      </c>
      <c r="BP81" s="190">
        <f>'Incremental_Cost Year 5'!AY268</f>
        <v>0</v>
      </c>
      <c r="BQ81" s="190">
        <f>'Incremental_Cost Year 5'!AZ268</f>
        <v>0</v>
      </c>
      <c r="BR81" s="190">
        <f>'Incremental_Cost Year 5'!BA268</f>
        <v>0</v>
      </c>
      <c r="BS81" s="190">
        <f>'Incremental_Cost Year 5'!BB268</f>
        <v>-297720000.39999998</v>
      </c>
      <c r="BT81" s="70"/>
      <c r="BU81" s="190">
        <f>'Incremental_Cost Year 6'!AQ268</f>
        <v>26212687.199999999</v>
      </c>
      <c r="BV81" s="190">
        <f>'Incremental_Cost Year 6'!AR268</f>
        <v>136355000</v>
      </c>
      <c r="BW81" s="190">
        <f>'Incremental_Cost Year 6'!AS268</f>
        <v>184500000</v>
      </c>
      <c r="BX81" s="190">
        <f>'Incremental_Cost Year 6'!AT268</f>
        <v>347067687.19999999</v>
      </c>
      <c r="BY81" s="190">
        <f>'Incremental_Cost Year 6'!AU268</f>
        <v>51867686.799999997</v>
      </c>
      <c r="BZ81" s="190">
        <f>'Incremental_Cost Year 6'!AV268</f>
        <v>0</v>
      </c>
      <c r="CA81" s="190">
        <f>'Incremental_Cost Year 6'!AW268</f>
        <v>0</v>
      </c>
      <c r="CB81" s="190">
        <f>'Incremental_Cost Year 6'!AX268</f>
        <v>0</v>
      </c>
      <c r="CC81" s="190">
        <f>'Incremental_Cost Year 6'!AY268</f>
        <v>0</v>
      </c>
      <c r="CD81" s="190">
        <f>'Incremental_Cost Year 6'!AZ268</f>
        <v>0</v>
      </c>
      <c r="CE81" s="190">
        <f>'Incremental_Cost Year 6'!BA268</f>
        <v>0</v>
      </c>
      <c r="CF81" s="190">
        <f>'Incremental_Cost Year 6'!BB268</f>
        <v>-295200000.39999998</v>
      </c>
      <c r="CG81" s="70"/>
      <c r="CH81" s="190">
        <f>'Incremental_Cost Year 7'!AQ268</f>
        <v>26212687.199999999</v>
      </c>
      <c r="CI81" s="190">
        <f>'Incremental_Cost Year 7'!AR268</f>
        <v>228605000</v>
      </c>
      <c r="CJ81" s="190">
        <f>'Incremental_Cost Year 7'!AS268</f>
        <v>0</v>
      </c>
      <c r="CK81" s="190">
        <f>'Incremental_Cost Year 7'!AT268</f>
        <v>254817687.19999999</v>
      </c>
      <c r="CL81" s="190">
        <f>'Incremental_Cost Year 7'!AU268</f>
        <v>51867686.799999997</v>
      </c>
      <c r="CM81" s="190">
        <f>'Incremental_Cost Year 7'!AV268</f>
        <v>0</v>
      </c>
      <c r="CN81" s="190">
        <f>'Incremental_Cost Year 7'!AW268</f>
        <v>0</v>
      </c>
      <c r="CO81" s="190">
        <f>'Incremental_Cost Year 7'!AX268</f>
        <v>0</v>
      </c>
      <c r="CP81" s="190">
        <f>'Incremental_Cost Year 7'!AY268</f>
        <v>0</v>
      </c>
      <c r="CQ81" s="190">
        <f>'Incremental_Cost Year 7'!AZ268</f>
        <v>0</v>
      </c>
      <c r="CR81" s="190">
        <f>'Incremental_Cost Year 7'!BA268</f>
        <v>0</v>
      </c>
      <c r="CS81" s="190">
        <f>'Incremental_Cost Year 7'!BB268</f>
        <v>-202950000.40000001</v>
      </c>
      <c r="CT81" s="70"/>
      <c r="CU81" s="190">
        <f>'Incremental_Cost Year 8'!AQ268</f>
        <v>26212687.199999999</v>
      </c>
      <c r="CV81" s="190">
        <f>'Incremental_Cost Year 8'!AR268</f>
        <v>228605000</v>
      </c>
      <c r="CW81" s="190">
        <f>'Incremental_Cost Year 8'!AS268</f>
        <v>0</v>
      </c>
      <c r="CX81" s="190">
        <f>'Incremental_Cost Year 8'!AT268</f>
        <v>254817687.19999999</v>
      </c>
      <c r="CY81" s="190">
        <f>'Incremental_Cost Year 8'!AU268</f>
        <v>51867686.799999997</v>
      </c>
      <c r="CZ81" s="190">
        <f>'Incremental_Cost Year 8'!AV268</f>
        <v>0</v>
      </c>
      <c r="DA81" s="190">
        <f>'Incremental_Cost Year 8'!AW268</f>
        <v>0</v>
      </c>
      <c r="DB81" s="190">
        <f>'Incremental_Cost Year 8'!AX268</f>
        <v>0</v>
      </c>
      <c r="DC81" s="190">
        <f>'Incremental_Cost Year 8'!AY268</f>
        <v>0</v>
      </c>
      <c r="DD81" s="190">
        <f>'Incremental_Cost Year 8'!AZ268</f>
        <v>0</v>
      </c>
      <c r="DE81" s="190">
        <f>'Incremental_Cost Year 8'!BA268</f>
        <v>0</v>
      </c>
      <c r="DF81" s="190">
        <f>'Incremental_Cost Year 8'!BB268</f>
        <v>-202950000.40000001</v>
      </c>
      <c r="DG81" s="70"/>
      <c r="DH81" s="190">
        <f>'Incremental_Cost Year 9'!AQ268</f>
        <v>26212687.199999999</v>
      </c>
      <c r="DI81" s="190">
        <f>'Incremental_Cost Year 9'!AR268</f>
        <v>228605000</v>
      </c>
      <c r="DJ81" s="190">
        <f>'Incremental_Cost Year 9'!AS268</f>
        <v>0</v>
      </c>
      <c r="DK81" s="190">
        <f>'Incremental_Cost Year 9'!AT268</f>
        <v>254817687.19999999</v>
      </c>
      <c r="DL81" s="190">
        <f>'Incremental_Cost Year 9'!AU268</f>
        <v>51867686.799999997</v>
      </c>
      <c r="DM81" s="190">
        <f>'Incremental_Cost Year 9'!AV268</f>
        <v>0</v>
      </c>
      <c r="DN81" s="190">
        <f>'Incremental_Cost Year 9'!AW268</f>
        <v>0</v>
      </c>
      <c r="DO81" s="190">
        <f>'Incremental_Cost Year 9'!AX268</f>
        <v>0</v>
      </c>
      <c r="DP81" s="190">
        <f>'Incremental_Cost Year 9'!AY268</f>
        <v>0</v>
      </c>
      <c r="DQ81" s="190">
        <f>'Incremental_Cost Year 9'!AZ268</f>
        <v>0</v>
      </c>
      <c r="DR81" s="190">
        <f>'Incremental_Cost Year 9'!BA268</f>
        <v>0</v>
      </c>
      <c r="DS81" s="190">
        <f>'Incremental_Cost Year 9'!BB268</f>
        <v>-202950000.40000001</v>
      </c>
      <c r="DT81" s="70"/>
      <c r="DU81" s="190">
        <f>'Incremental_Cost Year 10'!AQ268</f>
        <v>26212687.199999999</v>
      </c>
      <c r="DV81" s="190">
        <f>'Incremental_Cost Year 10'!AR268</f>
        <v>228605000</v>
      </c>
      <c r="DW81" s="190">
        <f>'Incremental_Cost Year 10'!AS268</f>
        <v>0</v>
      </c>
      <c r="DX81" s="190">
        <f>'Incremental_Cost Year 10'!AT268</f>
        <v>254817687.19999999</v>
      </c>
      <c r="DY81" s="190">
        <f>'Incremental_Cost Year 10'!AU268</f>
        <v>51867686.799999997</v>
      </c>
      <c r="DZ81" s="190">
        <f>'Incremental_Cost Year 10'!AV268</f>
        <v>0</v>
      </c>
      <c r="EA81" s="190">
        <f>'Incremental_Cost Year 10'!AW268</f>
        <v>0</v>
      </c>
      <c r="EB81" s="190">
        <f>'Incremental_Cost Year 10'!AX268</f>
        <v>0</v>
      </c>
      <c r="EC81" s="190">
        <f>'Incremental_Cost Year 10'!AY268</f>
        <v>0</v>
      </c>
      <c r="ED81" s="190">
        <f>'Incremental_Cost Year 10'!AZ268</f>
        <v>0</v>
      </c>
      <c r="EE81" s="190">
        <f>'Incremental_Cost Year 10'!BA268</f>
        <v>0</v>
      </c>
      <c r="EF81" s="190">
        <f>'Incremental_Cost Year 10'!BB268</f>
        <v>-202950000.40000001</v>
      </c>
      <c r="EG81" s="70"/>
      <c r="EH81" s="190">
        <f t="shared" si="349"/>
        <v>238792940.39999998</v>
      </c>
      <c r="EI81" s="190">
        <f t="shared" si="349"/>
        <v>1276850000</v>
      </c>
      <c r="EJ81" s="190">
        <f t="shared" si="349"/>
        <v>765675000</v>
      </c>
      <c r="EK81" s="190">
        <f t="shared" si="349"/>
        <v>2281317940.4000001</v>
      </c>
      <c r="EL81" s="190">
        <f t="shared" si="349"/>
        <v>474157774.84000003</v>
      </c>
      <c r="EM81" s="190">
        <f t="shared" si="349"/>
        <v>0</v>
      </c>
      <c r="EN81" s="190">
        <f t="shared" si="349"/>
        <v>3245163</v>
      </c>
      <c r="EO81" s="190">
        <f t="shared" si="349"/>
        <v>0</v>
      </c>
      <c r="EP81" s="190">
        <f t="shared" si="349"/>
        <v>0</v>
      </c>
      <c r="EQ81" s="190">
        <f t="shared" si="349"/>
        <v>0</v>
      </c>
      <c r="ER81" s="190">
        <f t="shared" si="349"/>
        <v>0</v>
      </c>
      <c r="ES81" s="190">
        <f t="shared" si="349"/>
        <v>-1803915002.5600002</v>
      </c>
      <c r="EU81" s="194">
        <f t="shared" si="330"/>
        <v>3245163</v>
      </c>
      <c r="EW81" s="194">
        <f t="shared" si="331"/>
        <v>-1803915002.5599999</v>
      </c>
      <c r="EX81" s="194">
        <f t="shared" si="317"/>
        <v>0</v>
      </c>
    </row>
    <row r="82" spans="1:154" s="167" customFormat="1">
      <c r="A82" s="184"/>
      <c r="B82" s="187"/>
      <c r="C82" s="404" t="str">
        <f>'Incremental_Cost Year 1'!C269:E269</f>
        <v>5.3 Objektivi Specifik: Fuqizimi i informacionit shëndetësor si nevojë për vendimmarrje në përmirësimin e shëndetit dhe mirëqenies së qytetarëve</v>
      </c>
      <c r="D82" s="404"/>
      <c r="E82" s="405"/>
      <c r="F82" s="197"/>
      <c r="G82" s="197"/>
      <c r="H82" s="192">
        <f>SUM(H83:H84)</f>
        <v>0</v>
      </c>
      <c r="I82" s="192">
        <f t="shared" ref="I82:BS82" si="350">SUM(I83:I84)</f>
        <v>0</v>
      </c>
      <c r="J82" s="192">
        <f t="shared" si="350"/>
        <v>0</v>
      </c>
      <c r="K82" s="192">
        <f t="shared" si="350"/>
        <v>0</v>
      </c>
      <c r="L82" s="192">
        <f t="shared" si="350"/>
        <v>0</v>
      </c>
      <c r="M82" s="192">
        <f t="shared" si="350"/>
        <v>0</v>
      </c>
      <c r="N82" s="192">
        <f t="shared" si="350"/>
        <v>0</v>
      </c>
      <c r="O82" s="192">
        <f t="shared" si="350"/>
        <v>0</v>
      </c>
      <c r="P82" s="192">
        <f t="shared" si="350"/>
        <v>0</v>
      </c>
      <c r="Q82" s="192">
        <f t="shared" si="350"/>
        <v>0</v>
      </c>
      <c r="R82" s="192">
        <f t="shared" si="350"/>
        <v>0</v>
      </c>
      <c r="S82" s="192">
        <f t="shared" si="350"/>
        <v>0</v>
      </c>
      <c r="T82" s="70"/>
      <c r="U82" s="192">
        <f>SUM(U83:U84)</f>
        <v>352900.8</v>
      </c>
      <c r="V82" s="192">
        <f t="shared" si="350"/>
        <v>4507000</v>
      </c>
      <c r="W82" s="192">
        <f t="shared" si="350"/>
        <v>0</v>
      </c>
      <c r="X82" s="192">
        <f t="shared" si="350"/>
        <v>4859900.8</v>
      </c>
      <c r="Y82" s="192">
        <f t="shared" si="350"/>
        <v>352900.8</v>
      </c>
      <c r="Z82" s="192">
        <f t="shared" si="350"/>
        <v>0</v>
      </c>
      <c r="AA82" s="192">
        <f t="shared" si="350"/>
        <v>0</v>
      </c>
      <c r="AB82" s="192">
        <f t="shared" si="350"/>
        <v>0</v>
      </c>
      <c r="AC82" s="192">
        <f t="shared" si="350"/>
        <v>0</v>
      </c>
      <c r="AD82" s="192">
        <f t="shared" si="350"/>
        <v>0</v>
      </c>
      <c r="AE82" s="192">
        <f t="shared" si="350"/>
        <v>0</v>
      </c>
      <c r="AF82" s="192">
        <f t="shared" si="350"/>
        <v>-4507000</v>
      </c>
      <c r="AG82" s="70"/>
      <c r="AH82" s="192">
        <f t="shared" si="350"/>
        <v>352900.8</v>
      </c>
      <c r="AI82" s="192">
        <f t="shared" si="350"/>
        <v>4928400</v>
      </c>
      <c r="AJ82" s="192">
        <f t="shared" si="350"/>
        <v>0</v>
      </c>
      <c r="AK82" s="192">
        <f t="shared" si="350"/>
        <v>5281300.8</v>
      </c>
      <c r="AL82" s="192">
        <f t="shared" si="350"/>
        <v>352900.8</v>
      </c>
      <c r="AM82" s="192">
        <f t="shared" si="350"/>
        <v>0</v>
      </c>
      <c r="AN82" s="192">
        <f t="shared" si="350"/>
        <v>0</v>
      </c>
      <c r="AO82" s="192">
        <f t="shared" si="350"/>
        <v>0</v>
      </c>
      <c r="AP82" s="192">
        <f t="shared" si="350"/>
        <v>0</v>
      </c>
      <c r="AQ82" s="192">
        <f t="shared" si="350"/>
        <v>0</v>
      </c>
      <c r="AR82" s="192">
        <f t="shared" si="350"/>
        <v>0</v>
      </c>
      <c r="AS82" s="192">
        <f t="shared" si="350"/>
        <v>-4928400</v>
      </c>
      <c r="AT82" s="70"/>
      <c r="AU82" s="192">
        <f t="shared" si="350"/>
        <v>352900.8</v>
      </c>
      <c r="AV82" s="192">
        <f t="shared" si="350"/>
        <v>4928400</v>
      </c>
      <c r="AW82" s="192">
        <f t="shared" si="350"/>
        <v>0</v>
      </c>
      <c r="AX82" s="192">
        <f t="shared" si="350"/>
        <v>5281300.8</v>
      </c>
      <c r="AY82" s="192">
        <f t="shared" si="350"/>
        <v>352900.8</v>
      </c>
      <c r="AZ82" s="192">
        <f t="shared" si="350"/>
        <v>0</v>
      </c>
      <c r="BA82" s="192">
        <f t="shared" si="350"/>
        <v>0</v>
      </c>
      <c r="BB82" s="192">
        <f t="shared" si="350"/>
        <v>0</v>
      </c>
      <c r="BC82" s="192">
        <f t="shared" si="350"/>
        <v>0</v>
      </c>
      <c r="BD82" s="192">
        <f t="shared" si="350"/>
        <v>0</v>
      </c>
      <c r="BE82" s="192">
        <f t="shared" si="350"/>
        <v>0</v>
      </c>
      <c r="BF82" s="192">
        <f t="shared" si="350"/>
        <v>-4928400</v>
      </c>
      <c r="BG82" s="70"/>
      <c r="BH82" s="192">
        <f t="shared" si="350"/>
        <v>352900.8</v>
      </c>
      <c r="BI82" s="192">
        <f t="shared" si="350"/>
        <v>4928400</v>
      </c>
      <c r="BJ82" s="192">
        <f t="shared" si="350"/>
        <v>0</v>
      </c>
      <c r="BK82" s="192">
        <f t="shared" si="350"/>
        <v>5281300.8</v>
      </c>
      <c r="BL82" s="192">
        <f t="shared" si="350"/>
        <v>352900.8</v>
      </c>
      <c r="BM82" s="192">
        <f t="shared" si="350"/>
        <v>0</v>
      </c>
      <c r="BN82" s="192">
        <f t="shared" si="350"/>
        <v>0</v>
      </c>
      <c r="BO82" s="192">
        <f t="shared" si="350"/>
        <v>0</v>
      </c>
      <c r="BP82" s="192">
        <f t="shared" si="350"/>
        <v>0</v>
      </c>
      <c r="BQ82" s="192">
        <f t="shared" si="350"/>
        <v>0</v>
      </c>
      <c r="BR82" s="192">
        <f t="shared" si="350"/>
        <v>0</v>
      </c>
      <c r="BS82" s="192">
        <f t="shared" si="350"/>
        <v>-4928400</v>
      </c>
      <c r="BT82" s="70"/>
      <c r="BU82" s="192">
        <f t="shared" ref="BU82:EF82" si="351">SUM(BU83:BU84)</f>
        <v>117633.60000000001</v>
      </c>
      <c r="BV82" s="192">
        <f t="shared" si="351"/>
        <v>579000</v>
      </c>
      <c r="BW82" s="192">
        <f t="shared" si="351"/>
        <v>0</v>
      </c>
      <c r="BX82" s="192">
        <f t="shared" si="351"/>
        <v>696633.6</v>
      </c>
      <c r="BY82" s="192">
        <f t="shared" si="351"/>
        <v>117633.60000000001</v>
      </c>
      <c r="BZ82" s="192">
        <f t="shared" si="351"/>
        <v>0</v>
      </c>
      <c r="CA82" s="192">
        <f t="shared" si="351"/>
        <v>0</v>
      </c>
      <c r="CB82" s="192">
        <f t="shared" si="351"/>
        <v>0</v>
      </c>
      <c r="CC82" s="192">
        <f t="shared" si="351"/>
        <v>0</v>
      </c>
      <c r="CD82" s="192">
        <f t="shared" si="351"/>
        <v>0</v>
      </c>
      <c r="CE82" s="192">
        <f t="shared" si="351"/>
        <v>0</v>
      </c>
      <c r="CF82" s="192">
        <f t="shared" si="351"/>
        <v>-579000</v>
      </c>
      <c r="CG82" s="70"/>
      <c r="CH82" s="192">
        <f t="shared" si="351"/>
        <v>117633.60000000001</v>
      </c>
      <c r="CI82" s="192">
        <f t="shared" si="351"/>
        <v>463200</v>
      </c>
      <c r="CJ82" s="192">
        <f t="shared" si="351"/>
        <v>0</v>
      </c>
      <c r="CK82" s="192">
        <f t="shared" si="351"/>
        <v>580833.6</v>
      </c>
      <c r="CL82" s="192">
        <f t="shared" si="351"/>
        <v>117633.60000000001</v>
      </c>
      <c r="CM82" s="192">
        <f t="shared" si="351"/>
        <v>0</v>
      </c>
      <c r="CN82" s="192">
        <f t="shared" si="351"/>
        <v>0</v>
      </c>
      <c r="CO82" s="192">
        <f t="shared" si="351"/>
        <v>0</v>
      </c>
      <c r="CP82" s="192">
        <f t="shared" si="351"/>
        <v>0</v>
      </c>
      <c r="CQ82" s="192">
        <f t="shared" si="351"/>
        <v>0</v>
      </c>
      <c r="CR82" s="192">
        <f t="shared" si="351"/>
        <v>0</v>
      </c>
      <c r="CS82" s="192">
        <f t="shared" si="351"/>
        <v>-463200</v>
      </c>
      <c r="CT82" s="70"/>
      <c r="CU82" s="192">
        <f t="shared" si="351"/>
        <v>117633.60000000001</v>
      </c>
      <c r="CV82" s="192">
        <f t="shared" si="351"/>
        <v>386000</v>
      </c>
      <c r="CW82" s="192">
        <f t="shared" si="351"/>
        <v>0</v>
      </c>
      <c r="CX82" s="192">
        <f t="shared" si="351"/>
        <v>503633.6</v>
      </c>
      <c r="CY82" s="192">
        <f t="shared" si="351"/>
        <v>117633.60000000001</v>
      </c>
      <c r="CZ82" s="192">
        <f t="shared" si="351"/>
        <v>0</v>
      </c>
      <c r="DA82" s="192">
        <f t="shared" si="351"/>
        <v>0</v>
      </c>
      <c r="DB82" s="192">
        <f t="shared" si="351"/>
        <v>0</v>
      </c>
      <c r="DC82" s="192">
        <f t="shared" si="351"/>
        <v>0</v>
      </c>
      <c r="DD82" s="192">
        <f t="shared" si="351"/>
        <v>0</v>
      </c>
      <c r="DE82" s="192">
        <f t="shared" si="351"/>
        <v>0</v>
      </c>
      <c r="DF82" s="192">
        <f t="shared" si="351"/>
        <v>-386000</v>
      </c>
      <c r="DG82" s="70"/>
      <c r="DH82" s="192">
        <f t="shared" si="351"/>
        <v>0</v>
      </c>
      <c r="DI82" s="192">
        <f t="shared" si="351"/>
        <v>0</v>
      </c>
      <c r="DJ82" s="192">
        <f t="shared" si="351"/>
        <v>0</v>
      </c>
      <c r="DK82" s="192">
        <f t="shared" si="351"/>
        <v>0</v>
      </c>
      <c r="DL82" s="192">
        <f t="shared" si="351"/>
        <v>0</v>
      </c>
      <c r="DM82" s="192">
        <f t="shared" si="351"/>
        <v>0</v>
      </c>
      <c r="DN82" s="192">
        <f t="shared" si="351"/>
        <v>0</v>
      </c>
      <c r="DO82" s="192">
        <f t="shared" si="351"/>
        <v>0</v>
      </c>
      <c r="DP82" s="192">
        <f t="shared" si="351"/>
        <v>0</v>
      </c>
      <c r="DQ82" s="192">
        <f t="shared" si="351"/>
        <v>0</v>
      </c>
      <c r="DR82" s="192">
        <f t="shared" si="351"/>
        <v>0</v>
      </c>
      <c r="DS82" s="192">
        <f t="shared" si="351"/>
        <v>0</v>
      </c>
      <c r="DT82" s="70"/>
      <c r="DU82" s="192">
        <f t="shared" si="351"/>
        <v>0</v>
      </c>
      <c r="DV82" s="192">
        <f t="shared" si="351"/>
        <v>0</v>
      </c>
      <c r="DW82" s="192">
        <f t="shared" si="351"/>
        <v>0</v>
      </c>
      <c r="DX82" s="192">
        <f t="shared" si="351"/>
        <v>0</v>
      </c>
      <c r="DY82" s="192">
        <f t="shared" si="351"/>
        <v>0</v>
      </c>
      <c r="DZ82" s="192">
        <f t="shared" si="351"/>
        <v>0</v>
      </c>
      <c r="EA82" s="192">
        <f t="shared" si="351"/>
        <v>0</v>
      </c>
      <c r="EB82" s="192">
        <f t="shared" si="351"/>
        <v>0</v>
      </c>
      <c r="EC82" s="192">
        <f t="shared" si="351"/>
        <v>0</v>
      </c>
      <c r="ED82" s="192">
        <f t="shared" si="351"/>
        <v>0</v>
      </c>
      <c r="EE82" s="192">
        <f t="shared" si="351"/>
        <v>0</v>
      </c>
      <c r="EF82" s="192">
        <f t="shared" si="351"/>
        <v>0</v>
      </c>
      <c r="EG82" s="70"/>
      <c r="EH82" s="192">
        <f t="shared" ref="EH82:ES82" si="352">SUM(EH83:EH84)</f>
        <v>1764504</v>
      </c>
      <c r="EI82" s="192">
        <f t="shared" si="352"/>
        <v>20720400</v>
      </c>
      <c r="EJ82" s="192">
        <f t="shared" si="352"/>
        <v>0</v>
      </c>
      <c r="EK82" s="192">
        <f t="shared" si="352"/>
        <v>22484904</v>
      </c>
      <c r="EL82" s="192">
        <f t="shared" si="352"/>
        <v>1764504</v>
      </c>
      <c r="EM82" s="192">
        <f t="shared" si="352"/>
        <v>0</v>
      </c>
      <c r="EN82" s="192">
        <f t="shared" si="352"/>
        <v>0</v>
      </c>
      <c r="EO82" s="192">
        <f t="shared" si="352"/>
        <v>0</v>
      </c>
      <c r="EP82" s="192">
        <f t="shared" si="352"/>
        <v>0</v>
      </c>
      <c r="EQ82" s="192">
        <f t="shared" si="352"/>
        <v>0</v>
      </c>
      <c r="ER82" s="192">
        <f t="shared" si="352"/>
        <v>0</v>
      </c>
      <c r="ES82" s="192">
        <f t="shared" si="352"/>
        <v>-20720400</v>
      </c>
      <c r="EU82" s="194">
        <f t="shared" si="330"/>
        <v>0</v>
      </c>
      <c r="EW82" s="194">
        <f t="shared" si="331"/>
        <v>-20720400</v>
      </c>
      <c r="EX82" s="194">
        <f t="shared" si="317"/>
        <v>0</v>
      </c>
    </row>
    <row r="83" spans="1:154" s="167" customFormat="1" ht="27.6">
      <c r="A83" s="183"/>
      <c r="B83" s="185"/>
      <c r="C83" s="198"/>
      <c r="D83" s="186"/>
      <c r="E83" s="193" t="str">
        <f>'Incremental_Cost Year 1'!E273</f>
        <v>5.3.1 Forcimi i auditimit të të dhënave në dispozicion, burimeve të të dhënave si dhe të proceseve të grumbullimit dhe publikimit</v>
      </c>
      <c r="F83" s="193">
        <f>'Incremental_Cost Year 1'!F273</f>
        <v>2026</v>
      </c>
      <c r="G83" s="193">
        <f>'Incremental_Cost Year 1'!G273</f>
        <v>2028</v>
      </c>
      <c r="H83" s="190">
        <f>'Incremental_Cost Year 1'!AQ273</f>
        <v>0</v>
      </c>
      <c r="I83" s="190">
        <f>'Incremental_Cost Year 1'!AR273</f>
        <v>0</v>
      </c>
      <c r="J83" s="190">
        <f>'Incremental_Cost Year 1'!AS273</f>
        <v>0</v>
      </c>
      <c r="K83" s="190">
        <f>'Incremental_Cost Year 1'!AT273</f>
        <v>0</v>
      </c>
      <c r="L83" s="190">
        <f>'Incremental_Cost Year 1'!AU273</f>
        <v>0</v>
      </c>
      <c r="M83" s="190">
        <f>'Incremental_Cost Year 1'!AV273</f>
        <v>0</v>
      </c>
      <c r="N83" s="190">
        <f>'Incremental_Cost Year 1'!AW273</f>
        <v>0</v>
      </c>
      <c r="O83" s="190">
        <f>'Incremental_Cost Year 1'!AX273</f>
        <v>0</v>
      </c>
      <c r="P83" s="190">
        <f>'Incremental_Cost Year 1'!AY273</f>
        <v>0</v>
      </c>
      <c r="Q83" s="190">
        <f>'Incremental_Cost Year 1'!AZ273</f>
        <v>0</v>
      </c>
      <c r="R83" s="190">
        <f>'Incremental_Cost Year 1'!BA273</f>
        <v>0</v>
      </c>
      <c r="S83" s="190">
        <f>'Incremental_Cost Year 1'!BB273</f>
        <v>0</v>
      </c>
      <c r="T83" s="70"/>
      <c r="U83" s="190">
        <f>'Incremental_Cost Year 2'!AQ273</f>
        <v>0</v>
      </c>
      <c r="V83" s="190">
        <f>'Incremental_Cost Year 2'!AR273</f>
        <v>0</v>
      </c>
      <c r="W83" s="190">
        <f>'Incremental_Cost Year 2'!AS273</f>
        <v>0</v>
      </c>
      <c r="X83" s="190">
        <f>'Incremental_Cost Year 2'!AT273</f>
        <v>0</v>
      </c>
      <c r="Y83" s="190">
        <f>'Incremental_Cost Year 2'!AU273</f>
        <v>0</v>
      </c>
      <c r="Z83" s="190">
        <f>'Incremental_Cost Year 2'!AV273</f>
        <v>0</v>
      </c>
      <c r="AA83" s="190">
        <f>'Incremental_Cost Year 2'!AW273</f>
        <v>0</v>
      </c>
      <c r="AB83" s="190">
        <f>'Incremental_Cost Year 2'!AX273</f>
        <v>0</v>
      </c>
      <c r="AC83" s="190">
        <f>'Incremental_Cost Year 2'!AY273</f>
        <v>0</v>
      </c>
      <c r="AD83" s="190">
        <f>'Incremental_Cost Year 2'!AZ273</f>
        <v>0</v>
      </c>
      <c r="AE83" s="190">
        <f>'Incremental_Cost Year 2'!BA273</f>
        <v>0</v>
      </c>
      <c r="AF83" s="190">
        <f>'Incremental_Cost Year 2'!BB273</f>
        <v>0</v>
      </c>
      <c r="AG83" s="70"/>
      <c r="AH83" s="190">
        <f>'Incremental_Cost Year 3'!AQ273</f>
        <v>0</v>
      </c>
      <c r="AI83" s="190">
        <f>'Incremental_Cost Year 3'!AR273</f>
        <v>0</v>
      </c>
      <c r="AJ83" s="190">
        <f>'Incremental_Cost Year 3'!AS273</f>
        <v>0</v>
      </c>
      <c r="AK83" s="190">
        <f>'Incremental_Cost Year 3'!AT273</f>
        <v>0</v>
      </c>
      <c r="AL83" s="190">
        <f>'Incremental_Cost Year 3'!AU273</f>
        <v>0</v>
      </c>
      <c r="AM83" s="190">
        <f>'Incremental_Cost Year 3'!AV273</f>
        <v>0</v>
      </c>
      <c r="AN83" s="190">
        <f>'Incremental_Cost Year 3'!AW273</f>
        <v>0</v>
      </c>
      <c r="AO83" s="190">
        <f>'Incremental_Cost Year 3'!AX273</f>
        <v>0</v>
      </c>
      <c r="AP83" s="190">
        <f>'Incremental_Cost Year 3'!AY273</f>
        <v>0</v>
      </c>
      <c r="AQ83" s="190">
        <f>'Incremental_Cost Year 3'!AZ273</f>
        <v>0</v>
      </c>
      <c r="AR83" s="190">
        <f>'Incremental_Cost Year 3'!BA273</f>
        <v>0</v>
      </c>
      <c r="AS83" s="190">
        <f>'Incremental_Cost Year 3'!BB273</f>
        <v>0</v>
      </c>
      <c r="AT83" s="70"/>
      <c r="AU83" s="190">
        <f>'Incremental_Cost Year 4'!AQ273</f>
        <v>0</v>
      </c>
      <c r="AV83" s="190">
        <f>'Incremental_Cost Year 4'!AR273</f>
        <v>0</v>
      </c>
      <c r="AW83" s="190">
        <f>'Incremental_Cost Year 4'!AS273</f>
        <v>0</v>
      </c>
      <c r="AX83" s="190">
        <f>'Incremental_Cost Year 4'!AT273</f>
        <v>0</v>
      </c>
      <c r="AY83" s="190">
        <f>'Incremental_Cost Year 4'!AU273</f>
        <v>0</v>
      </c>
      <c r="AZ83" s="190">
        <f>'Incremental_Cost Year 4'!AV273</f>
        <v>0</v>
      </c>
      <c r="BA83" s="190">
        <f>'Incremental_Cost Year 4'!AW273</f>
        <v>0</v>
      </c>
      <c r="BB83" s="190">
        <f>'Incremental_Cost Year 4'!AX273</f>
        <v>0</v>
      </c>
      <c r="BC83" s="190">
        <f>'Incremental_Cost Year 4'!AY273</f>
        <v>0</v>
      </c>
      <c r="BD83" s="190">
        <f>'Incremental_Cost Year 4'!AZ273</f>
        <v>0</v>
      </c>
      <c r="BE83" s="190">
        <f>'Incremental_Cost Year 4'!BA273</f>
        <v>0</v>
      </c>
      <c r="BF83" s="190">
        <f>'Incremental_Cost Year 4'!BB273</f>
        <v>0</v>
      </c>
      <c r="BG83" s="70"/>
      <c r="BH83" s="190">
        <f>'Incremental_Cost Year 5'!AQ273</f>
        <v>0</v>
      </c>
      <c r="BI83" s="190">
        <f>'Incremental_Cost Year 5'!AR273</f>
        <v>0</v>
      </c>
      <c r="BJ83" s="190">
        <f>'Incremental_Cost Year 5'!AS273</f>
        <v>0</v>
      </c>
      <c r="BK83" s="190">
        <f>'Incremental_Cost Year 5'!AT273</f>
        <v>0</v>
      </c>
      <c r="BL83" s="190">
        <f>'Incremental_Cost Year 5'!AU273</f>
        <v>0</v>
      </c>
      <c r="BM83" s="190">
        <f>'Incremental_Cost Year 5'!AV273</f>
        <v>0</v>
      </c>
      <c r="BN83" s="190">
        <f>'Incremental_Cost Year 5'!AW273</f>
        <v>0</v>
      </c>
      <c r="BO83" s="190">
        <f>'Incremental_Cost Year 5'!AX273</f>
        <v>0</v>
      </c>
      <c r="BP83" s="190">
        <f>'Incremental_Cost Year 5'!AY273</f>
        <v>0</v>
      </c>
      <c r="BQ83" s="190">
        <f>'Incremental_Cost Year 5'!AZ273</f>
        <v>0</v>
      </c>
      <c r="BR83" s="190">
        <f>'Incremental_Cost Year 5'!BA273</f>
        <v>0</v>
      </c>
      <c r="BS83" s="190">
        <f>'Incremental_Cost Year 5'!BB273</f>
        <v>0</v>
      </c>
      <c r="BT83" s="70"/>
      <c r="BU83" s="190">
        <f>'Incremental_Cost Year 6'!AQ273</f>
        <v>117633.60000000001</v>
      </c>
      <c r="BV83" s="190">
        <f>'Incremental_Cost Year 6'!AR273</f>
        <v>579000</v>
      </c>
      <c r="BW83" s="190">
        <f>'Incremental_Cost Year 6'!AS273</f>
        <v>0</v>
      </c>
      <c r="BX83" s="190">
        <f>'Incremental_Cost Year 6'!AT273</f>
        <v>696633.6</v>
      </c>
      <c r="BY83" s="190">
        <f>'Incremental_Cost Year 6'!AU273</f>
        <v>117633.60000000001</v>
      </c>
      <c r="BZ83" s="190">
        <f>'Incremental_Cost Year 6'!AV273</f>
        <v>0</v>
      </c>
      <c r="CA83" s="190">
        <f>'Incremental_Cost Year 6'!AW273</f>
        <v>0</v>
      </c>
      <c r="CB83" s="190">
        <f>'Incremental_Cost Year 6'!AX273</f>
        <v>0</v>
      </c>
      <c r="CC83" s="190">
        <f>'Incremental_Cost Year 6'!AY273</f>
        <v>0</v>
      </c>
      <c r="CD83" s="190">
        <f>'Incremental_Cost Year 6'!AZ273</f>
        <v>0</v>
      </c>
      <c r="CE83" s="190">
        <f>'Incremental_Cost Year 6'!BA273</f>
        <v>0</v>
      </c>
      <c r="CF83" s="190">
        <f>'Incremental_Cost Year 6'!BB273</f>
        <v>-579000</v>
      </c>
      <c r="CG83" s="70"/>
      <c r="CH83" s="190">
        <f>'Incremental_Cost Year 7'!AQ273</f>
        <v>117633.60000000001</v>
      </c>
      <c r="CI83" s="190">
        <f>'Incremental_Cost Year 7'!AR273</f>
        <v>463200</v>
      </c>
      <c r="CJ83" s="190">
        <f>'Incremental_Cost Year 7'!AS273</f>
        <v>0</v>
      </c>
      <c r="CK83" s="190">
        <f>'Incremental_Cost Year 7'!AT273</f>
        <v>580833.6</v>
      </c>
      <c r="CL83" s="190">
        <f>'Incremental_Cost Year 7'!AU273</f>
        <v>117633.60000000001</v>
      </c>
      <c r="CM83" s="190">
        <f>'Incremental_Cost Year 7'!AV273</f>
        <v>0</v>
      </c>
      <c r="CN83" s="190">
        <f>'Incremental_Cost Year 7'!AW273</f>
        <v>0</v>
      </c>
      <c r="CO83" s="190">
        <f>'Incremental_Cost Year 7'!AX273</f>
        <v>0</v>
      </c>
      <c r="CP83" s="190">
        <f>'Incremental_Cost Year 7'!AY273</f>
        <v>0</v>
      </c>
      <c r="CQ83" s="190">
        <f>'Incremental_Cost Year 7'!AZ273</f>
        <v>0</v>
      </c>
      <c r="CR83" s="190">
        <f>'Incremental_Cost Year 7'!BA273</f>
        <v>0</v>
      </c>
      <c r="CS83" s="190">
        <f>'Incremental_Cost Year 7'!BB273</f>
        <v>-463200</v>
      </c>
      <c r="CT83" s="70"/>
      <c r="CU83" s="190">
        <f>'Incremental_Cost Year 8'!AQ273</f>
        <v>117633.60000000001</v>
      </c>
      <c r="CV83" s="190">
        <f>'Incremental_Cost Year 8'!AR273</f>
        <v>386000</v>
      </c>
      <c r="CW83" s="190">
        <f>'Incremental_Cost Year 8'!AS273</f>
        <v>0</v>
      </c>
      <c r="CX83" s="190">
        <f>'Incremental_Cost Year 8'!AT273</f>
        <v>503633.6</v>
      </c>
      <c r="CY83" s="190">
        <f>'Incremental_Cost Year 8'!AU273</f>
        <v>117633.60000000001</v>
      </c>
      <c r="CZ83" s="190">
        <f>'Incremental_Cost Year 8'!AV273</f>
        <v>0</v>
      </c>
      <c r="DA83" s="190">
        <f>'Incremental_Cost Year 8'!AW273</f>
        <v>0</v>
      </c>
      <c r="DB83" s="190">
        <f>'Incremental_Cost Year 8'!AX273</f>
        <v>0</v>
      </c>
      <c r="DC83" s="190">
        <f>'Incremental_Cost Year 8'!AY273</f>
        <v>0</v>
      </c>
      <c r="DD83" s="190">
        <f>'Incremental_Cost Year 8'!AZ273</f>
        <v>0</v>
      </c>
      <c r="DE83" s="190">
        <f>'Incremental_Cost Year 8'!BA273</f>
        <v>0</v>
      </c>
      <c r="DF83" s="190">
        <f>'Incremental_Cost Year 8'!BB273</f>
        <v>-386000</v>
      </c>
      <c r="DG83" s="70"/>
      <c r="DH83" s="190">
        <f>'Incremental_Cost Year 9'!AQ273</f>
        <v>0</v>
      </c>
      <c r="DI83" s="190">
        <f>'Incremental_Cost Year 9'!AR273</f>
        <v>0</v>
      </c>
      <c r="DJ83" s="190">
        <f>'Incremental_Cost Year 9'!AS273</f>
        <v>0</v>
      </c>
      <c r="DK83" s="190">
        <f>'Incremental_Cost Year 9'!AT273</f>
        <v>0</v>
      </c>
      <c r="DL83" s="190">
        <f>'Incremental_Cost Year 9'!AU273</f>
        <v>0</v>
      </c>
      <c r="DM83" s="190">
        <f>'Incremental_Cost Year 9'!AV273</f>
        <v>0</v>
      </c>
      <c r="DN83" s="190">
        <f>'Incremental_Cost Year 9'!AW273</f>
        <v>0</v>
      </c>
      <c r="DO83" s="190">
        <f>'Incremental_Cost Year 9'!AX273</f>
        <v>0</v>
      </c>
      <c r="DP83" s="190">
        <f>'Incremental_Cost Year 9'!AY273</f>
        <v>0</v>
      </c>
      <c r="DQ83" s="190">
        <f>'Incremental_Cost Year 9'!AZ273</f>
        <v>0</v>
      </c>
      <c r="DR83" s="190">
        <f>'Incremental_Cost Year 9'!BA273</f>
        <v>0</v>
      </c>
      <c r="DS83" s="190">
        <f>'Incremental_Cost Year 9'!BB273</f>
        <v>0</v>
      </c>
      <c r="DT83" s="70"/>
      <c r="DU83" s="190">
        <f>'Incremental_Cost Year 10'!AQ273</f>
        <v>0</v>
      </c>
      <c r="DV83" s="190">
        <f>'Incremental_Cost Year 10'!AR273</f>
        <v>0</v>
      </c>
      <c r="DW83" s="190">
        <f>'Incremental_Cost Year 10'!AS273</f>
        <v>0</v>
      </c>
      <c r="DX83" s="190">
        <f>'Incremental_Cost Year 10'!AT273</f>
        <v>0</v>
      </c>
      <c r="DY83" s="190">
        <f>'Incremental_Cost Year 10'!AU273</f>
        <v>0</v>
      </c>
      <c r="DZ83" s="190">
        <f>'Incremental_Cost Year 10'!AV273</f>
        <v>0</v>
      </c>
      <c r="EA83" s="190">
        <f>'Incremental_Cost Year 10'!AW273</f>
        <v>0</v>
      </c>
      <c r="EB83" s="190">
        <f>'Incremental_Cost Year 10'!AX273</f>
        <v>0</v>
      </c>
      <c r="EC83" s="190">
        <f>'Incremental_Cost Year 10'!AY273</f>
        <v>0</v>
      </c>
      <c r="ED83" s="190">
        <f>'Incremental_Cost Year 10'!AZ273</f>
        <v>0</v>
      </c>
      <c r="EE83" s="190">
        <f>'Incremental_Cost Year 10'!BA273</f>
        <v>0</v>
      </c>
      <c r="EF83" s="190">
        <f>'Incremental_Cost Year 10'!BB273</f>
        <v>0</v>
      </c>
      <c r="EG83" s="70"/>
      <c r="EH83" s="190">
        <f t="shared" ref="EH83:ES84" si="353">H83+U83+AH83+AU83+BH83+BU83+CH83+CU83+DH83+DU83</f>
        <v>352900.80000000005</v>
      </c>
      <c r="EI83" s="190">
        <f t="shared" si="353"/>
        <v>1428200</v>
      </c>
      <c r="EJ83" s="190">
        <f t="shared" si="353"/>
        <v>0</v>
      </c>
      <c r="EK83" s="190">
        <f t="shared" si="353"/>
        <v>1781100.7999999998</v>
      </c>
      <c r="EL83" s="190">
        <f t="shared" si="353"/>
        <v>352900.80000000005</v>
      </c>
      <c r="EM83" s="190">
        <f t="shared" si="353"/>
        <v>0</v>
      </c>
      <c r="EN83" s="190">
        <f t="shared" si="353"/>
        <v>0</v>
      </c>
      <c r="EO83" s="190">
        <f t="shared" si="353"/>
        <v>0</v>
      </c>
      <c r="EP83" s="190">
        <f t="shared" si="353"/>
        <v>0</v>
      </c>
      <c r="EQ83" s="190">
        <f t="shared" si="353"/>
        <v>0</v>
      </c>
      <c r="ER83" s="190">
        <f t="shared" si="353"/>
        <v>0</v>
      </c>
      <c r="ES83" s="190">
        <f t="shared" si="353"/>
        <v>-1428200</v>
      </c>
      <c r="EU83" s="194">
        <f t="shared" si="330"/>
        <v>0</v>
      </c>
      <c r="EW83" s="194">
        <f t="shared" si="331"/>
        <v>-1428199.9999999998</v>
      </c>
      <c r="EX83" s="194">
        <f t="shared" si="317"/>
        <v>0</v>
      </c>
    </row>
    <row r="84" spans="1:154" s="167" customFormat="1" ht="27.6">
      <c r="A84" s="183"/>
      <c r="B84" s="185"/>
      <c r="C84" s="198"/>
      <c r="D84" s="186"/>
      <c r="E84" s="193" t="str">
        <f>'Incremental_Cost Year 1'!E276</f>
        <v>5.3.2. Zbatimi i Klasifikimit Ndërkombëtar të Sëmundjeve ICD-10, bazuar në standardet ndërkombëtare dhe të OBSH-së</v>
      </c>
      <c r="F84" s="193">
        <f>'Incremental_Cost Year 1'!F276</f>
        <v>2022</v>
      </c>
      <c r="G84" s="193">
        <f>'Incremental_Cost Year 1'!G276</f>
        <v>2025</v>
      </c>
      <c r="H84" s="190">
        <f>'Incremental_Cost Year 1'!AQ276</f>
        <v>0</v>
      </c>
      <c r="I84" s="190">
        <f>'Incremental_Cost Year 1'!AR276</f>
        <v>0</v>
      </c>
      <c r="J84" s="190">
        <f>'Incremental_Cost Year 1'!AS276</f>
        <v>0</v>
      </c>
      <c r="K84" s="190">
        <f>'Incremental_Cost Year 1'!AT276</f>
        <v>0</v>
      </c>
      <c r="L84" s="190">
        <f>'Incremental_Cost Year 1'!AU276</f>
        <v>0</v>
      </c>
      <c r="M84" s="190">
        <f>'Incremental_Cost Year 1'!AV276</f>
        <v>0</v>
      </c>
      <c r="N84" s="190">
        <f>'Incremental_Cost Year 1'!AW276</f>
        <v>0</v>
      </c>
      <c r="O84" s="190">
        <f>'Incremental_Cost Year 1'!AX276</f>
        <v>0</v>
      </c>
      <c r="P84" s="190">
        <f>'Incremental_Cost Year 1'!AY276</f>
        <v>0</v>
      </c>
      <c r="Q84" s="190">
        <f>'Incremental_Cost Year 1'!AZ276</f>
        <v>0</v>
      </c>
      <c r="R84" s="190">
        <f>'Incremental_Cost Year 1'!BA276</f>
        <v>0</v>
      </c>
      <c r="S84" s="190">
        <f>'Incremental_Cost Year 1'!BB276</f>
        <v>0</v>
      </c>
      <c r="T84" s="70"/>
      <c r="U84" s="190">
        <f>'Incremental_Cost Year 2'!AQ276</f>
        <v>352900.8</v>
      </c>
      <c r="V84" s="190">
        <f>'Incremental_Cost Year 2'!AR276</f>
        <v>4507000</v>
      </c>
      <c r="W84" s="190">
        <f>'Incremental_Cost Year 2'!AS276</f>
        <v>0</v>
      </c>
      <c r="X84" s="190">
        <f>'Incremental_Cost Year 2'!AT276</f>
        <v>4859900.8</v>
      </c>
      <c r="Y84" s="190">
        <f>'Incremental_Cost Year 2'!AU276</f>
        <v>352900.8</v>
      </c>
      <c r="Z84" s="190">
        <f>'Incremental_Cost Year 2'!AV276</f>
        <v>0</v>
      </c>
      <c r="AA84" s="190">
        <f>'Incremental_Cost Year 2'!AW276</f>
        <v>0</v>
      </c>
      <c r="AB84" s="190">
        <f>'Incremental_Cost Year 2'!AX276</f>
        <v>0</v>
      </c>
      <c r="AC84" s="190">
        <f>'Incremental_Cost Year 2'!AY276</f>
        <v>0</v>
      </c>
      <c r="AD84" s="190">
        <f>'Incremental_Cost Year 2'!AZ276</f>
        <v>0</v>
      </c>
      <c r="AE84" s="190">
        <f>'Incremental_Cost Year 2'!BA276</f>
        <v>0</v>
      </c>
      <c r="AF84" s="190">
        <f>'Incremental_Cost Year 2'!BB276</f>
        <v>-4507000</v>
      </c>
      <c r="AG84" s="70"/>
      <c r="AH84" s="190">
        <f>'Incremental_Cost Year 3'!AQ276</f>
        <v>352900.8</v>
      </c>
      <c r="AI84" s="190">
        <f>'Incremental_Cost Year 3'!AR276</f>
        <v>4928400</v>
      </c>
      <c r="AJ84" s="190">
        <f>'Incremental_Cost Year 3'!AS276</f>
        <v>0</v>
      </c>
      <c r="AK84" s="190">
        <f>'Incremental_Cost Year 3'!AT276</f>
        <v>5281300.8</v>
      </c>
      <c r="AL84" s="190">
        <f>'Incremental_Cost Year 3'!AU276</f>
        <v>352900.8</v>
      </c>
      <c r="AM84" s="190">
        <f>'Incremental_Cost Year 3'!AV276</f>
        <v>0</v>
      </c>
      <c r="AN84" s="190">
        <f>'Incremental_Cost Year 3'!AW276</f>
        <v>0</v>
      </c>
      <c r="AO84" s="190">
        <f>'Incremental_Cost Year 3'!AX276</f>
        <v>0</v>
      </c>
      <c r="AP84" s="190">
        <f>'Incremental_Cost Year 3'!AY276</f>
        <v>0</v>
      </c>
      <c r="AQ84" s="190">
        <f>'Incremental_Cost Year 3'!AZ276</f>
        <v>0</v>
      </c>
      <c r="AR84" s="190">
        <f>'Incremental_Cost Year 3'!BA276</f>
        <v>0</v>
      </c>
      <c r="AS84" s="190">
        <f>'Incremental_Cost Year 3'!BB276</f>
        <v>-4928400</v>
      </c>
      <c r="AT84" s="70"/>
      <c r="AU84" s="190">
        <f>'Incremental_Cost Year 4'!AQ276</f>
        <v>352900.8</v>
      </c>
      <c r="AV84" s="190">
        <f>'Incremental_Cost Year 4'!AR276</f>
        <v>4928400</v>
      </c>
      <c r="AW84" s="190">
        <f>'Incremental_Cost Year 4'!AS276</f>
        <v>0</v>
      </c>
      <c r="AX84" s="190">
        <f>'Incremental_Cost Year 4'!AT276</f>
        <v>5281300.8</v>
      </c>
      <c r="AY84" s="190">
        <f>'Incremental_Cost Year 4'!AU276</f>
        <v>352900.8</v>
      </c>
      <c r="AZ84" s="190">
        <f>'Incremental_Cost Year 4'!AV276</f>
        <v>0</v>
      </c>
      <c r="BA84" s="190">
        <f>'Incremental_Cost Year 4'!AW276</f>
        <v>0</v>
      </c>
      <c r="BB84" s="190">
        <f>'Incremental_Cost Year 4'!AX276</f>
        <v>0</v>
      </c>
      <c r="BC84" s="190">
        <f>'Incremental_Cost Year 4'!AY276</f>
        <v>0</v>
      </c>
      <c r="BD84" s="190">
        <f>'Incremental_Cost Year 4'!AZ276</f>
        <v>0</v>
      </c>
      <c r="BE84" s="190">
        <f>'Incremental_Cost Year 4'!BA276</f>
        <v>0</v>
      </c>
      <c r="BF84" s="190">
        <f>'Incremental_Cost Year 4'!BB276</f>
        <v>-4928400</v>
      </c>
      <c r="BG84" s="70"/>
      <c r="BH84" s="190">
        <f>'Incremental_Cost Year 5'!AQ276</f>
        <v>352900.8</v>
      </c>
      <c r="BI84" s="190">
        <f>'Incremental_Cost Year 5'!AR276</f>
        <v>4928400</v>
      </c>
      <c r="BJ84" s="190">
        <f>'Incremental_Cost Year 5'!AS276</f>
        <v>0</v>
      </c>
      <c r="BK84" s="190">
        <f>'Incremental_Cost Year 5'!AT276</f>
        <v>5281300.8</v>
      </c>
      <c r="BL84" s="190">
        <f>'Incremental_Cost Year 5'!AU276</f>
        <v>352900.8</v>
      </c>
      <c r="BM84" s="190">
        <f>'Incremental_Cost Year 5'!AV276</f>
        <v>0</v>
      </c>
      <c r="BN84" s="190">
        <f>'Incremental_Cost Year 5'!AW276</f>
        <v>0</v>
      </c>
      <c r="BO84" s="190">
        <f>'Incremental_Cost Year 5'!AX276</f>
        <v>0</v>
      </c>
      <c r="BP84" s="190">
        <f>'Incremental_Cost Year 5'!AY276</f>
        <v>0</v>
      </c>
      <c r="BQ84" s="190">
        <f>'Incremental_Cost Year 5'!AZ276</f>
        <v>0</v>
      </c>
      <c r="BR84" s="190">
        <f>'Incremental_Cost Year 5'!BA276</f>
        <v>0</v>
      </c>
      <c r="BS84" s="190">
        <f>'Incremental_Cost Year 5'!BB276</f>
        <v>-4928400</v>
      </c>
      <c r="BT84" s="70"/>
      <c r="BU84" s="190">
        <f>'Incremental_Cost Year 6'!AQ276</f>
        <v>0</v>
      </c>
      <c r="BV84" s="190">
        <f>'Incremental_Cost Year 6'!AR276</f>
        <v>0</v>
      </c>
      <c r="BW84" s="190">
        <f>'Incremental_Cost Year 6'!AS276</f>
        <v>0</v>
      </c>
      <c r="BX84" s="190">
        <f>'Incremental_Cost Year 6'!AT276</f>
        <v>0</v>
      </c>
      <c r="BY84" s="190">
        <f>'Incremental_Cost Year 6'!AU276</f>
        <v>0</v>
      </c>
      <c r="BZ84" s="190">
        <f>'Incremental_Cost Year 6'!AV276</f>
        <v>0</v>
      </c>
      <c r="CA84" s="190">
        <f>'Incremental_Cost Year 6'!AW276</f>
        <v>0</v>
      </c>
      <c r="CB84" s="190">
        <f>'Incremental_Cost Year 6'!AX276</f>
        <v>0</v>
      </c>
      <c r="CC84" s="190">
        <f>'Incremental_Cost Year 6'!AY276</f>
        <v>0</v>
      </c>
      <c r="CD84" s="190">
        <f>'Incremental_Cost Year 6'!AZ276</f>
        <v>0</v>
      </c>
      <c r="CE84" s="190">
        <f>'Incremental_Cost Year 6'!BA276</f>
        <v>0</v>
      </c>
      <c r="CF84" s="190">
        <f>'Incremental_Cost Year 6'!BB276</f>
        <v>0</v>
      </c>
      <c r="CG84" s="70"/>
      <c r="CH84" s="190">
        <f>'Incremental_Cost Year 7'!AQ276</f>
        <v>0</v>
      </c>
      <c r="CI84" s="190">
        <f>'Incremental_Cost Year 7'!AR276</f>
        <v>0</v>
      </c>
      <c r="CJ84" s="190">
        <f>'Incremental_Cost Year 7'!AS276</f>
        <v>0</v>
      </c>
      <c r="CK84" s="190">
        <f>'Incremental_Cost Year 7'!AT276</f>
        <v>0</v>
      </c>
      <c r="CL84" s="190">
        <f>'Incremental_Cost Year 7'!AU276</f>
        <v>0</v>
      </c>
      <c r="CM84" s="190">
        <f>'Incremental_Cost Year 7'!AV276</f>
        <v>0</v>
      </c>
      <c r="CN84" s="190">
        <f>'Incremental_Cost Year 7'!AW276</f>
        <v>0</v>
      </c>
      <c r="CO84" s="190">
        <f>'Incremental_Cost Year 7'!AX276</f>
        <v>0</v>
      </c>
      <c r="CP84" s="190">
        <f>'Incremental_Cost Year 7'!AY276</f>
        <v>0</v>
      </c>
      <c r="CQ84" s="190">
        <f>'Incremental_Cost Year 7'!AZ276</f>
        <v>0</v>
      </c>
      <c r="CR84" s="190">
        <f>'Incremental_Cost Year 7'!BA276</f>
        <v>0</v>
      </c>
      <c r="CS84" s="190">
        <f>'Incremental_Cost Year 7'!BB276</f>
        <v>0</v>
      </c>
      <c r="CT84" s="70"/>
      <c r="CU84" s="190">
        <f>'Incremental_Cost Year 8'!AQ276</f>
        <v>0</v>
      </c>
      <c r="CV84" s="190">
        <f>'Incremental_Cost Year 8'!AR276</f>
        <v>0</v>
      </c>
      <c r="CW84" s="190">
        <f>'Incremental_Cost Year 8'!AS276</f>
        <v>0</v>
      </c>
      <c r="CX84" s="190">
        <f>'Incremental_Cost Year 8'!AT276</f>
        <v>0</v>
      </c>
      <c r="CY84" s="190">
        <f>'Incremental_Cost Year 8'!AU276</f>
        <v>0</v>
      </c>
      <c r="CZ84" s="190">
        <f>'Incremental_Cost Year 8'!AV276</f>
        <v>0</v>
      </c>
      <c r="DA84" s="190">
        <f>'Incremental_Cost Year 8'!AW276</f>
        <v>0</v>
      </c>
      <c r="DB84" s="190">
        <f>'Incremental_Cost Year 8'!AX276</f>
        <v>0</v>
      </c>
      <c r="DC84" s="190">
        <f>'Incremental_Cost Year 8'!AY276</f>
        <v>0</v>
      </c>
      <c r="DD84" s="190">
        <f>'Incremental_Cost Year 8'!AZ276</f>
        <v>0</v>
      </c>
      <c r="DE84" s="190">
        <f>'Incremental_Cost Year 8'!BA276</f>
        <v>0</v>
      </c>
      <c r="DF84" s="190">
        <f>'Incremental_Cost Year 8'!BB276</f>
        <v>0</v>
      </c>
      <c r="DG84" s="70"/>
      <c r="DH84" s="190">
        <f>'Incremental_Cost Year 9'!AQ276</f>
        <v>0</v>
      </c>
      <c r="DI84" s="190">
        <f>'Incremental_Cost Year 9'!AR276</f>
        <v>0</v>
      </c>
      <c r="DJ84" s="190">
        <f>'Incremental_Cost Year 9'!AS276</f>
        <v>0</v>
      </c>
      <c r="DK84" s="190">
        <f>'Incremental_Cost Year 9'!AT276</f>
        <v>0</v>
      </c>
      <c r="DL84" s="190">
        <f>'Incremental_Cost Year 9'!AU276</f>
        <v>0</v>
      </c>
      <c r="DM84" s="190">
        <f>'Incremental_Cost Year 9'!AV276</f>
        <v>0</v>
      </c>
      <c r="DN84" s="190">
        <f>'Incremental_Cost Year 9'!AW276</f>
        <v>0</v>
      </c>
      <c r="DO84" s="190">
        <f>'Incremental_Cost Year 9'!AX276</f>
        <v>0</v>
      </c>
      <c r="DP84" s="190">
        <f>'Incremental_Cost Year 9'!AY276</f>
        <v>0</v>
      </c>
      <c r="DQ84" s="190">
        <f>'Incremental_Cost Year 9'!AZ276</f>
        <v>0</v>
      </c>
      <c r="DR84" s="190">
        <f>'Incremental_Cost Year 9'!BA276</f>
        <v>0</v>
      </c>
      <c r="DS84" s="190">
        <f>'Incremental_Cost Year 9'!BB276</f>
        <v>0</v>
      </c>
      <c r="DT84" s="70"/>
      <c r="DU84" s="190">
        <f>'Incremental_Cost Year 10'!AQ276</f>
        <v>0</v>
      </c>
      <c r="DV84" s="190">
        <f>'Incremental_Cost Year 10'!AR276</f>
        <v>0</v>
      </c>
      <c r="DW84" s="190">
        <f>'Incremental_Cost Year 10'!AS276</f>
        <v>0</v>
      </c>
      <c r="DX84" s="190">
        <f>'Incremental_Cost Year 10'!AT276</f>
        <v>0</v>
      </c>
      <c r="DY84" s="190">
        <f>'Incremental_Cost Year 10'!AU276</f>
        <v>0</v>
      </c>
      <c r="DZ84" s="190">
        <f>'Incremental_Cost Year 10'!AV276</f>
        <v>0</v>
      </c>
      <c r="EA84" s="190">
        <f>'Incremental_Cost Year 10'!AW276</f>
        <v>0</v>
      </c>
      <c r="EB84" s="190">
        <f>'Incremental_Cost Year 10'!AX276</f>
        <v>0</v>
      </c>
      <c r="EC84" s="190">
        <f>'Incremental_Cost Year 10'!AY276</f>
        <v>0</v>
      </c>
      <c r="ED84" s="190">
        <f>'Incremental_Cost Year 10'!AZ276</f>
        <v>0</v>
      </c>
      <c r="EE84" s="190">
        <f>'Incremental_Cost Year 10'!BA276</f>
        <v>0</v>
      </c>
      <c r="EF84" s="190">
        <f>'Incremental_Cost Year 10'!BB276</f>
        <v>0</v>
      </c>
      <c r="EG84" s="70"/>
      <c r="EH84" s="190">
        <f t="shared" si="353"/>
        <v>1411603.2</v>
      </c>
      <c r="EI84" s="190">
        <f t="shared" si="353"/>
        <v>19292200</v>
      </c>
      <c r="EJ84" s="190">
        <f t="shared" si="353"/>
        <v>0</v>
      </c>
      <c r="EK84" s="190">
        <f t="shared" si="353"/>
        <v>20703803.199999999</v>
      </c>
      <c r="EL84" s="190">
        <f t="shared" si="353"/>
        <v>1411603.2</v>
      </c>
      <c r="EM84" s="190">
        <f t="shared" si="353"/>
        <v>0</v>
      </c>
      <c r="EN84" s="190">
        <f t="shared" si="353"/>
        <v>0</v>
      </c>
      <c r="EO84" s="190">
        <f t="shared" si="353"/>
        <v>0</v>
      </c>
      <c r="EP84" s="190">
        <f t="shared" si="353"/>
        <v>0</v>
      </c>
      <c r="EQ84" s="190">
        <f t="shared" si="353"/>
        <v>0</v>
      </c>
      <c r="ER84" s="190">
        <f t="shared" si="353"/>
        <v>0</v>
      </c>
      <c r="ES84" s="190">
        <f t="shared" si="353"/>
        <v>-19292200</v>
      </c>
      <c r="EU84" s="194">
        <f t="shared" si="330"/>
        <v>0</v>
      </c>
      <c r="EW84" s="194">
        <f t="shared" si="331"/>
        <v>-19292200</v>
      </c>
      <c r="EX84" s="194">
        <f t="shared" si="317"/>
        <v>0</v>
      </c>
    </row>
    <row r="85" spans="1:154" s="167" customFormat="1">
      <c r="A85" s="184"/>
      <c r="B85" s="187"/>
      <c r="C85" s="404" t="str">
        <f>'Incremental_Cost Year 1'!C277:E277</f>
        <v xml:space="preserve">5.4 Objektivi Specifik: Llogaritë Kombëtare të Shëndetësisë dhe publikimi vjetor i rezultateve </v>
      </c>
      <c r="D85" s="404"/>
      <c r="E85" s="405"/>
      <c r="F85" s="197"/>
      <c r="G85" s="197"/>
      <c r="H85" s="192">
        <f>SUM(H86:H86)</f>
        <v>235267.20000000001</v>
      </c>
      <c r="I85" s="192">
        <f t="shared" ref="I85:AF85" si="354">SUM(I86:I86)</f>
        <v>24292500</v>
      </c>
      <c r="J85" s="192">
        <f t="shared" si="354"/>
        <v>0</v>
      </c>
      <c r="K85" s="192">
        <f t="shared" si="354"/>
        <v>24527767.199999999</v>
      </c>
      <c r="L85" s="192">
        <f t="shared" si="354"/>
        <v>235267.20000000001</v>
      </c>
      <c r="M85" s="192">
        <f t="shared" si="354"/>
        <v>0</v>
      </c>
      <c r="N85" s="192">
        <f t="shared" si="354"/>
        <v>24292500</v>
      </c>
      <c r="O85" s="192">
        <f t="shared" si="354"/>
        <v>0</v>
      </c>
      <c r="P85" s="192">
        <f t="shared" si="354"/>
        <v>0</v>
      </c>
      <c r="Q85" s="192">
        <f t="shared" si="354"/>
        <v>0</v>
      </c>
      <c r="R85" s="192">
        <f t="shared" si="354"/>
        <v>0</v>
      </c>
      <c r="S85" s="192">
        <f t="shared" si="354"/>
        <v>0</v>
      </c>
      <c r="T85" s="70"/>
      <c r="U85" s="192">
        <f>SUM(U86:U86)</f>
        <v>0</v>
      </c>
      <c r="V85" s="192">
        <f t="shared" si="354"/>
        <v>0</v>
      </c>
      <c r="W85" s="192">
        <f t="shared" si="354"/>
        <v>0</v>
      </c>
      <c r="X85" s="192">
        <f t="shared" si="354"/>
        <v>0</v>
      </c>
      <c r="Y85" s="192">
        <f t="shared" si="354"/>
        <v>0</v>
      </c>
      <c r="Z85" s="192">
        <f t="shared" si="354"/>
        <v>0</v>
      </c>
      <c r="AA85" s="192">
        <f t="shared" si="354"/>
        <v>0</v>
      </c>
      <c r="AB85" s="192">
        <f t="shared" si="354"/>
        <v>0</v>
      </c>
      <c r="AC85" s="192">
        <f t="shared" si="354"/>
        <v>0</v>
      </c>
      <c r="AD85" s="192">
        <f t="shared" si="354"/>
        <v>0</v>
      </c>
      <c r="AE85" s="192">
        <f t="shared" si="354"/>
        <v>0</v>
      </c>
      <c r="AF85" s="192">
        <f t="shared" si="354"/>
        <v>0</v>
      </c>
      <c r="AG85" s="70"/>
      <c r="AH85" s="192">
        <f>SUM(AH86:AH86)</f>
        <v>28232064</v>
      </c>
      <c r="AI85" s="192">
        <f t="shared" ref="AI85:AS85" si="355">SUM(AI86:AI86)</f>
        <v>0</v>
      </c>
      <c r="AJ85" s="192">
        <f t="shared" si="355"/>
        <v>0</v>
      </c>
      <c r="AK85" s="192">
        <f t="shared" si="355"/>
        <v>28232064</v>
      </c>
      <c r="AL85" s="192">
        <f t="shared" si="355"/>
        <v>28232064</v>
      </c>
      <c r="AM85" s="192">
        <f t="shared" si="355"/>
        <v>0</v>
      </c>
      <c r="AN85" s="192">
        <f t="shared" si="355"/>
        <v>0</v>
      </c>
      <c r="AO85" s="192">
        <f t="shared" si="355"/>
        <v>0</v>
      </c>
      <c r="AP85" s="192">
        <f t="shared" si="355"/>
        <v>0</v>
      </c>
      <c r="AQ85" s="192">
        <f t="shared" si="355"/>
        <v>0</v>
      </c>
      <c r="AR85" s="192">
        <f t="shared" si="355"/>
        <v>0</v>
      </c>
      <c r="AS85" s="192">
        <f t="shared" si="355"/>
        <v>0</v>
      </c>
      <c r="AT85" s="70"/>
      <c r="AU85" s="192">
        <f>SUM(AU86:AU86)</f>
        <v>8940153.5999999996</v>
      </c>
      <c r="AV85" s="192">
        <f t="shared" ref="AV85:BF85" si="356">SUM(AV86:AV86)</f>
        <v>0</v>
      </c>
      <c r="AW85" s="192">
        <f t="shared" si="356"/>
        <v>0</v>
      </c>
      <c r="AX85" s="192">
        <f t="shared" si="356"/>
        <v>8940153.5999999996</v>
      </c>
      <c r="AY85" s="192">
        <f t="shared" si="356"/>
        <v>8940153.5999999996</v>
      </c>
      <c r="AZ85" s="192">
        <f t="shared" si="356"/>
        <v>0</v>
      </c>
      <c r="BA85" s="192">
        <f t="shared" si="356"/>
        <v>0</v>
      </c>
      <c r="BB85" s="192">
        <f t="shared" si="356"/>
        <v>0</v>
      </c>
      <c r="BC85" s="192">
        <f t="shared" si="356"/>
        <v>0</v>
      </c>
      <c r="BD85" s="192">
        <f t="shared" si="356"/>
        <v>0</v>
      </c>
      <c r="BE85" s="192">
        <f t="shared" si="356"/>
        <v>0</v>
      </c>
      <c r="BF85" s="192">
        <f t="shared" si="356"/>
        <v>0</v>
      </c>
      <c r="BG85" s="70"/>
      <c r="BH85" s="192">
        <f>SUM(BH86:BH86)</f>
        <v>8940153.5999999996</v>
      </c>
      <c r="BI85" s="192">
        <f t="shared" ref="BI85:BS85" si="357">SUM(BI86:BI86)</f>
        <v>0</v>
      </c>
      <c r="BJ85" s="192">
        <f t="shared" si="357"/>
        <v>0</v>
      </c>
      <c r="BK85" s="192">
        <f t="shared" si="357"/>
        <v>8940153.5999999996</v>
      </c>
      <c r="BL85" s="192">
        <f t="shared" si="357"/>
        <v>8940153.5999999996</v>
      </c>
      <c r="BM85" s="192">
        <f t="shared" si="357"/>
        <v>0</v>
      </c>
      <c r="BN85" s="192">
        <f t="shared" si="357"/>
        <v>0</v>
      </c>
      <c r="BO85" s="192">
        <f t="shared" si="357"/>
        <v>0</v>
      </c>
      <c r="BP85" s="192">
        <f t="shared" si="357"/>
        <v>0</v>
      </c>
      <c r="BQ85" s="192">
        <f t="shared" si="357"/>
        <v>0</v>
      </c>
      <c r="BR85" s="192">
        <f t="shared" si="357"/>
        <v>0</v>
      </c>
      <c r="BS85" s="192">
        <f t="shared" si="357"/>
        <v>0</v>
      </c>
      <c r="BT85" s="70"/>
      <c r="BU85" s="192">
        <f>SUM(BU86:BU86)</f>
        <v>8940153.5999999996</v>
      </c>
      <c r="BV85" s="192">
        <f t="shared" ref="BV85:CF85" si="358">SUM(BV86:BV86)</f>
        <v>0</v>
      </c>
      <c r="BW85" s="192">
        <f t="shared" si="358"/>
        <v>0</v>
      </c>
      <c r="BX85" s="192">
        <f t="shared" si="358"/>
        <v>8940153.5999999996</v>
      </c>
      <c r="BY85" s="192">
        <f t="shared" si="358"/>
        <v>8940153.5999999996</v>
      </c>
      <c r="BZ85" s="192">
        <f t="shared" si="358"/>
        <v>0</v>
      </c>
      <c r="CA85" s="192">
        <f t="shared" si="358"/>
        <v>0</v>
      </c>
      <c r="CB85" s="192">
        <f t="shared" si="358"/>
        <v>0</v>
      </c>
      <c r="CC85" s="192">
        <f t="shared" si="358"/>
        <v>0</v>
      </c>
      <c r="CD85" s="192">
        <f t="shared" si="358"/>
        <v>0</v>
      </c>
      <c r="CE85" s="192">
        <f t="shared" si="358"/>
        <v>0</v>
      </c>
      <c r="CF85" s="192">
        <f t="shared" si="358"/>
        <v>0</v>
      </c>
      <c r="CG85" s="70"/>
      <c r="CH85" s="192">
        <f>SUM(CH86:CH86)</f>
        <v>8940153.5999999996</v>
      </c>
      <c r="CI85" s="192">
        <f t="shared" ref="CI85:CS85" si="359">SUM(CI86:CI86)</f>
        <v>0</v>
      </c>
      <c r="CJ85" s="192">
        <f t="shared" si="359"/>
        <v>0</v>
      </c>
      <c r="CK85" s="192">
        <f t="shared" si="359"/>
        <v>8940153.5999999996</v>
      </c>
      <c r="CL85" s="192">
        <f t="shared" si="359"/>
        <v>8940153.5999999996</v>
      </c>
      <c r="CM85" s="192">
        <f t="shared" si="359"/>
        <v>0</v>
      </c>
      <c r="CN85" s="192">
        <f t="shared" si="359"/>
        <v>0</v>
      </c>
      <c r="CO85" s="192">
        <f t="shared" si="359"/>
        <v>0</v>
      </c>
      <c r="CP85" s="192">
        <f t="shared" si="359"/>
        <v>0</v>
      </c>
      <c r="CQ85" s="192">
        <f t="shared" si="359"/>
        <v>0</v>
      </c>
      <c r="CR85" s="192">
        <f t="shared" si="359"/>
        <v>0</v>
      </c>
      <c r="CS85" s="192">
        <f t="shared" si="359"/>
        <v>0</v>
      </c>
      <c r="CT85" s="70"/>
      <c r="CU85" s="192">
        <f>SUM(CU86:CU86)</f>
        <v>8940153.5999999996</v>
      </c>
      <c r="CV85" s="192">
        <f t="shared" ref="CV85:DF85" si="360">SUM(CV86:CV86)</f>
        <v>0</v>
      </c>
      <c r="CW85" s="192">
        <f t="shared" si="360"/>
        <v>0</v>
      </c>
      <c r="CX85" s="192">
        <f t="shared" si="360"/>
        <v>8940153.5999999996</v>
      </c>
      <c r="CY85" s="192">
        <f t="shared" si="360"/>
        <v>8940153.5999999996</v>
      </c>
      <c r="CZ85" s="192">
        <f t="shared" si="360"/>
        <v>0</v>
      </c>
      <c r="DA85" s="192">
        <f t="shared" si="360"/>
        <v>0</v>
      </c>
      <c r="DB85" s="192">
        <f t="shared" si="360"/>
        <v>0</v>
      </c>
      <c r="DC85" s="192">
        <f t="shared" si="360"/>
        <v>0</v>
      </c>
      <c r="DD85" s="192">
        <f t="shared" si="360"/>
        <v>0</v>
      </c>
      <c r="DE85" s="192">
        <f t="shared" si="360"/>
        <v>0</v>
      </c>
      <c r="DF85" s="192">
        <f t="shared" si="360"/>
        <v>0</v>
      </c>
      <c r="DG85" s="70"/>
      <c r="DH85" s="192">
        <f>SUM(DH86:DH86)</f>
        <v>8940153.5999999996</v>
      </c>
      <c r="DI85" s="192">
        <f t="shared" ref="DI85:DS85" si="361">SUM(DI86:DI86)</f>
        <v>0</v>
      </c>
      <c r="DJ85" s="192">
        <f t="shared" si="361"/>
        <v>0</v>
      </c>
      <c r="DK85" s="192">
        <f t="shared" si="361"/>
        <v>8940153.5999999996</v>
      </c>
      <c r="DL85" s="192">
        <f t="shared" si="361"/>
        <v>8940153.5999999996</v>
      </c>
      <c r="DM85" s="192">
        <f t="shared" si="361"/>
        <v>0</v>
      </c>
      <c r="DN85" s="192">
        <f t="shared" si="361"/>
        <v>0</v>
      </c>
      <c r="DO85" s="192">
        <f t="shared" si="361"/>
        <v>0</v>
      </c>
      <c r="DP85" s="192">
        <f t="shared" si="361"/>
        <v>0</v>
      </c>
      <c r="DQ85" s="192">
        <f t="shared" si="361"/>
        <v>0</v>
      </c>
      <c r="DR85" s="192">
        <f t="shared" si="361"/>
        <v>0</v>
      </c>
      <c r="DS85" s="192">
        <f t="shared" si="361"/>
        <v>0</v>
      </c>
      <c r="DT85" s="70"/>
      <c r="DU85" s="192">
        <f>SUM(DU86:DU86)</f>
        <v>8940153.5999999996</v>
      </c>
      <c r="DV85" s="192">
        <f t="shared" ref="DV85:ES85" si="362">SUM(DV86:DV86)</f>
        <v>0</v>
      </c>
      <c r="DW85" s="192">
        <f t="shared" si="362"/>
        <v>0</v>
      </c>
      <c r="DX85" s="192">
        <f t="shared" si="362"/>
        <v>8940153.5999999996</v>
      </c>
      <c r="DY85" s="192">
        <f t="shared" si="362"/>
        <v>8940153.5999999996</v>
      </c>
      <c r="DZ85" s="192">
        <f t="shared" si="362"/>
        <v>0</v>
      </c>
      <c r="EA85" s="192">
        <f t="shared" si="362"/>
        <v>0</v>
      </c>
      <c r="EB85" s="192">
        <f t="shared" si="362"/>
        <v>0</v>
      </c>
      <c r="EC85" s="192">
        <f t="shared" si="362"/>
        <v>0</v>
      </c>
      <c r="ED85" s="192">
        <f t="shared" si="362"/>
        <v>0</v>
      </c>
      <c r="EE85" s="192">
        <f t="shared" si="362"/>
        <v>0</v>
      </c>
      <c r="EF85" s="192">
        <f t="shared" si="362"/>
        <v>0</v>
      </c>
      <c r="EG85" s="70"/>
      <c r="EH85" s="192">
        <f t="shared" si="362"/>
        <v>91048406.399999991</v>
      </c>
      <c r="EI85" s="192">
        <f t="shared" si="362"/>
        <v>24292500</v>
      </c>
      <c r="EJ85" s="192">
        <f t="shared" si="362"/>
        <v>0</v>
      </c>
      <c r="EK85" s="192">
        <f t="shared" si="362"/>
        <v>115340906.39999998</v>
      </c>
      <c r="EL85" s="192">
        <f t="shared" si="362"/>
        <v>91048406.399999991</v>
      </c>
      <c r="EM85" s="192">
        <f t="shared" si="362"/>
        <v>0</v>
      </c>
      <c r="EN85" s="192">
        <f t="shared" si="362"/>
        <v>24292500</v>
      </c>
      <c r="EO85" s="192">
        <f t="shared" si="362"/>
        <v>0</v>
      </c>
      <c r="EP85" s="192">
        <f t="shared" si="362"/>
        <v>0</v>
      </c>
      <c r="EQ85" s="192">
        <f t="shared" si="362"/>
        <v>0</v>
      </c>
      <c r="ER85" s="192">
        <f t="shared" si="362"/>
        <v>0</v>
      </c>
      <c r="ES85" s="192">
        <f t="shared" si="362"/>
        <v>0</v>
      </c>
      <c r="EU85" s="194">
        <f t="shared" si="330"/>
        <v>24292500</v>
      </c>
      <c r="EW85" s="194">
        <f t="shared" si="331"/>
        <v>0</v>
      </c>
      <c r="EX85" s="194">
        <f t="shared" si="317"/>
        <v>0</v>
      </c>
    </row>
    <row r="86" spans="1:154" s="167" customFormat="1">
      <c r="A86" s="183"/>
      <c r="B86" s="185"/>
      <c r="C86" s="198"/>
      <c r="D86" s="186"/>
      <c r="E86" s="193" t="str">
        <f>'Incremental_Cost Year 1'!E283</f>
        <v>5.4.1. Krijimi i sistemit të Llogarive Kombëtare të Shëndetësisë (LLKSH)</v>
      </c>
      <c r="F86" s="193">
        <f>'Incremental_Cost Year 1'!F283</f>
        <v>2021</v>
      </c>
      <c r="G86" s="193">
        <f>'Incremental_Cost Year 1'!G283</f>
        <v>2030</v>
      </c>
      <c r="H86" s="190">
        <f>'Incremental_Cost Year 1'!AQ283</f>
        <v>235267.20000000001</v>
      </c>
      <c r="I86" s="190">
        <f>'Incremental_Cost Year 1'!AR283</f>
        <v>24292500</v>
      </c>
      <c r="J86" s="190">
        <f>'Incremental_Cost Year 1'!AS283</f>
        <v>0</v>
      </c>
      <c r="K86" s="190">
        <f>'Incremental_Cost Year 1'!AT283</f>
        <v>24527767.199999999</v>
      </c>
      <c r="L86" s="190">
        <f>'Incremental_Cost Year 1'!AU283</f>
        <v>235267.20000000001</v>
      </c>
      <c r="M86" s="190">
        <f>'Incremental_Cost Year 1'!AV283</f>
        <v>0</v>
      </c>
      <c r="N86" s="190">
        <f>'Incremental_Cost Year 1'!AW283</f>
        <v>24292500</v>
      </c>
      <c r="O86" s="190">
        <f>'Incremental_Cost Year 1'!AX283</f>
        <v>0</v>
      </c>
      <c r="P86" s="190">
        <f>'Incremental_Cost Year 1'!AY283</f>
        <v>0</v>
      </c>
      <c r="Q86" s="190">
        <f>'Incremental_Cost Year 1'!AZ283</f>
        <v>0</v>
      </c>
      <c r="R86" s="190">
        <f>'Incremental_Cost Year 1'!BA283</f>
        <v>0</v>
      </c>
      <c r="S86" s="190">
        <f>'Incremental_Cost Year 1'!BB283</f>
        <v>0</v>
      </c>
      <c r="T86" s="70"/>
      <c r="U86" s="190">
        <f>'Incremental_Cost Year 2'!AQ283</f>
        <v>0</v>
      </c>
      <c r="V86" s="190">
        <f>'Incremental_Cost Year 2'!AR283</f>
        <v>0</v>
      </c>
      <c r="W86" s="190">
        <f>'Incremental_Cost Year 2'!AS283</f>
        <v>0</v>
      </c>
      <c r="X86" s="190">
        <f>'Incremental_Cost Year 2'!AT283</f>
        <v>0</v>
      </c>
      <c r="Y86" s="190">
        <f>'Incremental_Cost Year 2'!AU283</f>
        <v>0</v>
      </c>
      <c r="Z86" s="190">
        <f>'Incremental_Cost Year 2'!AV283</f>
        <v>0</v>
      </c>
      <c r="AA86" s="190">
        <f>'Incremental_Cost Year 2'!AW283</f>
        <v>0</v>
      </c>
      <c r="AB86" s="190">
        <f>'Incremental_Cost Year 2'!AX283</f>
        <v>0</v>
      </c>
      <c r="AC86" s="190">
        <f>'Incremental_Cost Year 2'!AY283</f>
        <v>0</v>
      </c>
      <c r="AD86" s="190">
        <f>'Incremental_Cost Year 2'!AZ283</f>
        <v>0</v>
      </c>
      <c r="AE86" s="190">
        <f>'Incremental_Cost Year 2'!BA283</f>
        <v>0</v>
      </c>
      <c r="AF86" s="190">
        <f>'Incremental_Cost Year 2'!BB283</f>
        <v>0</v>
      </c>
      <c r="AG86" s="70"/>
      <c r="AH86" s="190">
        <f>'Incremental_Cost Year 3'!AQ283</f>
        <v>28232064</v>
      </c>
      <c r="AI86" s="190">
        <f>'Incremental_Cost Year 3'!AR283</f>
        <v>0</v>
      </c>
      <c r="AJ86" s="190">
        <f>'Incremental_Cost Year 3'!AS283</f>
        <v>0</v>
      </c>
      <c r="AK86" s="190">
        <f>'Incremental_Cost Year 3'!AT283</f>
        <v>28232064</v>
      </c>
      <c r="AL86" s="190">
        <f>'Incremental_Cost Year 3'!AU283</f>
        <v>28232064</v>
      </c>
      <c r="AM86" s="190">
        <f>'Incremental_Cost Year 3'!AV283</f>
        <v>0</v>
      </c>
      <c r="AN86" s="190">
        <f>'Incremental_Cost Year 3'!AW283</f>
        <v>0</v>
      </c>
      <c r="AO86" s="190">
        <f>'Incremental_Cost Year 3'!AX283</f>
        <v>0</v>
      </c>
      <c r="AP86" s="190">
        <f>'Incremental_Cost Year 3'!AY283</f>
        <v>0</v>
      </c>
      <c r="AQ86" s="190">
        <f>'Incremental_Cost Year 3'!AZ283</f>
        <v>0</v>
      </c>
      <c r="AR86" s="190">
        <f>'Incremental_Cost Year 3'!BA283</f>
        <v>0</v>
      </c>
      <c r="AS86" s="190">
        <f>'Incremental_Cost Year 3'!BB283</f>
        <v>0</v>
      </c>
      <c r="AT86" s="70"/>
      <c r="AU86" s="190">
        <f>'Incremental_Cost Year 4'!AQ283</f>
        <v>8940153.5999999996</v>
      </c>
      <c r="AV86" s="190">
        <f>'Incremental_Cost Year 4'!AR283</f>
        <v>0</v>
      </c>
      <c r="AW86" s="190">
        <f>'Incremental_Cost Year 4'!AS283</f>
        <v>0</v>
      </c>
      <c r="AX86" s="190">
        <f>'Incremental_Cost Year 4'!AT283</f>
        <v>8940153.5999999996</v>
      </c>
      <c r="AY86" s="190">
        <f>'Incremental_Cost Year 4'!AU283</f>
        <v>8940153.5999999996</v>
      </c>
      <c r="AZ86" s="190">
        <f>'Incremental_Cost Year 4'!AV283</f>
        <v>0</v>
      </c>
      <c r="BA86" s="190">
        <f>'Incremental_Cost Year 4'!AW283</f>
        <v>0</v>
      </c>
      <c r="BB86" s="190">
        <f>'Incremental_Cost Year 4'!AX283</f>
        <v>0</v>
      </c>
      <c r="BC86" s="190">
        <f>'Incremental_Cost Year 4'!AY283</f>
        <v>0</v>
      </c>
      <c r="BD86" s="190">
        <f>'Incremental_Cost Year 4'!AZ283</f>
        <v>0</v>
      </c>
      <c r="BE86" s="190">
        <f>'Incremental_Cost Year 4'!BA283</f>
        <v>0</v>
      </c>
      <c r="BF86" s="190">
        <f>'Incremental_Cost Year 4'!BB283</f>
        <v>0</v>
      </c>
      <c r="BG86" s="70"/>
      <c r="BH86" s="190">
        <f>'Incremental_Cost Year 5'!AQ283</f>
        <v>8940153.5999999996</v>
      </c>
      <c r="BI86" s="190">
        <f>'Incremental_Cost Year 5'!AR283</f>
        <v>0</v>
      </c>
      <c r="BJ86" s="190">
        <f>'Incremental_Cost Year 5'!AS283</f>
        <v>0</v>
      </c>
      <c r="BK86" s="190">
        <f>'Incremental_Cost Year 5'!AT283</f>
        <v>8940153.5999999996</v>
      </c>
      <c r="BL86" s="190">
        <f>'Incremental_Cost Year 5'!AU283</f>
        <v>8940153.5999999996</v>
      </c>
      <c r="BM86" s="190">
        <f>'Incremental_Cost Year 5'!AV283</f>
        <v>0</v>
      </c>
      <c r="BN86" s="190">
        <f>'Incremental_Cost Year 5'!AW283</f>
        <v>0</v>
      </c>
      <c r="BO86" s="190">
        <f>'Incremental_Cost Year 5'!AX283</f>
        <v>0</v>
      </c>
      <c r="BP86" s="190">
        <f>'Incremental_Cost Year 5'!AY283</f>
        <v>0</v>
      </c>
      <c r="BQ86" s="190">
        <f>'Incremental_Cost Year 5'!AZ283</f>
        <v>0</v>
      </c>
      <c r="BR86" s="190">
        <f>'Incremental_Cost Year 5'!BA283</f>
        <v>0</v>
      </c>
      <c r="BS86" s="190">
        <f>'Incremental_Cost Year 5'!BB283</f>
        <v>0</v>
      </c>
      <c r="BT86" s="70"/>
      <c r="BU86" s="190">
        <f>'Incremental_Cost Year 6'!AQ283</f>
        <v>8940153.5999999996</v>
      </c>
      <c r="BV86" s="190">
        <f>'Incremental_Cost Year 6'!AR283</f>
        <v>0</v>
      </c>
      <c r="BW86" s="190">
        <f>'Incremental_Cost Year 6'!AS283</f>
        <v>0</v>
      </c>
      <c r="BX86" s="190">
        <f>'Incremental_Cost Year 6'!AT283</f>
        <v>8940153.5999999996</v>
      </c>
      <c r="BY86" s="190">
        <f>'Incremental_Cost Year 6'!AU283</f>
        <v>8940153.5999999996</v>
      </c>
      <c r="BZ86" s="190">
        <f>'Incremental_Cost Year 6'!AV283</f>
        <v>0</v>
      </c>
      <c r="CA86" s="190">
        <f>'Incremental_Cost Year 6'!AW283</f>
        <v>0</v>
      </c>
      <c r="CB86" s="190">
        <f>'Incremental_Cost Year 6'!AX283</f>
        <v>0</v>
      </c>
      <c r="CC86" s="190">
        <f>'Incremental_Cost Year 6'!AY283</f>
        <v>0</v>
      </c>
      <c r="CD86" s="190">
        <f>'Incremental_Cost Year 6'!AZ283</f>
        <v>0</v>
      </c>
      <c r="CE86" s="190">
        <f>'Incremental_Cost Year 6'!BA283</f>
        <v>0</v>
      </c>
      <c r="CF86" s="190">
        <f>'Incremental_Cost Year 6'!BB283</f>
        <v>0</v>
      </c>
      <c r="CG86" s="70"/>
      <c r="CH86" s="190">
        <f>'Incremental_Cost Year 7'!AQ283</f>
        <v>8940153.5999999996</v>
      </c>
      <c r="CI86" s="190">
        <f>'Incremental_Cost Year 7'!AR283</f>
        <v>0</v>
      </c>
      <c r="CJ86" s="190">
        <f>'Incremental_Cost Year 7'!AS283</f>
        <v>0</v>
      </c>
      <c r="CK86" s="190">
        <f>'Incremental_Cost Year 7'!AT283</f>
        <v>8940153.5999999996</v>
      </c>
      <c r="CL86" s="190">
        <f>'Incremental_Cost Year 7'!AU283</f>
        <v>8940153.5999999996</v>
      </c>
      <c r="CM86" s="190">
        <f>'Incremental_Cost Year 7'!AV283</f>
        <v>0</v>
      </c>
      <c r="CN86" s="190">
        <f>'Incremental_Cost Year 7'!AW283</f>
        <v>0</v>
      </c>
      <c r="CO86" s="190">
        <f>'Incremental_Cost Year 7'!AX283</f>
        <v>0</v>
      </c>
      <c r="CP86" s="190">
        <f>'Incremental_Cost Year 7'!AY283</f>
        <v>0</v>
      </c>
      <c r="CQ86" s="190">
        <f>'Incremental_Cost Year 7'!AZ283</f>
        <v>0</v>
      </c>
      <c r="CR86" s="190">
        <f>'Incremental_Cost Year 7'!BA283</f>
        <v>0</v>
      </c>
      <c r="CS86" s="190">
        <f>'Incremental_Cost Year 7'!BB283</f>
        <v>0</v>
      </c>
      <c r="CT86" s="70"/>
      <c r="CU86" s="190">
        <f>'Incremental_Cost Year 8'!AQ283</f>
        <v>8940153.5999999996</v>
      </c>
      <c r="CV86" s="190">
        <f>'Incremental_Cost Year 8'!AR283</f>
        <v>0</v>
      </c>
      <c r="CW86" s="190">
        <f>'Incremental_Cost Year 8'!AS283</f>
        <v>0</v>
      </c>
      <c r="CX86" s="190">
        <f>'Incremental_Cost Year 8'!AT283</f>
        <v>8940153.5999999996</v>
      </c>
      <c r="CY86" s="190">
        <f>'Incremental_Cost Year 8'!AU283</f>
        <v>8940153.5999999996</v>
      </c>
      <c r="CZ86" s="190">
        <f>'Incremental_Cost Year 8'!AV283</f>
        <v>0</v>
      </c>
      <c r="DA86" s="190">
        <f>'Incremental_Cost Year 8'!AW283</f>
        <v>0</v>
      </c>
      <c r="DB86" s="190">
        <f>'Incremental_Cost Year 8'!AX283</f>
        <v>0</v>
      </c>
      <c r="DC86" s="190">
        <f>'Incremental_Cost Year 8'!AY283</f>
        <v>0</v>
      </c>
      <c r="DD86" s="190">
        <f>'Incremental_Cost Year 8'!AZ283</f>
        <v>0</v>
      </c>
      <c r="DE86" s="190">
        <f>'Incremental_Cost Year 8'!BA283</f>
        <v>0</v>
      </c>
      <c r="DF86" s="190">
        <f>'Incremental_Cost Year 8'!BB283</f>
        <v>0</v>
      </c>
      <c r="DG86" s="70"/>
      <c r="DH86" s="190">
        <f>'Incremental_Cost Year 9'!AQ283</f>
        <v>8940153.5999999996</v>
      </c>
      <c r="DI86" s="190">
        <f>'Incremental_Cost Year 9'!AR283</f>
        <v>0</v>
      </c>
      <c r="DJ86" s="190">
        <f>'Incremental_Cost Year 9'!AS283</f>
        <v>0</v>
      </c>
      <c r="DK86" s="190">
        <f>'Incremental_Cost Year 9'!AT283</f>
        <v>8940153.5999999996</v>
      </c>
      <c r="DL86" s="190">
        <f>'Incremental_Cost Year 9'!AU283</f>
        <v>8940153.5999999996</v>
      </c>
      <c r="DM86" s="190">
        <f>'Incremental_Cost Year 9'!AV283</f>
        <v>0</v>
      </c>
      <c r="DN86" s="190">
        <f>'Incremental_Cost Year 9'!AW283</f>
        <v>0</v>
      </c>
      <c r="DO86" s="190">
        <f>'Incremental_Cost Year 9'!AX283</f>
        <v>0</v>
      </c>
      <c r="DP86" s="190">
        <f>'Incremental_Cost Year 9'!AY283</f>
        <v>0</v>
      </c>
      <c r="DQ86" s="190">
        <f>'Incremental_Cost Year 9'!AZ283</f>
        <v>0</v>
      </c>
      <c r="DR86" s="190">
        <f>'Incremental_Cost Year 9'!BA283</f>
        <v>0</v>
      </c>
      <c r="DS86" s="190">
        <f>'Incremental_Cost Year 9'!BB283</f>
        <v>0</v>
      </c>
      <c r="DT86" s="70"/>
      <c r="DU86" s="190">
        <f>'Incremental_Cost Year 10'!AQ283</f>
        <v>8940153.5999999996</v>
      </c>
      <c r="DV86" s="190">
        <f>'Incremental_Cost Year 10'!AR283</f>
        <v>0</v>
      </c>
      <c r="DW86" s="190">
        <f>'Incremental_Cost Year 10'!AS283</f>
        <v>0</v>
      </c>
      <c r="DX86" s="190">
        <f>'Incremental_Cost Year 10'!AT283</f>
        <v>8940153.5999999996</v>
      </c>
      <c r="DY86" s="190">
        <f>'Incremental_Cost Year 10'!AU283</f>
        <v>8940153.5999999996</v>
      </c>
      <c r="DZ86" s="190">
        <f>'Incremental_Cost Year 10'!AV283</f>
        <v>0</v>
      </c>
      <c r="EA86" s="190">
        <f>'Incremental_Cost Year 10'!AW283</f>
        <v>0</v>
      </c>
      <c r="EB86" s="190">
        <f>'Incremental_Cost Year 10'!AX283</f>
        <v>0</v>
      </c>
      <c r="EC86" s="190">
        <f>'Incremental_Cost Year 10'!AY283</f>
        <v>0</v>
      </c>
      <c r="ED86" s="190">
        <f>'Incremental_Cost Year 10'!AZ283</f>
        <v>0</v>
      </c>
      <c r="EE86" s="190">
        <f>'Incremental_Cost Year 10'!BA283</f>
        <v>0</v>
      </c>
      <c r="EF86" s="190">
        <f>'Incremental_Cost Year 10'!BB283</f>
        <v>0</v>
      </c>
      <c r="EG86" s="70"/>
      <c r="EH86" s="190">
        <f t="shared" ref="EH86:ES86" si="363">H86+U86+AH86+AU86+BH86+BU86+CH86+CU86+DH86+DU86</f>
        <v>91048406.399999991</v>
      </c>
      <c r="EI86" s="190">
        <f t="shared" si="363"/>
        <v>24292500</v>
      </c>
      <c r="EJ86" s="190">
        <f t="shared" si="363"/>
        <v>0</v>
      </c>
      <c r="EK86" s="190">
        <f t="shared" si="363"/>
        <v>115340906.39999998</v>
      </c>
      <c r="EL86" s="190">
        <f t="shared" si="363"/>
        <v>91048406.399999991</v>
      </c>
      <c r="EM86" s="190">
        <f t="shared" si="363"/>
        <v>0</v>
      </c>
      <c r="EN86" s="190">
        <f t="shared" si="363"/>
        <v>24292500</v>
      </c>
      <c r="EO86" s="190">
        <f t="shared" si="363"/>
        <v>0</v>
      </c>
      <c r="EP86" s="190">
        <f t="shared" si="363"/>
        <v>0</v>
      </c>
      <c r="EQ86" s="190">
        <f t="shared" si="363"/>
        <v>0</v>
      </c>
      <c r="ER86" s="190">
        <f t="shared" si="363"/>
        <v>0</v>
      </c>
      <c r="ES86" s="190">
        <f t="shared" si="363"/>
        <v>0</v>
      </c>
      <c r="EU86" s="194">
        <f t="shared" si="330"/>
        <v>24292500</v>
      </c>
      <c r="EW86" s="194">
        <f t="shared" si="331"/>
        <v>0</v>
      </c>
      <c r="EX86" s="194">
        <f t="shared" si="317"/>
        <v>0</v>
      </c>
    </row>
    <row r="87" spans="1:154" s="167" customFormat="1">
      <c r="A87" s="184"/>
      <c r="B87" s="187"/>
      <c r="C87" s="404" t="str">
        <f>'Incremental_Cost Year 1'!C284:E284</f>
        <v>5.5 Objektivi Specifik: Fuqizimi i kapaciteteve për kërkimin shkencor dhe publikimi i evidencave shkencore</v>
      </c>
      <c r="D87" s="404"/>
      <c r="E87" s="405"/>
      <c r="F87" s="197"/>
      <c r="G87" s="197"/>
      <c r="H87" s="192">
        <f>SUM(H88:H88)</f>
        <v>0</v>
      </c>
      <c r="I87" s="192">
        <f t="shared" ref="I87:AF87" si="364">SUM(I88:I88)</f>
        <v>0</v>
      </c>
      <c r="J87" s="192">
        <f t="shared" si="364"/>
        <v>0</v>
      </c>
      <c r="K87" s="192">
        <f t="shared" si="364"/>
        <v>0</v>
      </c>
      <c r="L87" s="192">
        <f t="shared" si="364"/>
        <v>0</v>
      </c>
      <c r="M87" s="192">
        <f t="shared" si="364"/>
        <v>0</v>
      </c>
      <c r="N87" s="192">
        <f t="shared" si="364"/>
        <v>0</v>
      </c>
      <c r="O87" s="192">
        <f t="shared" si="364"/>
        <v>0</v>
      </c>
      <c r="P87" s="192">
        <f t="shared" si="364"/>
        <v>0</v>
      </c>
      <c r="Q87" s="192">
        <f t="shared" si="364"/>
        <v>0</v>
      </c>
      <c r="R87" s="192">
        <f t="shared" si="364"/>
        <v>0</v>
      </c>
      <c r="S87" s="192">
        <f t="shared" si="364"/>
        <v>0</v>
      </c>
      <c r="T87" s="70"/>
      <c r="U87" s="192">
        <f>SUM(U88:U88)</f>
        <v>8777007</v>
      </c>
      <c r="V87" s="192">
        <f t="shared" si="364"/>
        <v>8360416</v>
      </c>
      <c r="W87" s="192">
        <f t="shared" si="364"/>
        <v>0</v>
      </c>
      <c r="X87" s="192">
        <f t="shared" si="364"/>
        <v>17137423</v>
      </c>
      <c r="Y87" s="192">
        <f t="shared" si="364"/>
        <v>9618423</v>
      </c>
      <c r="Z87" s="192">
        <f t="shared" si="364"/>
        <v>0</v>
      </c>
      <c r="AA87" s="192">
        <f t="shared" si="364"/>
        <v>0</v>
      </c>
      <c r="AB87" s="192">
        <f t="shared" si="364"/>
        <v>0</v>
      </c>
      <c r="AC87" s="192">
        <f t="shared" si="364"/>
        <v>0</v>
      </c>
      <c r="AD87" s="192">
        <f t="shared" si="364"/>
        <v>5495000</v>
      </c>
      <c r="AE87" s="192">
        <f t="shared" si="364"/>
        <v>0</v>
      </c>
      <c r="AF87" s="192">
        <f t="shared" si="364"/>
        <v>-2024000</v>
      </c>
      <c r="AG87" s="70"/>
      <c r="AH87" s="192">
        <f>SUM(AH88:AH88)</f>
        <v>6469848</v>
      </c>
      <c r="AI87" s="192">
        <f t="shared" ref="AI87:AS87" si="365">SUM(AI88:AI88)</f>
        <v>6583800</v>
      </c>
      <c r="AJ87" s="192">
        <f t="shared" si="365"/>
        <v>0</v>
      </c>
      <c r="AK87" s="192">
        <f t="shared" si="365"/>
        <v>13053648</v>
      </c>
      <c r="AL87" s="192">
        <f t="shared" si="365"/>
        <v>6463848</v>
      </c>
      <c r="AM87" s="192">
        <f t="shared" si="365"/>
        <v>0</v>
      </c>
      <c r="AN87" s="192">
        <f t="shared" si="365"/>
        <v>0</v>
      </c>
      <c r="AO87" s="192">
        <f t="shared" si="365"/>
        <v>0</v>
      </c>
      <c r="AP87" s="192">
        <f t="shared" si="365"/>
        <v>0</v>
      </c>
      <c r="AQ87" s="192">
        <f t="shared" si="365"/>
        <v>2355000</v>
      </c>
      <c r="AR87" s="192">
        <f t="shared" si="365"/>
        <v>0</v>
      </c>
      <c r="AS87" s="192">
        <f t="shared" si="365"/>
        <v>-4234800</v>
      </c>
      <c r="AT87" s="70"/>
      <c r="AU87" s="192">
        <f>SUM(AU88:AU88)</f>
        <v>0</v>
      </c>
      <c r="AV87" s="192">
        <f t="shared" ref="AV87:BF87" si="366">SUM(AV88:AV88)</f>
        <v>0</v>
      </c>
      <c r="AW87" s="192">
        <f t="shared" si="366"/>
        <v>0</v>
      </c>
      <c r="AX87" s="192">
        <f t="shared" si="366"/>
        <v>0</v>
      </c>
      <c r="AY87" s="192">
        <f t="shared" si="366"/>
        <v>0</v>
      </c>
      <c r="AZ87" s="192">
        <f t="shared" si="366"/>
        <v>0</v>
      </c>
      <c r="BA87" s="192">
        <f t="shared" si="366"/>
        <v>0</v>
      </c>
      <c r="BB87" s="192">
        <f t="shared" si="366"/>
        <v>0</v>
      </c>
      <c r="BC87" s="192">
        <f t="shared" si="366"/>
        <v>0</v>
      </c>
      <c r="BD87" s="192">
        <f t="shared" si="366"/>
        <v>0</v>
      </c>
      <c r="BE87" s="192">
        <f t="shared" si="366"/>
        <v>0</v>
      </c>
      <c r="BF87" s="192">
        <f t="shared" si="366"/>
        <v>0</v>
      </c>
      <c r="BG87" s="70"/>
      <c r="BH87" s="192">
        <f>SUM(BH88:BH88)</f>
        <v>0</v>
      </c>
      <c r="BI87" s="192">
        <f t="shared" ref="BI87:BS87" si="367">SUM(BI88:BI88)</f>
        <v>0</v>
      </c>
      <c r="BJ87" s="192">
        <f t="shared" si="367"/>
        <v>0</v>
      </c>
      <c r="BK87" s="192">
        <f t="shared" si="367"/>
        <v>0</v>
      </c>
      <c r="BL87" s="192">
        <f t="shared" si="367"/>
        <v>0</v>
      </c>
      <c r="BM87" s="192">
        <f t="shared" si="367"/>
        <v>0</v>
      </c>
      <c r="BN87" s="192">
        <f t="shared" si="367"/>
        <v>0</v>
      </c>
      <c r="BO87" s="192">
        <f t="shared" si="367"/>
        <v>0</v>
      </c>
      <c r="BP87" s="192">
        <f t="shared" si="367"/>
        <v>0</v>
      </c>
      <c r="BQ87" s="192">
        <f t="shared" si="367"/>
        <v>0</v>
      </c>
      <c r="BR87" s="192">
        <f t="shared" si="367"/>
        <v>0</v>
      </c>
      <c r="BS87" s="192">
        <f t="shared" si="367"/>
        <v>0</v>
      </c>
      <c r="BT87" s="70"/>
      <c r="BU87" s="192">
        <f>SUM(BU88:BU88)</f>
        <v>0</v>
      </c>
      <c r="BV87" s="192">
        <f t="shared" ref="BV87:CF87" si="368">SUM(BV88:BV88)</f>
        <v>0</v>
      </c>
      <c r="BW87" s="192">
        <f t="shared" si="368"/>
        <v>0</v>
      </c>
      <c r="BX87" s="192">
        <f t="shared" si="368"/>
        <v>0</v>
      </c>
      <c r="BY87" s="192">
        <f t="shared" si="368"/>
        <v>0</v>
      </c>
      <c r="BZ87" s="192">
        <f t="shared" si="368"/>
        <v>0</v>
      </c>
      <c r="CA87" s="192">
        <f t="shared" si="368"/>
        <v>0</v>
      </c>
      <c r="CB87" s="192">
        <f t="shared" si="368"/>
        <v>0</v>
      </c>
      <c r="CC87" s="192">
        <f t="shared" si="368"/>
        <v>0</v>
      </c>
      <c r="CD87" s="192">
        <f t="shared" si="368"/>
        <v>0</v>
      </c>
      <c r="CE87" s="192">
        <f t="shared" si="368"/>
        <v>0</v>
      </c>
      <c r="CF87" s="192">
        <f t="shared" si="368"/>
        <v>0</v>
      </c>
      <c r="CG87" s="70"/>
      <c r="CH87" s="192">
        <f>SUM(CH88:CH88)</f>
        <v>0</v>
      </c>
      <c r="CI87" s="192">
        <f t="shared" ref="CI87:CS87" si="369">SUM(CI88:CI88)</f>
        <v>0</v>
      </c>
      <c r="CJ87" s="192">
        <f t="shared" si="369"/>
        <v>0</v>
      </c>
      <c r="CK87" s="192">
        <f t="shared" si="369"/>
        <v>0</v>
      </c>
      <c r="CL87" s="192">
        <f t="shared" si="369"/>
        <v>0</v>
      </c>
      <c r="CM87" s="192">
        <f t="shared" si="369"/>
        <v>0</v>
      </c>
      <c r="CN87" s="192">
        <f t="shared" si="369"/>
        <v>0</v>
      </c>
      <c r="CO87" s="192">
        <f t="shared" si="369"/>
        <v>0</v>
      </c>
      <c r="CP87" s="192">
        <f t="shared" si="369"/>
        <v>0</v>
      </c>
      <c r="CQ87" s="192">
        <f t="shared" si="369"/>
        <v>0</v>
      </c>
      <c r="CR87" s="192">
        <f t="shared" si="369"/>
        <v>0</v>
      </c>
      <c r="CS87" s="192">
        <f t="shared" si="369"/>
        <v>0</v>
      </c>
      <c r="CT87" s="70"/>
      <c r="CU87" s="192">
        <f>SUM(CU88:CU88)</f>
        <v>0</v>
      </c>
      <c r="CV87" s="192">
        <f t="shared" ref="CV87:DF87" si="370">SUM(CV88:CV88)</f>
        <v>0</v>
      </c>
      <c r="CW87" s="192">
        <f t="shared" si="370"/>
        <v>0</v>
      </c>
      <c r="CX87" s="192">
        <f t="shared" si="370"/>
        <v>0</v>
      </c>
      <c r="CY87" s="192">
        <f t="shared" si="370"/>
        <v>0</v>
      </c>
      <c r="CZ87" s="192">
        <f t="shared" si="370"/>
        <v>0</v>
      </c>
      <c r="DA87" s="192">
        <f t="shared" si="370"/>
        <v>0</v>
      </c>
      <c r="DB87" s="192">
        <f t="shared" si="370"/>
        <v>0</v>
      </c>
      <c r="DC87" s="192">
        <f t="shared" si="370"/>
        <v>0</v>
      </c>
      <c r="DD87" s="192">
        <f t="shared" si="370"/>
        <v>0</v>
      </c>
      <c r="DE87" s="192">
        <f t="shared" si="370"/>
        <v>0</v>
      </c>
      <c r="DF87" s="192">
        <f t="shared" si="370"/>
        <v>0</v>
      </c>
      <c r="DG87" s="70"/>
      <c r="DH87" s="192">
        <f>SUM(DH88:DH88)</f>
        <v>0</v>
      </c>
      <c r="DI87" s="192">
        <f t="shared" ref="DI87:DS87" si="371">SUM(DI88:DI88)</f>
        <v>0</v>
      </c>
      <c r="DJ87" s="192">
        <f t="shared" si="371"/>
        <v>0</v>
      </c>
      <c r="DK87" s="192">
        <f t="shared" si="371"/>
        <v>0</v>
      </c>
      <c r="DL87" s="192">
        <f t="shared" si="371"/>
        <v>0</v>
      </c>
      <c r="DM87" s="192">
        <f t="shared" si="371"/>
        <v>0</v>
      </c>
      <c r="DN87" s="192">
        <f t="shared" si="371"/>
        <v>0</v>
      </c>
      <c r="DO87" s="192">
        <f t="shared" si="371"/>
        <v>0</v>
      </c>
      <c r="DP87" s="192">
        <f t="shared" si="371"/>
        <v>0</v>
      </c>
      <c r="DQ87" s="192">
        <f t="shared" si="371"/>
        <v>0</v>
      </c>
      <c r="DR87" s="192">
        <f t="shared" si="371"/>
        <v>0</v>
      </c>
      <c r="DS87" s="192">
        <f t="shared" si="371"/>
        <v>0</v>
      </c>
      <c r="DT87" s="70"/>
      <c r="DU87" s="192">
        <f>SUM(DU88:DU88)</f>
        <v>0</v>
      </c>
      <c r="DV87" s="192">
        <f t="shared" ref="DV87:ES87" si="372">SUM(DV88:DV88)</f>
        <v>0</v>
      </c>
      <c r="DW87" s="192">
        <f t="shared" si="372"/>
        <v>0</v>
      </c>
      <c r="DX87" s="192">
        <f t="shared" si="372"/>
        <v>0</v>
      </c>
      <c r="DY87" s="192">
        <f t="shared" si="372"/>
        <v>0</v>
      </c>
      <c r="DZ87" s="192">
        <f t="shared" si="372"/>
        <v>0</v>
      </c>
      <c r="EA87" s="192">
        <f t="shared" si="372"/>
        <v>0</v>
      </c>
      <c r="EB87" s="192">
        <f t="shared" si="372"/>
        <v>0</v>
      </c>
      <c r="EC87" s="192">
        <f t="shared" si="372"/>
        <v>0</v>
      </c>
      <c r="ED87" s="192">
        <f t="shared" si="372"/>
        <v>0</v>
      </c>
      <c r="EE87" s="192">
        <f t="shared" si="372"/>
        <v>0</v>
      </c>
      <c r="EF87" s="192">
        <f t="shared" si="372"/>
        <v>0</v>
      </c>
      <c r="EG87" s="70"/>
      <c r="EH87" s="192">
        <f t="shared" si="372"/>
        <v>15246855</v>
      </c>
      <c r="EI87" s="192">
        <f t="shared" si="372"/>
        <v>14944216</v>
      </c>
      <c r="EJ87" s="192">
        <f t="shared" si="372"/>
        <v>0</v>
      </c>
      <c r="EK87" s="192">
        <f t="shared" si="372"/>
        <v>30191071</v>
      </c>
      <c r="EL87" s="192">
        <f t="shared" si="372"/>
        <v>16082271</v>
      </c>
      <c r="EM87" s="192">
        <f t="shared" si="372"/>
        <v>0</v>
      </c>
      <c r="EN87" s="192">
        <f t="shared" si="372"/>
        <v>0</v>
      </c>
      <c r="EO87" s="192">
        <f t="shared" si="372"/>
        <v>0</v>
      </c>
      <c r="EP87" s="192">
        <f t="shared" si="372"/>
        <v>0</v>
      </c>
      <c r="EQ87" s="192">
        <f t="shared" si="372"/>
        <v>7850000</v>
      </c>
      <c r="ER87" s="192">
        <f t="shared" si="372"/>
        <v>0</v>
      </c>
      <c r="ES87" s="192">
        <f t="shared" si="372"/>
        <v>-6258800</v>
      </c>
      <c r="EU87" s="194">
        <f t="shared" si="330"/>
        <v>7850000</v>
      </c>
      <c r="EW87" s="194">
        <f t="shared" si="331"/>
        <v>-6258800</v>
      </c>
      <c r="EX87" s="194">
        <f t="shared" si="317"/>
        <v>0</v>
      </c>
    </row>
    <row r="88" spans="1:154" s="167" customFormat="1">
      <c r="A88" s="183"/>
      <c r="B88" s="185"/>
      <c r="C88" s="198"/>
      <c r="D88" s="186"/>
      <c r="E88" s="193" t="str">
        <f>'Incremental_Cost Year 1'!E289</f>
        <v xml:space="preserve">5.5.1 Fuqizimi i sistemit kombëtar për kërkimin shkencor </v>
      </c>
      <c r="F88" s="193">
        <f>'Incremental_Cost Year 1'!F289</f>
        <v>2021</v>
      </c>
      <c r="G88" s="193">
        <f>'Incremental_Cost Year 1'!G289</f>
        <v>2023</v>
      </c>
      <c r="H88" s="190">
        <f>'Incremental_Cost Year 1'!AQ289</f>
        <v>0</v>
      </c>
      <c r="I88" s="190">
        <f>'Incremental_Cost Year 1'!AR289</f>
        <v>0</v>
      </c>
      <c r="J88" s="190">
        <f>'Incremental_Cost Year 1'!AS289</f>
        <v>0</v>
      </c>
      <c r="K88" s="190">
        <f>'Incremental_Cost Year 1'!AT289</f>
        <v>0</v>
      </c>
      <c r="L88" s="190">
        <f>'Incremental_Cost Year 1'!AU289</f>
        <v>0</v>
      </c>
      <c r="M88" s="190">
        <f>'Incremental_Cost Year 1'!AV289</f>
        <v>0</v>
      </c>
      <c r="N88" s="190">
        <f>'Incremental_Cost Year 1'!AW289</f>
        <v>0</v>
      </c>
      <c r="O88" s="190">
        <f>'Incremental_Cost Year 1'!AX289</f>
        <v>0</v>
      </c>
      <c r="P88" s="190">
        <f>'Incremental_Cost Year 1'!AY289</f>
        <v>0</v>
      </c>
      <c r="Q88" s="190">
        <f>'Incremental_Cost Year 1'!AZ289</f>
        <v>0</v>
      </c>
      <c r="R88" s="190">
        <f>'Incremental_Cost Year 1'!BA289</f>
        <v>0</v>
      </c>
      <c r="S88" s="190">
        <f>'Incremental_Cost Year 1'!BB289</f>
        <v>0</v>
      </c>
      <c r="T88" s="70"/>
      <c r="U88" s="190">
        <f>'Incremental_Cost Year 2'!AQ289</f>
        <v>8777007</v>
      </c>
      <c r="V88" s="190">
        <f>'Incremental_Cost Year 2'!AR289</f>
        <v>8360416</v>
      </c>
      <c r="W88" s="190">
        <f>'Incremental_Cost Year 2'!AS289</f>
        <v>0</v>
      </c>
      <c r="X88" s="190">
        <f>'Incremental_Cost Year 2'!AT289</f>
        <v>17137423</v>
      </c>
      <c r="Y88" s="190">
        <f>'Incremental_Cost Year 2'!AU289</f>
        <v>9618423</v>
      </c>
      <c r="Z88" s="190">
        <f>'Incremental_Cost Year 2'!AV289</f>
        <v>0</v>
      </c>
      <c r="AA88" s="190">
        <f>'Incremental_Cost Year 2'!AW289</f>
        <v>0</v>
      </c>
      <c r="AB88" s="190">
        <f>'Incremental_Cost Year 2'!AX289</f>
        <v>0</v>
      </c>
      <c r="AC88" s="190">
        <f>'Incremental_Cost Year 2'!AY289</f>
        <v>0</v>
      </c>
      <c r="AD88" s="190">
        <f>'Incremental_Cost Year 2'!AZ289</f>
        <v>5495000</v>
      </c>
      <c r="AE88" s="190">
        <f>'Incremental_Cost Year 2'!BA289</f>
        <v>0</v>
      </c>
      <c r="AF88" s="190">
        <f>'Incremental_Cost Year 2'!BB289</f>
        <v>-2024000</v>
      </c>
      <c r="AG88" s="70"/>
      <c r="AH88" s="190">
        <f>'Incremental_Cost Year 3'!AQ289</f>
        <v>6469848</v>
      </c>
      <c r="AI88" s="190">
        <f>'Incremental_Cost Year 3'!AR289</f>
        <v>6583800</v>
      </c>
      <c r="AJ88" s="190">
        <f>'Incremental_Cost Year 3'!AS289</f>
        <v>0</v>
      </c>
      <c r="AK88" s="190">
        <f>'Incremental_Cost Year 3'!AT289</f>
        <v>13053648</v>
      </c>
      <c r="AL88" s="190">
        <f>'Incremental_Cost Year 3'!AU289</f>
        <v>6463848</v>
      </c>
      <c r="AM88" s="190">
        <f>'Incremental_Cost Year 3'!AV289</f>
        <v>0</v>
      </c>
      <c r="AN88" s="190">
        <f>'Incremental_Cost Year 3'!AW289</f>
        <v>0</v>
      </c>
      <c r="AO88" s="190">
        <f>'Incremental_Cost Year 3'!AX289</f>
        <v>0</v>
      </c>
      <c r="AP88" s="190">
        <f>'Incremental_Cost Year 3'!AY289</f>
        <v>0</v>
      </c>
      <c r="AQ88" s="190">
        <f>'Incremental_Cost Year 3'!AZ289</f>
        <v>2355000</v>
      </c>
      <c r="AR88" s="190">
        <f>'Incremental_Cost Year 3'!BA289</f>
        <v>0</v>
      </c>
      <c r="AS88" s="190">
        <f>'Incremental_Cost Year 3'!BB289</f>
        <v>-4234800</v>
      </c>
      <c r="AT88" s="70"/>
      <c r="AU88" s="190">
        <f>'Incremental_Cost Year 4'!AQ289</f>
        <v>0</v>
      </c>
      <c r="AV88" s="190">
        <f>'Incremental_Cost Year 4'!AR289</f>
        <v>0</v>
      </c>
      <c r="AW88" s="190">
        <f>'Incremental_Cost Year 4'!AS289</f>
        <v>0</v>
      </c>
      <c r="AX88" s="190">
        <f>'Incremental_Cost Year 4'!AT289</f>
        <v>0</v>
      </c>
      <c r="AY88" s="190">
        <f>'Incremental_Cost Year 4'!AU289</f>
        <v>0</v>
      </c>
      <c r="AZ88" s="190">
        <f>'Incremental_Cost Year 4'!AV289</f>
        <v>0</v>
      </c>
      <c r="BA88" s="190">
        <f>'Incremental_Cost Year 4'!AW289</f>
        <v>0</v>
      </c>
      <c r="BB88" s="190">
        <f>'Incremental_Cost Year 4'!AX289</f>
        <v>0</v>
      </c>
      <c r="BC88" s="190">
        <f>'Incremental_Cost Year 4'!AY289</f>
        <v>0</v>
      </c>
      <c r="BD88" s="190">
        <f>'Incremental_Cost Year 4'!AZ289</f>
        <v>0</v>
      </c>
      <c r="BE88" s="190">
        <f>'Incremental_Cost Year 4'!BA289</f>
        <v>0</v>
      </c>
      <c r="BF88" s="190">
        <f>'Incremental_Cost Year 4'!BB289</f>
        <v>0</v>
      </c>
      <c r="BG88" s="70"/>
      <c r="BH88" s="190">
        <f>'Incremental_Cost Year 5'!AQ289</f>
        <v>0</v>
      </c>
      <c r="BI88" s="190">
        <f>'Incremental_Cost Year 5'!AR289</f>
        <v>0</v>
      </c>
      <c r="BJ88" s="190">
        <f>'Incremental_Cost Year 5'!AS289</f>
        <v>0</v>
      </c>
      <c r="BK88" s="190">
        <f>'Incremental_Cost Year 5'!AT289</f>
        <v>0</v>
      </c>
      <c r="BL88" s="190">
        <f>'Incremental_Cost Year 5'!AU289</f>
        <v>0</v>
      </c>
      <c r="BM88" s="190">
        <f>'Incremental_Cost Year 5'!AV289</f>
        <v>0</v>
      </c>
      <c r="BN88" s="190">
        <f>'Incremental_Cost Year 5'!AW289</f>
        <v>0</v>
      </c>
      <c r="BO88" s="190">
        <f>'Incremental_Cost Year 5'!AX289</f>
        <v>0</v>
      </c>
      <c r="BP88" s="190">
        <f>'Incremental_Cost Year 5'!AY289</f>
        <v>0</v>
      </c>
      <c r="BQ88" s="190">
        <f>'Incremental_Cost Year 5'!AZ289</f>
        <v>0</v>
      </c>
      <c r="BR88" s="190">
        <f>'Incremental_Cost Year 5'!BA289</f>
        <v>0</v>
      </c>
      <c r="BS88" s="190">
        <f>'Incremental_Cost Year 5'!BB289</f>
        <v>0</v>
      </c>
      <c r="BT88" s="70"/>
      <c r="BU88" s="190">
        <f>'Incremental_Cost Year 6'!AQ289</f>
        <v>0</v>
      </c>
      <c r="BV88" s="190">
        <f>'Incremental_Cost Year 6'!AR289</f>
        <v>0</v>
      </c>
      <c r="BW88" s="190">
        <f>'Incremental_Cost Year 6'!AS289</f>
        <v>0</v>
      </c>
      <c r="BX88" s="190">
        <f>'Incremental_Cost Year 6'!AT289</f>
        <v>0</v>
      </c>
      <c r="BY88" s="190">
        <f>'Incremental_Cost Year 6'!AU289</f>
        <v>0</v>
      </c>
      <c r="BZ88" s="190">
        <f>'Incremental_Cost Year 6'!AV289</f>
        <v>0</v>
      </c>
      <c r="CA88" s="190">
        <f>'Incremental_Cost Year 6'!AW289</f>
        <v>0</v>
      </c>
      <c r="CB88" s="190">
        <f>'Incremental_Cost Year 6'!AX289</f>
        <v>0</v>
      </c>
      <c r="CC88" s="190">
        <f>'Incremental_Cost Year 6'!AY289</f>
        <v>0</v>
      </c>
      <c r="CD88" s="190">
        <f>'Incremental_Cost Year 6'!AZ289</f>
        <v>0</v>
      </c>
      <c r="CE88" s="190">
        <f>'Incremental_Cost Year 6'!BA289</f>
        <v>0</v>
      </c>
      <c r="CF88" s="190">
        <f>'Incremental_Cost Year 6'!BB289</f>
        <v>0</v>
      </c>
      <c r="CG88" s="70"/>
      <c r="CH88" s="190">
        <f>'Incremental_Cost Year 7'!AQ289</f>
        <v>0</v>
      </c>
      <c r="CI88" s="190">
        <f>'Incremental_Cost Year 7'!AR289</f>
        <v>0</v>
      </c>
      <c r="CJ88" s="190">
        <f>'Incremental_Cost Year 7'!AS289</f>
        <v>0</v>
      </c>
      <c r="CK88" s="190">
        <f>'Incremental_Cost Year 7'!AT289</f>
        <v>0</v>
      </c>
      <c r="CL88" s="190">
        <f>'Incremental_Cost Year 7'!AU289</f>
        <v>0</v>
      </c>
      <c r="CM88" s="190">
        <f>'Incremental_Cost Year 7'!AV289</f>
        <v>0</v>
      </c>
      <c r="CN88" s="190">
        <f>'Incremental_Cost Year 7'!AW289</f>
        <v>0</v>
      </c>
      <c r="CO88" s="190">
        <f>'Incremental_Cost Year 7'!AX289</f>
        <v>0</v>
      </c>
      <c r="CP88" s="190">
        <f>'Incremental_Cost Year 7'!AY289</f>
        <v>0</v>
      </c>
      <c r="CQ88" s="190">
        <f>'Incremental_Cost Year 7'!AZ289</f>
        <v>0</v>
      </c>
      <c r="CR88" s="190">
        <f>'Incremental_Cost Year 7'!BA289</f>
        <v>0</v>
      </c>
      <c r="CS88" s="190">
        <f>'Incremental_Cost Year 7'!BB289</f>
        <v>0</v>
      </c>
      <c r="CT88" s="70"/>
      <c r="CU88" s="190">
        <f>'Incremental_Cost Year 8'!AQ289</f>
        <v>0</v>
      </c>
      <c r="CV88" s="190">
        <f>'Incremental_Cost Year 8'!AR289</f>
        <v>0</v>
      </c>
      <c r="CW88" s="190">
        <f>'Incremental_Cost Year 8'!AS289</f>
        <v>0</v>
      </c>
      <c r="CX88" s="190">
        <f>'Incremental_Cost Year 8'!AT289</f>
        <v>0</v>
      </c>
      <c r="CY88" s="190">
        <f>'Incremental_Cost Year 8'!AU289</f>
        <v>0</v>
      </c>
      <c r="CZ88" s="190">
        <f>'Incremental_Cost Year 8'!AV289</f>
        <v>0</v>
      </c>
      <c r="DA88" s="190">
        <f>'Incremental_Cost Year 8'!AW289</f>
        <v>0</v>
      </c>
      <c r="DB88" s="190">
        <f>'Incremental_Cost Year 8'!AX289</f>
        <v>0</v>
      </c>
      <c r="DC88" s="190">
        <f>'Incremental_Cost Year 8'!AY289</f>
        <v>0</v>
      </c>
      <c r="DD88" s="190">
        <f>'Incremental_Cost Year 8'!AZ289</f>
        <v>0</v>
      </c>
      <c r="DE88" s="190">
        <f>'Incremental_Cost Year 8'!BA289</f>
        <v>0</v>
      </c>
      <c r="DF88" s="190">
        <f>'Incremental_Cost Year 8'!BB289</f>
        <v>0</v>
      </c>
      <c r="DG88" s="70"/>
      <c r="DH88" s="190">
        <f>'Incremental_Cost Year 9'!AQ289</f>
        <v>0</v>
      </c>
      <c r="DI88" s="190">
        <f>'Incremental_Cost Year 9'!AR289</f>
        <v>0</v>
      </c>
      <c r="DJ88" s="190">
        <f>'Incremental_Cost Year 9'!AS289</f>
        <v>0</v>
      </c>
      <c r="DK88" s="190">
        <f>'Incremental_Cost Year 9'!AT289</f>
        <v>0</v>
      </c>
      <c r="DL88" s="190">
        <f>'Incremental_Cost Year 9'!AU289</f>
        <v>0</v>
      </c>
      <c r="DM88" s="190">
        <f>'Incremental_Cost Year 9'!AV289</f>
        <v>0</v>
      </c>
      <c r="DN88" s="190">
        <f>'Incremental_Cost Year 9'!AW289</f>
        <v>0</v>
      </c>
      <c r="DO88" s="190">
        <f>'Incremental_Cost Year 9'!AX289</f>
        <v>0</v>
      </c>
      <c r="DP88" s="190">
        <f>'Incremental_Cost Year 9'!AY289</f>
        <v>0</v>
      </c>
      <c r="DQ88" s="190">
        <f>'Incremental_Cost Year 9'!AZ289</f>
        <v>0</v>
      </c>
      <c r="DR88" s="190">
        <f>'Incremental_Cost Year 9'!BA289</f>
        <v>0</v>
      </c>
      <c r="DS88" s="190">
        <f>'Incremental_Cost Year 9'!BB289</f>
        <v>0</v>
      </c>
      <c r="DT88" s="70"/>
      <c r="DU88" s="190">
        <f>'Incremental_Cost Year 10'!AQ289</f>
        <v>0</v>
      </c>
      <c r="DV88" s="190">
        <f>'Incremental_Cost Year 10'!AR289</f>
        <v>0</v>
      </c>
      <c r="DW88" s="190">
        <f>'Incremental_Cost Year 10'!AS289</f>
        <v>0</v>
      </c>
      <c r="DX88" s="190">
        <f>'Incremental_Cost Year 10'!AT289</f>
        <v>0</v>
      </c>
      <c r="DY88" s="190">
        <f>'Incremental_Cost Year 10'!AU289</f>
        <v>0</v>
      </c>
      <c r="DZ88" s="190">
        <f>'Incremental_Cost Year 10'!AV289</f>
        <v>0</v>
      </c>
      <c r="EA88" s="190">
        <f>'Incremental_Cost Year 10'!AW289</f>
        <v>0</v>
      </c>
      <c r="EB88" s="190">
        <f>'Incremental_Cost Year 10'!AX289</f>
        <v>0</v>
      </c>
      <c r="EC88" s="190">
        <f>'Incremental_Cost Year 10'!AY289</f>
        <v>0</v>
      </c>
      <c r="ED88" s="190">
        <f>'Incremental_Cost Year 10'!AZ289</f>
        <v>0</v>
      </c>
      <c r="EE88" s="190">
        <f>'Incremental_Cost Year 10'!BA289</f>
        <v>0</v>
      </c>
      <c r="EF88" s="190">
        <f>'Incremental_Cost Year 10'!BB289</f>
        <v>0</v>
      </c>
      <c r="EG88" s="70"/>
      <c r="EH88" s="190">
        <f t="shared" ref="EH88:ES88" si="373">H88+U88+AH88+AU88+BH88+BU88+CH88+CU88+DH88+DU88</f>
        <v>15246855</v>
      </c>
      <c r="EI88" s="190">
        <f t="shared" si="373"/>
        <v>14944216</v>
      </c>
      <c r="EJ88" s="190">
        <f t="shared" si="373"/>
        <v>0</v>
      </c>
      <c r="EK88" s="190">
        <f t="shared" si="373"/>
        <v>30191071</v>
      </c>
      <c r="EL88" s="190">
        <f t="shared" si="373"/>
        <v>16082271</v>
      </c>
      <c r="EM88" s="190">
        <f t="shared" si="373"/>
        <v>0</v>
      </c>
      <c r="EN88" s="190">
        <f t="shared" si="373"/>
        <v>0</v>
      </c>
      <c r="EO88" s="190">
        <f t="shared" si="373"/>
        <v>0</v>
      </c>
      <c r="EP88" s="190">
        <f t="shared" si="373"/>
        <v>0</v>
      </c>
      <c r="EQ88" s="190">
        <f t="shared" si="373"/>
        <v>7850000</v>
      </c>
      <c r="ER88" s="190">
        <f t="shared" si="373"/>
        <v>0</v>
      </c>
      <c r="ES88" s="190">
        <f t="shared" si="373"/>
        <v>-6258800</v>
      </c>
      <c r="EU88" s="194">
        <f t="shared" si="330"/>
        <v>7850000</v>
      </c>
      <c r="EW88" s="194">
        <f t="shared" si="331"/>
        <v>-6258800</v>
      </c>
      <c r="EX88" s="194">
        <f t="shared" si="317"/>
        <v>0</v>
      </c>
    </row>
    <row r="90" spans="1:154">
      <c r="H90" s="152">
        <f>H6+H25+H46+H59+H74</f>
        <v>2699423477.7192855</v>
      </c>
      <c r="I90" s="194">
        <f t="shared" ref="I90:BS90" si="374">I6+I25+I46+I59+I74</f>
        <v>6444763296.333334</v>
      </c>
      <c r="J90" s="194">
        <f t="shared" si="374"/>
        <v>1250363667.3333333</v>
      </c>
      <c r="K90" s="194">
        <f t="shared" si="374"/>
        <v>10394550441.38595</v>
      </c>
      <c r="L90" s="194">
        <f t="shared" si="374"/>
        <v>9838666811.8449993</v>
      </c>
      <c r="M90" s="194">
        <f t="shared" si="374"/>
        <v>45200000</v>
      </c>
      <c r="N90" s="194">
        <f t="shared" si="374"/>
        <v>312097663</v>
      </c>
      <c r="O90" s="194">
        <f t="shared" si="374"/>
        <v>3950000</v>
      </c>
      <c r="P90" s="194">
        <f t="shared" si="374"/>
        <v>5506800</v>
      </c>
      <c r="Q90" s="194">
        <f t="shared" si="374"/>
        <v>188445167</v>
      </c>
      <c r="R90" s="194">
        <f t="shared" si="374"/>
        <v>0</v>
      </c>
      <c r="S90" s="194">
        <f t="shared" si="374"/>
        <v>-683999.54095228517</v>
      </c>
      <c r="T90" s="194"/>
      <c r="U90" s="194">
        <f>U6+U25+U46+U59+U74</f>
        <v>15684655332.580715</v>
      </c>
      <c r="V90" s="194">
        <f t="shared" si="374"/>
        <v>36677636705.599998</v>
      </c>
      <c r="W90" s="194">
        <f t="shared" si="374"/>
        <v>3045413350</v>
      </c>
      <c r="X90" s="194">
        <f t="shared" si="374"/>
        <v>55407705388.180717</v>
      </c>
      <c r="Y90" s="194">
        <f t="shared" si="374"/>
        <v>51848877552.235001</v>
      </c>
      <c r="Z90" s="194">
        <f t="shared" si="374"/>
        <v>115000000</v>
      </c>
      <c r="AA90" s="194">
        <f t="shared" si="374"/>
        <v>1094500000</v>
      </c>
      <c r="AB90" s="194">
        <f t="shared" si="374"/>
        <v>540000</v>
      </c>
      <c r="AC90" s="194">
        <f t="shared" si="374"/>
        <v>6340800</v>
      </c>
      <c r="AD90" s="194">
        <f t="shared" si="374"/>
        <v>237095000</v>
      </c>
      <c r="AE90" s="194">
        <f t="shared" si="374"/>
        <v>0</v>
      </c>
      <c r="AF90" s="194">
        <f t="shared" si="374"/>
        <v>-2105352035.9457128</v>
      </c>
      <c r="AG90" s="194"/>
      <c r="AH90" s="194">
        <f t="shared" si="374"/>
        <v>16198217325.955715</v>
      </c>
      <c r="AI90" s="194">
        <f t="shared" si="374"/>
        <v>37342882949.599998</v>
      </c>
      <c r="AJ90" s="194">
        <f t="shared" si="374"/>
        <v>4394518917.4796753</v>
      </c>
      <c r="AK90" s="194">
        <f t="shared" si="374"/>
        <v>57935619193.035378</v>
      </c>
      <c r="AL90" s="194">
        <f t="shared" si="374"/>
        <v>54104725256.709999</v>
      </c>
      <c r="AM90" s="194">
        <f t="shared" si="374"/>
        <v>100000000</v>
      </c>
      <c r="AN90" s="194">
        <f t="shared" si="374"/>
        <v>818308000</v>
      </c>
      <c r="AO90" s="194">
        <f t="shared" si="374"/>
        <v>0</v>
      </c>
      <c r="AP90" s="194">
        <f t="shared" si="374"/>
        <v>6592800</v>
      </c>
      <c r="AQ90" s="194">
        <f t="shared" si="374"/>
        <v>310004600</v>
      </c>
      <c r="AR90" s="194">
        <f t="shared" si="374"/>
        <v>0</v>
      </c>
      <c r="AS90" s="194">
        <f t="shared" si="374"/>
        <v>-2595988536.325387</v>
      </c>
      <c r="AT90" s="194"/>
      <c r="AU90" s="194">
        <f t="shared" si="374"/>
        <v>16498314778.791428</v>
      </c>
      <c r="AV90" s="194">
        <f t="shared" si="374"/>
        <v>34948430982.800003</v>
      </c>
      <c r="AW90" s="194">
        <f t="shared" si="374"/>
        <v>4448911900</v>
      </c>
      <c r="AX90" s="194">
        <f t="shared" si="374"/>
        <v>55895657661.591431</v>
      </c>
      <c r="AY90" s="194">
        <f t="shared" si="374"/>
        <v>51443477881.595718</v>
      </c>
      <c r="AZ90" s="194">
        <f t="shared" si="374"/>
        <v>200000000</v>
      </c>
      <c r="BA90" s="194">
        <f t="shared" si="374"/>
        <v>819505000</v>
      </c>
      <c r="BB90" s="194">
        <f t="shared" si="374"/>
        <v>0</v>
      </c>
      <c r="BC90" s="194">
        <f t="shared" si="374"/>
        <v>3739200</v>
      </c>
      <c r="BD90" s="194">
        <f t="shared" si="374"/>
        <v>208249600</v>
      </c>
      <c r="BE90" s="194">
        <f t="shared" si="374"/>
        <v>0</v>
      </c>
      <c r="BF90" s="194">
        <f t="shared" si="374"/>
        <v>-3220685979.9957128</v>
      </c>
      <c r="BG90" s="194"/>
      <c r="BH90" s="194">
        <f t="shared" si="374"/>
        <v>16863273521.464287</v>
      </c>
      <c r="BI90" s="194">
        <f t="shared" si="374"/>
        <v>35557415406.599998</v>
      </c>
      <c r="BJ90" s="194">
        <f t="shared" si="374"/>
        <v>2154414150</v>
      </c>
      <c r="BK90" s="194">
        <f t="shared" si="374"/>
        <v>54575103078.064285</v>
      </c>
      <c r="BL90" s="194">
        <f t="shared" si="374"/>
        <v>50596026318.259995</v>
      </c>
      <c r="BM90" s="194">
        <f t="shared" si="374"/>
        <v>0</v>
      </c>
      <c r="BN90" s="194">
        <f t="shared" si="374"/>
        <v>0</v>
      </c>
      <c r="BO90" s="194">
        <f t="shared" si="374"/>
        <v>0</v>
      </c>
      <c r="BP90" s="194">
        <f t="shared" si="374"/>
        <v>2346000</v>
      </c>
      <c r="BQ90" s="194">
        <f t="shared" si="374"/>
        <v>0</v>
      </c>
      <c r="BR90" s="194">
        <f t="shared" si="374"/>
        <v>0</v>
      </c>
      <c r="BS90" s="194">
        <f t="shared" si="374"/>
        <v>-3976730759.8042841</v>
      </c>
      <c r="BT90" s="194"/>
      <c r="BU90" s="194">
        <f t="shared" ref="BU90:EF90" si="375">BU6+BU25+BU46+BU59+BU74</f>
        <v>16411442579.267141</v>
      </c>
      <c r="BV90" s="194">
        <f t="shared" si="375"/>
        <v>35070555135.800003</v>
      </c>
      <c r="BW90" s="194">
        <f t="shared" si="375"/>
        <v>515000000</v>
      </c>
      <c r="BX90" s="194">
        <f t="shared" si="375"/>
        <v>51996997715.067146</v>
      </c>
      <c r="BY90" s="194">
        <f t="shared" si="375"/>
        <v>48982857715.422859</v>
      </c>
      <c r="BZ90" s="194">
        <f t="shared" si="375"/>
        <v>0</v>
      </c>
      <c r="CA90" s="194">
        <f t="shared" si="375"/>
        <v>0</v>
      </c>
      <c r="CB90" s="194">
        <f t="shared" si="375"/>
        <v>0</v>
      </c>
      <c r="CC90" s="194">
        <f t="shared" si="375"/>
        <v>2346000</v>
      </c>
      <c r="CD90" s="194">
        <f t="shared" si="375"/>
        <v>0</v>
      </c>
      <c r="CE90" s="194">
        <f t="shared" si="375"/>
        <v>0</v>
      </c>
      <c r="CF90" s="194">
        <f t="shared" si="375"/>
        <v>-3011793999.6442857</v>
      </c>
      <c r="CG90" s="194"/>
      <c r="CH90" s="194">
        <f t="shared" si="375"/>
        <v>16412099133.467142</v>
      </c>
      <c r="CI90" s="194">
        <f t="shared" si="375"/>
        <v>35661790991.199997</v>
      </c>
      <c r="CJ90" s="194">
        <f t="shared" si="375"/>
        <v>11500000</v>
      </c>
      <c r="CK90" s="194">
        <f t="shared" si="375"/>
        <v>52085390124.667145</v>
      </c>
      <c r="CL90" s="194">
        <f t="shared" si="375"/>
        <v>49329563924.522858</v>
      </c>
      <c r="CM90" s="194">
        <f t="shared" si="375"/>
        <v>0</v>
      </c>
      <c r="CN90" s="194">
        <f t="shared" si="375"/>
        <v>0</v>
      </c>
      <c r="CO90" s="194">
        <f t="shared" si="375"/>
        <v>0</v>
      </c>
      <c r="CP90" s="194">
        <f t="shared" si="375"/>
        <v>2346000</v>
      </c>
      <c r="CQ90" s="194">
        <f t="shared" si="375"/>
        <v>0</v>
      </c>
      <c r="CR90" s="194">
        <f t="shared" si="375"/>
        <v>0</v>
      </c>
      <c r="CS90" s="194">
        <f t="shared" si="375"/>
        <v>-2753480200.1442857</v>
      </c>
      <c r="CT90" s="194"/>
      <c r="CU90" s="194">
        <f t="shared" si="375"/>
        <v>16407339640.667141</v>
      </c>
      <c r="CV90" s="194">
        <f t="shared" si="375"/>
        <v>36015150248.600006</v>
      </c>
      <c r="CW90" s="194">
        <f t="shared" si="375"/>
        <v>0</v>
      </c>
      <c r="CX90" s="194">
        <f t="shared" si="375"/>
        <v>52422489889.267143</v>
      </c>
      <c r="CY90" s="194">
        <f t="shared" si="375"/>
        <v>49680326489.522858</v>
      </c>
      <c r="CZ90" s="194">
        <f t="shared" si="375"/>
        <v>0</v>
      </c>
      <c r="DA90" s="194">
        <f t="shared" si="375"/>
        <v>0</v>
      </c>
      <c r="DB90" s="194">
        <f t="shared" si="375"/>
        <v>0</v>
      </c>
      <c r="DC90" s="194">
        <f t="shared" si="375"/>
        <v>2346000</v>
      </c>
      <c r="DD90" s="194">
        <f t="shared" si="375"/>
        <v>0</v>
      </c>
      <c r="DE90" s="194">
        <f t="shared" si="375"/>
        <v>0</v>
      </c>
      <c r="DF90" s="194">
        <f t="shared" si="375"/>
        <v>-2739817399.7442856</v>
      </c>
      <c r="DG90" s="194"/>
      <c r="DH90" s="194">
        <f t="shared" si="375"/>
        <v>16400470561.96714</v>
      </c>
      <c r="DI90" s="194">
        <f t="shared" si="375"/>
        <v>36377949429.199997</v>
      </c>
      <c r="DJ90" s="194">
        <f t="shared" si="375"/>
        <v>0</v>
      </c>
      <c r="DK90" s="194">
        <f t="shared" si="375"/>
        <v>52778419991.167145</v>
      </c>
      <c r="DL90" s="194">
        <f t="shared" si="375"/>
        <v>50036072590.622864</v>
      </c>
      <c r="DM90" s="194">
        <f t="shared" si="375"/>
        <v>0</v>
      </c>
      <c r="DN90" s="194">
        <f t="shared" si="375"/>
        <v>0</v>
      </c>
      <c r="DO90" s="194">
        <f t="shared" si="375"/>
        <v>0</v>
      </c>
      <c r="DP90" s="194">
        <f t="shared" si="375"/>
        <v>2346000</v>
      </c>
      <c r="DQ90" s="194">
        <f t="shared" si="375"/>
        <v>0</v>
      </c>
      <c r="DR90" s="194">
        <f t="shared" si="375"/>
        <v>0</v>
      </c>
      <c r="DS90" s="194">
        <f t="shared" si="375"/>
        <v>-2740001400.5442858</v>
      </c>
      <c r="DT90" s="194"/>
      <c r="DU90" s="194">
        <f t="shared" si="375"/>
        <v>16405353756.767139</v>
      </c>
      <c r="DV90" s="194">
        <f t="shared" si="375"/>
        <v>36505781410.199997</v>
      </c>
      <c r="DW90" s="194">
        <f t="shared" si="375"/>
        <v>0</v>
      </c>
      <c r="DX90" s="194">
        <f t="shared" si="375"/>
        <v>52911135166.967148</v>
      </c>
      <c r="DY90" s="194">
        <f t="shared" si="375"/>
        <v>50169477766.922859</v>
      </c>
      <c r="DZ90" s="194">
        <f t="shared" si="375"/>
        <v>0</v>
      </c>
      <c r="EA90" s="194">
        <f t="shared" si="375"/>
        <v>0</v>
      </c>
      <c r="EB90" s="194">
        <f t="shared" si="375"/>
        <v>0</v>
      </c>
      <c r="EC90" s="194">
        <f t="shared" si="375"/>
        <v>2346000</v>
      </c>
      <c r="ED90" s="194">
        <f t="shared" si="375"/>
        <v>0</v>
      </c>
      <c r="EE90" s="194">
        <f t="shared" si="375"/>
        <v>0</v>
      </c>
      <c r="EF90" s="194">
        <f t="shared" si="375"/>
        <v>-2739311400.0442858</v>
      </c>
      <c r="EG90" s="194"/>
      <c r="EH90" s="194">
        <f>EH6+EH25+EH46+EH59+EH74</f>
        <v>149980590108.64713</v>
      </c>
      <c r="EI90" s="194">
        <f t="shared" ref="EI90:ES90" si="376">EI6+EI25+EI46+EI59+EI74</f>
        <v>330602356555.93335</v>
      </c>
      <c r="EJ90" s="194">
        <f t="shared" si="376"/>
        <v>15820121984.813009</v>
      </c>
      <c r="EK90" s="194">
        <f t="shared" si="376"/>
        <v>496403068649.39349</v>
      </c>
      <c r="EL90" s="194">
        <f t="shared" si="376"/>
        <v>466030072307.65997</v>
      </c>
      <c r="EM90" s="194">
        <f t="shared" si="376"/>
        <v>460200000</v>
      </c>
      <c r="EN90" s="194">
        <f t="shared" si="376"/>
        <v>3044410663</v>
      </c>
      <c r="EO90" s="194">
        <f t="shared" si="376"/>
        <v>4490000</v>
      </c>
      <c r="EP90" s="194">
        <f t="shared" si="376"/>
        <v>36255600</v>
      </c>
      <c r="EQ90" s="194">
        <f t="shared" si="376"/>
        <v>943794367</v>
      </c>
      <c r="ER90" s="194">
        <f t="shared" si="376"/>
        <v>0</v>
      </c>
      <c r="ES90" s="194">
        <f t="shared" si="376"/>
        <v>-25883845711.733482</v>
      </c>
    </row>
    <row r="91" spans="1:154">
      <c r="H91" s="194">
        <f>H90-'Incremental_Cost Year 1'!AQ292</f>
        <v>0</v>
      </c>
      <c r="I91" s="194">
        <f>I90-'Incremental_Cost Year 1'!AR292</f>
        <v>0</v>
      </c>
      <c r="J91" s="194">
        <f>J90-'Incremental_Cost Year 1'!AS292</f>
        <v>0</v>
      </c>
      <c r="K91" s="194">
        <f>K90-'Incremental_Cost Year 1'!AT292</f>
        <v>0</v>
      </c>
      <c r="L91" s="194">
        <f>L90-'Incremental_Cost Year 1'!AU292</f>
        <v>0</v>
      </c>
      <c r="M91" s="194">
        <f>M90-'Incremental_Cost Year 1'!AV292</f>
        <v>0</v>
      </c>
      <c r="N91" s="194">
        <f>N90-'Incremental_Cost Year 1'!AW292</f>
        <v>0</v>
      </c>
      <c r="O91" s="194">
        <f>O90-'Incremental_Cost Year 1'!AX292</f>
        <v>0</v>
      </c>
      <c r="P91" s="194">
        <f>P90-'Incremental_Cost Year 1'!AY292</f>
        <v>0</v>
      </c>
      <c r="Q91" s="194">
        <f>Q90-'Incremental_Cost Year 1'!AZ292</f>
        <v>0</v>
      </c>
      <c r="R91" s="194">
        <f>R90-'Incremental_Cost Year 1'!BA292</f>
        <v>0</v>
      </c>
      <c r="S91" s="194">
        <f>S90-'Incremental_Cost Year 1'!BB292</f>
        <v>0</v>
      </c>
      <c r="U91" s="194">
        <f>U90-'Incremental_Cost Year 2'!AQ292</f>
        <v>0</v>
      </c>
      <c r="V91" s="194">
        <f>V90-'Incremental_Cost Year 2'!AR292</f>
        <v>0</v>
      </c>
      <c r="W91" s="194">
        <f>W90-'Incremental_Cost Year 2'!AS292</f>
        <v>0</v>
      </c>
      <c r="X91" s="194">
        <f>X90-'Incremental_Cost Year 2'!AT292</f>
        <v>0</v>
      </c>
      <c r="Y91" s="194">
        <f>Y90-'Incremental_Cost Year 2'!AU292</f>
        <v>0</v>
      </c>
      <c r="Z91" s="194">
        <f>Z90-'Incremental_Cost Year 2'!AV292</f>
        <v>0</v>
      </c>
      <c r="AA91" s="194">
        <f>AA90-'Incremental_Cost Year 2'!AW292</f>
        <v>0</v>
      </c>
      <c r="AB91" s="194">
        <f>AB90-'Incremental_Cost Year 2'!AX292</f>
        <v>0</v>
      </c>
      <c r="AC91" s="194">
        <f>AC90-'Incremental_Cost Year 2'!AY292</f>
        <v>0</v>
      </c>
      <c r="AD91" s="194">
        <f>AD90-'Incremental_Cost Year 2'!AZ292</f>
        <v>0</v>
      </c>
      <c r="AE91" s="194">
        <f>AE90-'Incremental_Cost Year 2'!BA292</f>
        <v>0</v>
      </c>
      <c r="AF91" s="194">
        <f>AF90-'Incremental_Cost Year 2'!BB292</f>
        <v>0</v>
      </c>
      <c r="AH91" s="194">
        <f>AH90-'Incremental_Cost Year 3'!AQ292</f>
        <v>0</v>
      </c>
      <c r="AI91" s="194">
        <f>AI90-'Incremental_Cost Year 3'!AR292</f>
        <v>0</v>
      </c>
      <c r="AJ91" s="194">
        <f>AJ90-'Incremental_Cost Year 3'!AS292</f>
        <v>0</v>
      </c>
      <c r="AK91" s="194">
        <f>AK90-'Incremental_Cost Year 3'!AT292</f>
        <v>0</v>
      </c>
      <c r="AL91" s="194">
        <f>AL90-'Incremental_Cost Year 3'!AU292</f>
        <v>0</v>
      </c>
      <c r="AM91" s="194">
        <f>AM90-'Incremental_Cost Year 3'!AV292</f>
        <v>0</v>
      </c>
      <c r="AN91" s="194">
        <f>AN90-'Incremental_Cost Year 3'!AW292</f>
        <v>0</v>
      </c>
      <c r="AO91" s="194">
        <f>AO90-'Incremental_Cost Year 3'!AX292</f>
        <v>0</v>
      </c>
      <c r="AP91" s="194">
        <f>AP90-'Incremental_Cost Year 3'!AY292</f>
        <v>0</v>
      </c>
      <c r="AQ91" s="194">
        <f>AQ90-'Incremental_Cost Year 3'!AZ292</f>
        <v>0</v>
      </c>
      <c r="AR91" s="194">
        <f>AR90-'Incremental_Cost Year 3'!BA292</f>
        <v>0</v>
      </c>
      <c r="AS91" s="194">
        <f>AS90-'Incremental_Cost Year 3'!BB292</f>
        <v>0</v>
      </c>
      <c r="AU91" s="194">
        <f>AU90-'Incremental_Cost Year 4'!AQ292</f>
        <v>0</v>
      </c>
      <c r="AV91" s="194">
        <f>AV90-'Incremental_Cost Year 4'!AR292</f>
        <v>0</v>
      </c>
      <c r="AW91" s="194">
        <f>AW90-'Incremental_Cost Year 4'!AS292</f>
        <v>0</v>
      </c>
      <c r="AX91" s="194">
        <f>AX90-'Incremental_Cost Year 4'!AT292</f>
        <v>0</v>
      </c>
      <c r="AY91" s="194">
        <f>AY90-'Incremental_Cost Year 4'!AU292</f>
        <v>0</v>
      </c>
      <c r="AZ91" s="194">
        <f>AZ90-'Incremental_Cost Year 4'!AV292</f>
        <v>0</v>
      </c>
      <c r="BA91" s="194">
        <f>BA90-'Incremental_Cost Year 4'!AW292</f>
        <v>0</v>
      </c>
      <c r="BB91" s="194">
        <f>BB90-'Incremental_Cost Year 4'!AX292</f>
        <v>0</v>
      </c>
      <c r="BC91" s="194">
        <f>BC90-'Incremental_Cost Year 4'!AY292</f>
        <v>0</v>
      </c>
      <c r="BD91" s="194">
        <f>BD90-'Incremental_Cost Year 4'!AZ292</f>
        <v>0</v>
      </c>
      <c r="BE91" s="194">
        <f>BE90-'Incremental_Cost Year 4'!BA292</f>
        <v>0</v>
      </c>
      <c r="BF91" s="194">
        <f>BF90-'Incremental_Cost Year 4'!BB292</f>
        <v>0</v>
      </c>
      <c r="BH91" s="194">
        <f>BH90-'Incremental_Cost Year 5'!AQ292</f>
        <v>0</v>
      </c>
      <c r="BI91" s="194">
        <f>BI90-'Incremental_Cost Year 5'!AR292</f>
        <v>0</v>
      </c>
      <c r="BJ91" s="194">
        <f>BJ90-'Incremental_Cost Year 5'!AS292</f>
        <v>0</v>
      </c>
      <c r="BK91" s="194">
        <f>BK90-'Incremental_Cost Year 5'!AT292</f>
        <v>0</v>
      </c>
      <c r="BL91" s="194">
        <f>BL90-'Incremental_Cost Year 5'!AU292</f>
        <v>0</v>
      </c>
      <c r="BM91" s="194">
        <f>BM90-'Incremental_Cost Year 5'!AV292</f>
        <v>0</v>
      </c>
      <c r="BN91" s="194">
        <f>BN90-'Incremental_Cost Year 5'!AW292</f>
        <v>0</v>
      </c>
      <c r="BO91" s="194">
        <f>BO90-'Incremental_Cost Year 5'!AX292</f>
        <v>0</v>
      </c>
      <c r="BP91" s="194">
        <f>BP90-'Incremental_Cost Year 5'!AY292</f>
        <v>0</v>
      </c>
      <c r="BQ91" s="194">
        <f>BQ90-'Incremental_Cost Year 5'!AZ292</f>
        <v>0</v>
      </c>
      <c r="BR91" s="194">
        <f>BR90-'Incremental_Cost Year 5'!BA292</f>
        <v>0</v>
      </c>
      <c r="BS91" s="194">
        <f>BS90-'Incremental_Cost Year 5'!BB292</f>
        <v>0</v>
      </c>
      <c r="BU91" s="194">
        <f>BU90-'Incremental_Cost Year 6'!AQ292</f>
        <v>0</v>
      </c>
      <c r="BV91" s="194">
        <f>BV90-'Incremental_Cost Year 6'!AR292</f>
        <v>0</v>
      </c>
      <c r="BW91" s="194">
        <f>BW90-'Incremental_Cost Year 6'!AS292</f>
        <v>0</v>
      </c>
      <c r="BX91" s="194">
        <f>BX90-'Incremental_Cost Year 6'!AT292</f>
        <v>0</v>
      </c>
      <c r="BY91" s="194">
        <f>BY90-'Incremental_Cost Year 6'!AU292</f>
        <v>0</v>
      </c>
      <c r="BZ91" s="194">
        <f>BZ90-'Incremental_Cost Year 6'!AV292</f>
        <v>0</v>
      </c>
      <c r="CA91" s="194">
        <f>CA90-'Incremental_Cost Year 6'!AW292</f>
        <v>0</v>
      </c>
      <c r="CB91" s="194">
        <f>CB90-'Incremental_Cost Year 6'!AX292</f>
        <v>0</v>
      </c>
      <c r="CC91" s="194">
        <f>CC90-'Incremental_Cost Year 6'!AY292</f>
        <v>0</v>
      </c>
      <c r="CD91" s="194">
        <f>CD90-'Incremental_Cost Year 6'!AZ292</f>
        <v>0</v>
      </c>
      <c r="CE91" s="194">
        <f>CE90-'Incremental_Cost Year 6'!BA292</f>
        <v>0</v>
      </c>
      <c r="CF91" s="194">
        <f>CF90-'Incremental_Cost Year 6'!BB292</f>
        <v>0</v>
      </c>
      <c r="CH91" s="194">
        <f>CH90-'Incremental_Cost Year 7'!AQ292</f>
        <v>0</v>
      </c>
      <c r="CI91" s="194">
        <f>CI90-'Incremental_Cost Year 7'!AR292</f>
        <v>0</v>
      </c>
      <c r="CJ91" s="194">
        <f>CJ90-'Incremental_Cost Year 7'!AS292</f>
        <v>0</v>
      </c>
      <c r="CK91" s="194">
        <f>CK90-'Incremental_Cost Year 7'!AT292</f>
        <v>0</v>
      </c>
      <c r="CL91" s="194">
        <f>CL90-'Incremental_Cost Year 7'!AU292</f>
        <v>0</v>
      </c>
      <c r="CM91" s="194">
        <f>CM90-'Incremental_Cost Year 7'!AV292</f>
        <v>0</v>
      </c>
      <c r="CN91" s="194">
        <f>CN90-'Incremental_Cost Year 7'!AW292</f>
        <v>0</v>
      </c>
      <c r="CO91" s="194">
        <f>CO90-'Incremental_Cost Year 7'!AX292</f>
        <v>0</v>
      </c>
      <c r="CP91" s="194">
        <f>CP90-'Incremental_Cost Year 7'!AY292</f>
        <v>0</v>
      </c>
      <c r="CQ91" s="194">
        <f>CQ90-'Incremental_Cost Year 7'!AZ292</f>
        <v>0</v>
      </c>
      <c r="CR91" s="194">
        <f>CR90-'Incremental_Cost Year 7'!BA292</f>
        <v>0</v>
      </c>
      <c r="CS91" s="194">
        <f>CS90-'Incremental_Cost Year 7'!BB292</f>
        <v>0</v>
      </c>
      <c r="CU91" s="194">
        <f>CU90-'Incremental_Cost Year 8'!AQ292</f>
        <v>0</v>
      </c>
      <c r="CV91" s="194">
        <f>CV90-'Incremental_Cost Year 8'!AR292</f>
        <v>0</v>
      </c>
      <c r="CW91" s="194">
        <f>CW90-'Incremental_Cost Year 8'!AS292</f>
        <v>0</v>
      </c>
      <c r="CX91" s="194">
        <f>CX90-'Incremental_Cost Year 8'!AT292</f>
        <v>0</v>
      </c>
      <c r="CY91" s="194">
        <f>CY90-'Incremental_Cost Year 8'!AU292</f>
        <v>0</v>
      </c>
      <c r="CZ91" s="194">
        <f>CZ90-'Incremental_Cost Year 8'!AV292</f>
        <v>0</v>
      </c>
      <c r="DA91" s="194">
        <f>DA90-'Incremental_Cost Year 8'!AW292</f>
        <v>0</v>
      </c>
      <c r="DB91" s="194">
        <f>DB90-'Incremental_Cost Year 8'!AX292</f>
        <v>0</v>
      </c>
      <c r="DC91" s="194">
        <f>DC90-'Incremental_Cost Year 8'!AY292</f>
        <v>0</v>
      </c>
      <c r="DD91" s="194">
        <f>DD90-'Incremental_Cost Year 8'!AZ292</f>
        <v>0</v>
      </c>
      <c r="DE91" s="194">
        <f>DE90-'Incremental_Cost Year 8'!BA292</f>
        <v>0</v>
      </c>
      <c r="DF91" s="194">
        <f>DF90-'Incremental_Cost Year 8'!BB292</f>
        <v>0</v>
      </c>
      <c r="DH91" s="194">
        <f>DH90-'Incremental_Cost Year 9'!AQ292</f>
        <v>0</v>
      </c>
      <c r="DI91" s="194">
        <f>DI90-'Incremental_Cost Year 9'!AR292</f>
        <v>0</v>
      </c>
      <c r="DJ91" s="194">
        <f>DJ90-'Incremental_Cost Year 9'!AS292</f>
        <v>0</v>
      </c>
      <c r="DK91" s="194">
        <f>DK90-'Incremental_Cost Year 9'!AT292</f>
        <v>0</v>
      </c>
      <c r="DL91" s="194">
        <f>DL90-'Incremental_Cost Year 9'!AU292</f>
        <v>0</v>
      </c>
      <c r="DM91" s="194">
        <f>DM90-'Incremental_Cost Year 9'!AV292</f>
        <v>0</v>
      </c>
      <c r="DN91" s="194">
        <f>DN90-'Incremental_Cost Year 9'!AW292</f>
        <v>0</v>
      </c>
      <c r="DO91" s="194">
        <f>DO90-'Incremental_Cost Year 9'!AX292</f>
        <v>0</v>
      </c>
      <c r="DP91" s="194">
        <f>DP90-'Incremental_Cost Year 9'!AY292</f>
        <v>0</v>
      </c>
      <c r="DQ91" s="194">
        <f>DQ90-'Incremental_Cost Year 9'!AZ292</f>
        <v>0</v>
      </c>
      <c r="DR91" s="194">
        <f>DR90-'Incremental_Cost Year 9'!BA292</f>
        <v>0</v>
      </c>
      <c r="DS91" s="194">
        <f>DS90-'Incremental_Cost Year 9'!BB292</f>
        <v>0</v>
      </c>
      <c r="DU91" s="194">
        <f>DU90-'Incremental_Cost Year 10'!AQ292</f>
        <v>0</v>
      </c>
      <c r="DV91" s="194">
        <f>DV90-'Incremental_Cost Year 10'!AR292</f>
        <v>0</v>
      </c>
      <c r="DW91" s="194">
        <f>DW90-'Incremental_Cost Year 10'!AS292</f>
        <v>0</v>
      </c>
      <c r="DX91" s="194">
        <f>DX90-'Incremental_Cost Year 10'!AT292</f>
        <v>0</v>
      </c>
      <c r="DY91" s="194">
        <f>DY90-'Incremental_Cost Year 10'!AU292</f>
        <v>0</v>
      </c>
      <c r="DZ91" s="194">
        <f>DZ90-'Incremental_Cost Year 10'!AV292</f>
        <v>0</v>
      </c>
      <c r="EA91" s="194">
        <f>EA90-'Incremental_Cost Year 10'!AW292</f>
        <v>0</v>
      </c>
      <c r="EB91" s="194">
        <f>EB90-'Incremental_Cost Year 10'!AX292</f>
        <v>0</v>
      </c>
      <c r="EC91" s="194">
        <f>EC90-'Incremental_Cost Year 10'!AY292</f>
        <v>0</v>
      </c>
      <c r="ED91" s="194">
        <f>ED90-'Incremental_Cost Year 10'!AZ292</f>
        <v>0</v>
      </c>
      <c r="EE91" s="194">
        <f>EE90-'Incremental_Cost Year 10'!BA292</f>
        <v>0</v>
      </c>
      <c r="EF91" s="194">
        <f>EF90-'Incremental_Cost Year 10'!BB292</f>
        <v>0</v>
      </c>
    </row>
    <row r="92" spans="1:154">
      <c r="EL92" s="194"/>
    </row>
    <row r="94" spans="1:154">
      <c r="Y94" s="194"/>
    </row>
  </sheetData>
  <mergeCells count="47">
    <mergeCell ref="B4:E4"/>
    <mergeCell ref="B6:E6"/>
    <mergeCell ref="C7:E7"/>
    <mergeCell ref="EH2:ES2"/>
    <mergeCell ref="H2:S2"/>
    <mergeCell ref="U2:AF2"/>
    <mergeCell ref="AH2:AS2"/>
    <mergeCell ref="AU2:BF2"/>
    <mergeCell ref="DU2:EF2"/>
    <mergeCell ref="DH2:DS2"/>
    <mergeCell ref="C34:E34"/>
    <mergeCell ref="BH2:BS2"/>
    <mergeCell ref="C51:E51"/>
    <mergeCell ref="CH2:CS2"/>
    <mergeCell ref="CU2:DF2"/>
    <mergeCell ref="B3:E3"/>
    <mergeCell ref="C12:E12"/>
    <mergeCell ref="C17:E17"/>
    <mergeCell ref="C19:E19"/>
    <mergeCell ref="C23:E23"/>
    <mergeCell ref="C32:E32"/>
    <mergeCell ref="C30:E30"/>
    <mergeCell ref="B25:E25"/>
    <mergeCell ref="C26:E26"/>
    <mergeCell ref="BU2:CF2"/>
    <mergeCell ref="C10:E10"/>
    <mergeCell ref="C70:E70"/>
    <mergeCell ref="C72:E72"/>
    <mergeCell ref="C36:E36"/>
    <mergeCell ref="C38:E38"/>
    <mergeCell ref="C40:E40"/>
    <mergeCell ref="C42:E42"/>
    <mergeCell ref="C44:E44"/>
    <mergeCell ref="C64:E64"/>
    <mergeCell ref="C47:E47"/>
    <mergeCell ref="C66:E66"/>
    <mergeCell ref="C55:E55"/>
    <mergeCell ref="B59:E59"/>
    <mergeCell ref="C60:E60"/>
    <mergeCell ref="B46:E46"/>
    <mergeCell ref="C68:E68"/>
    <mergeCell ref="C87:E87"/>
    <mergeCell ref="B74:E74"/>
    <mergeCell ref="C75:E75"/>
    <mergeCell ref="C79:E79"/>
    <mergeCell ref="C82:E82"/>
    <mergeCell ref="C85:E85"/>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dimension ref="A1:BF292"/>
  <sheetViews>
    <sheetView tabSelected="1" zoomScale="47" zoomScaleNormal="47" workbookViewId="0">
      <pane xSplit="8" ySplit="5" topLeftCell="AS145" activePane="bottomRight" state="frozen"/>
      <selection pane="topRight" activeCell="I1" sqref="I1"/>
      <selection pane="bottomLeft" activeCell="A6" sqref="A6"/>
      <selection pane="bottomRight" activeCell="AW278" sqref="AW278"/>
    </sheetView>
  </sheetViews>
  <sheetFormatPr defaultColWidth="8.88671875" defaultRowHeight="14.4" outlineLevelRow="2" outlineLevelCol="2"/>
  <cols>
    <col min="1" max="1" width="4.109375" style="35" bestFit="1" customWidth="1"/>
    <col min="2" max="2" width="3.33203125" style="35" customWidth="1"/>
    <col min="3" max="3" width="2.44140625" style="69"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2.6640625" style="235" customWidth="1"/>
    <col min="55" max="58" width="9.109375" customWidth="1"/>
    <col min="59" max="16384" width="8.88671875" style="30"/>
  </cols>
  <sheetData>
    <row r="1" spans="1:58" s="35" customFormat="1" ht="50.4" customHeight="1">
      <c r="A1" s="115"/>
      <c r="B1" s="391" t="s">
        <v>155</v>
      </c>
      <c r="C1" s="391"/>
      <c r="D1" s="391"/>
      <c r="E1" s="391"/>
      <c r="F1" s="391"/>
      <c r="G1" s="391"/>
      <c r="H1" s="391"/>
      <c r="I1" s="391"/>
      <c r="J1" s="391"/>
      <c r="K1" s="391"/>
      <c r="L1" s="391"/>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
      <c r="A2" s="115" t="s">
        <v>55</v>
      </c>
      <c r="B2" s="395" t="s">
        <v>120</v>
      </c>
      <c r="C2" s="396"/>
      <c r="D2" s="396"/>
      <c r="E2" s="397"/>
      <c r="F2" s="214" t="s">
        <v>133</v>
      </c>
      <c r="G2" s="214"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392" t="s">
        <v>122</v>
      </c>
      <c r="AR2" s="393"/>
      <c r="AS2" s="393"/>
      <c r="AT2" s="393"/>
      <c r="AU2" s="393"/>
      <c r="AV2" s="393"/>
      <c r="AW2" s="393"/>
      <c r="AX2" s="393"/>
      <c r="AY2" s="393"/>
      <c r="AZ2" s="393"/>
      <c r="BA2" s="393"/>
      <c r="BB2" s="394"/>
      <c r="BC2" s="30"/>
      <c r="BD2" s="30"/>
      <c r="BE2" s="30"/>
      <c r="BF2" s="30"/>
    </row>
    <row r="3" spans="1:58" s="31" customFormat="1" ht="78">
      <c r="A3" s="118" t="s">
        <v>56</v>
      </c>
      <c r="B3" s="395" t="s">
        <v>121</v>
      </c>
      <c r="C3" s="396"/>
      <c r="D3" s="396"/>
      <c r="E3" s="397"/>
      <c r="F3" s="214" t="s">
        <v>135</v>
      </c>
      <c r="G3" s="214"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33"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32" customFormat="1" ht="15.6">
      <c r="A5" s="120"/>
      <c r="B5" s="398" t="s">
        <v>312</v>
      </c>
      <c r="C5" s="387"/>
      <c r="D5" s="387"/>
      <c r="E5" s="388"/>
      <c r="F5" s="113"/>
      <c r="G5" s="113"/>
      <c r="H5" s="113" t="s">
        <v>58</v>
      </c>
      <c r="I5" s="243"/>
      <c r="J5" s="243"/>
      <c r="K5" s="243"/>
      <c r="L5" s="243">
        <f>SUM(L6+L16+L20+L40+L45+L61)</f>
        <v>488851422.14285713</v>
      </c>
      <c r="M5" s="243">
        <f>SUM(M6+M16+M20+M40+M45+M61)</f>
        <v>81638187.497857139</v>
      </c>
      <c r="N5" s="243"/>
      <c r="O5" s="243"/>
      <c r="P5" s="243"/>
      <c r="Q5" s="243"/>
      <c r="R5" s="243">
        <f>SUM(R6+R16+R20+R40+R45+R61)</f>
        <v>280000</v>
      </c>
      <c r="S5" s="243">
        <f>SUM(S6+S16+S20+S40+S45+S61)</f>
        <v>420000</v>
      </c>
      <c r="T5" s="243">
        <f>SUM(T6+T16+T20+T40+T45+T61)</f>
        <v>0</v>
      </c>
      <c r="U5" s="243">
        <f>SUM(U6+U16+U20+U40+U45+U61)</f>
        <v>560000</v>
      </c>
      <c r="V5" s="243"/>
      <c r="W5" s="243"/>
      <c r="X5" s="243"/>
      <c r="Y5" s="243">
        <f t="shared" ref="Y5:AF5" si="0">SUM(Y6+Y16+Y20+Y40+Y45+Y61)</f>
        <v>0</v>
      </c>
      <c r="Z5" s="243">
        <f t="shared" si="0"/>
        <v>0</v>
      </c>
      <c r="AA5" s="243">
        <f t="shared" si="0"/>
        <v>0</v>
      </c>
      <c r="AB5" s="243">
        <f t="shared" si="0"/>
        <v>171000</v>
      </c>
      <c r="AC5" s="243">
        <f t="shared" si="0"/>
        <v>208092916.66666666</v>
      </c>
      <c r="AD5" s="243">
        <f t="shared" si="0"/>
        <v>0</v>
      </c>
      <c r="AE5" s="243">
        <f t="shared" si="0"/>
        <v>40341450</v>
      </c>
      <c r="AF5" s="243">
        <f t="shared" si="0"/>
        <v>249865366.66666666</v>
      </c>
      <c r="AG5" s="243"/>
      <c r="AH5" s="243"/>
      <c r="AI5" s="243"/>
      <c r="AJ5" s="243">
        <f>SUM(AJ6+AJ16+AJ20+AJ40+AJ45+AJ61)</f>
        <v>54900000</v>
      </c>
      <c r="AK5" s="243">
        <f>SUM(AK6+AK16+AK20+AK40+AK45+AK61)</f>
        <v>0</v>
      </c>
      <c r="AL5" s="243">
        <f>SUM(AL6+AL16+AL20+AL40+AL45+AL61)</f>
        <v>18000000</v>
      </c>
      <c r="AM5" s="243">
        <f>SUM(AM6+AM16+AM20+AM40+AM45+AM61)</f>
        <v>72900000</v>
      </c>
      <c r="AN5" s="243">
        <f>SUM(AN6+AN16+AN20+AN40+AN45+AN61)</f>
        <v>10935000</v>
      </c>
      <c r="AO5" s="243"/>
      <c r="AP5" s="244"/>
      <c r="AQ5" s="243">
        <f t="shared" ref="AQ5:BB5" si="1">SUM(AQ6+AQ16+AQ20+AQ40+AQ45+AQ61)</f>
        <v>570489609.64071429</v>
      </c>
      <c r="AR5" s="243">
        <f t="shared" si="1"/>
        <v>249865366.66666666</v>
      </c>
      <c r="AS5" s="243">
        <f t="shared" si="1"/>
        <v>83835000</v>
      </c>
      <c r="AT5" s="243">
        <f t="shared" si="1"/>
        <v>904189976.30738091</v>
      </c>
      <c r="AU5" s="243">
        <f t="shared" si="1"/>
        <v>888753976.05738091</v>
      </c>
      <c r="AV5" s="243">
        <f t="shared" si="1"/>
        <v>0</v>
      </c>
      <c r="AW5" s="243">
        <f t="shared" si="1"/>
        <v>6360000</v>
      </c>
      <c r="AX5" s="243">
        <f t="shared" si="1"/>
        <v>3950000</v>
      </c>
      <c r="AY5" s="243">
        <f t="shared" si="1"/>
        <v>3426000</v>
      </c>
      <c r="AZ5" s="243">
        <f t="shared" si="1"/>
        <v>1700000</v>
      </c>
      <c r="BA5" s="243">
        <f t="shared" si="1"/>
        <v>0</v>
      </c>
      <c r="BB5" s="243">
        <f t="shared" si="1"/>
        <v>-0.25</v>
      </c>
    </row>
    <row r="6" spans="1:58" s="32" customFormat="1" ht="15.6" customHeight="1">
      <c r="A6" s="120"/>
      <c r="B6" s="285"/>
      <c r="C6" s="381" t="s">
        <v>191</v>
      </c>
      <c r="D6" s="381"/>
      <c r="E6" s="382"/>
      <c r="F6" s="216"/>
      <c r="G6" s="215"/>
      <c r="H6" s="114" t="s">
        <v>59</v>
      </c>
      <c r="I6" s="246"/>
      <c r="J6" s="246"/>
      <c r="K6" s="246"/>
      <c r="L6" s="247">
        <f>SUM(L11+L15)</f>
        <v>403750</v>
      </c>
      <c r="M6" s="247">
        <f>SUM(M11+M15)</f>
        <v>67426.25</v>
      </c>
      <c r="N6" s="247"/>
      <c r="O6" s="247"/>
      <c r="P6" s="247"/>
      <c r="Q6" s="247"/>
      <c r="R6" s="247">
        <f>SUM(R11+R15)</f>
        <v>0</v>
      </c>
      <c r="S6" s="247">
        <f>SUM(S11+S15)</f>
        <v>0</v>
      </c>
      <c r="T6" s="247">
        <f>SUM(T11+T15)</f>
        <v>0</v>
      </c>
      <c r="U6" s="247">
        <f>SUM(U11+U15)</f>
        <v>0</v>
      </c>
      <c r="V6" s="247"/>
      <c r="W6" s="247"/>
      <c r="X6" s="247"/>
      <c r="Y6" s="247">
        <f>SUM(Y11+Y15)</f>
        <v>0</v>
      </c>
      <c r="Z6" s="247">
        <f t="shared" ref="Z6:AF6" si="2">SUM(Z11+Z15)</f>
        <v>0</v>
      </c>
      <c r="AA6" s="247">
        <f t="shared" si="2"/>
        <v>0</v>
      </c>
      <c r="AB6" s="247">
        <f t="shared" si="2"/>
        <v>0</v>
      </c>
      <c r="AC6" s="247">
        <f t="shared" si="2"/>
        <v>1150000</v>
      </c>
      <c r="AD6" s="247">
        <f t="shared" si="2"/>
        <v>0</v>
      </c>
      <c r="AE6" s="247">
        <f t="shared" si="2"/>
        <v>0</v>
      </c>
      <c r="AF6" s="247">
        <f t="shared" si="2"/>
        <v>1150000</v>
      </c>
      <c r="AG6" s="247"/>
      <c r="AH6" s="247"/>
      <c r="AI6" s="247"/>
      <c r="AJ6" s="247">
        <f>SUM(AJ11+AJ15)</f>
        <v>0</v>
      </c>
      <c r="AK6" s="247">
        <f>SUM(AK11+AK15)</f>
        <v>0</v>
      </c>
      <c r="AL6" s="247">
        <f>SUM(AL11+AL15)</f>
        <v>0</v>
      </c>
      <c r="AM6" s="247">
        <f>SUM(AM11+AM15)</f>
        <v>0</v>
      </c>
      <c r="AN6" s="247">
        <f>SUM(AN11+AN15)</f>
        <v>0</v>
      </c>
      <c r="AO6" s="247"/>
      <c r="AP6" s="244"/>
      <c r="AQ6" s="248">
        <f>SUM(AQ11+AQ15)</f>
        <v>471176.25</v>
      </c>
      <c r="AR6" s="248">
        <f>SUM(AR11+AR15)</f>
        <v>1150000</v>
      </c>
      <c r="AS6" s="248">
        <f>SUM(AS11+AS15)</f>
        <v>0</v>
      </c>
      <c r="AT6" s="248">
        <f>SUM(AT11+AT15)</f>
        <v>1621176.25</v>
      </c>
      <c r="AU6" s="248">
        <f t="shared" ref="AU6:BB6" si="3">SUM(AU11+AU15)</f>
        <v>471176.25</v>
      </c>
      <c r="AV6" s="248">
        <f t="shared" si="3"/>
        <v>0</v>
      </c>
      <c r="AW6" s="248">
        <f>SUM(AW11+AW15)</f>
        <v>0</v>
      </c>
      <c r="AX6" s="248">
        <f t="shared" si="3"/>
        <v>1150000</v>
      </c>
      <c r="AY6" s="248">
        <f t="shared" si="3"/>
        <v>0</v>
      </c>
      <c r="AZ6" s="248">
        <f t="shared" si="3"/>
        <v>0</v>
      </c>
      <c r="BA6" s="248">
        <f t="shared" si="3"/>
        <v>0</v>
      </c>
      <c r="BB6" s="248">
        <f t="shared" si="3"/>
        <v>0</v>
      </c>
    </row>
    <row r="7" spans="1:58" ht="78" outlineLevel="2">
      <c r="A7" s="115"/>
      <c r="B7" s="200"/>
      <c r="C7" s="201"/>
      <c r="D7" s="138"/>
      <c r="E7" s="277"/>
      <c r="F7" s="277"/>
      <c r="G7" s="278"/>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1'!AH7*'1. Standard_Cost'!$C$27+'Incremental_Cost Year 1'!AI7*'1. Standard_Cost'!$D$27+'Incremental_Cost Year 1'!AJ7+'Incremental_Cost Year 1'!AL7+AK7</f>
        <v>0</v>
      </c>
      <c r="AN7" s="127">
        <f>AM7*'1. Standard_Cost'!$C$31</f>
        <v>0</v>
      </c>
      <c r="AO7" s="249"/>
      <c r="AQ7" s="171">
        <f>L7+M7</f>
        <v>0</v>
      </c>
      <c r="AR7" s="171">
        <f>AF7</f>
        <v>0</v>
      </c>
      <c r="AS7" s="171">
        <f>AM7+AN7</f>
        <v>0</v>
      </c>
      <c r="AT7" s="171">
        <f>SUM(AQ7,AR7,AS7)</f>
        <v>0</v>
      </c>
      <c r="AU7" s="250"/>
      <c r="AV7" s="250"/>
      <c r="AW7" s="250"/>
      <c r="AX7" s="250"/>
      <c r="AY7" s="250"/>
      <c r="AZ7" s="250"/>
      <c r="BA7" s="250"/>
      <c r="BB7" s="251">
        <f>SUM(AU7:BA7)-AT7</f>
        <v>0</v>
      </c>
      <c r="BC7" s="30"/>
      <c r="BD7" s="30"/>
      <c r="BE7" s="30"/>
      <c r="BF7" s="30"/>
    </row>
    <row r="8" spans="1:58" ht="124.8"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1'!AH8*'1. Standard_Cost'!$C$27+'Incremental_Cost Year 1'!AI8*'1. Standard_Cost'!$D$27+'Incremental_Cost Year 1'!AJ8+'Incremental_Cost Year 1'!AL8+AK8</f>
        <v>0</v>
      </c>
      <c r="AN8" s="127">
        <f>AM8*'1. Standard_Cost'!$C$31</f>
        <v>0</v>
      </c>
      <c r="AO8" s="130"/>
      <c r="AQ8" s="171">
        <f>L8+M8</f>
        <v>0</v>
      </c>
      <c r="AR8" s="171">
        <f>AF8</f>
        <v>0</v>
      </c>
      <c r="AS8" s="171">
        <f>AM8+AN8</f>
        <v>0</v>
      </c>
      <c r="AT8" s="171">
        <f>SUM(AQ8,AR8,AS8)</f>
        <v>0</v>
      </c>
      <c r="AU8" s="250"/>
      <c r="AV8" s="250"/>
      <c r="AW8" s="250"/>
      <c r="AX8" s="250"/>
      <c r="AY8" s="250"/>
      <c r="AZ8" s="250"/>
      <c r="BA8" s="250"/>
      <c r="BB8" s="251">
        <f t="shared" ref="BB8:BB14" si="4">SUM(AU8:BA8)-AT8</f>
        <v>0</v>
      </c>
      <c r="BC8" s="30"/>
      <c r="BD8" s="30"/>
      <c r="BE8" s="30"/>
      <c r="BF8" s="30"/>
    </row>
    <row r="9" spans="1:58" ht="140.4"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c r="AB9" s="127">
        <f>+Z9*'1. Standard_Cost'!$B$23+AA9*'1. Standard_Cost'!$C$23</f>
        <v>0</v>
      </c>
      <c r="AC9" s="128"/>
      <c r="AD9" s="129"/>
      <c r="AE9" s="127">
        <f>SUM(AD9,AC9,AB9,Y9,U9,T9,S9,R9)*'1. Standard_Cost'!$B$31</f>
        <v>0</v>
      </c>
      <c r="AF9" s="127">
        <f>SUM(AE9,AD9,AC9,AB9,Y9,U9,T9,S9,R9)</f>
        <v>0</v>
      </c>
      <c r="AG9" s="126"/>
      <c r="AH9" s="126"/>
      <c r="AI9" s="126"/>
      <c r="AJ9" s="130"/>
      <c r="AK9" s="130"/>
      <c r="AL9" s="130"/>
      <c r="AM9" s="127">
        <f>AG9*'1. Standard_Cost'!$B$27+'Incremental_Cost Year 1'!AH9*'1. Standard_Cost'!$C$27+'Incremental_Cost Year 1'!AI9*'1. Standard_Cost'!$D$27+'Incremental_Cost Year 1'!AJ9+'Incremental_Cost Year 1'!AL9+AK9</f>
        <v>0</v>
      </c>
      <c r="AN9" s="127">
        <f>AM9*'1. Standard_Cost'!$C$31</f>
        <v>0</v>
      </c>
      <c r="AO9" s="130"/>
      <c r="AQ9" s="171">
        <f>L9+M9</f>
        <v>0</v>
      </c>
      <c r="AR9" s="171">
        <f>AF9</f>
        <v>0</v>
      </c>
      <c r="AS9" s="171">
        <f>AM9+AN9</f>
        <v>0</v>
      </c>
      <c r="AT9" s="171">
        <f>SUM(AQ9,AR9,AS9)</f>
        <v>0</v>
      </c>
      <c r="AU9" s="250"/>
      <c r="AV9" s="250"/>
      <c r="AW9" s="250"/>
      <c r="AX9" s="250"/>
      <c r="AY9" s="250"/>
      <c r="AZ9" s="250"/>
      <c r="BA9" s="250"/>
      <c r="BB9" s="251">
        <f t="shared" si="4"/>
        <v>0</v>
      </c>
      <c r="BC9" s="30"/>
      <c r="BD9" s="30"/>
      <c r="BE9" s="30"/>
      <c r="BF9" s="30"/>
    </row>
    <row r="10" spans="1:58" ht="140.4"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1'!AH10*'1. Standard_Cost'!$C$27+'Incremental_Cost Year 1'!AI10*'1. Standard_Cost'!$D$27+'Incremental_Cost Year 1'!AJ10+'Incremental_Cost Year 1'!AL10+AK10</f>
        <v>0</v>
      </c>
      <c r="AN10" s="127">
        <f>AM10*'1. Standard_Cost'!$C$31</f>
        <v>0</v>
      </c>
      <c r="AO10" s="130"/>
      <c r="AQ10" s="171">
        <f>L10+M10</f>
        <v>0</v>
      </c>
      <c r="AR10" s="171">
        <f>AF10</f>
        <v>0</v>
      </c>
      <c r="AS10" s="171">
        <f>AM10+AN10</f>
        <v>0</v>
      </c>
      <c r="AT10" s="171">
        <f>SUM(AQ10,AR10,AS10)</f>
        <v>0</v>
      </c>
      <c r="AU10" s="250"/>
      <c r="AV10" s="250"/>
      <c r="AW10" s="250"/>
      <c r="AX10" s="250"/>
      <c r="AY10" s="250"/>
      <c r="AZ10" s="250"/>
      <c r="BA10" s="250"/>
      <c r="BB10" s="251">
        <f t="shared" si="4"/>
        <v>0</v>
      </c>
      <c r="BC10" s="30"/>
      <c r="BD10" s="30"/>
      <c r="BE10" s="30"/>
      <c r="BF10" s="30"/>
    </row>
    <row r="11" spans="1:58" ht="78" outlineLevel="1">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SUM(AC7:AC10)</f>
        <v>0</v>
      </c>
      <c r="AD11" s="127">
        <f>SUM(AD7:AD10)</f>
        <v>0</v>
      </c>
      <c r="AE11" s="127">
        <f>SUM(AE7:AE10)</f>
        <v>0</v>
      </c>
      <c r="AF11" s="127">
        <f>SUM(AF7:AF9)</f>
        <v>0</v>
      </c>
      <c r="AG11" s="252"/>
      <c r="AH11" s="252"/>
      <c r="AI11" s="252"/>
      <c r="AJ11" s="127">
        <f>SUM(AJ7:AJ10)</f>
        <v>0</v>
      </c>
      <c r="AK11" s="127">
        <f>SUM(AK7:AK10)</f>
        <v>0</v>
      </c>
      <c r="AL11" s="127">
        <f>SUM(AL7:AL10)</f>
        <v>0</v>
      </c>
      <c r="AM11" s="127">
        <f>SUM(AM7:AM10)</f>
        <v>0</v>
      </c>
      <c r="AN11" s="127">
        <f>SUM(AN7:AN10)</f>
        <v>0</v>
      </c>
      <c r="AO11" s="253"/>
      <c r="AP11" s="254"/>
      <c r="AQ11" s="175">
        <f>SUM(AQ7:AQ10)</f>
        <v>0</v>
      </c>
      <c r="AR11" s="175">
        <f>SUM(AR7:AR10)</f>
        <v>0</v>
      </c>
      <c r="AS11" s="175">
        <f>SUM(AS7:AS10)</f>
        <v>0</v>
      </c>
      <c r="AT11" s="175">
        <f>SUM(AT7:AT10)</f>
        <v>0</v>
      </c>
      <c r="AU11" s="175">
        <f t="shared" ref="AU11:BA11" si="5">SUM(AU7:AU10)</f>
        <v>0</v>
      </c>
      <c r="AV11" s="175">
        <f t="shared" si="5"/>
        <v>0</v>
      </c>
      <c r="AW11" s="175">
        <f t="shared" si="5"/>
        <v>0</v>
      </c>
      <c r="AX11" s="175">
        <f t="shared" si="5"/>
        <v>0</v>
      </c>
      <c r="AY11" s="175">
        <f t="shared" si="5"/>
        <v>0</v>
      </c>
      <c r="AZ11" s="175">
        <f t="shared" si="5"/>
        <v>0</v>
      </c>
      <c r="BA11" s="175">
        <f t="shared" si="5"/>
        <v>0</v>
      </c>
      <c r="BB11" s="175">
        <f>SUM(BB7:BB10)</f>
        <v>0</v>
      </c>
      <c r="BC11" s="30"/>
      <c r="BD11" s="30"/>
      <c r="BE11" s="30"/>
      <c r="BF11" s="30"/>
    </row>
    <row r="12" spans="1:58" ht="187.2" outlineLevel="2">
      <c r="A12" s="115"/>
      <c r="B12" s="200"/>
      <c r="C12" s="201"/>
      <c r="D12" s="138"/>
      <c r="E12" s="277"/>
      <c r="F12" s="277"/>
      <c r="G12" s="278"/>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1'!AH12*'1. Standard_Cost'!$C$27+'Incremental_Cost Year 1'!AI12*'1. Standard_Cost'!$D$27+'Incremental_Cost Year 1'!AJ12+'Incremental_Cost Year 1'!AL12+AK12</f>
        <v>0</v>
      </c>
      <c r="AN12" s="127">
        <f>AM12*'1. Standard_Cost'!$C$31</f>
        <v>0</v>
      </c>
      <c r="AO12" s="130"/>
      <c r="AQ12" s="171">
        <f>L12+M12</f>
        <v>0</v>
      </c>
      <c r="AR12" s="171">
        <f>AF12</f>
        <v>0</v>
      </c>
      <c r="AS12" s="171">
        <f>AM12+AN12</f>
        <v>0</v>
      </c>
      <c r="AT12" s="171">
        <f>SUM(AQ12,AR12,AS12)</f>
        <v>0</v>
      </c>
      <c r="AU12" s="250"/>
      <c r="AV12" s="250"/>
      <c r="AW12" s="250"/>
      <c r="AX12" s="250"/>
      <c r="AY12" s="250"/>
      <c r="AZ12" s="250"/>
      <c r="BA12" s="250"/>
      <c r="BB12" s="251">
        <f t="shared" si="4"/>
        <v>0</v>
      </c>
      <c r="BC12" s="30"/>
      <c r="BD12" s="30"/>
      <c r="BE12" s="30"/>
      <c r="BF12" s="30"/>
    </row>
    <row r="13" spans="1:58" ht="93.6" outlineLevel="2">
      <c r="A13" s="115"/>
      <c r="B13" s="200"/>
      <c r="C13" s="201"/>
      <c r="D13" s="135"/>
      <c r="E13" s="219"/>
      <c r="F13" s="219"/>
      <c r="G13" s="313"/>
      <c r="H13" s="213" t="s">
        <v>376</v>
      </c>
      <c r="I13" s="130" t="s">
        <v>4</v>
      </c>
      <c r="J13" s="126">
        <v>1</v>
      </c>
      <c r="K13" s="126">
        <v>5</v>
      </c>
      <c r="L13" s="125">
        <f>IF(I13&lt;&gt;0,((VLOOKUP(I13,'1. Standard_Cost'!$B$4:$D$11,2)+VLOOKUP(I13,'1. Standard_Cost'!$B$4:$D$11,3))*J13*K13),"0")</f>
        <v>403750</v>
      </c>
      <c r="M13" s="125">
        <f>L13*'1. Standard_Cost'!$F$4</f>
        <v>67426.25</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c r="AA13" s="126"/>
      <c r="AB13" s="127">
        <f>+Z13*'1. Standard_Cost'!$B$23+AA13*'1. Standard_Cost'!$C$23</f>
        <v>0</v>
      </c>
      <c r="AC13" s="128">
        <v>1150000</v>
      </c>
      <c r="AD13" s="129"/>
      <c r="AE13" s="127">
        <v>0</v>
      </c>
      <c r="AF13" s="127">
        <f>SUM(AE13,AD13,AC13,AB13,Y13,U13,T13,S13,R13)</f>
        <v>1150000</v>
      </c>
      <c r="AG13" s="126"/>
      <c r="AH13" s="126"/>
      <c r="AI13" s="126"/>
      <c r="AJ13" s="130"/>
      <c r="AK13" s="130"/>
      <c r="AL13" s="130"/>
      <c r="AM13" s="127">
        <f>AG13*'1. Standard_Cost'!$B$27+'Incremental_Cost Year 1'!AH13*'1. Standard_Cost'!$C$27+'Incremental_Cost Year 1'!AI13*'1. Standard_Cost'!$D$27+'Incremental_Cost Year 1'!AJ13+'Incremental_Cost Year 1'!AL13+AK13</f>
        <v>0</v>
      </c>
      <c r="AN13" s="127">
        <f>AM13*'1. Standard_Cost'!$C$31</f>
        <v>0</v>
      </c>
      <c r="AO13" s="130"/>
      <c r="AQ13" s="171">
        <f>L13+M13</f>
        <v>471176.25</v>
      </c>
      <c r="AR13" s="171">
        <f>AF13</f>
        <v>1150000</v>
      </c>
      <c r="AS13" s="171">
        <f>AM13+AN13</f>
        <v>0</v>
      </c>
      <c r="AT13" s="171">
        <f>SUM(AQ13,AR13,AS13)</f>
        <v>1621176.25</v>
      </c>
      <c r="AU13" s="250">
        <f>AQ13</f>
        <v>471176.25</v>
      </c>
      <c r="AV13" s="250"/>
      <c r="AW13" s="250"/>
      <c r="AX13" s="250">
        <f>AR13</f>
        <v>1150000</v>
      </c>
      <c r="AY13" s="250"/>
      <c r="AZ13" s="250"/>
      <c r="BA13" s="250"/>
      <c r="BB13" s="251">
        <f t="shared" si="4"/>
        <v>0</v>
      </c>
      <c r="BC13" s="30"/>
      <c r="BD13" s="30"/>
      <c r="BE13" s="30"/>
      <c r="BF13" s="30"/>
    </row>
    <row r="14" spans="1:58" ht="140.4" outlineLevel="2">
      <c r="A14" s="115"/>
      <c r="B14" s="200"/>
      <c r="C14" s="201"/>
      <c r="D14" s="223"/>
      <c r="E14" s="219"/>
      <c r="F14" s="219"/>
      <c r="G14" s="313"/>
      <c r="H14" s="213" t="s">
        <v>377</v>
      </c>
      <c r="I14" s="130"/>
      <c r="J14" s="126"/>
      <c r="K14" s="126"/>
      <c r="L14" s="125" t="str">
        <f>IF(I14&lt;&gt;0,((VLOOKUP(I14,'1. Standard_Cost'!$B$4:$D$11,2)+VLOOKUP(I14,'1. Standard_Cost'!$B$4:$D$11,3))*J14*K14),"0")</f>
        <v>0</v>
      </c>
      <c r="M14" s="125">
        <f>L14*'1. Standard_Cost'!$F$4</f>
        <v>0</v>
      </c>
      <c r="N14" s="126"/>
      <c r="O14" s="126"/>
      <c r="P14" s="126"/>
      <c r="Q14" s="126"/>
      <c r="R14" s="127">
        <f>'1. Standard_Cost'!$B$15*N14*P14</f>
        <v>0</v>
      </c>
      <c r="S14" s="127">
        <f>N14*O14*P14*'1. Standard_Cost'!$C$15</f>
        <v>0</v>
      </c>
      <c r="T14" s="127">
        <f>N14*P14*Q14*'1. Standard_Cost'!$D$15</f>
        <v>0</v>
      </c>
      <c r="U14" s="127">
        <f>N14*O14*'1. Standard_Cost'!$E$15</f>
        <v>0</v>
      </c>
      <c r="V14" s="126"/>
      <c r="W14" s="126"/>
      <c r="X14" s="126"/>
      <c r="Y14" s="127">
        <f>+V14*((X14*'1. Standard_Cost'!$B$19)+(W14*X14*'1. Standard_Cost'!$C$19))</f>
        <v>0</v>
      </c>
      <c r="Z14" s="126"/>
      <c r="AA14" s="126"/>
      <c r="AB14" s="127">
        <f>+Z14*'1. Standard_Cost'!$B$23+AA14*'1. Standard_Cost'!$C$23</f>
        <v>0</v>
      </c>
      <c r="AC14" s="128"/>
      <c r="AD14" s="129"/>
      <c r="AE14" s="127">
        <f>SUM(AD14,AC14,AB14,Y14,U14,T14,S14,R14)*'1. Standard_Cost'!$B$31</f>
        <v>0</v>
      </c>
      <c r="AF14" s="127">
        <f>SUM(AE14,AD14,AC14,AB14,Y14,U14,T14,S14,R14)</f>
        <v>0</v>
      </c>
      <c r="AG14" s="126"/>
      <c r="AH14" s="126"/>
      <c r="AI14" s="126"/>
      <c r="AJ14" s="130"/>
      <c r="AK14" s="130"/>
      <c r="AL14" s="130"/>
      <c r="AM14" s="127">
        <f>AG14*'1. Standard_Cost'!$B$27+'Incremental_Cost Year 1'!AH14*'1. Standard_Cost'!$C$27+'Incremental_Cost Year 1'!AI14*'1. Standard_Cost'!$D$27+'Incremental_Cost Year 1'!AJ14+'Incremental_Cost Year 1'!AL14+AK14</f>
        <v>0</v>
      </c>
      <c r="AN14" s="127">
        <f>AM14*'1. Standard_Cost'!$C$31</f>
        <v>0</v>
      </c>
      <c r="AO14" s="130"/>
      <c r="AQ14" s="171">
        <f>L14+M14</f>
        <v>0</v>
      </c>
      <c r="AR14" s="171">
        <f>AF14</f>
        <v>0</v>
      </c>
      <c r="AS14" s="171">
        <f>AM14+AN14</f>
        <v>0</v>
      </c>
      <c r="AT14" s="171">
        <f>SUM(AQ14,AR14,AS14)</f>
        <v>0</v>
      </c>
      <c r="AU14" s="250"/>
      <c r="AV14" s="250"/>
      <c r="AW14" s="250"/>
      <c r="AX14" s="250"/>
      <c r="AY14" s="250"/>
      <c r="AZ14" s="250"/>
      <c r="BA14" s="250"/>
      <c r="BB14" s="251">
        <f t="shared" si="4"/>
        <v>0</v>
      </c>
      <c r="BC14" s="30"/>
      <c r="BD14" s="30"/>
      <c r="BE14" s="30"/>
      <c r="BF14" s="30"/>
    </row>
    <row r="15" spans="1:58" ht="62.4" outlineLevel="1">
      <c r="A15" s="115"/>
      <c r="B15" s="165"/>
      <c r="C15" s="166"/>
      <c r="D15" s="110" t="s">
        <v>378</v>
      </c>
      <c r="E15" s="116" t="s">
        <v>379</v>
      </c>
      <c r="F15" s="209">
        <v>2021</v>
      </c>
      <c r="G15" s="117">
        <v>2030</v>
      </c>
      <c r="H15" s="110" t="s">
        <v>47</v>
      </c>
      <c r="I15" s="252"/>
      <c r="J15" s="252"/>
      <c r="K15" s="252"/>
      <c r="L15" s="127">
        <f>SUM(L12:L14)</f>
        <v>403750</v>
      </c>
      <c r="M15" s="127">
        <f>SUM(M12:M14)</f>
        <v>67426.25</v>
      </c>
      <c r="N15" s="252"/>
      <c r="O15" s="252"/>
      <c r="P15" s="252"/>
      <c r="Q15" s="252"/>
      <c r="R15" s="127">
        <f>SUM(R12:R14)</f>
        <v>0</v>
      </c>
      <c r="S15" s="127">
        <f>SUM(S12:S14)</f>
        <v>0</v>
      </c>
      <c r="T15" s="127">
        <f>SUM(T12:T14)</f>
        <v>0</v>
      </c>
      <c r="U15" s="127">
        <f>SUM(U12:U14)</f>
        <v>0</v>
      </c>
      <c r="V15" s="252"/>
      <c r="W15" s="252"/>
      <c r="X15" s="252"/>
      <c r="Y15" s="127">
        <f>SUM(Y12:Y14)</f>
        <v>0</v>
      </c>
      <c r="Z15" s="252"/>
      <c r="AA15" s="252"/>
      <c r="AB15" s="127">
        <f>SUM(AB12:AB14)</f>
        <v>0</v>
      </c>
      <c r="AC15" s="127">
        <f>SUM(AC12:AC14)</f>
        <v>1150000</v>
      </c>
      <c r="AD15" s="127">
        <f>SUM(AD12:AD14)</f>
        <v>0</v>
      </c>
      <c r="AE15" s="127">
        <f>SUM(AE12:AE14)</f>
        <v>0</v>
      </c>
      <c r="AF15" s="127">
        <f>SUM(AF12:AF14)</f>
        <v>1150000</v>
      </c>
      <c r="AG15" s="252"/>
      <c r="AH15" s="252"/>
      <c r="AI15" s="252"/>
      <c r="AJ15" s="127">
        <f>SUM(AJ12:AJ12)</f>
        <v>0</v>
      </c>
      <c r="AK15" s="127">
        <f>SUM(AK12:AK14)</f>
        <v>0</v>
      </c>
      <c r="AL15" s="127">
        <f>SUM(AL12:AL14)</f>
        <v>0</v>
      </c>
      <c r="AM15" s="127">
        <f>SUM(AM12:AM14)</f>
        <v>0</v>
      </c>
      <c r="AN15" s="127">
        <f>SUM(AN12:AN14)</f>
        <v>0</v>
      </c>
      <c r="AO15" s="253"/>
      <c r="AP15" s="254"/>
      <c r="AQ15" s="175">
        <f>SUM(AQ12:AQ14)</f>
        <v>471176.25</v>
      </c>
      <c r="AR15" s="175">
        <f>SUM(AR12:AR14)</f>
        <v>1150000</v>
      </c>
      <c r="AS15" s="175">
        <f>SUM(AS12:AS14)</f>
        <v>0</v>
      </c>
      <c r="AT15" s="175">
        <f>SUM(AT12:AT14)</f>
        <v>1621176.25</v>
      </c>
      <c r="AU15" s="175">
        <f t="shared" ref="AU15:BA15" si="6">SUM(AU12:AU14)</f>
        <v>471176.25</v>
      </c>
      <c r="AV15" s="175">
        <f t="shared" si="6"/>
        <v>0</v>
      </c>
      <c r="AW15" s="175">
        <f>SUM(AW12:AW14)</f>
        <v>0</v>
      </c>
      <c r="AX15" s="175">
        <f t="shared" si="6"/>
        <v>1150000</v>
      </c>
      <c r="AY15" s="175">
        <f t="shared" si="6"/>
        <v>0</v>
      </c>
      <c r="AZ15" s="175">
        <f t="shared" si="6"/>
        <v>0</v>
      </c>
      <c r="BA15" s="175">
        <f t="shared" si="6"/>
        <v>0</v>
      </c>
      <c r="BB15" s="175">
        <f t="shared" ref="BB15" si="7">SUM(BB12:BB14)</f>
        <v>0</v>
      </c>
      <c r="BC15" s="30"/>
      <c r="BD15" s="30"/>
      <c r="BE15" s="30"/>
      <c r="BF15" s="30"/>
    </row>
    <row r="16" spans="1:58" s="32" customFormat="1" ht="15.6" customHeight="1">
      <c r="A16" s="120"/>
      <c r="B16" s="285"/>
      <c r="C16" s="381" t="s">
        <v>192</v>
      </c>
      <c r="D16" s="381"/>
      <c r="E16" s="382"/>
      <c r="F16" s="281"/>
      <c r="G16" s="281"/>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8">SUM(Z19)</f>
        <v>0</v>
      </c>
      <c r="AA16" s="247">
        <f t="shared" si="8"/>
        <v>0</v>
      </c>
      <c r="AB16" s="247">
        <f t="shared" ref="AB16:AF16" si="9">SUM(AB19)</f>
        <v>0</v>
      </c>
      <c r="AC16" s="247">
        <f t="shared" si="9"/>
        <v>0</v>
      </c>
      <c r="AD16" s="247">
        <f t="shared" si="9"/>
        <v>0</v>
      </c>
      <c r="AE16" s="247">
        <f t="shared" si="9"/>
        <v>0</v>
      </c>
      <c r="AF16" s="247">
        <f t="shared" si="9"/>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A16" si="10">SUM(AU19)</f>
        <v>0</v>
      </c>
      <c r="AV16" s="248">
        <f t="shared" si="10"/>
        <v>0</v>
      </c>
      <c r="AW16" s="248">
        <f>SUM(AW19)</f>
        <v>0</v>
      </c>
      <c r="AX16" s="248">
        <f t="shared" si="10"/>
        <v>0</v>
      </c>
      <c r="AY16" s="248">
        <f t="shared" si="10"/>
        <v>0</v>
      </c>
      <c r="AZ16" s="248">
        <f t="shared" si="10"/>
        <v>0</v>
      </c>
      <c r="BA16" s="248">
        <f t="shared" si="10"/>
        <v>0</v>
      </c>
      <c r="BB16" s="248">
        <f t="shared" ref="BB16" si="11">SUM(BB19)</f>
        <v>0</v>
      </c>
    </row>
    <row r="17" spans="1:58" ht="109.2" outlineLevel="2">
      <c r="A17" s="115"/>
      <c r="B17" s="200"/>
      <c r="C17" s="201"/>
      <c r="D17" s="220"/>
      <c r="E17" s="276"/>
      <c r="F17" s="277"/>
      <c r="G17" s="278"/>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1'!AH17*'1. Standard_Cost'!$C$27+'Incremental_Cost Year 1'!AI17*'1. Standard_Cost'!$D$27+'Incremental_Cost Year 1'!AJ17+'Incremental_Cost Year 1'!AL17+AK17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2">SUM(AU17:BA17)-AT17</f>
        <v>0</v>
      </c>
      <c r="BC17" s="30"/>
      <c r="BD17" s="30"/>
      <c r="BE17" s="30"/>
      <c r="BF17" s="30"/>
    </row>
    <row r="18" spans="1:58" ht="109.2"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1'!AH18*'1. Standard_Cost'!$C$27+'Incremental_Cost Year 1'!AI18*'1. Standard_Cost'!$D$27+'Incremental_Cost Year 1'!AJ18+'Incremental_Cost Year 1'!AL18+AK18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2"/>
        <v>0</v>
      </c>
      <c r="BC18" s="30"/>
      <c r="BD18" s="30"/>
      <c r="BE18" s="30"/>
      <c r="BF18" s="30"/>
    </row>
    <row r="19" spans="1:58" ht="62.4"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A19" si="13">SUM(AU17:AU18)</f>
        <v>0</v>
      </c>
      <c r="AV19" s="175">
        <f t="shared" si="13"/>
        <v>0</v>
      </c>
      <c r="AW19" s="175">
        <f>SUM(AW17:AW18)</f>
        <v>0</v>
      </c>
      <c r="AX19" s="175">
        <f t="shared" si="13"/>
        <v>0</v>
      </c>
      <c r="AY19" s="175">
        <f t="shared" si="13"/>
        <v>0</v>
      </c>
      <c r="AZ19" s="175">
        <f t="shared" si="13"/>
        <v>0</v>
      </c>
      <c r="BA19" s="175">
        <f t="shared" si="13"/>
        <v>0</v>
      </c>
      <c r="BB19" s="175">
        <f t="shared" ref="BB19" si="14">SUM(BB17:BB18)</f>
        <v>0</v>
      </c>
      <c r="BC19" s="30"/>
      <c r="BD19" s="30"/>
      <c r="BE19" s="30"/>
      <c r="BF19" s="30"/>
    </row>
    <row r="20" spans="1:58" s="32" customFormat="1" ht="64.2" customHeight="1">
      <c r="A20" s="120"/>
      <c r="B20" s="285"/>
      <c r="C20" s="381" t="s">
        <v>195</v>
      </c>
      <c r="D20" s="381"/>
      <c r="E20" s="382"/>
      <c r="F20" s="281"/>
      <c r="G20" s="281"/>
      <c r="H20" s="114" t="s">
        <v>208</v>
      </c>
      <c r="I20" s="246"/>
      <c r="J20" s="246"/>
      <c r="K20" s="246"/>
      <c r="L20" s="247">
        <f>SUM(L25+L29+L37+L39)</f>
        <v>72888000</v>
      </c>
      <c r="M20" s="247">
        <f>SUM(M25+M29+M37+M39)</f>
        <v>12172296.000000002</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5">SUM(Z25+Z29+Z37+Z39)</f>
        <v>0</v>
      </c>
      <c r="AA20" s="247">
        <f t="shared" si="15"/>
        <v>0</v>
      </c>
      <c r="AB20" s="247">
        <f t="shared" ref="AB20:AF20" si="16">SUM(AB25+AB29+AB37+AB39)</f>
        <v>0</v>
      </c>
      <c r="AC20" s="247">
        <f t="shared" si="16"/>
        <v>156075500</v>
      </c>
      <c r="AD20" s="247">
        <f t="shared" si="16"/>
        <v>0</v>
      </c>
      <c r="AE20" s="247">
        <f t="shared" si="16"/>
        <v>31215100</v>
      </c>
      <c r="AF20" s="247">
        <f t="shared" si="16"/>
        <v>187290600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85060296</v>
      </c>
      <c r="AR20" s="248">
        <f>SUM(AR25+AR29+AR37+AR39)</f>
        <v>187290600</v>
      </c>
      <c r="AS20" s="248">
        <f>SUM(AS25+AS29+AS37+AS39)</f>
        <v>0</v>
      </c>
      <c r="AT20" s="248">
        <f>SUM(AT25+AT29+AT37+AT39)</f>
        <v>272350896</v>
      </c>
      <c r="AU20" s="248">
        <f t="shared" ref="AU20:BA20" si="17">SUM(AU25+AU29+AU37+AU39)</f>
        <v>272350896</v>
      </c>
      <c r="AV20" s="248">
        <f t="shared" si="17"/>
        <v>0</v>
      </c>
      <c r="AW20" s="248">
        <f>SUM(AW25+AW29+AW37+AW39)</f>
        <v>0</v>
      </c>
      <c r="AX20" s="248">
        <f t="shared" si="17"/>
        <v>0</v>
      </c>
      <c r="AY20" s="248">
        <f t="shared" si="17"/>
        <v>0</v>
      </c>
      <c r="AZ20" s="248">
        <f t="shared" si="17"/>
        <v>0</v>
      </c>
      <c r="BA20" s="248">
        <f t="shared" si="17"/>
        <v>0</v>
      </c>
      <c r="BB20" s="248">
        <f t="shared" ref="BB20" si="18">SUM(BB25+BB29+BB37+BB39)</f>
        <v>0</v>
      </c>
    </row>
    <row r="21" spans="1:58" ht="187.2"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f>213102000/12*3</f>
        <v>53275500</v>
      </c>
      <c r="AD21" s="129"/>
      <c r="AE21" s="127">
        <f>SUM(AD21,AC21,AB21,Y21,U21,T21,S21,R21)*'1. Standard_Cost'!$B$31</f>
        <v>10655100</v>
      </c>
      <c r="AF21" s="127">
        <f>SUM(AE21,AD21,AC21,AB21,Y21,U21,T21,S21,R21)</f>
        <v>63930600</v>
      </c>
      <c r="AG21" s="126"/>
      <c r="AH21" s="126"/>
      <c r="AI21" s="126"/>
      <c r="AJ21" s="130"/>
      <c r="AK21" s="130"/>
      <c r="AL21" s="130"/>
      <c r="AM21" s="127">
        <f>AG21*'1. Standard_Cost'!$B$27+'Incremental_Cost Year 1'!AH21*'1. Standard_Cost'!$C$27+'Incremental_Cost Year 1'!AI21*'1. Standard_Cost'!$D$27+'Incremental_Cost Year 1'!AJ21+'Incremental_Cost Year 1'!AL21+AK21</f>
        <v>0</v>
      </c>
      <c r="AN21" s="127">
        <f>AM21*'1. Standard_Cost'!$C$31</f>
        <v>0</v>
      </c>
      <c r="AO21" s="249"/>
      <c r="AQ21" s="171">
        <f>L21+M21</f>
        <v>0</v>
      </c>
      <c r="AR21" s="171">
        <f>AF21</f>
        <v>63930600</v>
      </c>
      <c r="AS21" s="171">
        <f>AM21+AN21</f>
        <v>0</v>
      </c>
      <c r="AT21" s="171">
        <f>SUM(AQ21,AR21,AS21)</f>
        <v>63930600</v>
      </c>
      <c r="AU21" s="250">
        <f>AT21</f>
        <v>63930600</v>
      </c>
      <c r="AV21" s="250"/>
      <c r="AW21" s="250"/>
      <c r="AX21" s="250"/>
      <c r="AY21" s="250"/>
      <c r="AZ21" s="250"/>
      <c r="BA21" s="250"/>
      <c r="BB21" s="251">
        <f t="shared" ref="BB21:BB24" si="19">SUM(AU21:BA21)-AT21</f>
        <v>0</v>
      </c>
      <c r="BC21" s="30"/>
      <c r="BD21" s="30"/>
      <c r="BE21" s="30"/>
      <c r="BF21" s="30"/>
    </row>
    <row r="22" spans="1:58" ht="46.8" outlineLevel="2">
      <c r="A22" s="115"/>
      <c r="B22" s="200"/>
      <c r="C22" s="201"/>
      <c r="D22" s="135"/>
      <c r="E22" s="219"/>
      <c r="F22" s="219"/>
      <c r="G22" s="313"/>
      <c r="H22" s="199" t="s">
        <v>225</v>
      </c>
      <c r="I22" s="130" t="s">
        <v>3</v>
      </c>
      <c r="J22" s="126">
        <v>3</v>
      </c>
      <c r="K22" s="126">
        <v>10</v>
      </c>
      <c r="L22" s="125">
        <f>IF(I22&lt;&gt;0,((VLOOKUP(I22,'1. Standard_Cost'!$B$4:$D$11,2)+VLOOKUP(I22,'1. Standard_Cost'!$B$4:$D$11,3))*J22*K22),"0")</f>
        <v>3024000</v>
      </c>
      <c r="M22" s="125">
        <f>L22*'1. Standard_Cost'!$F$4</f>
        <v>505008</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1'!AH22*'1. Standard_Cost'!$C$27+'Incremental_Cost Year 1'!AI22*'1. Standard_Cost'!$D$27+'Incremental_Cost Year 1'!AJ22+'Incremental_Cost Year 1'!AL22+AK22</f>
        <v>0</v>
      </c>
      <c r="AN22" s="127">
        <f>AM22*'1. Standard_Cost'!$C$31</f>
        <v>0</v>
      </c>
      <c r="AO22" s="249"/>
      <c r="AQ22" s="171">
        <f>L22+M22</f>
        <v>3529008</v>
      </c>
      <c r="AR22" s="171">
        <f>AF22</f>
        <v>60000</v>
      </c>
      <c r="AS22" s="171">
        <f>AM22+AN22</f>
        <v>0</v>
      </c>
      <c r="AT22" s="171">
        <f>SUM(AQ22,AR22,AS22)</f>
        <v>3589008</v>
      </c>
      <c r="AU22" s="250">
        <f>AT22</f>
        <v>3589008</v>
      </c>
      <c r="AV22" s="250"/>
      <c r="AW22" s="250"/>
      <c r="AX22" s="250"/>
      <c r="AY22" s="250"/>
      <c r="AZ22" s="250"/>
      <c r="BA22" s="250"/>
      <c r="BB22" s="251">
        <f t="shared" si="19"/>
        <v>0</v>
      </c>
      <c r="BC22" s="30"/>
      <c r="BD22" s="30"/>
      <c r="BE22" s="30"/>
      <c r="BF22" s="30"/>
    </row>
    <row r="23" spans="1:58" ht="46.8" outlineLevel="2">
      <c r="A23" s="115"/>
      <c r="B23" s="200"/>
      <c r="C23" s="201"/>
      <c r="D23" s="135"/>
      <c r="E23" s="219"/>
      <c r="F23" s="219"/>
      <c r="G23" s="313"/>
      <c r="H23" s="199" t="s">
        <v>383</v>
      </c>
      <c r="I23" s="130" t="s">
        <v>5</v>
      </c>
      <c r="J23" s="126">
        <v>1</v>
      </c>
      <c r="K23" s="126">
        <v>36</v>
      </c>
      <c r="L23" s="125">
        <f>IF(I23&lt;&gt;0,((VLOOKUP(I23,'1. Standard_Cost'!$B$4:$D$11,2)+VLOOKUP(I23,'1. Standard_Cost'!$B$4:$D$11,3))*J23*K23),"0")</f>
        <v>2545200</v>
      </c>
      <c r="M23" s="125">
        <f>L23*'1. Standard_Cost'!$F$4</f>
        <v>425048.4</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50000*36/12*3</f>
        <v>450000</v>
      </c>
      <c r="AD23" s="129"/>
      <c r="AE23" s="127">
        <f>SUM(AD23,AC23,AB23,Y23,U23,T23,S23,R23)*'1. Standard_Cost'!$B$31</f>
        <v>90000</v>
      </c>
      <c r="AF23" s="127">
        <f>SUM(AE23,AD23,AC23,AB23,Y23,U23,T23,S23,R23)</f>
        <v>540000</v>
      </c>
      <c r="AG23" s="126"/>
      <c r="AH23" s="126"/>
      <c r="AI23" s="126"/>
      <c r="AJ23" s="130"/>
      <c r="AK23" s="130"/>
      <c r="AL23" s="130"/>
      <c r="AM23" s="127">
        <f>AG23*'1. Standard_Cost'!$B$27+'Incremental_Cost Year 1'!AH23*'1. Standard_Cost'!$C$27+'Incremental_Cost Year 1'!AI23*'1. Standard_Cost'!$D$27+'Incremental_Cost Year 1'!AJ23+'Incremental_Cost Year 1'!AL23+AK23</f>
        <v>0</v>
      </c>
      <c r="AN23" s="127">
        <f>AM23*'1. Standard_Cost'!$C$31</f>
        <v>0</v>
      </c>
      <c r="AO23" s="249"/>
      <c r="AQ23" s="171">
        <f>L23+M23</f>
        <v>2970248.4</v>
      </c>
      <c r="AR23" s="171">
        <f>AF23</f>
        <v>540000</v>
      </c>
      <c r="AS23" s="171">
        <f>AM23+AN23</f>
        <v>0</v>
      </c>
      <c r="AT23" s="171">
        <f>SUM(AQ23,AR23,AS23)</f>
        <v>3510248.4</v>
      </c>
      <c r="AU23" s="250">
        <f>AT23</f>
        <v>3510248.4</v>
      </c>
      <c r="AV23" s="250"/>
      <c r="AW23" s="250"/>
      <c r="AX23" s="250"/>
      <c r="AY23" s="250"/>
      <c r="AZ23" s="250"/>
      <c r="BA23" s="250"/>
      <c r="BB23" s="251">
        <f t="shared" si="19"/>
        <v>0</v>
      </c>
      <c r="BC23" s="30"/>
      <c r="BD23" s="30"/>
      <c r="BE23" s="30"/>
      <c r="BF23" s="30"/>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1'!AH24*'1. Standard_Cost'!$C$27+'Incremental_Cost Year 1'!AI24*'1. Standard_Cost'!$D$27+'Incremental_Cost Year 1'!AJ24+'Incremental_Cost Year 1'!AL24+AK24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9"/>
        <v>0</v>
      </c>
      <c r="BC24" s="30"/>
      <c r="BD24" s="30"/>
      <c r="BE24" s="30"/>
      <c r="BF24" s="30"/>
    </row>
    <row r="25" spans="1:58" ht="62.4" outlineLevel="1">
      <c r="A25" s="115"/>
      <c r="B25" s="165"/>
      <c r="C25" s="166"/>
      <c r="D25" s="150" t="s">
        <v>384</v>
      </c>
      <c r="E25" s="139" t="s">
        <v>196</v>
      </c>
      <c r="F25" s="222">
        <v>2021</v>
      </c>
      <c r="G25" s="117">
        <v>2030</v>
      </c>
      <c r="H25" s="134" t="s">
        <v>197</v>
      </c>
      <c r="I25" s="252"/>
      <c r="J25" s="252"/>
      <c r="K25" s="252"/>
      <c r="L25" s="127">
        <f>SUM(L21:L24)</f>
        <v>5569200</v>
      </c>
      <c r="M25" s="127">
        <f>SUM(M21:M24)</f>
        <v>930056.4</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53775500</v>
      </c>
      <c r="AD25" s="127">
        <f>SUM(AD21:AD24)</f>
        <v>0</v>
      </c>
      <c r="AE25" s="127">
        <f>SUM(AE21:AE24)</f>
        <v>10755100</v>
      </c>
      <c r="AF25" s="127">
        <f>SUM(AF21:AF24)</f>
        <v>64530600</v>
      </c>
      <c r="AG25" s="252"/>
      <c r="AH25" s="252"/>
      <c r="AI25" s="252"/>
      <c r="AJ25" s="127">
        <f>SUM(AJ21:AJ24)</f>
        <v>0</v>
      </c>
      <c r="AK25" s="127">
        <f>SUM(AK21:AK24)</f>
        <v>0</v>
      </c>
      <c r="AL25" s="127">
        <f>SUM(AL21:AL24)</f>
        <v>0</v>
      </c>
      <c r="AM25" s="127">
        <f>SUM(AM21:AM24)</f>
        <v>0</v>
      </c>
      <c r="AN25" s="127">
        <f>SUM(AN21:AN24)</f>
        <v>0</v>
      </c>
      <c r="AO25" s="253"/>
      <c r="AP25" s="254"/>
      <c r="AQ25" s="175">
        <f>SUM(AQ21:AQ24)</f>
        <v>6499256.4000000004</v>
      </c>
      <c r="AR25" s="175">
        <f>SUM(AR21:AR24)</f>
        <v>64530600</v>
      </c>
      <c r="AS25" s="175">
        <f>SUM(AS21:AS24)</f>
        <v>0</v>
      </c>
      <c r="AT25" s="175">
        <f>SUM(AT21:AT24)</f>
        <v>71029856.400000006</v>
      </c>
      <c r="AU25" s="175">
        <f t="shared" ref="AU25:BA25" si="20">SUM(AU21:AU24)</f>
        <v>71029856.400000006</v>
      </c>
      <c r="AV25" s="175">
        <f t="shared" si="20"/>
        <v>0</v>
      </c>
      <c r="AW25" s="175">
        <f t="shared" si="20"/>
        <v>0</v>
      </c>
      <c r="AX25" s="175">
        <f t="shared" si="20"/>
        <v>0</v>
      </c>
      <c r="AY25" s="175">
        <f t="shared" si="20"/>
        <v>0</v>
      </c>
      <c r="AZ25" s="175">
        <f t="shared" si="20"/>
        <v>0</v>
      </c>
      <c r="BA25" s="175">
        <f t="shared" si="20"/>
        <v>0</v>
      </c>
      <c r="BB25" s="175">
        <f t="shared" ref="BB25" si="21">SUM(BB21:BB24)</f>
        <v>0</v>
      </c>
      <c r="BC25" s="30"/>
      <c r="BD25" s="30"/>
      <c r="BE25" s="30"/>
      <c r="BF25" s="30"/>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c r="AD26" s="129"/>
      <c r="AE26" s="127">
        <f>SUM(AD26,AC26,AB26,Y26,U26,T26,S26,R26)*'1. Standard_Cost'!$B$31</f>
        <v>0</v>
      </c>
      <c r="AF26" s="127">
        <f>SUM(AE26,AD26,AC26,AB26,Y26,U26,T26,S26,R26)</f>
        <v>0</v>
      </c>
      <c r="AG26" s="126"/>
      <c r="AH26" s="126"/>
      <c r="AI26" s="126"/>
      <c r="AJ26" s="130"/>
      <c r="AK26" s="130"/>
      <c r="AL26" s="130"/>
      <c r="AM26" s="127">
        <f>AG26*'1. Standard_Cost'!$B$27+'Incremental_Cost Year 1'!AH26*'1. Standard_Cost'!$C$27+'Incremental_Cost Year 1'!AI26*'1. Standard_Cost'!$D$27+'Incremental_Cost Year 1'!AJ26+'Incremental_Cost Year 1'!AL26+AK26</f>
        <v>0</v>
      </c>
      <c r="AN26" s="127">
        <f>AM26*'1. Standard_Cost'!$C$31</f>
        <v>0</v>
      </c>
      <c r="AO26" s="249"/>
      <c r="AQ26" s="171">
        <f>L26+M26</f>
        <v>0</v>
      </c>
      <c r="AR26" s="171">
        <f>AF26</f>
        <v>0</v>
      </c>
      <c r="AS26" s="171">
        <f>AM26+AN26</f>
        <v>0</v>
      </c>
      <c r="AT26" s="171">
        <f>SUM(AQ26,AR26,AS26)</f>
        <v>0</v>
      </c>
      <c r="AU26" s="250"/>
      <c r="AV26" s="250"/>
      <c r="AW26" s="250"/>
      <c r="AX26" s="250"/>
      <c r="AY26" s="250"/>
      <c r="AZ26" s="250"/>
      <c r="BA26" s="250"/>
      <c r="BB26" s="251">
        <f t="shared" ref="BB26:BB28" si="22">SUM(AU26:BA26)-AT26</f>
        <v>0</v>
      </c>
      <c r="BC26" s="30"/>
      <c r="BD26" s="30"/>
      <c r="BE26" s="30"/>
      <c r="BF26" s="30"/>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1'!AH27*'1. Standard_Cost'!$C$27+'Incremental_Cost Year 1'!AI27*'1. Standard_Cost'!$D$27+'Incremental_Cost Year 1'!AJ27+'Incremental_Cost Year 1'!AL27+AK27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22"/>
        <v>0</v>
      </c>
      <c r="BC27" s="30"/>
      <c r="BD27" s="30"/>
      <c r="BE27" s="30"/>
      <c r="BF27" s="30"/>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102000000</v>
      </c>
      <c r="AD28" s="129"/>
      <c r="AE28" s="127">
        <f>SUM(AD28,AC28,AB28,Y28,U28,T28,S28,R28)*'1. Standard_Cost'!$B$31</f>
        <v>20400000</v>
      </c>
      <c r="AF28" s="127">
        <f>SUM(AE28,AD28,AC28,AB28,Y28,U28,T28,S28,R28)</f>
        <v>122400000</v>
      </c>
      <c r="AG28" s="126"/>
      <c r="AH28" s="126"/>
      <c r="AI28" s="126"/>
      <c r="AJ28" s="130"/>
      <c r="AK28" s="130"/>
      <c r="AL28" s="130"/>
      <c r="AM28" s="127">
        <f>AG28*'1. Standard_Cost'!$B$27+'Incremental_Cost Year 1'!AH28*'1. Standard_Cost'!$C$27+'Incremental_Cost Year 1'!AI28*'1. Standard_Cost'!$D$27+'Incremental_Cost Year 1'!AJ28+'Incremental_Cost Year 1'!AL28+AK28</f>
        <v>0</v>
      </c>
      <c r="AN28" s="127">
        <f>AM28*'1. Standard_Cost'!$C$31</f>
        <v>0</v>
      </c>
      <c r="AO28" s="130"/>
      <c r="AQ28" s="171">
        <f>L28+M28</f>
        <v>0</v>
      </c>
      <c r="AR28" s="171">
        <f>AF28</f>
        <v>122400000</v>
      </c>
      <c r="AS28" s="171">
        <f>AM28+AN28</f>
        <v>0</v>
      </c>
      <c r="AT28" s="171">
        <f>SUM(AQ28,AR28,AS28)</f>
        <v>122400000</v>
      </c>
      <c r="AU28" s="250">
        <f>AT28</f>
        <v>122400000</v>
      </c>
      <c r="AV28" s="250"/>
      <c r="AW28" s="250"/>
      <c r="AX28" s="250"/>
      <c r="AY28" s="250"/>
      <c r="AZ28" s="250"/>
      <c r="BA28" s="250"/>
      <c r="BB28" s="251">
        <f t="shared" si="22"/>
        <v>0</v>
      </c>
      <c r="BC28" s="30"/>
      <c r="BD28" s="30"/>
      <c r="BE28" s="30"/>
      <c r="BF28" s="30"/>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102000000</v>
      </c>
      <c r="AD29" s="127">
        <f>SUM(AD26:AD28)</f>
        <v>0</v>
      </c>
      <c r="AE29" s="127">
        <f>SUM(AE26:AE28)</f>
        <v>20400000</v>
      </c>
      <c r="AF29" s="127">
        <f>SUM(AF26:AF28)</f>
        <v>122400000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122400000</v>
      </c>
      <c r="AS29" s="175">
        <f>SUM(AS26:AS28)</f>
        <v>0</v>
      </c>
      <c r="AT29" s="175">
        <f>SUM(AT26:AT28)</f>
        <v>122400000</v>
      </c>
      <c r="AU29" s="175">
        <f t="shared" ref="AU29:BA29" si="23">SUM(AU26:AU28)</f>
        <v>122400000</v>
      </c>
      <c r="AV29" s="175">
        <f t="shared" si="23"/>
        <v>0</v>
      </c>
      <c r="AW29" s="175">
        <f t="shared" si="23"/>
        <v>0</v>
      </c>
      <c r="AX29" s="175">
        <f t="shared" si="23"/>
        <v>0</v>
      </c>
      <c r="AY29" s="175">
        <f t="shared" si="23"/>
        <v>0</v>
      </c>
      <c r="AZ29" s="175">
        <f t="shared" si="23"/>
        <v>0</v>
      </c>
      <c r="BA29" s="175">
        <f t="shared" si="23"/>
        <v>0</v>
      </c>
      <c r="BB29" s="175">
        <f t="shared" ref="BB29" si="24">SUM(BB26:BB28)</f>
        <v>0</v>
      </c>
      <c r="BC29" s="30"/>
      <c r="BD29" s="30"/>
      <c r="BE29" s="30"/>
      <c r="BF29" s="30"/>
    </row>
    <row r="30" spans="1:58" ht="78" outlineLevel="2">
      <c r="A30" s="115"/>
      <c r="B30" s="200"/>
      <c r="C30" s="201"/>
      <c r="D30" s="138"/>
      <c r="E30" s="277"/>
      <c r="F30" s="277"/>
      <c r="G30" s="278"/>
      <c r="H30" s="299" t="s">
        <v>305</v>
      </c>
      <c r="I30" s="130" t="s">
        <v>3</v>
      </c>
      <c r="J30" s="126">
        <v>3</v>
      </c>
      <c r="K30" s="126">
        <v>4</v>
      </c>
      <c r="L30" s="125">
        <f>IF(I30&lt;&gt;0,((VLOOKUP(I30,'1. Standard_Cost'!$B$4:$D$11,2)+VLOOKUP(I30,'1. Standard_Cost'!$B$4:$D$11,3))*J30*K30),"0")</f>
        <v>1209600</v>
      </c>
      <c r="M30" s="125">
        <f>L30*'1. Standard_Cost'!$F$4</f>
        <v>202003.20000000001</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25">SUM(AE30,AD30,AC30,AB30,Y30,U30,T30,S30,R30)</f>
        <v>0</v>
      </c>
      <c r="AG30" s="126"/>
      <c r="AH30" s="126"/>
      <c r="AI30" s="126"/>
      <c r="AJ30" s="130"/>
      <c r="AK30" s="130"/>
      <c r="AL30" s="130"/>
      <c r="AM30" s="127">
        <f>AG30*'1. Standard_Cost'!$B$27+'Incremental_Cost Year 1'!AH30*'1. Standard_Cost'!$C$27+'Incremental_Cost Year 1'!AI30*'1. Standard_Cost'!$D$27+'Incremental_Cost Year 1'!AJ30+'Incremental_Cost Year 1'!AL30+AK30</f>
        <v>0</v>
      </c>
      <c r="AN30" s="127">
        <f>AM30*'1. Standard_Cost'!$C$31</f>
        <v>0</v>
      </c>
      <c r="AO30" s="249"/>
      <c r="AQ30" s="171">
        <f t="shared" ref="AQ30:AQ36" si="26">L30+M30</f>
        <v>1411603.2</v>
      </c>
      <c r="AR30" s="171">
        <f t="shared" ref="AR30:AR36" si="27">AF30</f>
        <v>0</v>
      </c>
      <c r="AS30" s="171">
        <f t="shared" ref="AS30:AS36" si="28">AM30+AN30</f>
        <v>0</v>
      </c>
      <c r="AT30" s="171">
        <f t="shared" ref="AT30:AT36" si="29">SUM(AQ30,AR30,AS30)</f>
        <v>1411603.2</v>
      </c>
      <c r="AU30" s="250">
        <f>AT30</f>
        <v>1411603.2</v>
      </c>
      <c r="AV30" s="250"/>
      <c r="AW30" s="250"/>
      <c r="AX30" s="250"/>
      <c r="AY30" s="250"/>
      <c r="AZ30" s="250"/>
      <c r="BA30" s="250"/>
      <c r="BB30" s="251">
        <f t="shared" ref="BB30" si="30">SUM(AU30:BA30)-AT30</f>
        <v>0</v>
      </c>
      <c r="BC30" s="30"/>
      <c r="BD30" s="30"/>
      <c r="BE30" s="30"/>
      <c r="BF30" s="30"/>
    </row>
    <row r="31" spans="1:58" ht="78" outlineLevel="2">
      <c r="A31" s="115"/>
      <c r="B31" s="200"/>
      <c r="C31" s="201"/>
      <c r="D31" s="135"/>
      <c r="E31" s="219"/>
      <c r="F31" s="219"/>
      <c r="G31" s="313"/>
      <c r="H31" s="213" t="s">
        <v>226</v>
      </c>
      <c r="I31" s="130" t="s">
        <v>5</v>
      </c>
      <c r="J31" s="126">
        <v>1</v>
      </c>
      <c r="K31" s="126">
        <v>420</v>
      </c>
      <c r="L31" s="125">
        <f>IF(I31&lt;&gt;0,((VLOOKUP(I31,'1. Standard_Cost'!$B$4:$D$11,2)+VLOOKUP(I31,'1. Standard_Cost'!$B$4:$D$11,3))*J31*K31),"0")</f>
        <v>29694000</v>
      </c>
      <c r="M31" s="125">
        <f>L31*'1. Standard_Cost'!$F$4</f>
        <v>4958898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25"/>
        <v>0</v>
      </c>
      <c r="AG31" s="126"/>
      <c r="AH31" s="126"/>
      <c r="AI31" s="126"/>
      <c r="AJ31" s="130"/>
      <c r="AK31" s="130"/>
      <c r="AL31" s="130"/>
      <c r="AM31" s="127">
        <f>AG31*'1. Standard_Cost'!$B$27+'Incremental_Cost Year 1'!AH31*'1. Standard_Cost'!$C$27+'Incremental_Cost Year 1'!AI31*'1. Standard_Cost'!$D$27+'Incremental_Cost Year 1'!AJ31+'Incremental_Cost Year 1'!AL31+AK31</f>
        <v>0</v>
      </c>
      <c r="AN31" s="127">
        <f>AM31*'1. Standard_Cost'!$C$31</f>
        <v>0</v>
      </c>
      <c r="AO31" s="249"/>
      <c r="AQ31" s="171">
        <f t="shared" si="26"/>
        <v>34652898</v>
      </c>
      <c r="AR31" s="171">
        <f t="shared" si="27"/>
        <v>0</v>
      </c>
      <c r="AS31" s="171">
        <f t="shared" si="28"/>
        <v>0</v>
      </c>
      <c r="AT31" s="171">
        <f t="shared" si="29"/>
        <v>34652898</v>
      </c>
      <c r="AU31" s="250">
        <f>AT31</f>
        <v>34652898</v>
      </c>
      <c r="AV31" s="250"/>
      <c r="AW31" s="250"/>
      <c r="AX31" s="250"/>
      <c r="AY31" s="250"/>
      <c r="AZ31" s="250"/>
      <c r="BA31" s="250"/>
      <c r="BB31" s="251">
        <f t="shared" ref="BB31:BB36" si="31">SUM(AU31:BA31)-AT31</f>
        <v>0</v>
      </c>
      <c r="BC31" s="30"/>
      <c r="BD31" s="30"/>
      <c r="BE31" s="30"/>
      <c r="BF31" s="30"/>
    </row>
    <row r="32" spans="1:58" ht="78" outlineLevel="2">
      <c r="A32" s="115"/>
      <c r="B32" s="200"/>
      <c r="C32" s="201"/>
      <c r="D32" s="135"/>
      <c r="E32" s="219"/>
      <c r="F32" s="219"/>
      <c r="G32" s="313"/>
      <c r="H32" s="213" t="s">
        <v>306</v>
      </c>
      <c r="I32" s="130" t="s">
        <v>4</v>
      </c>
      <c r="J32" s="126">
        <v>1</v>
      </c>
      <c r="K32" s="126">
        <v>36</v>
      </c>
      <c r="L32" s="125">
        <f>IF(I32&lt;&gt;0,((VLOOKUP(I32,'1. Standard_Cost'!$B$4:$D$11,2)+VLOOKUP(I32,'1. Standard_Cost'!$B$4:$D$11,3))*J32*K32),"0")</f>
        <v>2907000</v>
      </c>
      <c r="M32" s="125">
        <f>L32*'1. Standard_Cost'!$F$4</f>
        <v>485469</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25"/>
        <v>0</v>
      </c>
      <c r="AG32" s="126"/>
      <c r="AH32" s="126"/>
      <c r="AI32" s="126"/>
      <c r="AJ32" s="130"/>
      <c r="AK32" s="130"/>
      <c r="AL32" s="130"/>
      <c r="AM32" s="127">
        <f>AG32*'1. Standard_Cost'!$B$27+'Incremental_Cost Year 1'!AH32*'1. Standard_Cost'!$C$27+'Incremental_Cost Year 1'!AI32*'1. Standard_Cost'!$D$27+'Incremental_Cost Year 1'!AJ32+'Incremental_Cost Year 1'!AL32+AK32</f>
        <v>0</v>
      </c>
      <c r="AN32" s="127">
        <f>AM32*'1. Standard_Cost'!$C$31</f>
        <v>0</v>
      </c>
      <c r="AO32" s="249"/>
      <c r="AQ32" s="171">
        <f t="shared" si="26"/>
        <v>3392469</v>
      </c>
      <c r="AR32" s="171">
        <f t="shared" si="27"/>
        <v>0</v>
      </c>
      <c r="AS32" s="171">
        <f t="shared" si="28"/>
        <v>0</v>
      </c>
      <c r="AT32" s="171">
        <f t="shared" si="29"/>
        <v>3392469</v>
      </c>
      <c r="AU32" s="250">
        <f>AT32</f>
        <v>3392469</v>
      </c>
      <c r="AV32" s="250"/>
      <c r="AW32" s="250"/>
      <c r="AX32" s="250"/>
      <c r="AY32" s="250"/>
      <c r="AZ32" s="250"/>
      <c r="BA32" s="250"/>
      <c r="BB32" s="251">
        <f t="shared" si="31"/>
        <v>0</v>
      </c>
      <c r="BC32" s="30"/>
      <c r="BD32" s="30"/>
      <c r="BE32" s="30"/>
      <c r="BF32" s="30"/>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25"/>
        <v>0</v>
      </c>
      <c r="AG33" s="126"/>
      <c r="AH33" s="126"/>
      <c r="AI33" s="126"/>
      <c r="AJ33" s="130"/>
      <c r="AK33" s="130"/>
      <c r="AL33" s="130"/>
      <c r="AM33" s="127">
        <f>AG33*'1. Standard_Cost'!$B$27+'Incremental_Cost Year 1'!AH33*'1. Standard_Cost'!$C$27+'Incremental_Cost Year 1'!AI33*'1. Standard_Cost'!$D$27+'Incremental_Cost Year 1'!AJ33+'Incremental_Cost Year 1'!AL33+AK33</f>
        <v>0</v>
      </c>
      <c r="AN33" s="127">
        <f>AM33*'1. Standard_Cost'!$C$31</f>
        <v>0</v>
      </c>
      <c r="AO33" s="130"/>
      <c r="AQ33" s="171">
        <f t="shared" si="26"/>
        <v>0</v>
      </c>
      <c r="AR33" s="171">
        <f t="shared" si="27"/>
        <v>0</v>
      </c>
      <c r="AS33" s="171">
        <f t="shared" si="28"/>
        <v>0</v>
      </c>
      <c r="AT33" s="171">
        <f t="shared" si="29"/>
        <v>0</v>
      </c>
      <c r="AU33" s="250"/>
      <c r="AV33" s="250"/>
      <c r="AW33" s="250"/>
      <c r="AX33" s="250"/>
      <c r="AY33" s="250"/>
      <c r="AZ33" s="250"/>
      <c r="BA33" s="250"/>
      <c r="BB33" s="251">
        <f t="shared" si="31"/>
        <v>0</v>
      </c>
      <c r="BC33" s="30"/>
      <c r="BD33" s="30"/>
      <c r="BE33" s="30"/>
      <c r="BF33" s="30"/>
    </row>
    <row r="34" spans="1:58" ht="109.2" outlineLevel="2">
      <c r="A34" s="115"/>
      <c r="B34" s="200"/>
      <c r="C34" s="201"/>
      <c r="D34" s="135"/>
      <c r="E34" s="219"/>
      <c r="F34" s="219"/>
      <c r="G34" s="313"/>
      <c r="H34" s="213" t="s">
        <v>390</v>
      </c>
      <c r="I34" s="130" t="s">
        <v>3</v>
      </c>
      <c r="J34" s="126">
        <v>3</v>
      </c>
      <c r="K34" s="126">
        <v>3</v>
      </c>
      <c r="L34" s="125">
        <f>IF(I34&lt;&gt;0,((VLOOKUP(I34,'1. Standard_Cost'!$B$4:$D$11,2)+VLOOKUP(I34,'1. Standard_Cost'!$B$4:$D$11,3))*J34*K34),"0")</f>
        <v>907200</v>
      </c>
      <c r="M34" s="125">
        <f>L34*'1. Standard_Cost'!$F$4</f>
        <v>151502.39999999999</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300000</v>
      </c>
      <c r="AD34" s="129"/>
      <c r="AE34" s="127">
        <f>SUM(AD34,AC34,AB34,Y34,U34,T34,S34,R34)*'1. Standard_Cost'!$B$31</f>
        <v>60000</v>
      </c>
      <c r="AF34" s="127">
        <f t="shared" si="25"/>
        <v>360000</v>
      </c>
      <c r="AG34" s="126"/>
      <c r="AH34" s="126"/>
      <c r="AI34" s="126"/>
      <c r="AJ34" s="130"/>
      <c r="AK34" s="130"/>
      <c r="AL34" s="130"/>
      <c r="AM34" s="127">
        <f>AG34*'1. Standard_Cost'!$B$27+'Incremental_Cost Year 1'!AH34*'1. Standard_Cost'!$C$27+'Incremental_Cost Year 1'!AI34*'1. Standard_Cost'!$D$27+'Incremental_Cost Year 1'!AJ34+'Incremental_Cost Year 1'!AL34+AK34</f>
        <v>0</v>
      </c>
      <c r="AN34" s="127">
        <f>AM34*'1. Standard_Cost'!$C$31</f>
        <v>0</v>
      </c>
      <c r="AO34" s="130"/>
      <c r="AQ34" s="171">
        <f t="shared" si="26"/>
        <v>1058702.3999999999</v>
      </c>
      <c r="AR34" s="171">
        <f t="shared" si="27"/>
        <v>360000</v>
      </c>
      <c r="AS34" s="171">
        <f t="shared" si="28"/>
        <v>0</v>
      </c>
      <c r="AT34" s="171">
        <f t="shared" si="29"/>
        <v>1418702.4</v>
      </c>
      <c r="AU34" s="250">
        <f>AT34</f>
        <v>1418702.4</v>
      </c>
      <c r="AV34" s="250"/>
      <c r="AW34" s="250"/>
      <c r="AX34" s="250"/>
      <c r="AY34" s="250"/>
      <c r="AZ34" s="250"/>
      <c r="BA34" s="250"/>
      <c r="BB34" s="251">
        <f t="shared" si="31"/>
        <v>0</v>
      </c>
      <c r="BC34" s="30"/>
      <c r="BD34" s="30"/>
      <c r="BE34" s="30"/>
      <c r="BF34" s="30"/>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25"/>
        <v>0</v>
      </c>
      <c r="AG35" s="126"/>
      <c r="AH35" s="126"/>
      <c r="AI35" s="126"/>
      <c r="AJ35" s="130"/>
      <c r="AK35" s="130"/>
      <c r="AL35" s="130"/>
      <c r="AM35" s="127">
        <f>AG35*'1. Standard_Cost'!$B$27+'Incremental_Cost Year 1'!AH35*'1. Standard_Cost'!$C$27+'Incremental_Cost Year 1'!AI35*'1. Standard_Cost'!$D$27+'Incremental_Cost Year 1'!AJ35+'Incremental_Cost Year 1'!AL35+AK35</f>
        <v>0</v>
      </c>
      <c r="AN35" s="127">
        <f>AM35*'1. Standard_Cost'!$C$31</f>
        <v>0</v>
      </c>
      <c r="AO35" s="130"/>
      <c r="AQ35" s="171">
        <f t="shared" si="26"/>
        <v>34652898</v>
      </c>
      <c r="AR35" s="171">
        <f t="shared" si="27"/>
        <v>0</v>
      </c>
      <c r="AS35" s="171">
        <f t="shared" si="28"/>
        <v>0</v>
      </c>
      <c r="AT35" s="171">
        <f t="shared" si="29"/>
        <v>34652898</v>
      </c>
      <c r="AU35" s="250">
        <f>AT35</f>
        <v>34652898</v>
      </c>
      <c r="AV35" s="250"/>
      <c r="AW35" s="250"/>
      <c r="AX35" s="250"/>
      <c r="AY35" s="250"/>
      <c r="AZ35" s="250"/>
      <c r="BA35" s="250"/>
      <c r="BB35" s="251">
        <f t="shared" si="31"/>
        <v>0</v>
      </c>
      <c r="BC35" s="30"/>
      <c r="BD35" s="30"/>
      <c r="BE35" s="30"/>
      <c r="BF35" s="30"/>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25"/>
        <v>0</v>
      </c>
      <c r="AG36" s="126"/>
      <c r="AH36" s="126"/>
      <c r="AI36" s="126"/>
      <c r="AJ36" s="130"/>
      <c r="AK36" s="130"/>
      <c r="AL36" s="130"/>
      <c r="AM36" s="127">
        <f>AG36*'1. Standard_Cost'!$B$27+'Incremental_Cost Year 1'!AH36*'1. Standard_Cost'!$C$27+'Incremental_Cost Year 1'!AI36*'1. Standard_Cost'!$D$27+'Incremental_Cost Year 1'!AJ36+'Incremental_Cost Year 1'!AL36+AK36</f>
        <v>0</v>
      </c>
      <c r="AN36" s="127">
        <f>AM36*'1. Standard_Cost'!$C$31</f>
        <v>0</v>
      </c>
      <c r="AO36" s="130"/>
      <c r="AQ36" s="171">
        <f t="shared" si="26"/>
        <v>3392469</v>
      </c>
      <c r="AR36" s="171">
        <f t="shared" si="27"/>
        <v>0</v>
      </c>
      <c r="AS36" s="171">
        <f t="shared" si="28"/>
        <v>0</v>
      </c>
      <c r="AT36" s="171">
        <f t="shared" si="29"/>
        <v>3392469</v>
      </c>
      <c r="AU36" s="250">
        <f>AT36</f>
        <v>3392469</v>
      </c>
      <c r="AV36" s="250"/>
      <c r="AW36" s="250"/>
      <c r="AX36" s="250"/>
      <c r="AY36" s="250"/>
      <c r="AZ36" s="250"/>
      <c r="BA36" s="250"/>
      <c r="BB36" s="251">
        <f t="shared" si="31"/>
        <v>0</v>
      </c>
      <c r="BC36" s="30"/>
      <c r="BD36" s="30"/>
      <c r="BE36" s="30"/>
      <c r="BF36" s="30"/>
    </row>
    <row r="37" spans="1:58" ht="62.4" outlineLevel="1">
      <c r="A37" s="115"/>
      <c r="B37" s="165"/>
      <c r="C37" s="166"/>
      <c r="D37" s="150" t="s">
        <v>384</v>
      </c>
      <c r="E37" s="139" t="s">
        <v>200</v>
      </c>
      <c r="F37" s="222">
        <v>2021</v>
      </c>
      <c r="G37" s="117">
        <v>2030</v>
      </c>
      <c r="H37" s="134" t="s">
        <v>201</v>
      </c>
      <c r="I37" s="252"/>
      <c r="J37" s="252"/>
      <c r="K37" s="252"/>
      <c r="L37" s="127">
        <f>SUM(L30:L36)</f>
        <v>67318800</v>
      </c>
      <c r="M37" s="127">
        <f>SUM(M30:M36)</f>
        <v>11242239.600000001</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300000</v>
      </c>
      <c r="AD37" s="127">
        <f>SUM(AD30:AD36)</f>
        <v>0</v>
      </c>
      <c r="AE37" s="127">
        <f>SUM(AE30:AE36)</f>
        <v>60000</v>
      </c>
      <c r="AF37" s="127">
        <f>SUM(AF30:AF36)</f>
        <v>360000</v>
      </c>
      <c r="AG37" s="252"/>
      <c r="AH37" s="252"/>
      <c r="AI37" s="252"/>
      <c r="AJ37" s="127">
        <f>SUM(AJ30:AJ36)</f>
        <v>0</v>
      </c>
      <c r="AK37" s="127">
        <f>SUM(AK30:AK36)</f>
        <v>0</v>
      </c>
      <c r="AL37" s="127">
        <f>SUM(AL30:AL36)</f>
        <v>0</v>
      </c>
      <c r="AM37" s="127">
        <f>SUM(AM30:AM36)</f>
        <v>0</v>
      </c>
      <c r="AN37" s="127">
        <f>SUM(AN30:AN36)</f>
        <v>0</v>
      </c>
      <c r="AO37" s="253"/>
      <c r="AP37" s="254"/>
      <c r="AQ37" s="175">
        <f>SUM(AQ30:AQ36)</f>
        <v>78561039.599999994</v>
      </c>
      <c r="AR37" s="175">
        <f>SUM(AR30:AR36)</f>
        <v>360000</v>
      </c>
      <c r="AS37" s="175">
        <f>SUM(AS30:AS36)</f>
        <v>0</v>
      </c>
      <c r="AT37" s="175">
        <f>SUM(AT30:AT36)</f>
        <v>78921039.599999994</v>
      </c>
      <c r="AU37" s="175">
        <f t="shared" ref="AU37:BA37" si="32">SUM(AU30:AU36)</f>
        <v>78921039.599999994</v>
      </c>
      <c r="AV37" s="175">
        <f t="shared" si="32"/>
        <v>0</v>
      </c>
      <c r="AW37" s="175">
        <f t="shared" si="32"/>
        <v>0</v>
      </c>
      <c r="AX37" s="175">
        <f t="shared" si="32"/>
        <v>0</v>
      </c>
      <c r="AY37" s="175">
        <f t="shared" si="32"/>
        <v>0</v>
      </c>
      <c r="AZ37" s="175">
        <f t="shared" si="32"/>
        <v>0</v>
      </c>
      <c r="BA37" s="175">
        <f t="shared" si="32"/>
        <v>0</v>
      </c>
      <c r="BB37" s="175">
        <f t="shared" ref="BB37" si="33">SUM(BB30:BB36)</f>
        <v>0</v>
      </c>
      <c r="BC37" s="30"/>
      <c r="BD37" s="30"/>
      <c r="BE37" s="30"/>
      <c r="BF37" s="30"/>
    </row>
    <row r="38" spans="1:58" ht="62.4" outlineLevel="2">
      <c r="A38" s="115"/>
      <c r="B38" s="165"/>
      <c r="C38" s="166"/>
      <c r="D38" s="378"/>
      <c r="E38" s="117"/>
      <c r="F38" s="379">
        <v>2021</v>
      </c>
      <c r="G38" s="379">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f>SUM(AD38,AC38,AB38,Y38,U38,T38,S38,R38)*'1. Standard_Cost'!$B$31</f>
        <v>0</v>
      </c>
      <c r="AF38" s="127">
        <f>SUM(AE38,AD38,AC38,AB38,Y38,U38,T38,S38,R38)</f>
        <v>0</v>
      </c>
      <c r="AG38" s="126"/>
      <c r="AH38" s="126"/>
      <c r="AI38" s="126"/>
      <c r="AJ38" s="130"/>
      <c r="AK38" s="130"/>
      <c r="AL38" s="130"/>
      <c r="AM38" s="127">
        <f>AG38*'1. Standard_Cost'!$B$27+'Incremental_Cost Year 1'!AH38*'1. Standard_Cost'!$C$27+'Incremental_Cost Year 1'!AI38*'1. Standard_Cost'!$D$27+'Incremental_Cost Year 1'!AJ38+'Incremental_Cost Year 1'!AL38+AK38</f>
        <v>0</v>
      </c>
      <c r="AN38" s="127">
        <f>AM38*'1. Standard_Cost'!$C$31</f>
        <v>0</v>
      </c>
      <c r="AO38" s="249"/>
      <c r="AQ38" s="171">
        <f>L38+M38</f>
        <v>0</v>
      </c>
      <c r="AR38" s="171">
        <f>AF38</f>
        <v>0</v>
      </c>
      <c r="AS38" s="171">
        <f>AM38+AN38</f>
        <v>0</v>
      </c>
      <c r="AT38" s="171">
        <f>SUM(AQ38,AR38,AS38)</f>
        <v>0</v>
      </c>
      <c r="AU38" s="250"/>
      <c r="AV38" s="250"/>
      <c r="AW38" s="250"/>
      <c r="AX38" s="250"/>
      <c r="AY38" s="250"/>
      <c r="AZ38" s="250"/>
      <c r="BA38" s="250"/>
      <c r="BB38" s="251">
        <f t="shared" ref="BB38" si="34">SUM(AU38:BA38)-AT38</f>
        <v>0</v>
      </c>
      <c r="BC38" s="30"/>
      <c r="BD38" s="30"/>
      <c r="BE38" s="30"/>
      <c r="BF38" s="30"/>
    </row>
    <row r="39" spans="1:58" ht="31.2" outlineLevel="1">
      <c r="A39" s="115"/>
      <c r="B39" s="200"/>
      <c r="C39" s="201"/>
      <c r="D39" s="349" t="s">
        <v>388</v>
      </c>
      <c r="E39" s="133"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A39" si="35">SUM(AU38:AU38)</f>
        <v>0</v>
      </c>
      <c r="AV39" s="175">
        <f t="shared" si="35"/>
        <v>0</v>
      </c>
      <c r="AW39" s="175">
        <f t="shared" si="35"/>
        <v>0</v>
      </c>
      <c r="AX39" s="175">
        <f t="shared" si="35"/>
        <v>0</v>
      </c>
      <c r="AY39" s="175">
        <f t="shared" si="35"/>
        <v>0</v>
      </c>
      <c r="AZ39" s="175">
        <f t="shared" si="35"/>
        <v>0</v>
      </c>
      <c r="BA39" s="175">
        <f t="shared" si="35"/>
        <v>0</v>
      </c>
      <c r="BB39" s="175">
        <f t="shared" ref="BB39" si="36">SUM(BB38:BB38)</f>
        <v>0</v>
      </c>
      <c r="BC39" s="30"/>
      <c r="BD39" s="30"/>
      <c r="BE39" s="30"/>
      <c r="BF39" s="30"/>
    </row>
    <row r="40" spans="1:58" s="32" customFormat="1" ht="36.6" customHeight="1">
      <c r="A40" s="120"/>
      <c r="B40" s="285"/>
      <c r="C40" s="381" t="s">
        <v>204</v>
      </c>
      <c r="D40" s="381"/>
      <c r="E40" s="382"/>
      <c r="F40" s="282"/>
      <c r="G40" s="281"/>
      <c r="H40" s="114" t="s">
        <v>207</v>
      </c>
      <c r="I40" s="246"/>
      <c r="J40" s="246"/>
      <c r="K40" s="246"/>
      <c r="L40" s="247">
        <f>SUM(L44)</f>
        <v>252000</v>
      </c>
      <c r="M40" s="247">
        <f>SUM(M44)</f>
        <v>42084</v>
      </c>
      <c r="N40" s="247"/>
      <c r="O40" s="247"/>
      <c r="P40" s="247"/>
      <c r="Q40" s="247"/>
      <c r="R40" s="247">
        <f>SUM(R44)</f>
        <v>0</v>
      </c>
      <c r="S40" s="247">
        <f>SUM(S44)</f>
        <v>0</v>
      </c>
      <c r="T40" s="247">
        <f>SUM(T44)</f>
        <v>0</v>
      </c>
      <c r="U40" s="247">
        <f>SUM(U44)</f>
        <v>0</v>
      </c>
      <c r="V40" s="247"/>
      <c r="W40" s="247"/>
      <c r="X40" s="247"/>
      <c r="Y40" s="247">
        <f>SUM(Y44)</f>
        <v>0</v>
      </c>
      <c r="Z40" s="247">
        <f t="shared" ref="Z40:AA40" si="37">SUM(Z44)</f>
        <v>0</v>
      </c>
      <c r="AA40" s="247">
        <f t="shared" si="37"/>
        <v>0</v>
      </c>
      <c r="AB40" s="247">
        <f t="shared" ref="AB40:AF40" si="38">SUM(AB44)</f>
        <v>0</v>
      </c>
      <c r="AC40" s="247">
        <f t="shared" si="38"/>
        <v>7000000</v>
      </c>
      <c r="AD40" s="247">
        <f t="shared" si="38"/>
        <v>0</v>
      </c>
      <c r="AE40" s="247">
        <f t="shared" si="38"/>
        <v>1060000</v>
      </c>
      <c r="AF40" s="247">
        <f t="shared" si="38"/>
        <v>8060000</v>
      </c>
      <c r="AG40" s="247"/>
      <c r="AH40" s="247"/>
      <c r="AI40" s="247"/>
      <c r="AJ40" s="247">
        <f>SUM(AJ44)</f>
        <v>0</v>
      </c>
      <c r="AK40" s="247">
        <f>SUM(AK44)</f>
        <v>0</v>
      </c>
      <c r="AL40" s="247">
        <f>SUM(AL44)</f>
        <v>0</v>
      </c>
      <c r="AM40" s="247">
        <f>SUM(AM44)</f>
        <v>0</v>
      </c>
      <c r="AN40" s="247">
        <f>SUM(AN44)</f>
        <v>0</v>
      </c>
      <c r="AO40" s="247"/>
      <c r="AP40" s="244"/>
      <c r="AQ40" s="248">
        <f>SUM(AQ44)</f>
        <v>294084</v>
      </c>
      <c r="AR40" s="248">
        <f>SUM(AR44)</f>
        <v>8060000</v>
      </c>
      <c r="AS40" s="248">
        <f>SUM(AS44)</f>
        <v>0</v>
      </c>
      <c r="AT40" s="248">
        <f>SUM(AT44)</f>
        <v>8354084</v>
      </c>
      <c r="AU40" s="248">
        <f t="shared" ref="AU40:BA40" si="39">SUM(AU44)</f>
        <v>294084</v>
      </c>
      <c r="AV40" s="248">
        <f t="shared" si="39"/>
        <v>0</v>
      </c>
      <c r="AW40" s="248">
        <f t="shared" si="39"/>
        <v>6360000</v>
      </c>
      <c r="AX40" s="248">
        <f t="shared" si="39"/>
        <v>0</v>
      </c>
      <c r="AY40" s="248">
        <f t="shared" si="39"/>
        <v>0</v>
      </c>
      <c r="AZ40" s="248">
        <f t="shared" si="39"/>
        <v>1700000</v>
      </c>
      <c r="BA40" s="248">
        <f t="shared" si="39"/>
        <v>0</v>
      </c>
      <c r="BB40" s="248">
        <f t="shared" ref="BB40" si="40">SUM(BB44)</f>
        <v>0</v>
      </c>
    </row>
    <row r="41" spans="1:58" ht="78" outlineLevel="2">
      <c r="A41" s="115"/>
      <c r="B41" s="200"/>
      <c r="C41" s="201"/>
      <c r="D41" s="138"/>
      <c r="E41" s="277"/>
      <c r="F41" s="277"/>
      <c r="G41" s="278"/>
      <c r="H41" s="213" t="s">
        <v>395</v>
      </c>
      <c r="I41" s="130" t="s">
        <v>3</v>
      </c>
      <c r="J41" s="126">
        <v>0.5</v>
      </c>
      <c r="K41" s="126">
        <v>5</v>
      </c>
      <c r="L41" s="125">
        <f>IF(I41&lt;&gt;0,((VLOOKUP(I41,'1. Standard_Cost'!$B$4:$D$11,2)+VLOOKUP(I41,'1. Standard_Cost'!$B$4:$D$11,3))*J41*K41),"0")</f>
        <v>252000</v>
      </c>
      <c r="M41" s="125">
        <f>L41*'1. Standard_Cost'!$F$4</f>
        <v>42084</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1700000</v>
      </c>
      <c r="AD41" s="129"/>
      <c r="AE41" s="127"/>
      <c r="AF41" s="127">
        <f>SUM(AE41,AD41,AC41,AB41,Y41,U41,T41,S41,R41)</f>
        <v>1700000</v>
      </c>
      <c r="AG41" s="126"/>
      <c r="AH41" s="126"/>
      <c r="AI41" s="126"/>
      <c r="AJ41" s="130"/>
      <c r="AK41" s="130"/>
      <c r="AL41" s="130"/>
      <c r="AM41" s="127">
        <f>AG41*'1. Standard_Cost'!$B$27+'Incremental_Cost Year 1'!AH41*'1. Standard_Cost'!$C$27+'Incremental_Cost Year 1'!AI41*'1. Standard_Cost'!$D$27+'Incremental_Cost Year 1'!AJ41+'Incremental_Cost Year 1'!AL41+AK41</f>
        <v>0</v>
      </c>
      <c r="AN41" s="127">
        <f>AM41*'1. Standard_Cost'!$C$31</f>
        <v>0</v>
      </c>
      <c r="AO41" s="249"/>
      <c r="AQ41" s="171">
        <f>L41+M41</f>
        <v>294084</v>
      </c>
      <c r="AR41" s="171">
        <f>AF41</f>
        <v>1700000</v>
      </c>
      <c r="AS41" s="171">
        <f>AM41+AN41</f>
        <v>0</v>
      </c>
      <c r="AT41" s="171">
        <f>SUM(AQ41,AR41,AS41)</f>
        <v>1994084</v>
      </c>
      <c r="AU41" s="250">
        <f>AQ41</f>
        <v>294084</v>
      </c>
      <c r="AV41" s="250"/>
      <c r="AW41" s="250"/>
      <c r="AX41" s="250"/>
      <c r="AY41" s="250"/>
      <c r="AZ41" s="250">
        <v>1700000</v>
      </c>
      <c r="BA41" s="250"/>
      <c r="BB41" s="251">
        <f t="shared" ref="BB41:BB43" si="41">SUM(AU41:BA41)-AT41</f>
        <v>0</v>
      </c>
      <c r="BC41" s="30"/>
      <c r="BD41" s="30"/>
      <c r="BE41" s="30"/>
      <c r="BF41" s="30"/>
    </row>
    <row r="42" spans="1:58" ht="156" outlineLevel="2">
      <c r="A42" s="115"/>
      <c r="B42" s="200"/>
      <c r="C42" s="201"/>
      <c r="D42" s="135"/>
      <c r="E42" s="219"/>
      <c r="F42" s="219"/>
      <c r="G42" s="313"/>
      <c r="H42" s="213" t="s">
        <v>538</v>
      </c>
      <c r="I42" s="130"/>
      <c r="J42" s="126"/>
      <c r="K42" s="126"/>
      <c r="L42" s="125" t="str">
        <f>IF(I42&lt;&gt;0,((VLOOKUP(I42,'1. Standard_Cost'!$B$4:$D$11,2)+VLOOKUP(I42,'1. Standard_Cost'!$B$4:$D$11,3))*J42*K42),"0")</f>
        <v>0</v>
      </c>
      <c r="M42" s="125">
        <f>L42*'1. Standard_Cost'!$F$4</f>
        <v>0</v>
      </c>
      <c r="N42" s="126"/>
      <c r="O42" s="126"/>
      <c r="P42" s="126"/>
      <c r="Q42" s="126"/>
      <c r="R42" s="127">
        <f>'1. Standard_Cost'!$B$15*N42*P42</f>
        <v>0</v>
      </c>
      <c r="S42" s="127">
        <f>N42*O42*P42*'1. Standard_Cost'!$C$15</f>
        <v>0</v>
      </c>
      <c r="T42" s="127">
        <f>N42*P42*Q42*'1. Standard_Cost'!$D$15</f>
        <v>0</v>
      </c>
      <c r="U42" s="127">
        <f>N42*O42*'1. Standard_Cost'!$E$15</f>
        <v>0</v>
      </c>
      <c r="V42" s="126"/>
      <c r="W42" s="126"/>
      <c r="X42" s="126"/>
      <c r="Y42" s="127">
        <f>+V42*((X42*'1. Standard_Cost'!$B$19)+(W42*X42*'1. Standard_Cost'!$C$19))</f>
        <v>0</v>
      </c>
      <c r="Z42" s="126"/>
      <c r="AA42" s="126"/>
      <c r="AB42" s="127">
        <f>+Z42*'1. Standard_Cost'!$B$23+AA42*'1. Standard_Cost'!$C$23</f>
        <v>0</v>
      </c>
      <c r="AC42" s="128">
        <v>5300000</v>
      </c>
      <c r="AD42" s="129"/>
      <c r="AE42" s="127">
        <f>SUM(AD42,AC42,AB42,Y42,U42,T42,S42,R42)*'1. Standard_Cost'!$B$31</f>
        <v>1060000</v>
      </c>
      <c r="AF42" s="127">
        <f>SUM(AE42,AD42,AC42,AB42,Y42,U42,T42,S42,R42)</f>
        <v>6360000</v>
      </c>
      <c r="AG42" s="126"/>
      <c r="AH42" s="126"/>
      <c r="AI42" s="126"/>
      <c r="AJ42" s="130"/>
      <c r="AK42" s="130"/>
      <c r="AL42" s="130"/>
      <c r="AM42" s="127">
        <f>AG42*'1. Standard_Cost'!$B$27+'Incremental_Cost Year 1'!AH42*'1. Standard_Cost'!$C$27+'Incremental_Cost Year 1'!AI42*'1. Standard_Cost'!$D$27+'Incremental_Cost Year 1'!AJ42+'Incremental_Cost Year 1'!AL42+AK42</f>
        <v>0</v>
      </c>
      <c r="AN42" s="127">
        <f>AM42*'1. Standard_Cost'!$C$31</f>
        <v>0</v>
      </c>
      <c r="AO42" s="130"/>
      <c r="AQ42" s="171">
        <f>L42+M42</f>
        <v>0</v>
      </c>
      <c r="AR42" s="171">
        <f>AF42</f>
        <v>6360000</v>
      </c>
      <c r="AS42" s="171">
        <f>AM42+AN42</f>
        <v>0</v>
      </c>
      <c r="AT42" s="171">
        <f>SUM(AQ42,AR42,AS42)</f>
        <v>6360000</v>
      </c>
      <c r="AU42" s="250"/>
      <c r="AV42" s="250"/>
      <c r="AW42" s="250">
        <v>6360000</v>
      </c>
      <c r="AX42" s="250"/>
      <c r="AY42" s="250"/>
      <c r="AZ42" s="250"/>
      <c r="BA42" s="250"/>
      <c r="BB42" s="251">
        <f t="shared" si="41"/>
        <v>0</v>
      </c>
      <c r="BC42" s="30"/>
      <c r="BD42" s="30"/>
      <c r="BE42" s="30"/>
      <c r="BF42" s="30"/>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f>SUM(AD43,AC43,AB43,Y43,U43,T43,S43,R43)*'1. Standard_Cost'!$B$31</f>
        <v>0</v>
      </c>
      <c r="AF43" s="127">
        <f>SUM(AE43,AD43,AC43,AB43,Y43,U43,T43,S43,R43)</f>
        <v>0</v>
      </c>
      <c r="AG43" s="126"/>
      <c r="AH43" s="126"/>
      <c r="AI43" s="126"/>
      <c r="AJ43" s="130"/>
      <c r="AK43" s="130"/>
      <c r="AL43" s="130"/>
      <c r="AM43" s="127">
        <f>AG43*'1. Standard_Cost'!$B$27+'Incremental_Cost Year 1'!AH43*'1. Standard_Cost'!$C$27+'Incremental_Cost Year 1'!AI43*'1. Standard_Cost'!$D$27+'Incremental_Cost Year 1'!AJ43+'Incremental_Cost Year 1'!AL43+AK43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41"/>
        <v>0</v>
      </c>
      <c r="BC43" s="30"/>
      <c r="BD43" s="30"/>
      <c r="BE43" s="30"/>
      <c r="BF43" s="30"/>
    </row>
    <row r="44" spans="1:58" ht="62.4" outlineLevel="1">
      <c r="A44" s="115"/>
      <c r="B44" s="165"/>
      <c r="C44" s="166"/>
      <c r="D44" s="150" t="s">
        <v>396</v>
      </c>
      <c r="E44" s="139" t="s">
        <v>205</v>
      </c>
      <c r="F44" s="222">
        <v>2022</v>
      </c>
      <c r="G44" s="117">
        <v>2030</v>
      </c>
      <c r="H44" s="134" t="s">
        <v>206</v>
      </c>
      <c r="I44" s="252"/>
      <c r="J44" s="252"/>
      <c r="K44" s="252"/>
      <c r="L44" s="127">
        <f>SUM(L41:L43)</f>
        <v>252000</v>
      </c>
      <c r="M44" s="127">
        <f>SUM(M41:M43)</f>
        <v>42084</v>
      </c>
      <c r="N44" s="127"/>
      <c r="O44" s="252"/>
      <c r="P44" s="252"/>
      <c r="Q44" s="252"/>
      <c r="R44" s="127">
        <f>SUM(R41:R43)</f>
        <v>0</v>
      </c>
      <c r="S44" s="127">
        <f>SUM(S41:S43)</f>
        <v>0</v>
      </c>
      <c r="T44" s="127">
        <f>SUM(T41:T43)</f>
        <v>0</v>
      </c>
      <c r="U44" s="127">
        <f>SUM(U41:U43)</f>
        <v>0</v>
      </c>
      <c r="V44" s="252"/>
      <c r="W44" s="252"/>
      <c r="X44" s="252"/>
      <c r="Y44" s="127">
        <f>SUM(Y41:Y43)</f>
        <v>0</v>
      </c>
      <c r="Z44" s="252"/>
      <c r="AA44" s="252"/>
      <c r="AB44" s="127">
        <f>SUM(AB41:AB43)</f>
        <v>0</v>
      </c>
      <c r="AC44" s="127">
        <f>SUM(AC41:AC43)</f>
        <v>7000000</v>
      </c>
      <c r="AD44" s="127">
        <f>SUM(AD41:AD43)</f>
        <v>0</v>
      </c>
      <c r="AE44" s="127">
        <f>SUM(AE41:AE43)</f>
        <v>1060000</v>
      </c>
      <c r="AF44" s="127">
        <f>SUM(AF41:AF43)</f>
        <v>8060000</v>
      </c>
      <c r="AG44" s="252"/>
      <c r="AH44" s="252"/>
      <c r="AI44" s="252"/>
      <c r="AJ44" s="127">
        <f>SUM(AJ41:AJ43)</f>
        <v>0</v>
      </c>
      <c r="AK44" s="127">
        <f>SUM(AK41:AK43)</f>
        <v>0</v>
      </c>
      <c r="AL44" s="127">
        <f>SUM(AL41:AL43)</f>
        <v>0</v>
      </c>
      <c r="AM44" s="127">
        <f>SUM(AM41:AM43)</f>
        <v>0</v>
      </c>
      <c r="AN44" s="127">
        <f>SUM(AN41:AN43)</f>
        <v>0</v>
      </c>
      <c r="AO44" s="253"/>
      <c r="AP44" s="254"/>
      <c r="AQ44" s="175">
        <f>SUM(AQ41:AQ43)</f>
        <v>294084</v>
      </c>
      <c r="AR44" s="175">
        <f>SUM(AR41:AR43)</f>
        <v>8060000</v>
      </c>
      <c r="AS44" s="175">
        <f>SUM(AS41:AS43)</f>
        <v>0</v>
      </c>
      <c r="AT44" s="175">
        <f>SUM(AT41:AT43)</f>
        <v>8354084</v>
      </c>
      <c r="AU44" s="175">
        <f t="shared" ref="AU44:BA44" si="42">SUM(AU41:AU43)</f>
        <v>294084</v>
      </c>
      <c r="AV44" s="175">
        <f t="shared" si="42"/>
        <v>0</v>
      </c>
      <c r="AW44" s="175">
        <f t="shared" si="42"/>
        <v>6360000</v>
      </c>
      <c r="AX44" s="175">
        <f t="shared" si="42"/>
        <v>0</v>
      </c>
      <c r="AY44" s="175">
        <f t="shared" si="42"/>
        <v>0</v>
      </c>
      <c r="AZ44" s="175">
        <f t="shared" si="42"/>
        <v>1700000</v>
      </c>
      <c r="BA44" s="175">
        <f t="shared" si="42"/>
        <v>0</v>
      </c>
      <c r="BB44" s="175">
        <f t="shared" ref="BB44" si="43">SUM(BB41:BB43)</f>
        <v>0</v>
      </c>
      <c r="BC44" s="30"/>
      <c r="BD44" s="30"/>
      <c r="BE44" s="30"/>
      <c r="BF44" s="30"/>
    </row>
    <row r="45" spans="1:58" s="32" customFormat="1" ht="47.4" customHeight="1">
      <c r="A45" s="120"/>
      <c r="B45" s="285"/>
      <c r="C45" s="381" t="s">
        <v>210</v>
      </c>
      <c r="D45" s="381"/>
      <c r="E45" s="382"/>
      <c r="F45" s="282"/>
      <c r="G45" s="281"/>
      <c r="H45" s="114" t="s">
        <v>213</v>
      </c>
      <c r="I45" s="246"/>
      <c r="J45" s="246"/>
      <c r="K45" s="246"/>
      <c r="L45" s="247">
        <f>SUM(L50+L56+L60)</f>
        <v>270512197.14285713</v>
      </c>
      <c r="M45" s="247">
        <f>SUM(M50+M56+M60)</f>
        <v>45175536.922857143</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44">SUM(Z50+Z56+Z60)</f>
        <v>0</v>
      </c>
      <c r="AA45" s="247">
        <f t="shared" si="44"/>
        <v>0</v>
      </c>
      <c r="AB45" s="247">
        <f t="shared" ref="AB45:AF45" si="45">SUM(AB50+AB56+AB60)</f>
        <v>0</v>
      </c>
      <c r="AC45" s="247">
        <f t="shared" si="45"/>
        <v>12850000</v>
      </c>
      <c r="AD45" s="247">
        <f t="shared" si="45"/>
        <v>0</v>
      </c>
      <c r="AE45" s="247">
        <f t="shared" si="45"/>
        <v>2010000</v>
      </c>
      <c r="AF45" s="247">
        <f t="shared" si="45"/>
        <v>14860000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315687734.0657143</v>
      </c>
      <c r="AR45" s="248">
        <f>SUM(AR50+AR56+AR60)</f>
        <v>14860000</v>
      </c>
      <c r="AS45" s="248">
        <f>SUM(AS50+AS56+AS60)</f>
        <v>0</v>
      </c>
      <c r="AT45" s="248">
        <f>SUM(AT50+AT56+AT60)</f>
        <v>330547734.0657143</v>
      </c>
      <c r="AU45" s="248">
        <f t="shared" ref="AU45:BA45" si="46">SUM(AU50+AU56+AU60)</f>
        <v>327747733.8157143</v>
      </c>
      <c r="AV45" s="248">
        <f t="shared" si="46"/>
        <v>0</v>
      </c>
      <c r="AW45" s="248">
        <f t="shared" si="46"/>
        <v>0</v>
      </c>
      <c r="AX45" s="248">
        <f t="shared" si="46"/>
        <v>2800000</v>
      </c>
      <c r="AY45" s="248">
        <f t="shared" si="46"/>
        <v>0</v>
      </c>
      <c r="AZ45" s="248">
        <f t="shared" si="46"/>
        <v>0</v>
      </c>
      <c r="BA45" s="248">
        <f t="shared" si="46"/>
        <v>0</v>
      </c>
      <c r="BB45" s="248">
        <f t="shared" ref="BB45" si="47">SUM(BB50+BB56+BB60)</f>
        <v>-0.25</v>
      </c>
    </row>
    <row r="46" spans="1:58" ht="78" outlineLevel="2">
      <c r="A46" s="115"/>
      <c r="B46" s="200"/>
      <c r="C46" s="201"/>
      <c r="D46" s="138"/>
      <c r="E46" s="277"/>
      <c r="F46" s="277"/>
      <c r="G46" s="278"/>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1'!AH46*'1. Standard_Cost'!$C$27+'Incremental_Cost Year 1'!AI46*'1. Standard_Cost'!$D$27+'Incremental_Cost Year 1'!AJ46+'Incremental_Cost Year 1'!AL46+AK46</f>
        <v>0</v>
      </c>
      <c r="AN46" s="127">
        <f>AM46*'1. Standard_Cost'!$C$31</f>
        <v>0</v>
      </c>
      <c r="AO46" s="249"/>
      <c r="AQ46" s="171">
        <f>L46+M46</f>
        <v>0</v>
      </c>
      <c r="AR46" s="171">
        <f>AF46</f>
        <v>0</v>
      </c>
      <c r="AS46" s="171">
        <f>AM46+AN46</f>
        <v>0</v>
      </c>
      <c r="AT46" s="171">
        <f>SUM(AQ46,AR46,AS46)</f>
        <v>0</v>
      </c>
      <c r="AU46" s="250"/>
      <c r="AV46" s="250"/>
      <c r="AW46" s="250"/>
      <c r="AX46" s="250"/>
      <c r="AY46" s="250"/>
      <c r="AZ46" s="250"/>
      <c r="BA46" s="250"/>
      <c r="BB46" s="251">
        <f t="shared" ref="BB46:BB49" si="48">SUM(AU46:BA46)-AT46</f>
        <v>0</v>
      </c>
      <c r="BC46" s="30"/>
      <c r="BD46" s="30"/>
      <c r="BE46" s="30"/>
      <c r="BF46" s="30"/>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1'!AH47*'1. Standard_Cost'!$C$27+'Incremental_Cost Year 1'!AI47*'1. Standard_Cost'!$D$27+'Incremental_Cost Year 1'!AJ47+'Incremental_Cost Year 1'!AL47+AK47</f>
        <v>0</v>
      </c>
      <c r="AN47" s="127">
        <f>AM47*'1. Standard_Cost'!$C$31</f>
        <v>0</v>
      </c>
      <c r="AO47" s="130"/>
      <c r="AQ47" s="171">
        <f>L47+M47</f>
        <v>0</v>
      </c>
      <c r="AR47" s="171">
        <f>AF47</f>
        <v>0</v>
      </c>
      <c r="AS47" s="171">
        <f>AM47+AN47</f>
        <v>0</v>
      </c>
      <c r="AT47" s="171">
        <f>SUM(AQ47,AR47,AS47)</f>
        <v>0</v>
      </c>
      <c r="AU47" s="250"/>
      <c r="AV47" s="250"/>
      <c r="AW47" s="250"/>
      <c r="AX47" s="250">
        <f>AT47</f>
        <v>0</v>
      </c>
      <c r="AY47" s="250"/>
      <c r="AZ47" s="250"/>
      <c r="BA47" s="250"/>
      <c r="BB47" s="251">
        <f t="shared" si="48"/>
        <v>0</v>
      </c>
      <c r="BC47" s="30"/>
      <c r="BD47" s="30"/>
      <c r="BE47" s="30"/>
      <c r="BF47" s="30"/>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1'!AH48*'1. Standard_Cost'!$C$27+'Incremental_Cost Year 1'!AI48*'1. Standard_Cost'!$D$27+'Incremental_Cost Year 1'!AJ48+'Incremental_Cost Year 1'!AL48+AK48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48"/>
        <v>0</v>
      </c>
      <c r="BC48" s="30"/>
      <c r="BD48" s="30"/>
      <c r="BE48" s="30"/>
      <c r="BF48" s="30"/>
    </row>
    <row r="49" spans="1:58" ht="93.6" outlineLevel="2">
      <c r="A49" s="115"/>
      <c r="B49" s="200"/>
      <c r="C49" s="201"/>
      <c r="D49" s="223"/>
      <c r="E49" s="219"/>
      <c r="F49" s="219"/>
      <c r="G49" s="313"/>
      <c r="H49" s="199" t="s">
        <v>398</v>
      </c>
      <c r="I49" s="130" t="s">
        <v>4</v>
      </c>
      <c r="J49" s="126">
        <v>1</v>
      </c>
      <c r="K49" s="126">
        <v>5</v>
      </c>
      <c r="L49" s="125">
        <f>IF(I49&lt;&gt;0,((VLOOKUP(I49,'1. Standard_Cost'!$B$4:$D$11,2)+VLOOKUP(I49,'1. Standard_Cost'!$B$4:$D$11,3))*J49*K49),"0")</f>
        <v>403750</v>
      </c>
      <c r="M49" s="125">
        <f>L49*'1. Standard_Cost'!$F$4</f>
        <v>67426.25</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1700000</v>
      </c>
      <c r="AD49" s="129"/>
      <c r="AE49" s="127"/>
      <c r="AF49" s="127">
        <f>SUM(AE49,AD49,AC49,AB49,Y49,U49,T49,S49,R49)</f>
        <v>1700000</v>
      </c>
      <c r="AG49" s="126"/>
      <c r="AH49" s="126"/>
      <c r="AI49" s="126"/>
      <c r="AJ49" s="130"/>
      <c r="AK49" s="130"/>
      <c r="AL49" s="130"/>
      <c r="AM49" s="127">
        <f>AG49*'1. Standard_Cost'!$B$27+'Incremental_Cost Year 1'!AH49*'1. Standard_Cost'!$C$27+'Incremental_Cost Year 1'!AI49*'1. Standard_Cost'!$D$27+'Incremental_Cost Year 1'!AJ49+'Incremental_Cost Year 1'!AL49+AK49</f>
        <v>0</v>
      </c>
      <c r="AN49" s="127">
        <f>AM49*'1. Standard_Cost'!$C$31</f>
        <v>0</v>
      </c>
      <c r="AO49" s="130"/>
      <c r="AQ49" s="171">
        <f>L49+M49</f>
        <v>471176.25</v>
      </c>
      <c r="AR49" s="171">
        <f>AF49</f>
        <v>1700000</v>
      </c>
      <c r="AS49" s="171">
        <f>AM49+AN49</f>
        <v>0</v>
      </c>
      <c r="AT49" s="171">
        <f>SUM(AQ49,AR49,AS49)</f>
        <v>2171176.25</v>
      </c>
      <c r="AU49" s="250">
        <v>471176</v>
      </c>
      <c r="AV49" s="250"/>
      <c r="AW49" s="250"/>
      <c r="AX49" s="250">
        <v>1700000</v>
      </c>
      <c r="AY49" s="250"/>
      <c r="AZ49" s="250"/>
      <c r="BA49" s="250"/>
      <c r="BB49" s="251">
        <f t="shared" si="48"/>
        <v>-0.25</v>
      </c>
      <c r="BC49" s="30"/>
      <c r="BD49" s="30"/>
      <c r="BE49" s="30"/>
      <c r="BF49" s="30"/>
    </row>
    <row r="50" spans="1:58" ht="46.8" outlineLevel="1">
      <c r="A50" s="115"/>
      <c r="B50" s="165"/>
      <c r="C50" s="166"/>
      <c r="D50" s="107" t="s">
        <v>388</v>
      </c>
      <c r="E50" s="139" t="s">
        <v>211</v>
      </c>
      <c r="F50" s="222">
        <v>2021</v>
      </c>
      <c r="G50" s="117">
        <v>2023</v>
      </c>
      <c r="H50" s="134" t="s">
        <v>212</v>
      </c>
      <c r="I50" s="252"/>
      <c r="J50" s="252"/>
      <c r="K50" s="252"/>
      <c r="L50" s="127">
        <f>SUM(L46:L49)</f>
        <v>403750</v>
      </c>
      <c r="M50" s="127">
        <f>SUM(M46:M49)</f>
        <v>67426.25</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1700000</v>
      </c>
      <c r="AD50" s="127">
        <f>SUM(AD46:AD49)</f>
        <v>0</v>
      </c>
      <c r="AE50" s="127">
        <f>SUM(AE46:AE49)</f>
        <v>0</v>
      </c>
      <c r="AF50" s="127">
        <f>SUM(AF46:AF49)</f>
        <v>1700000</v>
      </c>
      <c r="AG50" s="252"/>
      <c r="AH50" s="252"/>
      <c r="AI50" s="252"/>
      <c r="AJ50" s="127">
        <f>SUM(AJ46:AJ49)</f>
        <v>0</v>
      </c>
      <c r="AK50" s="127">
        <f>SUM(AK46:AK49)</f>
        <v>0</v>
      </c>
      <c r="AL50" s="127">
        <f>SUM(AL46:AL49)</f>
        <v>0</v>
      </c>
      <c r="AM50" s="127">
        <f>SUM(AM46:AM49)</f>
        <v>0</v>
      </c>
      <c r="AN50" s="127">
        <f>SUM(AN46:AN49)</f>
        <v>0</v>
      </c>
      <c r="AO50" s="253"/>
      <c r="AP50" s="254"/>
      <c r="AQ50" s="175">
        <f>SUM(AQ46:AQ49)</f>
        <v>471176.25</v>
      </c>
      <c r="AR50" s="175">
        <f>SUM(AR46:AR49)</f>
        <v>1700000</v>
      </c>
      <c r="AS50" s="175">
        <f>SUM(AS46:AS49)</f>
        <v>0</v>
      </c>
      <c r="AT50" s="175">
        <f>SUM(AT46:AT49)</f>
        <v>2171176.25</v>
      </c>
      <c r="AU50" s="175">
        <f t="shared" ref="AU50:BA50" si="49">SUM(AU46:AU49)</f>
        <v>471176</v>
      </c>
      <c r="AV50" s="175">
        <f t="shared" si="49"/>
        <v>0</v>
      </c>
      <c r="AW50" s="175">
        <f t="shared" si="49"/>
        <v>0</v>
      </c>
      <c r="AX50" s="175">
        <f t="shared" si="49"/>
        <v>1700000</v>
      </c>
      <c r="AY50" s="175">
        <f t="shared" si="49"/>
        <v>0</v>
      </c>
      <c r="AZ50" s="175">
        <f t="shared" si="49"/>
        <v>0</v>
      </c>
      <c r="BA50" s="175">
        <f t="shared" si="49"/>
        <v>0</v>
      </c>
      <c r="BB50" s="175">
        <f t="shared" ref="BB50" si="50">SUM(BB46:BB49)</f>
        <v>-0.25</v>
      </c>
      <c r="BC50" s="30"/>
      <c r="BD50" s="30"/>
      <c r="BE50" s="30"/>
      <c r="BF50" s="30"/>
    </row>
    <row r="51" spans="1:58" ht="93.6" outlineLevel="2">
      <c r="A51" s="115"/>
      <c r="B51" s="200"/>
      <c r="C51" s="201"/>
      <c r="D51" s="138"/>
      <c r="E51" s="277"/>
      <c r="F51" s="277"/>
      <c r="G51" s="278"/>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1'!AH51*'1. Standard_Cost'!$C$27+'Incremental_Cost Year 1'!AI51*'1. Standard_Cost'!$D$27+'Incremental_Cost Year 1'!AJ51+'Incremental_Cost Year 1'!AL51+AK51</f>
        <v>0</v>
      </c>
      <c r="AN51" s="127">
        <f>AM51*'1. Standard_Cost'!$C$31</f>
        <v>0</v>
      </c>
      <c r="AO51" s="249"/>
      <c r="AQ51" s="171">
        <f>L51+M51</f>
        <v>0</v>
      </c>
      <c r="AR51" s="171">
        <f>AF51</f>
        <v>0</v>
      </c>
      <c r="AS51" s="171">
        <f>AM51+AN51</f>
        <v>0</v>
      </c>
      <c r="AT51" s="171">
        <f>SUM(AQ51,AR51,AS51)</f>
        <v>0</v>
      </c>
      <c r="AU51" s="250"/>
      <c r="AV51" s="250"/>
      <c r="AW51" s="250"/>
      <c r="AX51" s="250"/>
      <c r="AY51" s="250"/>
      <c r="AZ51" s="250"/>
      <c r="BA51" s="250"/>
      <c r="BB51" s="251">
        <f t="shared" ref="BB51:BB55" si="51">SUM(AU51:BA51)-AT51</f>
        <v>0</v>
      </c>
      <c r="BC51" s="30"/>
      <c r="BD51" s="30"/>
      <c r="BE51" s="30"/>
      <c r="BF51" s="30"/>
    </row>
    <row r="52" spans="1:58" ht="62.4" outlineLevel="2">
      <c r="A52" s="115"/>
      <c r="B52" s="200"/>
      <c r="C52" s="201"/>
      <c r="D52" s="135"/>
      <c r="E52" s="219"/>
      <c r="F52" s="219"/>
      <c r="G52" s="313"/>
      <c r="H52" s="213" t="s">
        <v>400</v>
      </c>
      <c r="I52" s="130" t="s">
        <v>1</v>
      </c>
      <c r="J52" s="126">
        <v>3</v>
      </c>
      <c r="K52" s="126">
        <f>416*3</f>
        <v>1248</v>
      </c>
      <c r="L52" s="125">
        <f>IF(I52&lt;&gt;0,((VLOOKUP(I52,'1. Standard_Cost'!$B$4:$D$11,2)+VLOOKUP(I52,'1. Standard_Cost'!$B$4:$D$11,3))*J52*K52),"0")</f>
        <v>268792457.14285713</v>
      </c>
      <c r="M52" s="125">
        <f>L52*'1. Standard_Cost'!$F$4</f>
        <v>44888340.342857145</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1'!AH52*'1. Standard_Cost'!$C$27+'Incremental_Cost Year 1'!AI52*'1. Standard_Cost'!$D$27+'Incremental_Cost Year 1'!AJ52+'Incremental_Cost Year 1'!AL52+AK52</f>
        <v>0</v>
      </c>
      <c r="AN52" s="127">
        <f>AM52*'1. Standard_Cost'!$C$31</f>
        <v>0</v>
      </c>
      <c r="AO52" s="130"/>
      <c r="AQ52" s="171">
        <f>L52+M52</f>
        <v>313680797.48571426</v>
      </c>
      <c r="AR52" s="171">
        <f>AF52</f>
        <v>12060000</v>
      </c>
      <c r="AS52" s="171">
        <f>AM52+AN52</f>
        <v>0</v>
      </c>
      <c r="AT52" s="171">
        <f>SUM(AQ52,AR52,AS52)</f>
        <v>325740797.48571426</v>
      </c>
      <c r="AU52" s="250">
        <f>AT52</f>
        <v>325740797.48571426</v>
      </c>
      <c r="AV52" s="250"/>
      <c r="AW52" s="250"/>
      <c r="AX52" s="250"/>
      <c r="AY52" s="250"/>
      <c r="AZ52" s="250"/>
      <c r="BA52" s="250"/>
      <c r="BB52" s="251">
        <f t="shared" si="51"/>
        <v>0</v>
      </c>
      <c r="BC52" s="30"/>
      <c r="BD52" s="30"/>
      <c r="BE52" s="30"/>
      <c r="BF52" s="30"/>
    </row>
    <row r="53" spans="1:58" ht="93.6" outlineLevel="2">
      <c r="A53" s="115"/>
      <c r="B53" s="200"/>
      <c r="C53" s="201"/>
      <c r="D53" s="135"/>
      <c r="E53" s="219"/>
      <c r="F53" s="219"/>
      <c r="G53" s="313"/>
      <c r="H53" s="199" t="s">
        <v>227</v>
      </c>
      <c r="I53" s="130" t="s">
        <v>3</v>
      </c>
      <c r="J53" s="126">
        <v>3</v>
      </c>
      <c r="K53" s="126">
        <v>1</v>
      </c>
      <c r="L53" s="125">
        <f>IF(I53&lt;&gt;0,((VLOOKUP(I53,'1. Standard_Cost'!$B$4:$D$11,2)+VLOOKUP(I53,'1. Standard_Cost'!$B$4:$D$11,3))*J53*K53),"0")</f>
        <v>302400</v>
      </c>
      <c r="M53" s="125">
        <f>L53*'1. Standard_Cost'!$F$4</f>
        <v>50500.800000000003</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1'!AH53*'1. Standard_Cost'!$C$27+'Incremental_Cost Year 1'!AI53*'1. Standard_Cost'!$D$27+'Incremental_Cost Year 1'!AJ53+'Incremental_Cost Year 1'!AL53+AK53</f>
        <v>0</v>
      </c>
      <c r="AN53" s="127">
        <f>AM53*'1. Standard_Cost'!$C$31</f>
        <v>0</v>
      </c>
      <c r="AO53" s="130"/>
      <c r="AQ53" s="171">
        <f>L53+M53</f>
        <v>352900.8</v>
      </c>
      <c r="AR53" s="171">
        <f>AF53</f>
        <v>0</v>
      </c>
      <c r="AS53" s="171">
        <f>AM53+AN53</f>
        <v>0</v>
      </c>
      <c r="AT53" s="171">
        <f>SUM(AQ53,AR53,AS53)</f>
        <v>352900.8</v>
      </c>
      <c r="AU53" s="250">
        <f>AQ53</f>
        <v>352900.8</v>
      </c>
      <c r="AV53" s="250"/>
      <c r="AW53" s="250"/>
      <c r="AX53" s="250"/>
      <c r="AY53" s="250"/>
      <c r="AZ53" s="250"/>
      <c r="BA53" s="250"/>
      <c r="BB53" s="251">
        <f t="shared" si="51"/>
        <v>0</v>
      </c>
      <c r="BC53" s="30"/>
      <c r="BD53" s="30"/>
      <c r="BE53" s="30"/>
      <c r="BF53" s="30"/>
    </row>
    <row r="54" spans="1:58" ht="78" outlineLevel="2">
      <c r="A54" s="115"/>
      <c r="B54" s="200"/>
      <c r="C54" s="201"/>
      <c r="D54" s="135"/>
      <c r="E54" s="219"/>
      <c r="F54" s="219"/>
      <c r="G54" s="313"/>
      <c r="H54" s="199" t="s">
        <v>228</v>
      </c>
      <c r="I54" s="130" t="s">
        <v>5</v>
      </c>
      <c r="J54" s="126">
        <v>0.2</v>
      </c>
      <c r="K54" s="126">
        <v>36</v>
      </c>
      <c r="L54" s="125">
        <f>IF(I54&lt;&gt;0,((VLOOKUP(I54,'1. Standard_Cost'!$B$4:$D$11,2)+VLOOKUP(I54,'1. Standard_Cost'!$B$4:$D$11,3))*J54*K54),"0")</f>
        <v>509040</v>
      </c>
      <c r="M54" s="125">
        <f>L54*'1. Standard_Cost'!$F$4</f>
        <v>85009.680000000008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1'!AH54*'1. Standard_Cost'!$C$27+'Incremental_Cost Year 1'!AI54*'1. Standard_Cost'!$D$27+'Incremental_Cost Year 1'!AJ54+'Incremental_Cost Year 1'!AL54+AK54</f>
        <v>0</v>
      </c>
      <c r="AN54" s="127">
        <f>AM54*'1. Standard_Cost'!$C$31</f>
        <v>0</v>
      </c>
      <c r="AO54" s="130"/>
      <c r="AQ54" s="171">
        <f>L54+M54</f>
        <v>594049.68000000005</v>
      </c>
      <c r="AR54" s="171">
        <f>AF54</f>
        <v>0</v>
      </c>
      <c r="AS54" s="171">
        <f>AM54+AN54</f>
        <v>0</v>
      </c>
      <c r="AT54" s="171">
        <f>SUM(AQ54,AR54,AS54)</f>
        <v>594049.68000000005</v>
      </c>
      <c r="AU54" s="250">
        <f>AQ54</f>
        <v>594049.68000000005</v>
      </c>
      <c r="AV54" s="250"/>
      <c r="AW54" s="250"/>
      <c r="AX54" s="250"/>
      <c r="AY54" s="250"/>
      <c r="AZ54" s="250"/>
      <c r="BA54" s="250"/>
      <c r="BB54" s="251">
        <f t="shared" si="51"/>
        <v>0</v>
      </c>
      <c r="BC54" s="30"/>
      <c r="BD54" s="30"/>
      <c r="BE54" s="30"/>
      <c r="BF54" s="30"/>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1'!AH55*'1. Standard_Cost'!$C$27+'Incremental_Cost Year 1'!AI55*'1. Standard_Cost'!$D$27+'Incremental_Cost Year 1'!AJ55+'Incremental_Cost Year 1'!AL55+AK55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51"/>
        <v>0</v>
      </c>
      <c r="BC55" s="30"/>
      <c r="BD55" s="30"/>
      <c r="BE55" s="30"/>
      <c r="BF55" s="30"/>
    </row>
    <row r="56" spans="1:58" ht="93.6" outlineLevel="1">
      <c r="A56" s="115"/>
      <c r="B56" s="165"/>
      <c r="C56" s="166"/>
      <c r="D56" s="107" t="s">
        <v>401</v>
      </c>
      <c r="E56" s="139" t="s">
        <v>214</v>
      </c>
      <c r="F56" s="222">
        <v>2021</v>
      </c>
      <c r="G56" s="117">
        <v>2030</v>
      </c>
      <c r="H56" s="134" t="s">
        <v>215</v>
      </c>
      <c r="I56" s="252"/>
      <c r="J56" s="252"/>
      <c r="K56" s="252"/>
      <c r="L56" s="127">
        <f>SUM(L51:L55)</f>
        <v>269704697.14285713</v>
      </c>
      <c r="M56" s="127">
        <f>SUM(M51:M55)</f>
        <v>45040684.422857143</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314745381.5657143</v>
      </c>
      <c r="AR56" s="175">
        <f>SUM(AR51:AR55)</f>
        <v>12060000</v>
      </c>
      <c r="AS56" s="175">
        <f>SUM(AS51:AS55)</f>
        <v>0</v>
      </c>
      <c r="AT56" s="175">
        <f>SUM(AT51:AT55)</f>
        <v>326805381.5657143</v>
      </c>
      <c r="AU56" s="175">
        <f t="shared" ref="AU56:BA56" si="52">SUM(AU51:AU55)</f>
        <v>326805381.5657143</v>
      </c>
      <c r="AV56" s="175">
        <f t="shared" si="52"/>
        <v>0</v>
      </c>
      <c r="AW56" s="175">
        <f t="shared" si="52"/>
        <v>0</v>
      </c>
      <c r="AX56" s="175">
        <f t="shared" si="52"/>
        <v>0</v>
      </c>
      <c r="AY56" s="175">
        <f t="shared" si="52"/>
        <v>0</v>
      </c>
      <c r="AZ56" s="175">
        <f t="shared" si="52"/>
        <v>0</v>
      </c>
      <c r="BA56" s="175">
        <f t="shared" si="52"/>
        <v>0</v>
      </c>
      <c r="BB56" s="175">
        <f t="shared" ref="BB56" si="53">SUM(BB51:BB55)</f>
        <v>0</v>
      </c>
      <c r="BC56" s="30"/>
      <c r="BD56" s="30"/>
      <c r="BE56" s="30"/>
      <c r="BF56" s="30"/>
    </row>
    <row r="57" spans="1:58" ht="109.2" outlineLevel="2">
      <c r="A57" s="115"/>
      <c r="B57" s="200"/>
      <c r="C57" s="201"/>
      <c r="D57" s="138"/>
      <c r="E57" s="219"/>
      <c r="F57" s="219"/>
      <c r="G57" s="313"/>
      <c r="H57" s="199" t="s">
        <v>402</v>
      </c>
      <c r="I57" s="130" t="s">
        <v>4</v>
      </c>
      <c r="J57" s="126">
        <v>1</v>
      </c>
      <c r="K57" s="126">
        <v>5</v>
      </c>
      <c r="L57" s="125">
        <f>IF(I57&lt;&gt;0,((VLOOKUP(I57,'1. Standard_Cost'!$B$4:$D$11,2)+VLOOKUP(I57,'1. Standard_Cost'!$B$4:$D$11,3))*J57*K57),"0")</f>
        <v>403750</v>
      </c>
      <c r="M57" s="125">
        <f>L57*'1. Standard_Cost'!$F$4</f>
        <v>67426.25</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v>1100000</v>
      </c>
      <c r="AD57" s="129"/>
      <c r="AE57" s="127"/>
      <c r="AF57" s="127">
        <f>SUM(AE57,AD57,AC57,AB57,Y57,U57,T57,S57,R57)</f>
        <v>1100000</v>
      </c>
      <c r="AG57" s="126"/>
      <c r="AH57" s="126"/>
      <c r="AI57" s="126"/>
      <c r="AJ57" s="130"/>
      <c r="AK57" s="130"/>
      <c r="AL57" s="130"/>
      <c r="AM57" s="127">
        <f>AG57*'1. Standard_Cost'!$B$27+'Incremental_Cost Year 1'!AH57*'1. Standard_Cost'!$C$27+'Incremental_Cost Year 1'!AI57*'1. Standard_Cost'!$D$27+'Incremental_Cost Year 1'!AJ57+'Incremental_Cost Year 1'!AL57+AK57</f>
        <v>0</v>
      </c>
      <c r="AN57" s="127">
        <f>AM57*'1. Standard_Cost'!$C$31</f>
        <v>0</v>
      </c>
      <c r="AO57" s="249"/>
      <c r="AQ57" s="171">
        <f>L57+M57</f>
        <v>471176.25</v>
      </c>
      <c r="AR57" s="171">
        <f>AF57</f>
        <v>1100000</v>
      </c>
      <c r="AS57" s="171">
        <f>AM57+AN57</f>
        <v>0</v>
      </c>
      <c r="AT57" s="171">
        <f>SUM(AQ57,AR57,AS57)</f>
        <v>1571176.25</v>
      </c>
      <c r="AU57" s="250">
        <f>AQ57</f>
        <v>471176.25</v>
      </c>
      <c r="AV57" s="250"/>
      <c r="AW57" s="250"/>
      <c r="AX57" s="250">
        <f>AR57</f>
        <v>1100000</v>
      </c>
      <c r="AY57" s="250"/>
      <c r="AZ57" s="250"/>
      <c r="BA57" s="250"/>
      <c r="BB57" s="251">
        <f t="shared" ref="BB57:BB59" si="54">SUM(AU57:BA57)-AT57</f>
        <v>0</v>
      </c>
      <c r="BC57" s="30"/>
      <c r="BD57" s="30"/>
      <c r="BE57" s="30"/>
      <c r="BF57" s="30"/>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1'!AH58*'1. Standard_Cost'!$C$27+'Incremental_Cost Year 1'!AI58*'1. Standard_Cost'!$D$27+'Incremental_Cost Year 1'!AJ58+'Incremental_Cost Year 1'!AL58+AK58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54"/>
        <v>0</v>
      </c>
      <c r="BC58" s="30"/>
      <c r="BD58" s="30"/>
      <c r="BE58" s="30"/>
      <c r="BF58" s="30"/>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1'!AH59*'1. Standard_Cost'!$C$27+'Incremental_Cost Year 1'!AI59*'1. Standard_Cost'!$D$27+'Incremental_Cost Year 1'!AJ59+'Incremental_Cost Year 1'!AL59+AK59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54"/>
        <v>0</v>
      </c>
      <c r="BC59" s="30"/>
      <c r="BD59" s="30"/>
      <c r="BE59" s="30"/>
      <c r="BF59" s="30"/>
    </row>
    <row r="60" spans="1:58" ht="31.2" outlineLevel="1">
      <c r="A60" s="115"/>
      <c r="B60" s="200"/>
      <c r="C60" s="201"/>
      <c r="D60" s="132" t="s">
        <v>388</v>
      </c>
      <c r="E60" s="133" t="s">
        <v>216</v>
      </c>
      <c r="F60" s="122">
        <v>2021</v>
      </c>
      <c r="G60" s="223">
        <v>2030</v>
      </c>
      <c r="H60" s="134" t="s">
        <v>217</v>
      </c>
      <c r="I60" s="252"/>
      <c r="J60" s="252"/>
      <c r="K60" s="252"/>
      <c r="L60" s="127">
        <f>SUM(L57:L59)</f>
        <v>403750</v>
      </c>
      <c r="M60" s="127">
        <f>SUM(M57:M59)</f>
        <v>67426.25</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1100000</v>
      </c>
      <c r="AD60" s="127">
        <f>SUM(AD57:AD59)</f>
        <v>0</v>
      </c>
      <c r="AE60" s="127">
        <f>SUM(AE57:AE59)</f>
        <v>0</v>
      </c>
      <c r="AF60" s="127">
        <f>SUM(AF57:AF59)</f>
        <v>1100000</v>
      </c>
      <c r="AG60" s="252"/>
      <c r="AH60" s="252"/>
      <c r="AI60" s="252"/>
      <c r="AJ60" s="127">
        <f>SUM(AJ57:AJ59)</f>
        <v>0</v>
      </c>
      <c r="AK60" s="127">
        <f>SUM(AK57:AK59)</f>
        <v>0</v>
      </c>
      <c r="AL60" s="127">
        <f>SUM(AL57:AL59)</f>
        <v>0</v>
      </c>
      <c r="AM60" s="127">
        <f>SUM(AM57:AM59)</f>
        <v>0</v>
      </c>
      <c r="AN60" s="127">
        <f>SUM(AN57:AN59)</f>
        <v>0</v>
      </c>
      <c r="AO60" s="253"/>
      <c r="AP60" s="254"/>
      <c r="AQ60" s="175">
        <f>SUM(AQ57:AQ59)</f>
        <v>471176.25</v>
      </c>
      <c r="AR60" s="175">
        <f>SUM(AR57:AR59)</f>
        <v>1100000</v>
      </c>
      <c r="AS60" s="175">
        <f>SUM(AS57:AS59)</f>
        <v>0</v>
      </c>
      <c r="AT60" s="175">
        <f>SUM(AT57:AT59)</f>
        <v>1571176.25</v>
      </c>
      <c r="AU60" s="175">
        <f t="shared" ref="AU60:BA60" si="55">SUM(AU57:AU59)</f>
        <v>471176.25</v>
      </c>
      <c r="AV60" s="175">
        <f t="shared" si="55"/>
        <v>0</v>
      </c>
      <c r="AW60" s="175">
        <f t="shared" si="55"/>
        <v>0</v>
      </c>
      <c r="AX60" s="175">
        <f t="shared" si="55"/>
        <v>1100000</v>
      </c>
      <c r="AY60" s="175">
        <f t="shared" si="55"/>
        <v>0</v>
      </c>
      <c r="AZ60" s="175">
        <f t="shared" si="55"/>
        <v>0</v>
      </c>
      <c r="BA60" s="175">
        <f t="shared" si="55"/>
        <v>0</v>
      </c>
      <c r="BB60" s="175">
        <f t="shared" ref="BB60" si="56">SUM(BB57:BB59)</f>
        <v>0</v>
      </c>
      <c r="BC60" s="30"/>
      <c r="BD60" s="30"/>
      <c r="BE60" s="30"/>
      <c r="BF60" s="30"/>
    </row>
    <row r="61" spans="1:58" s="32" customFormat="1" ht="58.8" customHeight="1">
      <c r="A61" s="120"/>
      <c r="B61" s="285"/>
      <c r="C61" s="381" t="s">
        <v>218</v>
      </c>
      <c r="D61" s="381"/>
      <c r="E61" s="382"/>
      <c r="F61" s="282"/>
      <c r="G61" s="281"/>
      <c r="H61" s="114" t="s">
        <v>219</v>
      </c>
      <c r="I61" s="246"/>
      <c r="J61" s="246"/>
      <c r="K61" s="246"/>
      <c r="L61" s="247">
        <f>SUM(L77)</f>
        <v>144795475</v>
      </c>
      <c r="M61" s="247">
        <f>SUM(M77)</f>
        <v>24180844.324999999</v>
      </c>
      <c r="N61" s="247"/>
      <c r="O61" s="247"/>
      <c r="P61" s="247"/>
      <c r="Q61" s="247"/>
      <c r="R61" s="247">
        <f>SUM(R77)</f>
        <v>280000</v>
      </c>
      <c r="S61" s="247">
        <f>SUM(S77)</f>
        <v>420000</v>
      </c>
      <c r="T61" s="247">
        <f>SUM(T77)</f>
        <v>0</v>
      </c>
      <c r="U61" s="247">
        <f>SUM(U77)</f>
        <v>560000</v>
      </c>
      <c r="V61" s="247"/>
      <c r="W61" s="247"/>
      <c r="X61" s="247"/>
      <c r="Y61" s="247">
        <f>SUM(Y77)</f>
        <v>0</v>
      </c>
      <c r="Z61" s="247">
        <f t="shared" ref="Z61:AA61" si="57">SUM(Z77)</f>
        <v>0</v>
      </c>
      <c r="AA61" s="247">
        <f t="shared" si="57"/>
        <v>0</v>
      </c>
      <c r="AB61" s="247">
        <f t="shared" ref="AB61:AF61" si="58">SUM(AB77)</f>
        <v>171000</v>
      </c>
      <c r="AC61" s="247">
        <f t="shared" si="58"/>
        <v>31017416.666666668</v>
      </c>
      <c r="AD61" s="247">
        <f t="shared" si="58"/>
        <v>0</v>
      </c>
      <c r="AE61" s="247">
        <f t="shared" si="58"/>
        <v>6056350</v>
      </c>
      <c r="AF61" s="247">
        <f t="shared" si="58"/>
        <v>38504766.666666664</v>
      </c>
      <c r="AG61" s="247"/>
      <c r="AH61" s="247"/>
      <c r="AI61" s="247"/>
      <c r="AJ61" s="247">
        <f>SUM(AJ77)</f>
        <v>54900000</v>
      </c>
      <c r="AK61" s="247">
        <f>SUM(AK77)</f>
        <v>0</v>
      </c>
      <c r="AL61" s="247">
        <f>SUM(AL77)</f>
        <v>18000000</v>
      </c>
      <c r="AM61" s="247">
        <f>SUM(AM77)</f>
        <v>72900000</v>
      </c>
      <c r="AN61" s="247">
        <f>SUM(AN77)</f>
        <v>10935000</v>
      </c>
      <c r="AO61" s="247"/>
      <c r="AP61" s="244"/>
      <c r="AQ61" s="248">
        <f>SUM(AQ77)</f>
        <v>168976319.32499999</v>
      </c>
      <c r="AR61" s="248">
        <f>SUM(AR77)</f>
        <v>38504766.666666664</v>
      </c>
      <c r="AS61" s="248">
        <f>SUM(AS77)</f>
        <v>83835000</v>
      </c>
      <c r="AT61" s="248">
        <f>SUM(AT77)</f>
        <v>291316085.99166662</v>
      </c>
      <c r="AU61" s="248">
        <f t="shared" ref="AU61:BA61" si="59">SUM(AU77)</f>
        <v>287890085.99166662</v>
      </c>
      <c r="AV61" s="248">
        <f t="shared" si="59"/>
        <v>0</v>
      </c>
      <c r="AW61" s="248">
        <f t="shared" si="59"/>
        <v>0</v>
      </c>
      <c r="AX61" s="248">
        <f t="shared" si="59"/>
        <v>0</v>
      </c>
      <c r="AY61" s="248">
        <f t="shared" si="59"/>
        <v>3426000</v>
      </c>
      <c r="AZ61" s="248">
        <f t="shared" si="59"/>
        <v>0</v>
      </c>
      <c r="BA61" s="248">
        <f t="shared" si="59"/>
        <v>0</v>
      </c>
      <c r="BB61" s="248">
        <f>SUM(BB77)</f>
        <v>0</v>
      </c>
    </row>
    <row r="62" spans="1:58" ht="124.8"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60">SUM(AE62,AD62,AC62,AB62,Y62,U62,T62,S62,R62)</f>
        <v>0</v>
      </c>
      <c r="AG62" s="126"/>
      <c r="AH62" s="126"/>
      <c r="AI62" s="126"/>
      <c r="AJ62" s="130"/>
      <c r="AK62" s="130"/>
      <c r="AL62" s="130"/>
      <c r="AM62" s="127">
        <f>AG62*'1. Standard_Cost'!$B$27+'Incremental_Cost Year 1'!AH62*'1. Standard_Cost'!$C$27+'Incremental_Cost Year 1'!AI62*'1. Standard_Cost'!$D$27+'Incremental_Cost Year 1'!AJ62+'Incremental_Cost Year 1'!AL62+AK62</f>
        <v>0</v>
      </c>
      <c r="AN62" s="127">
        <f>AM62*'1. Standard_Cost'!$C$31</f>
        <v>0</v>
      </c>
      <c r="AO62" s="249"/>
      <c r="AQ62" s="171">
        <f t="shared" ref="AQ62:AQ76" si="61">L62+M62</f>
        <v>0</v>
      </c>
      <c r="AR62" s="171">
        <f t="shared" ref="AR62:AR76" si="62">AF62</f>
        <v>0</v>
      </c>
      <c r="AS62" s="171">
        <f t="shared" ref="AS62:AS76" si="63">AM62+AN62</f>
        <v>0</v>
      </c>
      <c r="AT62" s="171">
        <f t="shared" ref="AT62:AT76" si="64">SUM(AQ62,AR62,AS62)</f>
        <v>0</v>
      </c>
      <c r="AU62" s="250"/>
      <c r="AV62" s="250"/>
      <c r="AW62" s="250"/>
      <c r="AX62" s="250"/>
      <c r="AY62" s="250"/>
      <c r="AZ62" s="250"/>
      <c r="BA62" s="250"/>
      <c r="BB62" s="251">
        <f t="shared" ref="BB62" si="65">SUM(AU62:BA62)-AT62</f>
        <v>0</v>
      </c>
      <c r="BC62" s="30"/>
      <c r="BD62" s="30"/>
      <c r="BE62" s="30"/>
      <c r="BF62" s="30"/>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60"/>
        <v>0</v>
      </c>
      <c r="AG63" s="126"/>
      <c r="AH63" s="126"/>
      <c r="AI63" s="126"/>
      <c r="AJ63" s="130"/>
      <c r="AK63" s="130"/>
      <c r="AL63" s="130"/>
      <c r="AM63" s="127">
        <f>AG63*'1. Standard_Cost'!$B$27+'Incremental_Cost Year 1'!AH63*'1. Standard_Cost'!$C$27+'Incremental_Cost Year 1'!AI63*'1. Standard_Cost'!$D$27+'Incremental_Cost Year 1'!AJ63+'Incremental_Cost Year 1'!AL63+AK63</f>
        <v>0</v>
      </c>
      <c r="AN63" s="127">
        <f>AM63*'1. Standard_Cost'!$C$31</f>
        <v>0</v>
      </c>
      <c r="AO63" s="249"/>
      <c r="AQ63" s="171">
        <f t="shared" si="61"/>
        <v>0</v>
      </c>
      <c r="AR63" s="171">
        <f t="shared" si="62"/>
        <v>0</v>
      </c>
      <c r="AS63" s="171">
        <f t="shared" si="63"/>
        <v>0</v>
      </c>
      <c r="AT63" s="171">
        <f t="shared" si="64"/>
        <v>0</v>
      </c>
      <c r="AU63" s="250"/>
      <c r="AV63" s="250"/>
      <c r="AW63" s="250"/>
      <c r="AX63" s="250"/>
      <c r="AY63" s="250"/>
      <c r="AZ63" s="250"/>
      <c r="BA63" s="250"/>
      <c r="BB63" s="251">
        <f t="shared" ref="BB63:BB76" si="66">SUM(AU63:BA63)-AT63</f>
        <v>0</v>
      </c>
      <c r="BC63" s="30"/>
      <c r="BD63" s="30"/>
      <c r="BE63" s="30"/>
      <c r="BF63" s="30"/>
    </row>
    <row r="64" spans="1:58" ht="62.4" outlineLevel="2">
      <c r="A64" s="115"/>
      <c r="B64" s="200"/>
      <c r="C64" s="201"/>
      <c r="D64" s="131"/>
      <c r="E64" s="319"/>
      <c r="F64" s="219"/>
      <c r="G64" s="313"/>
      <c r="H64" s="199" t="s">
        <v>406</v>
      </c>
      <c r="I64" s="130" t="s">
        <v>1</v>
      </c>
      <c r="J64" s="126">
        <v>3</v>
      </c>
      <c r="K64" s="126">
        <v>130</v>
      </c>
      <c r="L64" s="125">
        <f>IF(I64&lt;&gt;0,((VLOOKUP(I64,'1. Standard_Cost'!$B$4:$D$11,2)+VLOOKUP(I64,'1. Standard_Cost'!$B$4:$D$11,3))*J64*K64),"0")</f>
        <v>27999214.285714284</v>
      </c>
      <c r="M64" s="125">
        <f>L64*'1. Standard_Cost'!$F$4</f>
        <v>4675868.7857142854</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c r="AD64" s="129"/>
      <c r="AE64" s="127">
        <f>SUM(AD64,AC64,AB64,Y64,U64,T64,S64,R64)*'1. Standard_Cost'!$B$31</f>
        <v>0</v>
      </c>
      <c r="AF64" s="127">
        <f t="shared" si="60"/>
        <v>0</v>
      </c>
      <c r="AG64" s="126"/>
      <c r="AH64" s="126"/>
      <c r="AI64" s="126"/>
      <c r="AJ64" s="130"/>
      <c r="AK64" s="130"/>
      <c r="AL64" s="130"/>
      <c r="AM64" s="127">
        <f>AG64*'1. Standard_Cost'!$B$27+'Incremental_Cost Year 1'!AH64*'1. Standard_Cost'!$C$27+'Incremental_Cost Year 1'!AI64*'1. Standard_Cost'!$D$27+'Incremental_Cost Year 1'!AJ64+'Incremental_Cost Year 1'!AL64+AK64</f>
        <v>0</v>
      </c>
      <c r="AN64" s="127">
        <f>AM64*'1. Standard_Cost'!$C$31</f>
        <v>0</v>
      </c>
      <c r="AO64" s="130"/>
      <c r="AQ64" s="171">
        <f t="shared" si="61"/>
        <v>32675083.071428567</v>
      </c>
      <c r="AR64" s="171">
        <f t="shared" si="62"/>
        <v>0</v>
      </c>
      <c r="AS64" s="171">
        <f t="shared" si="63"/>
        <v>0</v>
      </c>
      <c r="AT64" s="171">
        <f t="shared" si="64"/>
        <v>32675083.071428567</v>
      </c>
      <c r="AU64" s="250">
        <f>AT64</f>
        <v>32675083.071428567</v>
      </c>
      <c r="AV64" s="250"/>
      <c r="AW64" s="250"/>
      <c r="AX64" s="250"/>
      <c r="AY64" s="250"/>
      <c r="AZ64" s="250"/>
      <c r="BA64" s="250"/>
      <c r="BB64" s="251">
        <f t="shared" si="66"/>
        <v>0</v>
      </c>
      <c r="BC64" s="30"/>
      <c r="BD64" s="30"/>
      <c r="BE64" s="30"/>
      <c r="BF64" s="30"/>
    </row>
    <row r="65" spans="1:58" ht="31.2" outlineLevel="2">
      <c r="A65" s="115"/>
      <c r="B65" s="200"/>
      <c r="C65" s="201"/>
      <c r="D65" s="131"/>
      <c r="E65" s="318"/>
      <c r="F65" s="219"/>
      <c r="G65" s="313"/>
      <c r="H65" s="199" t="s">
        <v>407</v>
      </c>
      <c r="I65" s="130" t="s">
        <v>1</v>
      </c>
      <c r="J65" s="126">
        <v>3</v>
      </c>
      <c r="K65" s="126">
        <v>93</v>
      </c>
      <c r="L65" s="125">
        <f>IF(I65&lt;&gt;0,((VLOOKUP(I65,'1. Standard_Cost'!$B$4:$D$11,2)+VLOOKUP(I65,'1. Standard_Cost'!$B$4:$D$11,3))*J65*K65),"0")</f>
        <v>20030207.142857142</v>
      </c>
      <c r="M65" s="125">
        <f>L65*'1. Standard_Cost'!$F$4</f>
        <v>3345044.5928571429</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c r="AD65" s="129"/>
      <c r="AE65" s="127">
        <f>SUM(AD65,AC65,AB65,Y65,U65,T65,S65,R65)*'1. Standard_Cost'!$B$31</f>
        <v>0</v>
      </c>
      <c r="AF65" s="127">
        <f t="shared" si="60"/>
        <v>0</v>
      </c>
      <c r="AG65" s="126"/>
      <c r="AH65" s="126"/>
      <c r="AI65" s="126"/>
      <c r="AJ65" s="130"/>
      <c r="AK65" s="130"/>
      <c r="AL65" s="130"/>
      <c r="AM65" s="127">
        <f>AG65*'1. Standard_Cost'!$B$27+'Incremental_Cost Year 1'!AH65*'1. Standard_Cost'!$C$27+'Incremental_Cost Year 1'!AI65*'1. Standard_Cost'!$D$27+'Incremental_Cost Year 1'!AJ65+'Incremental_Cost Year 1'!AL65+AK65</f>
        <v>0</v>
      </c>
      <c r="AN65" s="127">
        <f>AM65*'1. Standard_Cost'!$C$31</f>
        <v>0</v>
      </c>
      <c r="AO65" s="130"/>
      <c r="AQ65" s="171">
        <f t="shared" si="61"/>
        <v>23375251.735714287</v>
      </c>
      <c r="AR65" s="171">
        <f t="shared" si="62"/>
        <v>0</v>
      </c>
      <c r="AS65" s="171">
        <f t="shared" si="63"/>
        <v>0</v>
      </c>
      <c r="AT65" s="171">
        <f t="shared" si="64"/>
        <v>23375251.735714287</v>
      </c>
      <c r="AU65" s="250">
        <f>AT65</f>
        <v>23375251.735714287</v>
      </c>
      <c r="AV65" s="250"/>
      <c r="AW65" s="250"/>
      <c r="AX65" s="250"/>
      <c r="AY65" s="250"/>
      <c r="AZ65" s="250"/>
      <c r="BA65" s="250"/>
      <c r="BB65" s="251">
        <f t="shared" si="66"/>
        <v>0</v>
      </c>
      <c r="BC65" s="30"/>
      <c r="BD65" s="30"/>
      <c r="BE65" s="30"/>
      <c r="BF65" s="30"/>
    </row>
    <row r="66" spans="1:58" ht="93.6" outlineLevel="2">
      <c r="A66" s="115"/>
      <c r="B66" s="200"/>
      <c r="C66" s="201"/>
      <c r="D66" s="131"/>
      <c r="E66" s="318"/>
      <c r="F66" s="219"/>
      <c r="G66" s="313"/>
      <c r="H66" s="199" t="s">
        <v>548</v>
      </c>
      <c r="I66" s="130"/>
      <c r="J66" s="126"/>
      <c r="K66" s="126"/>
      <c r="L66" s="125" t="str">
        <f>IF(I66&lt;&gt;0,((VLOOKUP(I66,'1. Standard_Cost'!$B$4:$D$11,2)+VLOOKUP(I66,'1. Standard_Cost'!$B$4:$D$11,3))*J66*K66),"0")</f>
        <v>0</v>
      </c>
      <c r="M66" s="125">
        <f>L66*'1. Standard_Cost'!$F$4</f>
        <v>0</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c r="AD66" s="129"/>
      <c r="AE66" s="127">
        <f>SUM(AD66,AC66,AB66,Y66,U66,T66,S66,R66)*'1. Standard_Cost'!$B$31</f>
        <v>0</v>
      </c>
      <c r="AF66" s="127">
        <f t="shared" si="60"/>
        <v>0</v>
      </c>
      <c r="AG66" s="126"/>
      <c r="AH66" s="126"/>
      <c r="AI66" s="126"/>
      <c r="AJ66" s="130"/>
      <c r="AK66" s="130"/>
      <c r="AL66" s="130"/>
      <c r="AM66" s="127">
        <f>AG66*'1. Standard_Cost'!$B$27+'Incremental_Cost Year 1'!AH66*'1. Standard_Cost'!$C$27+'Incremental_Cost Year 1'!AI66*'1. Standard_Cost'!$D$27+'Incremental_Cost Year 1'!AJ66+'Incremental_Cost Year 1'!AL66+AK66</f>
        <v>0</v>
      </c>
      <c r="AN66" s="127">
        <f>AM66*'1. Standard_Cost'!$C$31</f>
        <v>0</v>
      </c>
      <c r="AO66" s="130"/>
      <c r="AQ66" s="171">
        <f t="shared" si="61"/>
        <v>0</v>
      </c>
      <c r="AR66" s="171">
        <f t="shared" si="62"/>
        <v>0</v>
      </c>
      <c r="AS66" s="171">
        <f t="shared" si="63"/>
        <v>0</v>
      </c>
      <c r="AT66" s="171">
        <f t="shared" si="64"/>
        <v>0</v>
      </c>
      <c r="AU66" s="250"/>
      <c r="AV66" s="250"/>
      <c r="AW66" s="250"/>
      <c r="AX66" s="250"/>
      <c r="AY66" s="250"/>
      <c r="AZ66" s="250"/>
      <c r="BA66" s="250"/>
      <c r="BB66" s="251">
        <f t="shared" si="66"/>
        <v>0</v>
      </c>
      <c r="BC66" s="30"/>
      <c r="BD66" s="30"/>
      <c r="BE66" s="30"/>
      <c r="BF66" s="30"/>
    </row>
    <row r="67" spans="1:58" ht="31.2" outlineLevel="2">
      <c r="A67" s="115"/>
      <c r="B67" s="200"/>
      <c r="C67" s="201"/>
      <c r="D67" s="131"/>
      <c r="E67" s="318"/>
      <c r="F67" s="219"/>
      <c r="G67" s="313"/>
      <c r="H67" s="199" t="s">
        <v>408</v>
      </c>
      <c r="I67" s="130" t="s">
        <v>1</v>
      </c>
      <c r="J67" s="126">
        <v>3</v>
      </c>
      <c r="K67" s="126">
        <v>400</v>
      </c>
      <c r="L67" s="125">
        <f>IF(I67&lt;&gt;0,((VLOOKUP(I67,'1. Standard_Cost'!$B$4:$D$11,2)+VLOOKUP(I67,'1. Standard_Cost'!$B$4:$D$11,3))*J67*K67),"0")</f>
        <v>86151428.571428567</v>
      </c>
      <c r="M67" s="125">
        <f>L67*'1. Standard_Cost'!$F$4</f>
        <v>14387288.571428571</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f>109707000/12*3</f>
        <v>27426750</v>
      </c>
      <c r="AD67" s="129"/>
      <c r="AE67" s="127">
        <f>SUM(AD67,AC67,AB67,Y67,U67,T67,S67,R67)*'1. Standard_Cost'!$B$31</f>
        <v>5485350</v>
      </c>
      <c r="AF67" s="127">
        <f t="shared" si="60"/>
        <v>32912100</v>
      </c>
      <c r="AG67" s="126"/>
      <c r="AH67" s="126"/>
      <c r="AI67" s="126"/>
      <c r="AJ67" s="130"/>
      <c r="AK67" s="130"/>
      <c r="AL67" s="130"/>
      <c r="AM67" s="127">
        <f>AG67*'1. Standard_Cost'!$B$27+'Incremental_Cost Year 1'!AH67*'1. Standard_Cost'!$C$27+'Incremental_Cost Year 1'!AI67*'1. Standard_Cost'!$D$27+'Incremental_Cost Year 1'!AJ67+'Incremental_Cost Year 1'!AL67+AK67</f>
        <v>0</v>
      </c>
      <c r="AN67" s="127">
        <f>AM67*'1. Standard_Cost'!$C$31</f>
        <v>0</v>
      </c>
      <c r="AO67" s="130"/>
      <c r="AQ67" s="171">
        <f t="shared" si="61"/>
        <v>100538717.14285713</v>
      </c>
      <c r="AR67" s="171">
        <f t="shared" si="62"/>
        <v>32912100</v>
      </c>
      <c r="AS67" s="171">
        <f t="shared" si="63"/>
        <v>0</v>
      </c>
      <c r="AT67" s="171">
        <f t="shared" si="64"/>
        <v>133450817.14285713</v>
      </c>
      <c r="AU67" s="250">
        <f>AT67</f>
        <v>133450817.14285713</v>
      </c>
      <c r="AV67" s="250"/>
      <c r="AW67" s="250"/>
      <c r="AX67" s="250"/>
      <c r="AY67" s="250"/>
      <c r="AZ67" s="250"/>
      <c r="BA67" s="250"/>
      <c r="BB67" s="251">
        <f t="shared" si="66"/>
        <v>0</v>
      </c>
      <c r="BC67" s="30"/>
      <c r="BD67" s="30"/>
      <c r="BE67" s="30"/>
      <c r="BF67" s="30"/>
    </row>
    <row r="68" spans="1:58" ht="93.6"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1'!AH68*'1. Standard_Cost'!$C$27+'Incremental_Cost Year 1'!AI68*'1. Standard_Cost'!$D$27+'Incremental_Cost Year 1'!AJ68+'Incremental_Cost Year 1'!AL68+AK68</f>
        <v>0</v>
      </c>
      <c r="AN68" s="127">
        <f>AM68*'1. Standard_Cost'!$C$31</f>
        <v>0</v>
      </c>
      <c r="AO68" s="130"/>
      <c r="AQ68" s="171">
        <f t="shared" si="61"/>
        <v>0</v>
      </c>
      <c r="AR68" s="171">
        <f t="shared" si="62"/>
        <v>0</v>
      </c>
      <c r="AS68" s="171">
        <f t="shared" si="63"/>
        <v>0</v>
      </c>
      <c r="AT68" s="171">
        <f t="shared" si="64"/>
        <v>0</v>
      </c>
      <c r="AU68" s="250"/>
      <c r="AV68" s="250"/>
      <c r="AW68" s="250"/>
      <c r="AX68" s="250"/>
      <c r="AY68" s="250"/>
      <c r="AZ68" s="250"/>
      <c r="BA68" s="250"/>
      <c r="BB68" s="251">
        <f t="shared" si="66"/>
        <v>0</v>
      </c>
      <c r="BC68" s="30"/>
      <c r="BD68" s="30"/>
      <c r="BE68" s="30"/>
      <c r="BF68" s="30"/>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c r="AM69" s="127">
        <f>AG69*'1. Standard_Cost'!$B$27+'Incremental_Cost Year 1'!AH69*'1. Standard_Cost'!$C$27+'Incremental_Cost Year 1'!AI69*'1. Standard_Cost'!$D$27+'Incremental_Cost Year 1'!AJ69+'Incremental_Cost Year 1'!AL69+AK69</f>
        <v>0</v>
      </c>
      <c r="AN69" s="127">
        <f>AM69*'1. Standard_Cost'!$C$31</f>
        <v>0</v>
      </c>
      <c r="AO69" s="130"/>
      <c r="AQ69" s="171">
        <f t="shared" si="61"/>
        <v>0</v>
      </c>
      <c r="AR69" s="171">
        <f t="shared" si="62"/>
        <v>0</v>
      </c>
      <c r="AS69" s="171">
        <f t="shared" si="63"/>
        <v>0</v>
      </c>
      <c r="AT69" s="171">
        <f t="shared" si="64"/>
        <v>0</v>
      </c>
      <c r="AU69" s="250"/>
      <c r="AV69" s="250"/>
      <c r="AW69" s="250"/>
      <c r="AX69" s="250"/>
      <c r="AY69" s="250"/>
      <c r="AZ69" s="250"/>
      <c r="BA69" s="250"/>
      <c r="BB69" s="251">
        <f t="shared" si="66"/>
        <v>0</v>
      </c>
      <c r="BC69" s="30"/>
      <c r="BD69" s="30"/>
      <c r="BE69" s="30"/>
      <c r="BF69" s="30"/>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67">SUM(AE70,AD70,AC70,AB70,Y70,U70,T70,S70,R70)</f>
        <v>0</v>
      </c>
      <c r="AG70" s="126"/>
      <c r="AH70" s="126"/>
      <c r="AI70" s="126"/>
      <c r="AJ70" s="130"/>
      <c r="AK70" s="130"/>
      <c r="AL70" s="130"/>
      <c r="AM70" s="127">
        <f>AG70*'1. Standard_Cost'!$B$27+'Incremental_Cost Year 1'!AH70*'1. Standard_Cost'!$C$27+'Incremental_Cost Year 1'!AI70*'1. Standard_Cost'!$D$27+'Incremental_Cost Year 1'!AJ70+'Incremental_Cost Year 1'!AL70+AK70</f>
        <v>0</v>
      </c>
      <c r="AN70" s="127">
        <f>AM70*'1. Standard_Cost'!$C$31</f>
        <v>0</v>
      </c>
      <c r="AO70" s="130"/>
      <c r="AQ70" s="171">
        <f t="shared" si="61"/>
        <v>0</v>
      </c>
      <c r="AR70" s="171">
        <f t="shared" si="62"/>
        <v>0</v>
      </c>
      <c r="AS70" s="171">
        <f t="shared" si="63"/>
        <v>0</v>
      </c>
      <c r="AT70" s="171">
        <f t="shared" si="64"/>
        <v>0</v>
      </c>
      <c r="AU70" s="250"/>
      <c r="AV70" s="250"/>
      <c r="AW70" s="250"/>
      <c r="AX70" s="250"/>
      <c r="AY70" s="250"/>
      <c r="AZ70" s="250"/>
      <c r="BA70" s="250"/>
      <c r="BB70" s="251">
        <f t="shared" si="66"/>
        <v>0</v>
      </c>
      <c r="BC70" s="30"/>
      <c r="BD70" s="30"/>
      <c r="BE70" s="30"/>
      <c r="BF70" s="30"/>
    </row>
    <row r="71" spans="1:58" ht="15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67"/>
        <v>0</v>
      </c>
      <c r="AG71" s="126"/>
      <c r="AH71" s="126"/>
      <c r="AI71" s="126"/>
      <c r="AJ71" s="130"/>
      <c r="AK71" s="130"/>
      <c r="AL71" s="130"/>
      <c r="AM71" s="127">
        <f>AG71*'1. Standard_Cost'!$B$27+'Incremental_Cost Year 1'!AH71*'1. Standard_Cost'!$C$27+'Incremental_Cost Year 1'!AI71*'1. Standard_Cost'!$D$27+'Incremental_Cost Year 1'!AJ71+'Incremental_Cost Year 1'!AL71+AK71</f>
        <v>0</v>
      </c>
      <c r="AN71" s="127">
        <f>AM71*'1. Standard_Cost'!$C$31</f>
        <v>0</v>
      </c>
      <c r="AO71" s="130"/>
      <c r="AQ71" s="171">
        <f t="shared" si="61"/>
        <v>0</v>
      </c>
      <c r="AR71" s="171">
        <f t="shared" si="62"/>
        <v>0</v>
      </c>
      <c r="AS71" s="171">
        <f t="shared" si="63"/>
        <v>0</v>
      </c>
      <c r="AT71" s="171">
        <f t="shared" si="64"/>
        <v>0</v>
      </c>
      <c r="AU71" s="250"/>
      <c r="AV71" s="250"/>
      <c r="AW71" s="250"/>
      <c r="AX71" s="250"/>
      <c r="AY71" s="250"/>
      <c r="AZ71" s="250"/>
      <c r="BA71" s="250"/>
      <c r="BB71" s="251">
        <f t="shared" si="66"/>
        <v>0</v>
      </c>
      <c r="BC71" s="30"/>
      <c r="BD71" s="30"/>
      <c r="BE71" s="30"/>
      <c r="BF71" s="30"/>
    </row>
    <row r="72" spans="1:58" ht="171.6"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67"/>
        <v>2008800</v>
      </c>
      <c r="AG72" s="126"/>
      <c r="AH72" s="126"/>
      <c r="AI72" s="126"/>
      <c r="AJ72" s="130"/>
      <c r="AK72" s="130"/>
      <c r="AL72" s="130"/>
      <c r="AM72" s="127">
        <f>AG72*'1. Standard_Cost'!$B$27+'Incremental_Cost Year 1'!AH72*'1. Standard_Cost'!$C$27+'Incremental_Cost Year 1'!AI72*'1. Standard_Cost'!$D$27+'Incremental_Cost Year 1'!AJ72+'Incremental_Cost Year 1'!AL72+AK72</f>
        <v>0</v>
      </c>
      <c r="AN72" s="127">
        <f>AM72*'1. Standard_Cost'!$C$31</f>
        <v>0</v>
      </c>
      <c r="AO72" s="249"/>
      <c r="AQ72" s="171">
        <f t="shared" si="61"/>
        <v>235588.125</v>
      </c>
      <c r="AR72" s="171">
        <f t="shared" si="62"/>
        <v>2008800</v>
      </c>
      <c r="AS72" s="171">
        <f t="shared" si="63"/>
        <v>0</v>
      </c>
      <c r="AT72" s="171">
        <f t="shared" si="64"/>
        <v>2244388.125</v>
      </c>
      <c r="AU72" s="250">
        <f>AQ72</f>
        <v>235588.125</v>
      </c>
      <c r="AV72" s="250"/>
      <c r="AW72" s="250"/>
      <c r="AX72" s="250"/>
      <c r="AY72" s="250">
        <v>2008800</v>
      </c>
      <c r="AZ72" s="250"/>
      <c r="BA72" s="250"/>
      <c r="BB72" s="251">
        <f t="shared" si="66"/>
        <v>0</v>
      </c>
      <c r="BC72" s="30"/>
      <c r="BD72" s="30"/>
      <c r="BE72" s="30"/>
      <c r="BF72" s="30"/>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67"/>
        <v>817200</v>
      </c>
      <c r="AG73" s="126"/>
      <c r="AH73" s="126"/>
      <c r="AI73" s="126"/>
      <c r="AJ73" s="130"/>
      <c r="AK73" s="130"/>
      <c r="AL73" s="130"/>
      <c r="AM73" s="127">
        <f>AG73*'1. Standard_Cost'!$B$27+'Incremental_Cost Year 1'!AH73*'1. Standard_Cost'!$C$27+'Incremental_Cost Year 1'!AI73*'1. Standard_Cost'!$D$27+'Incremental_Cost Year 1'!AJ73+'Incremental_Cost Year 1'!AL73+AK73</f>
        <v>0</v>
      </c>
      <c r="AN73" s="127">
        <f>AM73*'1. Standard_Cost'!$C$31</f>
        <v>0</v>
      </c>
      <c r="AO73" s="249"/>
      <c r="AQ73" s="171">
        <f t="shared" si="61"/>
        <v>94235.25</v>
      </c>
      <c r="AR73" s="171">
        <f t="shared" si="62"/>
        <v>817200</v>
      </c>
      <c r="AS73" s="171">
        <f t="shared" si="63"/>
        <v>0</v>
      </c>
      <c r="AT73" s="171">
        <f t="shared" si="64"/>
        <v>911435.25</v>
      </c>
      <c r="AU73" s="250">
        <f>AQ73</f>
        <v>94235.25</v>
      </c>
      <c r="AV73" s="250"/>
      <c r="AW73" s="250"/>
      <c r="AX73" s="250"/>
      <c r="AY73" s="250">
        <f>AR73</f>
        <v>817200</v>
      </c>
      <c r="AZ73" s="250"/>
      <c r="BA73" s="250"/>
      <c r="BB73" s="251">
        <f t="shared" si="66"/>
        <v>0</v>
      </c>
      <c r="BC73" s="30"/>
      <c r="BD73" s="30"/>
      <c r="BE73" s="30"/>
      <c r="BF73" s="30"/>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67"/>
        <v>0</v>
      </c>
      <c r="AG74" s="126"/>
      <c r="AH74" s="126"/>
      <c r="AI74" s="126"/>
      <c r="AJ74" s="130"/>
      <c r="AK74" s="130"/>
      <c r="AL74" s="130"/>
      <c r="AM74" s="127">
        <f>AG74*'1. Standard_Cost'!$B$27+'Incremental_Cost Year 1'!AH74*'1. Standard_Cost'!$C$27+'Incremental_Cost Year 1'!AI74*'1. Standard_Cost'!$D$27+'Incremental_Cost Year 1'!AJ74+'Incremental_Cost Year 1'!AL74+AK74</f>
        <v>0</v>
      </c>
      <c r="AN74" s="127">
        <f>AM74*'1. Standard_Cost'!$C$31</f>
        <v>0</v>
      </c>
      <c r="AO74" s="130"/>
      <c r="AQ74" s="171">
        <f t="shared" si="61"/>
        <v>0</v>
      </c>
      <c r="AR74" s="171">
        <f t="shared" si="62"/>
        <v>0</v>
      </c>
      <c r="AS74" s="171">
        <f t="shared" si="63"/>
        <v>0</v>
      </c>
      <c r="AT74" s="171">
        <f t="shared" si="64"/>
        <v>0</v>
      </c>
      <c r="AU74" s="250"/>
      <c r="AV74" s="250"/>
      <c r="AW74" s="250"/>
      <c r="AX74" s="250"/>
      <c r="AY74" s="250"/>
      <c r="AZ74" s="250"/>
      <c r="BA74" s="250"/>
      <c r="BB74" s="251">
        <f t="shared" si="66"/>
        <v>0</v>
      </c>
      <c r="BC74" s="30"/>
      <c r="BD74" s="30"/>
      <c r="BE74" s="30"/>
      <c r="BF74" s="30"/>
    </row>
    <row r="75" spans="1:58" ht="124.8" outlineLevel="2">
      <c r="A75" s="115"/>
      <c r="B75" s="200"/>
      <c r="C75" s="201"/>
      <c r="D75" s="131"/>
      <c r="E75" s="219"/>
      <c r="F75" s="219"/>
      <c r="G75" s="313"/>
      <c r="H75" s="112" t="s">
        <v>562</v>
      </c>
      <c r="I75" s="130" t="s">
        <v>5</v>
      </c>
      <c r="J75" s="126">
        <v>2</v>
      </c>
      <c r="K75" s="126">
        <v>72</v>
      </c>
      <c r="L75" s="125">
        <f>IF(I75&lt;&gt;0,((VLOOKUP(I75,'1. Standard_Cost'!$B$4:$D$11,2)+VLOOKUP(I75,'1. Standard_Cost'!$B$4:$D$11,3))*J75*K75),"0")</f>
        <v>10180800</v>
      </c>
      <c r="M75" s="125">
        <f>L75*'1. Standard_Cost'!$F$4</f>
        <v>1700193.6</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f>13000000/12*2</f>
        <v>2166666.6666666665</v>
      </c>
      <c r="AD75" s="129"/>
      <c r="AE75" s="127"/>
      <c r="AF75" s="127">
        <f t="shared" si="67"/>
        <v>2166666.6666666665</v>
      </c>
      <c r="AG75" s="126"/>
      <c r="AH75" s="126"/>
      <c r="AI75" s="126"/>
      <c r="AJ75" s="130">
        <v>54900000</v>
      </c>
      <c r="AK75" s="130"/>
      <c r="AL75" s="130">
        <v>18000000</v>
      </c>
      <c r="AM75" s="127">
        <f>AG75*'1. Standard_Cost'!$B$27+'Incremental_Cost Year 1'!AH75*'1. Standard_Cost'!$C$27+'Incremental_Cost Year 1'!AI75*'1. Standard_Cost'!$D$27+'Incremental_Cost Year 1'!AJ75+'Incremental_Cost Year 1'!AL75+AK75</f>
        <v>72900000</v>
      </c>
      <c r="AN75" s="127">
        <f>AM75*'1. Standard_Cost'!$C$31</f>
        <v>10935000</v>
      </c>
      <c r="AO75" s="130"/>
      <c r="AQ75" s="171">
        <f t="shared" si="61"/>
        <v>11880993.6</v>
      </c>
      <c r="AR75" s="171">
        <f t="shared" si="62"/>
        <v>2166666.6666666665</v>
      </c>
      <c r="AS75" s="171">
        <f t="shared" si="63"/>
        <v>83835000</v>
      </c>
      <c r="AT75" s="171">
        <f t="shared" si="64"/>
        <v>97882660.266666666</v>
      </c>
      <c r="AU75" s="250">
        <f>AT75</f>
        <v>97882660.266666666</v>
      </c>
      <c r="AV75" s="250"/>
      <c r="AW75" s="250"/>
      <c r="AX75" s="250"/>
      <c r="AY75" s="250"/>
      <c r="AZ75" s="250"/>
      <c r="BA75" s="250"/>
      <c r="BB75" s="251">
        <f t="shared" si="66"/>
        <v>0</v>
      </c>
      <c r="BC75" s="30"/>
      <c r="BD75" s="30"/>
      <c r="BE75" s="30"/>
      <c r="BF75" s="30"/>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67"/>
        <v>600000</v>
      </c>
      <c r="AG76" s="126"/>
      <c r="AH76" s="126"/>
      <c r="AI76" s="126"/>
      <c r="AJ76" s="130"/>
      <c r="AK76" s="130"/>
      <c r="AL76" s="130"/>
      <c r="AM76" s="127">
        <f>AG76*'1. Standard_Cost'!$B$27+'Incremental_Cost Year 1'!AH76*'1. Standard_Cost'!$C$27+'Incremental_Cost Year 1'!AI76*'1. Standard_Cost'!$D$27+'Incremental_Cost Year 1'!AJ76+'Incremental_Cost Year 1'!AL76+AK76</f>
        <v>0</v>
      </c>
      <c r="AN76" s="127">
        <f>AM76*'1. Standard_Cost'!$C$31</f>
        <v>0</v>
      </c>
      <c r="AO76" s="130"/>
      <c r="AQ76" s="171">
        <f t="shared" si="61"/>
        <v>176450.4</v>
      </c>
      <c r="AR76" s="171">
        <f t="shared" si="62"/>
        <v>600000</v>
      </c>
      <c r="AS76" s="171">
        <f t="shared" si="63"/>
        <v>0</v>
      </c>
      <c r="AT76" s="171">
        <f t="shared" si="64"/>
        <v>776450.4</v>
      </c>
      <c r="AU76" s="250">
        <f>AQ76</f>
        <v>176450.4</v>
      </c>
      <c r="AV76" s="250"/>
      <c r="AW76" s="250"/>
      <c r="AX76" s="250"/>
      <c r="AY76" s="250">
        <v>600000</v>
      </c>
      <c r="AZ76" s="250"/>
      <c r="BA76" s="250"/>
      <c r="BB76" s="251">
        <f t="shared" si="66"/>
        <v>0</v>
      </c>
      <c r="BC76" s="30"/>
      <c r="BD76" s="30"/>
      <c r="BE76" s="30"/>
      <c r="BF76" s="30"/>
    </row>
    <row r="77" spans="1:58" ht="140.4" outlineLevel="1">
      <c r="A77" s="115"/>
      <c r="B77" s="165"/>
      <c r="C77" s="166"/>
      <c r="D77" s="107" t="s">
        <v>416</v>
      </c>
      <c r="E77" s="139" t="s">
        <v>221</v>
      </c>
      <c r="F77" s="222">
        <v>2021</v>
      </c>
      <c r="G77" s="117">
        <v>2030</v>
      </c>
      <c r="H77" s="134" t="s">
        <v>220</v>
      </c>
      <c r="I77" s="252"/>
      <c r="J77" s="252"/>
      <c r="K77" s="252"/>
      <c r="L77" s="127">
        <f>SUM(L62:L76)</f>
        <v>144795475</v>
      </c>
      <c r="M77" s="127">
        <f>SUM(M62:M76)</f>
        <v>24180844.324999999</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31017416.666666668</v>
      </c>
      <c r="AD77" s="127">
        <f>SUM(AD62:AD76)</f>
        <v>0</v>
      </c>
      <c r="AE77" s="127">
        <f>SUM(AE62:AE76)</f>
        <v>6056350</v>
      </c>
      <c r="AF77" s="127">
        <f>SUM(AF62:AF76)</f>
        <v>38504766.666666664</v>
      </c>
      <c r="AG77" s="252"/>
      <c r="AH77" s="252"/>
      <c r="AI77" s="252"/>
      <c r="AJ77" s="127">
        <f>SUM(AJ62:AJ76)</f>
        <v>54900000</v>
      </c>
      <c r="AK77" s="127">
        <f>SUM(AK62:AK76)</f>
        <v>0</v>
      </c>
      <c r="AL77" s="127">
        <f>SUM(AL62:AL76)</f>
        <v>18000000</v>
      </c>
      <c r="AM77" s="127">
        <f>SUM(AM62:AM76)</f>
        <v>72900000</v>
      </c>
      <c r="AN77" s="127">
        <f>SUM(AN62:AN76)</f>
        <v>10935000</v>
      </c>
      <c r="AO77" s="253"/>
      <c r="AP77" s="254"/>
      <c r="AQ77" s="175">
        <f>SUM(AQ62:AQ76)</f>
        <v>168976319.32499999</v>
      </c>
      <c r="AR77" s="175">
        <f>SUM(AR62:AR76)</f>
        <v>38504766.666666664</v>
      </c>
      <c r="AS77" s="175">
        <f>SUM(AS62:AS76)</f>
        <v>83835000</v>
      </c>
      <c r="AT77" s="175">
        <f>SUM(AT62:AT76)</f>
        <v>291316085.99166662</v>
      </c>
      <c r="AU77" s="175">
        <f t="shared" ref="AU77:BA77" si="68">SUM(AU62:AU76)</f>
        <v>287890085.99166662</v>
      </c>
      <c r="AV77" s="175">
        <f t="shared" si="68"/>
        <v>0</v>
      </c>
      <c r="AW77" s="175">
        <f t="shared" si="68"/>
        <v>0</v>
      </c>
      <c r="AX77" s="175">
        <f t="shared" si="68"/>
        <v>0</v>
      </c>
      <c r="AY77" s="175">
        <f t="shared" si="68"/>
        <v>3426000</v>
      </c>
      <c r="AZ77" s="175">
        <f t="shared" si="68"/>
        <v>0</v>
      </c>
      <c r="BA77" s="175">
        <f t="shared" si="68"/>
        <v>0</v>
      </c>
      <c r="BB77" s="175">
        <f>SUM(BB62:BB76)</f>
        <v>0</v>
      </c>
      <c r="BC77" s="30"/>
      <c r="BD77" s="30"/>
      <c r="BE77" s="30"/>
      <c r="BF77" s="30"/>
    </row>
    <row r="78" spans="1:58" s="80" customFormat="1" ht="15.6">
      <c r="A78" s="120"/>
      <c r="B78" s="386" t="s">
        <v>298</v>
      </c>
      <c r="C78" s="387"/>
      <c r="D78" s="387"/>
      <c r="E78" s="388"/>
      <c r="F78" s="113"/>
      <c r="G78" s="113"/>
      <c r="H78" s="113" t="s">
        <v>60</v>
      </c>
      <c r="I78" s="243"/>
      <c r="J78" s="243"/>
      <c r="K78" s="243"/>
      <c r="L78" s="243">
        <f>SUM(L79,L93,L100,L106,L111,L118,L123,L134,L140)</f>
        <v>8470142.8571428563</v>
      </c>
      <c r="M78" s="243">
        <f>SUM(M79,M93,M100,M106,M111,M118,M123,M134,M140)</f>
        <v>1414513.8571428573</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0</v>
      </c>
      <c r="Z78" s="243"/>
      <c r="AA78" s="243"/>
      <c r="AB78" s="243">
        <f>SUM(AB79,AB93,AB100,AB106,AB111,AB118,AB123,AB134,AB140)</f>
        <v>0</v>
      </c>
      <c r="AC78" s="243">
        <f>SUM(AC79,AC93,AC100,AC106,AC111,AC118,AC123,AC134,AC140)</f>
        <v>1810315442</v>
      </c>
      <c r="AD78" s="243">
        <f>SUM(AD79,AD93,AD100,AD106,AD111,AD118,AD123,AD134,AD140)</f>
        <v>0</v>
      </c>
      <c r="AE78" s="243">
        <f>SUM(AE79,AE93,AE100,AE106,AE111,AE118,AE123,AE134,AE140)</f>
        <v>79640</v>
      </c>
      <c r="AF78" s="243">
        <f>SUM(AF79,AF93,AF100,AF106,AF111,AF118,AF123,AF134,AF140)</f>
        <v>1810395082</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9884656.7142857146</v>
      </c>
      <c r="AR78" s="245">
        <f>SUM(AR79,AR93,AR100,AR106,AR111,AR118,AR123,AR134,AR140)</f>
        <v>1810395082</v>
      </c>
      <c r="AS78" s="245">
        <f>SUM(AS79,AS93,AS100,AS106,AS111,AS118,AS123,AS134,AS140)</f>
        <v>0</v>
      </c>
      <c r="AT78" s="245">
        <f>SUM(AT79,AT93,AT100,AT106,AT111,AT118,AT123,AT134,AT140)</f>
        <v>1820279738.7142859</v>
      </c>
      <c r="AU78" s="245">
        <f t="shared" ref="AU78:BA78" si="69">SUM(AU79,AU93,AU100,AU106,AU111,AU118,AU123,AU134,AU140)</f>
        <v>1820279739</v>
      </c>
      <c r="AV78" s="245">
        <f t="shared" si="69"/>
        <v>0</v>
      </c>
      <c r="AW78" s="245">
        <f t="shared" si="69"/>
        <v>0</v>
      </c>
      <c r="AX78" s="245">
        <f t="shared" si="69"/>
        <v>0</v>
      </c>
      <c r="AY78" s="245">
        <f t="shared" si="69"/>
        <v>0</v>
      </c>
      <c r="AZ78" s="245">
        <f t="shared" si="69"/>
        <v>0</v>
      </c>
      <c r="BA78" s="245">
        <f t="shared" si="69"/>
        <v>0</v>
      </c>
      <c r="BB78" s="245">
        <f t="shared" ref="BB78" si="70">SUM(BB79,BB93,BB100,BB106,BB111,BB118,BB123,BB134,BB140)</f>
        <v>0.28571428521536291</v>
      </c>
    </row>
    <row r="79" spans="1:58" s="80" customFormat="1" ht="40.799999999999997" customHeight="1">
      <c r="A79" s="120"/>
      <c r="B79" s="285"/>
      <c r="C79" s="381" t="s">
        <v>313</v>
      </c>
      <c r="D79" s="381"/>
      <c r="E79" s="382"/>
      <c r="F79" s="217"/>
      <c r="G79" s="217"/>
      <c r="H79" s="114" t="s">
        <v>163</v>
      </c>
      <c r="I79" s="246"/>
      <c r="J79" s="246"/>
      <c r="K79" s="246"/>
      <c r="L79" s="247">
        <f>SUM(L85,L88,L92)</f>
        <v>907200</v>
      </c>
      <c r="M79" s="247">
        <f>SUM(M85,M88,M92)</f>
        <v>151502.39999999999</v>
      </c>
      <c r="N79" s="247"/>
      <c r="O79" s="247"/>
      <c r="P79" s="247"/>
      <c r="Q79" s="247"/>
      <c r="R79" s="247">
        <f>SUM(R85,R88,R92)</f>
        <v>0</v>
      </c>
      <c r="S79" s="247">
        <f>SUM(S85,S88,S92)</f>
        <v>0</v>
      </c>
      <c r="T79" s="247">
        <f>SUM(T85,T88,T92)</f>
        <v>0</v>
      </c>
      <c r="U79" s="247">
        <f>SUM(U85,U88,U92)</f>
        <v>0</v>
      </c>
      <c r="V79" s="247"/>
      <c r="W79" s="247"/>
      <c r="X79" s="247"/>
      <c r="Y79" s="247">
        <f>SUM(Y85,Y88,Y92)</f>
        <v>0</v>
      </c>
      <c r="Z79" s="247"/>
      <c r="AA79" s="247"/>
      <c r="AB79" s="247">
        <f>SUM(AB85,AB88,AB92)</f>
        <v>0</v>
      </c>
      <c r="AC79" s="247">
        <f>SUM(AC85,AC88,AC92)</f>
        <v>563501000</v>
      </c>
      <c r="AD79" s="247">
        <f>SUM(AD85,AD88,AD92)</f>
        <v>0</v>
      </c>
      <c r="AE79" s="247">
        <f>SUM(AE85,AE88,AE92)</f>
        <v>0</v>
      </c>
      <c r="AF79" s="247">
        <f>SUM(AF85,AF88,AF92)</f>
        <v>563501000</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1058702.3999999999</v>
      </c>
      <c r="AR79" s="248">
        <f>SUM(AR85,AR88,AR92)</f>
        <v>563501000</v>
      </c>
      <c r="AS79" s="248">
        <f>SUM(AS85,AS88,AS92)</f>
        <v>0</v>
      </c>
      <c r="AT79" s="248">
        <f>SUM(AT85,AT88,AT92)</f>
        <v>564559702.39999998</v>
      </c>
      <c r="AU79" s="248">
        <f t="shared" ref="AU79:BA79" si="71">SUM(AU85,AU88,AU92)</f>
        <v>564559702</v>
      </c>
      <c r="AV79" s="248">
        <f t="shared" si="71"/>
        <v>0</v>
      </c>
      <c r="AW79" s="248">
        <f t="shared" si="71"/>
        <v>0</v>
      </c>
      <c r="AX79" s="248">
        <f t="shared" si="71"/>
        <v>0</v>
      </c>
      <c r="AY79" s="248">
        <f t="shared" si="71"/>
        <v>0</v>
      </c>
      <c r="AZ79" s="248">
        <f t="shared" si="71"/>
        <v>0</v>
      </c>
      <c r="BA79" s="248">
        <f t="shared" si="71"/>
        <v>0</v>
      </c>
      <c r="BB79" s="248">
        <f t="shared" ref="BB79" si="72">SUM(BB85,BB88,BB92)</f>
        <v>-0.39999999990686774</v>
      </c>
    </row>
    <row r="80" spans="1:58" s="78" customFormat="1" ht="40.799999999999997" customHeight="1"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73000000</v>
      </c>
      <c r="AD80" s="129"/>
      <c r="AE80" s="127"/>
      <c r="AF80" s="127">
        <f>SUM(AE80,AD80,AC80,AB80,Y80,U80,T80,S80,R80)</f>
        <v>73000000</v>
      </c>
      <c r="AG80" s="126"/>
      <c r="AH80" s="126"/>
      <c r="AI80" s="126"/>
      <c r="AJ80" s="130"/>
      <c r="AK80" s="130"/>
      <c r="AL80" s="130"/>
      <c r="AM80" s="127">
        <f>AG80*'1. Standard_Cost'!$B$27+'Incremental_Cost Year 10'!AH80*'1. Standard_Cost'!$C$27+'Incremental_Cost Year 10'!AI80*'1. Standard_Cost'!$D$27+'Incremental_Cost Year 10'!AJ80+'Incremental_Cost Year 10'!AL80+AK80</f>
        <v>0</v>
      </c>
      <c r="AN80" s="127">
        <f>AM80*'1. Standard_Cost'!$C$31</f>
        <v>0</v>
      </c>
      <c r="AO80" s="130"/>
      <c r="AP80" s="256"/>
      <c r="AQ80" s="171">
        <f>L80+M80</f>
        <v>0</v>
      </c>
      <c r="AR80" s="171">
        <f>AF80</f>
        <v>73000000</v>
      </c>
      <c r="AS80" s="171">
        <f>AM80+AN80</f>
        <v>0</v>
      </c>
      <c r="AT80" s="171">
        <f>SUM(AQ80,AR80,AS80)</f>
        <v>73000000</v>
      </c>
      <c r="AU80" s="250">
        <v>73000000</v>
      </c>
      <c r="AV80" s="250"/>
      <c r="AW80" s="250"/>
      <c r="AX80" s="250"/>
      <c r="AY80" s="250"/>
      <c r="AZ80" s="250"/>
      <c r="BA80" s="250"/>
      <c r="BB80" s="251">
        <f t="shared" ref="BB80:BB84" si="73">SUM(AU80:BA80)-AT80</f>
        <v>0</v>
      </c>
    </row>
    <row r="81" spans="1:54" s="78" customFormat="1"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32000000</v>
      </c>
      <c r="AD81" s="129"/>
      <c r="AE81" s="127"/>
      <c r="AF81" s="127">
        <f>SUM(AE81,AD81,AC81,AB81,Y81,U81,T81,S81,R81)</f>
        <v>32000000</v>
      </c>
      <c r="AG81" s="126"/>
      <c r="AH81" s="126"/>
      <c r="AI81" s="126"/>
      <c r="AJ81" s="130"/>
      <c r="AK81" s="130"/>
      <c r="AL81" s="130"/>
      <c r="AM81" s="127">
        <f>AG81*'1. Standard_Cost'!$B$27+'Incremental_Cost Year 10'!AH81*'1. Standard_Cost'!$C$27+'Incremental_Cost Year 10'!AI81*'1. Standard_Cost'!$D$27+'Incremental_Cost Year 10'!AJ81+'Incremental_Cost Year 10'!AL81+AK81</f>
        <v>0</v>
      </c>
      <c r="AN81" s="127">
        <f>AM81*'1. Standard_Cost'!$C$31</f>
        <v>0</v>
      </c>
      <c r="AO81" s="130"/>
      <c r="AP81" s="256"/>
      <c r="AQ81" s="171">
        <f>L81+M81</f>
        <v>0</v>
      </c>
      <c r="AR81" s="171">
        <f>AF81</f>
        <v>32000000</v>
      </c>
      <c r="AS81" s="171">
        <f>AM81+AN81</f>
        <v>0</v>
      </c>
      <c r="AT81" s="171">
        <f>SUM(AQ81,AR81,AS81)</f>
        <v>32000000</v>
      </c>
      <c r="AU81" s="250">
        <v>32000000</v>
      </c>
      <c r="AV81" s="250"/>
      <c r="AW81" s="250"/>
      <c r="AX81" s="250"/>
      <c r="AY81" s="250"/>
      <c r="AZ81" s="250"/>
      <c r="BA81" s="250"/>
      <c r="BB81" s="251">
        <f t="shared" si="73"/>
        <v>0</v>
      </c>
    </row>
    <row r="82" spans="1:54" s="78" customFormat="1"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13321000</v>
      </c>
      <c r="AD82" s="129"/>
      <c r="AE82" s="127"/>
      <c r="AF82" s="127">
        <f>SUM(AE82,AD82,AC82,AB82,Y82,U82,T82,S82,R82)</f>
        <v>13321000</v>
      </c>
      <c r="AG82" s="126"/>
      <c r="AH82" s="126"/>
      <c r="AI82" s="126"/>
      <c r="AJ82" s="130"/>
      <c r="AK82" s="130"/>
      <c r="AL82" s="130"/>
      <c r="AM82" s="127">
        <f>AG82*'1. Standard_Cost'!$B$27+'Incremental_Cost Year 10'!AH82*'1. Standard_Cost'!$C$27+'Incremental_Cost Year 10'!AI82*'1. Standard_Cost'!$D$27+'Incremental_Cost Year 10'!AJ82+'Incremental_Cost Year 10'!AL82+AK82</f>
        <v>0</v>
      </c>
      <c r="AN82" s="127">
        <f>AM82*'1. Standard_Cost'!$C$31</f>
        <v>0</v>
      </c>
      <c r="AO82" s="130"/>
      <c r="AP82" s="256"/>
      <c r="AQ82" s="171">
        <f>L82+M82</f>
        <v>0</v>
      </c>
      <c r="AR82" s="171">
        <f>AF82</f>
        <v>13321000</v>
      </c>
      <c r="AS82" s="171">
        <f>AM82+AN82</f>
        <v>0</v>
      </c>
      <c r="AT82" s="171">
        <f>SUM(AQ82,AR82,AS82)</f>
        <v>13321000</v>
      </c>
      <c r="AU82" s="250">
        <v>13321000</v>
      </c>
      <c r="AV82" s="250"/>
      <c r="AW82" s="250"/>
      <c r="AX82" s="250"/>
      <c r="AY82" s="250"/>
      <c r="AZ82" s="250"/>
      <c r="BA82" s="250"/>
      <c r="BB82" s="251">
        <f t="shared" si="73"/>
        <v>0</v>
      </c>
    </row>
    <row r="83" spans="1:54" s="169" customFormat="1"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445180000</v>
      </c>
      <c r="AD83" s="129"/>
      <c r="AE83" s="127"/>
      <c r="AF83" s="127">
        <f>SUM(AE83,AD83,AC83,AB83,Y83,U83,T83,S83,R83)</f>
        <v>445180000</v>
      </c>
      <c r="AG83" s="126"/>
      <c r="AH83" s="126"/>
      <c r="AI83" s="126"/>
      <c r="AJ83" s="130"/>
      <c r="AK83" s="130"/>
      <c r="AL83" s="130"/>
      <c r="AM83" s="127">
        <f>AG83*'1. Standard_Cost'!$B$27+'Incremental_Cost Year 10'!AH84*'1. Standard_Cost'!$C$27+'Incremental_Cost Year 10'!AI84*'1. Standard_Cost'!$D$27+'Incremental_Cost Year 10'!AJ84+'Incremental_Cost Year 10'!AL84+AK83</f>
        <v>0</v>
      </c>
      <c r="AN83" s="127">
        <f>AM83*'1. Standard_Cost'!$C$31</f>
        <v>0</v>
      </c>
      <c r="AO83" s="130"/>
      <c r="AP83" s="256"/>
      <c r="AQ83" s="171">
        <f>L83+M83</f>
        <v>0</v>
      </c>
      <c r="AR83" s="171">
        <f>AF83</f>
        <v>445180000</v>
      </c>
      <c r="AS83" s="171">
        <f>AM83+AN83</f>
        <v>0</v>
      </c>
      <c r="AT83" s="171">
        <f>SUM(AQ83,AR83,AS83)</f>
        <v>445180000</v>
      </c>
      <c r="AU83" s="250">
        <v>445180000</v>
      </c>
      <c r="AV83" s="250"/>
      <c r="AW83" s="250"/>
      <c r="AX83" s="250"/>
      <c r="AY83" s="250"/>
      <c r="AZ83" s="250"/>
      <c r="BA83" s="250"/>
      <c r="BB83" s="251">
        <f t="shared" si="73"/>
        <v>0</v>
      </c>
    </row>
    <row r="84" spans="1:54" s="78" customFormat="1"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c r="AF84" s="127">
        <f>SUM(AE84,AD84,AC84,AB84,Y84,U84,T84,S84,R84)</f>
        <v>0</v>
      </c>
      <c r="AG84" s="126"/>
      <c r="AH84" s="126"/>
      <c r="AI84" s="126"/>
      <c r="AJ84" s="130"/>
      <c r="AK84" s="130"/>
      <c r="AL84" s="130"/>
      <c r="AM84" s="127">
        <f>AG84*'1. Standard_Cost'!$B$27+'Incremental_Cost Year 10'!AH84*'1. Standard_Cost'!$C$27+'Incremental_Cost Year 10'!AI84*'1. Standard_Cost'!$D$27+'Incremental_Cost Year 10'!AJ84+'Incremental_Cost Year 10'!AL84+AK84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73"/>
        <v>0</v>
      </c>
    </row>
    <row r="85" spans="1:54" s="78" customFormat="1"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563501000</v>
      </c>
      <c r="AD85" s="127">
        <f>SUM(AD80:AD84)</f>
        <v>0</v>
      </c>
      <c r="AE85" s="127">
        <f>SUM(AE80:AE84)</f>
        <v>0</v>
      </c>
      <c r="AF85" s="127">
        <f>SUM(AF80:AF84)</f>
        <v>563501000</v>
      </c>
      <c r="AG85" s="252"/>
      <c r="AH85" s="252"/>
      <c r="AI85" s="252"/>
      <c r="AJ85" s="127">
        <f>SUM(AJ80:AJ84)</f>
        <v>0</v>
      </c>
      <c r="AK85" s="127">
        <f>SUM(AK80:AK84)</f>
        <v>0</v>
      </c>
      <c r="AL85" s="127">
        <f>SUM(AL80:AL84)</f>
        <v>0</v>
      </c>
      <c r="AM85" s="127">
        <f>SUM(AM80:AM84)</f>
        <v>0</v>
      </c>
      <c r="AN85" s="127">
        <f>SUM(AN80:AN84)</f>
        <v>0</v>
      </c>
      <c r="AO85" s="253"/>
      <c r="AP85" s="254"/>
      <c r="AQ85" s="175">
        <f t="shared" ref="AQ85:BB85" si="74">SUM(AQ80:AQ84)</f>
        <v>0</v>
      </c>
      <c r="AR85" s="175">
        <f t="shared" si="74"/>
        <v>563501000</v>
      </c>
      <c r="AS85" s="175">
        <f t="shared" si="74"/>
        <v>0</v>
      </c>
      <c r="AT85" s="175">
        <f t="shared" si="74"/>
        <v>563501000</v>
      </c>
      <c r="AU85" s="175">
        <f t="shared" si="74"/>
        <v>563501000</v>
      </c>
      <c r="AV85" s="175">
        <f t="shared" si="74"/>
        <v>0</v>
      </c>
      <c r="AW85" s="175">
        <f t="shared" si="74"/>
        <v>0</v>
      </c>
      <c r="AX85" s="175">
        <f t="shared" si="74"/>
        <v>0</v>
      </c>
      <c r="AY85" s="175">
        <f t="shared" si="74"/>
        <v>0</v>
      </c>
      <c r="AZ85" s="175">
        <f t="shared" si="74"/>
        <v>0</v>
      </c>
      <c r="BA85" s="175">
        <f t="shared" si="74"/>
        <v>0</v>
      </c>
      <c r="BB85" s="175">
        <f t="shared" si="74"/>
        <v>0</v>
      </c>
    </row>
    <row r="86" spans="1:54" s="78" customFormat="1" ht="93.6" outlineLevel="2">
      <c r="A86" s="115"/>
      <c r="B86" s="200"/>
      <c r="C86" s="201"/>
      <c r="D86" s="346"/>
      <c r="E86" s="321"/>
      <c r="F86" s="277"/>
      <c r="G86" s="278"/>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10'!AH86*'1. Standard_Cost'!$C$27+'Incremental_Cost Year 10'!AI86*'1. Standard_Cost'!$D$27+'Incremental_Cost Year 10'!AJ86+'Incremental_Cost Year 10'!AL86+AK86</f>
        <v>0</v>
      </c>
      <c r="AN86" s="127">
        <f>AM86*'1. Standard_Cost'!$C$31</f>
        <v>0</v>
      </c>
      <c r="AO86" s="130"/>
      <c r="AP86" s="239"/>
      <c r="AQ86" s="171">
        <f>L86+M86</f>
        <v>0</v>
      </c>
      <c r="AR86" s="171">
        <f>AF86</f>
        <v>0</v>
      </c>
      <c r="AS86" s="171">
        <f>AM86+AN86</f>
        <v>0</v>
      </c>
      <c r="AT86" s="171">
        <f>SUM(AQ86,AR86,AS86)</f>
        <v>0</v>
      </c>
      <c r="AU86" s="250"/>
      <c r="AV86" s="250"/>
      <c r="AW86" s="250"/>
      <c r="AX86" s="250"/>
      <c r="AY86" s="250"/>
      <c r="AZ86" s="250"/>
      <c r="BA86" s="250"/>
      <c r="BB86" s="251">
        <f t="shared" ref="BB86:BB87" si="75">SUM(AU86:BA86)-AT86</f>
        <v>0</v>
      </c>
    </row>
    <row r="87" spans="1:54" s="78" customFormat="1" ht="124.8" outlineLevel="2">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10'!AH87*'1. Standard_Cost'!$C$27+'Incremental_Cost Year 10'!AI87*'1. Standard_Cost'!$D$27+'Incremental_Cost Year 10'!AJ87+'Incremental_Cost Year 10'!AL87+AK87</f>
        <v>0</v>
      </c>
      <c r="AN87" s="127">
        <f>AM87*'1. Standard_Cost'!$C$31</f>
        <v>0</v>
      </c>
      <c r="AO87" s="130"/>
      <c r="AP87" s="239"/>
      <c r="AQ87" s="171">
        <f>L87+M87</f>
        <v>0</v>
      </c>
      <c r="AR87" s="171">
        <f>AF87</f>
        <v>0</v>
      </c>
      <c r="AS87" s="171">
        <f>AM87+AN87</f>
        <v>0</v>
      </c>
      <c r="AT87" s="171">
        <f>SUM(AQ87,AR87,AS87)</f>
        <v>0</v>
      </c>
      <c r="AU87" s="250"/>
      <c r="AV87" s="250"/>
      <c r="AW87" s="250"/>
      <c r="AX87" s="250"/>
      <c r="AY87" s="250"/>
      <c r="AZ87" s="250"/>
      <c r="BA87" s="250"/>
      <c r="BB87" s="251">
        <f t="shared" si="75"/>
        <v>0</v>
      </c>
    </row>
    <row r="88" spans="1:54" s="78" customFormat="1" ht="62.4" outlineLevel="1">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A88" si="76">SUM(AU86:AU87)</f>
        <v>0</v>
      </c>
      <c r="AV88" s="175">
        <f t="shared" si="76"/>
        <v>0</v>
      </c>
      <c r="AW88" s="175">
        <f t="shared" si="76"/>
        <v>0</v>
      </c>
      <c r="AX88" s="175">
        <f t="shared" si="76"/>
        <v>0</v>
      </c>
      <c r="AY88" s="175">
        <f t="shared" si="76"/>
        <v>0</v>
      </c>
      <c r="AZ88" s="175">
        <f t="shared" si="76"/>
        <v>0</v>
      </c>
      <c r="BA88" s="175">
        <f t="shared" si="76"/>
        <v>0</v>
      </c>
      <c r="BB88" s="175">
        <f t="shared" ref="BB88" si="77">SUM(BB86:BB87)</f>
        <v>0</v>
      </c>
    </row>
    <row r="89" spans="1:54" s="78" customFormat="1" ht="62.4" outlineLevel="2">
      <c r="A89" s="115"/>
      <c r="B89" s="200"/>
      <c r="C89" s="201"/>
      <c r="D89" s="346"/>
      <c r="E89" s="321"/>
      <c r="F89" s="306"/>
      <c r="G89" s="307"/>
      <c r="H89" s="199" t="s">
        <v>424</v>
      </c>
      <c r="I89" s="130"/>
      <c r="J89" s="126"/>
      <c r="K89" s="126"/>
      <c r="L89" s="125" t="str">
        <f>IF(I89&lt;&gt;0,((VLOOKUP(I89,'1. Standard_Cost'!$B$4:$D$11,2)+VLOOKUP(I89,'1. Standard_Cost'!$B$4:$D$11,3))*J89*K89),"0")</f>
        <v>0</v>
      </c>
      <c r="M89" s="125">
        <f>L89*'1. Standard_Cost'!$F$4</f>
        <v>0</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c r="AD89" s="129"/>
      <c r="AE89" s="127">
        <f>SUM(AD89,AC89,AB89,Y89,U89,T89,S89,R89)*'1. Standard_Cost'!$B$31</f>
        <v>0</v>
      </c>
      <c r="AF89" s="127">
        <f>SUM(AE89,AD89,AC89,AB89,Y89,U89,T89,S89,R89)</f>
        <v>0</v>
      </c>
      <c r="AG89" s="126"/>
      <c r="AH89" s="126"/>
      <c r="AI89" s="126"/>
      <c r="AJ89" s="130"/>
      <c r="AK89" s="130"/>
      <c r="AL89" s="130"/>
      <c r="AM89" s="127">
        <f>AG89*'1. Standard_Cost'!$B$27+'Incremental_Cost Year 10'!AH89*'1. Standard_Cost'!$C$27+'Incremental_Cost Year 10'!AI89*'1. Standard_Cost'!$D$27+'Incremental_Cost Year 10'!AJ89+'Incremental_Cost Year 10'!AL89+AK89</f>
        <v>0</v>
      </c>
      <c r="AN89" s="127">
        <f>AM89*'1. Standard_Cost'!$C$31</f>
        <v>0</v>
      </c>
      <c r="AO89" s="130"/>
      <c r="AP89" s="239"/>
      <c r="AQ89" s="171">
        <f>L89+M89</f>
        <v>0</v>
      </c>
      <c r="AR89" s="171">
        <f>AF89</f>
        <v>0</v>
      </c>
      <c r="AS89" s="171">
        <f>AM89+AN89</f>
        <v>0</v>
      </c>
      <c r="AT89" s="171">
        <f>SUM(AQ89,AR89,AS89)</f>
        <v>0</v>
      </c>
      <c r="AU89" s="250"/>
      <c r="AV89" s="250"/>
      <c r="AW89" s="250"/>
      <c r="AX89" s="250"/>
      <c r="AY89" s="250"/>
      <c r="AZ89" s="250"/>
      <c r="BA89" s="250"/>
      <c r="BB89" s="251">
        <f t="shared" ref="BB89:BB91" si="78">SUM(AU89:BA89)-AT89</f>
        <v>0</v>
      </c>
    </row>
    <row r="90" spans="1:54" s="78" customFormat="1" ht="93.6" outlineLevel="2">
      <c r="A90" s="115"/>
      <c r="B90" s="200"/>
      <c r="C90" s="201"/>
      <c r="D90" s="203"/>
      <c r="E90" s="323"/>
      <c r="F90" s="308"/>
      <c r="G90" s="309"/>
      <c r="H90" s="199" t="s">
        <v>425</v>
      </c>
      <c r="I90" s="130"/>
      <c r="J90" s="126"/>
      <c r="K90" s="126"/>
      <c r="L90" s="125" t="str">
        <f>IF(I90&lt;&gt;0,((VLOOKUP(I90,'1. Standard_Cost'!$B$4:$D$11,2)+VLOOKUP(I90,'1. Standard_Cost'!$B$4:$D$11,3))*J90*K90),"0")</f>
        <v>0</v>
      </c>
      <c r="M90" s="125">
        <f>L90*'1. Standard_Cost'!$F$4</f>
        <v>0</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c r="AB90" s="127">
        <f>+Z90*'1. Standard_Cost'!$B$23+AA90*'1. Standard_Cost'!$C$23</f>
        <v>0</v>
      </c>
      <c r="AC90" s="128"/>
      <c r="AD90" s="129"/>
      <c r="AE90" s="127">
        <f>SUM(AD90,AC90,AB90,Y90,U90,T90,S90,R90)*'1. Standard_Cost'!$B$31</f>
        <v>0</v>
      </c>
      <c r="AF90" s="127">
        <f>SUM(AE90,AD90,AC90,AB90,Y90,U90,T90,S90,R90)</f>
        <v>0</v>
      </c>
      <c r="AG90" s="126"/>
      <c r="AH90" s="126"/>
      <c r="AI90" s="126"/>
      <c r="AJ90" s="130"/>
      <c r="AK90" s="130"/>
      <c r="AL90" s="130"/>
      <c r="AM90" s="127">
        <f>AG90*'1. Standard_Cost'!$B$27+'Incremental_Cost Year 10'!AH90*'1. Standard_Cost'!$C$27+'Incremental_Cost Year 10'!AI90*'1. Standard_Cost'!$D$27+'Incremental_Cost Year 10'!AJ90+'Incremental_Cost Year 10'!AL90+AK90</f>
        <v>0</v>
      </c>
      <c r="AN90" s="127">
        <f>AM90*'1. Standard_Cost'!$C$31</f>
        <v>0</v>
      </c>
      <c r="AO90" s="130"/>
      <c r="AP90" s="239"/>
      <c r="AQ90" s="171">
        <f>L90+M90</f>
        <v>0</v>
      </c>
      <c r="AR90" s="171">
        <f>AF90</f>
        <v>0</v>
      </c>
      <c r="AS90" s="171">
        <f>AM90+AN90</f>
        <v>0</v>
      </c>
      <c r="AT90" s="171">
        <f>SUM(AQ90,AR90,AS90)</f>
        <v>0</v>
      </c>
      <c r="AU90" s="250"/>
      <c r="AV90" s="250"/>
      <c r="AW90" s="250"/>
      <c r="AX90" s="250"/>
      <c r="AY90" s="250"/>
      <c r="AZ90" s="250"/>
      <c r="BA90" s="250"/>
      <c r="BB90" s="251">
        <f t="shared" si="78"/>
        <v>0</v>
      </c>
    </row>
    <row r="91" spans="1:54" s="78" customFormat="1"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c r="W91" s="126"/>
      <c r="X91" s="126"/>
      <c r="Y91" s="127">
        <f>+V91*((X91*'1. Standard_Cost'!$B$19)+(W91*X91*'1. Standard_Cost'!$C$19))</f>
        <v>0</v>
      </c>
      <c r="Z91" s="126"/>
      <c r="AA91" s="126"/>
      <c r="AB91" s="127">
        <f>+Z91*'1. Standard_Cost'!$B$23+AA91*'1. Standard_Cost'!$C$23</f>
        <v>0</v>
      </c>
      <c r="AC91" s="128"/>
      <c r="AD91" s="129"/>
      <c r="AE91" s="127">
        <f>SUM(AD91,AC91,AB91,Y91,U91,T91,S91,R91)*'1. Standard_Cost'!$B$31</f>
        <v>0</v>
      </c>
      <c r="AF91" s="127">
        <f>SUM(AE91,AD91,AC91,AB91,Y91,U91,T91,S91,R91)</f>
        <v>0</v>
      </c>
      <c r="AG91" s="126"/>
      <c r="AH91" s="126"/>
      <c r="AI91" s="126"/>
      <c r="AJ91" s="130"/>
      <c r="AK91" s="130"/>
      <c r="AL91" s="130"/>
      <c r="AM91" s="127">
        <f>AG91*'1. Standard_Cost'!$B$27+'Incremental_Cost Year 10'!AH91*'1. Standard_Cost'!$C$27+'Incremental_Cost Year 10'!AI91*'1. Standard_Cost'!$D$27+'Incremental_Cost Year 10'!AJ91+'Incremental_Cost Year 10'!AL91+AK91</f>
        <v>0</v>
      </c>
      <c r="AN91" s="127">
        <f>AM91*'1. Standard_Cost'!$C$31</f>
        <v>0</v>
      </c>
      <c r="AO91" s="130"/>
      <c r="AP91" s="239"/>
      <c r="AQ91" s="171">
        <f>L91+M91</f>
        <v>1058702.3999999999</v>
      </c>
      <c r="AR91" s="171">
        <f>AF91</f>
        <v>0</v>
      </c>
      <c r="AS91" s="171">
        <f>AM91+AN91</f>
        <v>0</v>
      </c>
      <c r="AT91" s="171">
        <f>SUM(AQ91,AR91,AS91)</f>
        <v>1058702.3999999999</v>
      </c>
      <c r="AU91" s="250">
        <v>1058702</v>
      </c>
      <c r="AV91" s="250"/>
      <c r="AW91" s="250"/>
      <c r="AX91" s="250"/>
      <c r="AY91" s="250"/>
      <c r="AZ91" s="250"/>
      <c r="BA91" s="250"/>
      <c r="BB91" s="251">
        <f t="shared" si="78"/>
        <v>-0.39999999990686774</v>
      </c>
    </row>
    <row r="92" spans="1:54" s="78" customFormat="1" ht="78" outlineLevel="1">
      <c r="A92" s="115"/>
      <c r="B92" s="165"/>
      <c r="C92" s="166"/>
      <c r="D92" s="150" t="s">
        <v>240</v>
      </c>
      <c r="E92" s="212" t="s">
        <v>271</v>
      </c>
      <c r="F92" s="104">
        <v>2021</v>
      </c>
      <c r="G92" s="104">
        <v>2030</v>
      </c>
      <c r="H92" s="110" t="s">
        <v>272</v>
      </c>
      <c r="I92" s="252"/>
      <c r="J92" s="252"/>
      <c r="K92" s="252"/>
      <c r="L92" s="127">
        <f>SUM(L89:L91)</f>
        <v>907200</v>
      </c>
      <c r="M92" s="127">
        <f>SUM(M89:M91)</f>
        <v>151502.39999999999</v>
      </c>
      <c r="N92" s="252"/>
      <c r="O92" s="252"/>
      <c r="P92" s="252"/>
      <c r="Q92" s="252"/>
      <c r="R92" s="127">
        <f>SUM(R89:R91)</f>
        <v>0</v>
      </c>
      <c r="S92" s="127">
        <f>SUM(S89:S91)</f>
        <v>0</v>
      </c>
      <c r="T92" s="127">
        <f>SUM(T89:T91)</f>
        <v>0</v>
      </c>
      <c r="U92" s="127">
        <f>SUM(U89:U91)</f>
        <v>0</v>
      </c>
      <c r="V92" s="252"/>
      <c r="W92" s="252"/>
      <c r="X92" s="252"/>
      <c r="Y92" s="127">
        <f>SUM(Y89:Y91)</f>
        <v>0</v>
      </c>
      <c r="Z92" s="252"/>
      <c r="AA92" s="252"/>
      <c r="AB92" s="127">
        <f>SUM(AB89:AB91)</f>
        <v>0</v>
      </c>
      <c r="AC92" s="127">
        <f>SUM(AC89:AC91)</f>
        <v>0</v>
      </c>
      <c r="AD92" s="127">
        <f>SUM(AD89:AD91)</f>
        <v>0</v>
      </c>
      <c r="AE92" s="127">
        <f>SUM(AE89:AE91)</f>
        <v>0</v>
      </c>
      <c r="AF92" s="127">
        <f>SUM(AF89:AF91)</f>
        <v>0</v>
      </c>
      <c r="AG92" s="252"/>
      <c r="AH92" s="252"/>
      <c r="AI92" s="252"/>
      <c r="AJ92" s="127">
        <f>SUM(AJ89:AJ91)</f>
        <v>0</v>
      </c>
      <c r="AK92" s="127">
        <f>SUM(AK89:AK91)</f>
        <v>0</v>
      </c>
      <c r="AL92" s="127">
        <f>SUM(AL89:AL91)</f>
        <v>0</v>
      </c>
      <c r="AM92" s="127">
        <f>SUM(AM89:AM91)</f>
        <v>0</v>
      </c>
      <c r="AN92" s="127">
        <f>SUM(AN89:AN91)</f>
        <v>0</v>
      </c>
      <c r="AO92" s="253"/>
      <c r="AP92" s="254"/>
      <c r="AQ92" s="175">
        <f>SUM(AQ89:AQ91)</f>
        <v>1058702.3999999999</v>
      </c>
      <c r="AR92" s="175">
        <f>SUM(AR89:AR91)</f>
        <v>0</v>
      </c>
      <c r="AS92" s="175">
        <f>SUM(AS89:AS91)</f>
        <v>0</v>
      </c>
      <c r="AT92" s="175">
        <f>SUM(AT89:AT91)</f>
        <v>1058702.3999999999</v>
      </c>
      <c r="AU92" s="175">
        <f t="shared" ref="AU92:BA92" si="79">SUM(AU89:AU91)</f>
        <v>1058702</v>
      </c>
      <c r="AV92" s="175">
        <f t="shared" si="79"/>
        <v>0</v>
      </c>
      <c r="AW92" s="175">
        <f t="shared" si="79"/>
        <v>0</v>
      </c>
      <c r="AX92" s="175">
        <f t="shared" si="79"/>
        <v>0</v>
      </c>
      <c r="AY92" s="175">
        <f t="shared" si="79"/>
        <v>0</v>
      </c>
      <c r="AZ92" s="175">
        <f t="shared" si="79"/>
        <v>0</v>
      </c>
      <c r="BA92" s="175">
        <f t="shared" si="79"/>
        <v>0</v>
      </c>
      <c r="BB92" s="175">
        <f t="shared" ref="BB92" si="80">SUM(BB89:BB91)</f>
        <v>-0.39999999990686774</v>
      </c>
    </row>
    <row r="93" spans="1:54" s="87" customFormat="1" ht="46.2" customHeight="1">
      <c r="A93" s="143"/>
      <c r="B93" s="285"/>
      <c r="C93" s="381" t="s">
        <v>537</v>
      </c>
      <c r="D93" s="381"/>
      <c r="E93" s="382"/>
      <c r="F93" s="218"/>
      <c r="G93" s="218"/>
      <c r="H93" s="144" t="s">
        <v>165</v>
      </c>
      <c r="I93" s="257"/>
      <c r="J93" s="257"/>
      <c r="K93" s="257"/>
      <c r="L93" s="258">
        <f>SUM(L99)</f>
        <v>0</v>
      </c>
      <c r="M93" s="258">
        <f>SUM(M99)</f>
        <v>0</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0</v>
      </c>
      <c r="AD93" s="258">
        <f>SUM(AD99)</f>
        <v>0</v>
      </c>
      <c r="AE93" s="258">
        <f>SUM(AE99)</f>
        <v>0</v>
      </c>
      <c r="AF93" s="258">
        <f>SUM(AF99)</f>
        <v>0</v>
      </c>
      <c r="AG93" s="257"/>
      <c r="AH93" s="257"/>
      <c r="AI93" s="257"/>
      <c r="AJ93" s="258">
        <f>SUM(AJ99)</f>
        <v>0</v>
      </c>
      <c r="AK93" s="258">
        <f>SUM(AK99)</f>
        <v>0</v>
      </c>
      <c r="AL93" s="258">
        <f>SUM(AL99)</f>
        <v>0</v>
      </c>
      <c r="AM93" s="258">
        <f>SUM(AM99)</f>
        <v>0</v>
      </c>
      <c r="AN93" s="258">
        <f>SUM(AN99)</f>
        <v>0</v>
      </c>
      <c r="AO93" s="259"/>
      <c r="AP93" s="260"/>
      <c r="AQ93" s="261">
        <f>SUM(AQ99)</f>
        <v>0</v>
      </c>
      <c r="AR93" s="261">
        <f>SUM(AR99)</f>
        <v>0</v>
      </c>
      <c r="AS93" s="261">
        <f>SUM(AS99)</f>
        <v>0</v>
      </c>
      <c r="AT93" s="261">
        <f>SUM(AT99)</f>
        <v>0</v>
      </c>
      <c r="AU93" s="261">
        <f t="shared" ref="AU93:BA93" si="81">SUM(AU99)</f>
        <v>0</v>
      </c>
      <c r="AV93" s="261">
        <f t="shared" si="81"/>
        <v>0</v>
      </c>
      <c r="AW93" s="261">
        <f t="shared" si="81"/>
        <v>0</v>
      </c>
      <c r="AX93" s="261">
        <f t="shared" si="81"/>
        <v>0</v>
      </c>
      <c r="AY93" s="261">
        <f t="shared" si="81"/>
        <v>0</v>
      </c>
      <c r="AZ93" s="261">
        <f t="shared" si="81"/>
        <v>0</v>
      </c>
      <c r="BA93" s="261">
        <f t="shared" si="81"/>
        <v>0</v>
      </c>
      <c r="BB93" s="261">
        <f>SUM(BB99)</f>
        <v>0</v>
      </c>
    </row>
    <row r="94" spans="1:54" s="78" customFormat="1" ht="93.6"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10'!AH94*'1. Standard_Cost'!$C$27+'Incremental_Cost Year 10'!AI94*'1. Standard_Cost'!$D$27+'Incremental_Cost Year 10'!AJ94+'Incremental_Cost Year 10'!AL94+AK94</f>
        <v>0</v>
      </c>
      <c r="AN94" s="127">
        <f>AM94*'1. Standard_Cost'!$C$31</f>
        <v>0</v>
      </c>
      <c r="AO94" s="130"/>
      <c r="AP94" s="239"/>
      <c r="AQ94" s="171">
        <f>L94+M94</f>
        <v>0</v>
      </c>
      <c r="AR94" s="171">
        <f>AF94</f>
        <v>0</v>
      </c>
      <c r="AS94" s="171">
        <f>AM94+AN94</f>
        <v>0</v>
      </c>
      <c r="AT94" s="171">
        <f>SUM(AQ94,AR94,AS94)</f>
        <v>0</v>
      </c>
      <c r="AU94" s="250"/>
      <c r="AV94" s="250"/>
      <c r="AW94" s="250"/>
      <c r="AX94" s="250"/>
      <c r="AY94" s="250"/>
      <c r="AZ94" s="250"/>
      <c r="BA94" s="250"/>
      <c r="BB94" s="251">
        <f t="shared" ref="BB94:BB98" si="82">SUM(AU94:BA94)-AT94</f>
        <v>0</v>
      </c>
    </row>
    <row r="95" spans="1:54" s="78" customFormat="1"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10'!AH95*'1. Standard_Cost'!$C$27+'Incremental_Cost Year 10'!AI95*'1. Standard_Cost'!$D$27+'Incremental_Cost Year 10'!AJ95+'Incremental_Cost Year 10'!AL95+AK95</f>
        <v>0</v>
      </c>
      <c r="AN95" s="127">
        <f>AM95*'1. Standard_Cost'!$C$31</f>
        <v>0</v>
      </c>
      <c r="AO95" s="130"/>
      <c r="AP95" s="239"/>
      <c r="AQ95" s="171">
        <f>L95+M95</f>
        <v>0</v>
      </c>
      <c r="AR95" s="171">
        <f>AF95</f>
        <v>0</v>
      </c>
      <c r="AS95" s="171">
        <f>AM95+AN95</f>
        <v>0</v>
      </c>
      <c r="AT95" s="171">
        <f>SUM(AQ95,AR95,AS95)</f>
        <v>0</v>
      </c>
      <c r="AU95" s="250"/>
      <c r="AV95" s="250"/>
      <c r="AW95" s="250"/>
      <c r="AX95" s="250"/>
      <c r="AY95" s="250"/>
      <c r="AZ95" s="250"/>
      <c r="BA95" s="250"/>
      <c r="BB95" s="251">
        <f t="shared" si="82"/>
        <v>0</v>
      </c>
    </row>
    <row r="96" spans="1:54" s="78" customFormat="1"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10'!AH96*'1. Standard_Cost'!$C$27+'Incremental_Cost Year 10'!AI96*'1. Standard_Cost'!$D$27+'Incremental_Cost Year 10'!AJ96+'Incremental_Cost Year 10'!AL96+AK96</f>
        <v>0</v>
      </c>
      <c r="AN96" s="127">
        <f>AM96*'1. Standard_Cost'!$C$31</f>
        <v>0</v>
      </c>
      <c r="AO96" s="130"/>
      <c r="AP96" s="239"/>
      <c r="AQ96" s="171">
        <f>L96+M96</f>
        <v>0</v>
      </c>
      <c r="AR96" s="171">
        <f>AF96</f>
        <v>0</v>
      </c>
      <c r="AS96" s="171">
        <f>AM96+AN96</f>
        <v>0</v>
      </c>
      <c r="AT96" s="171">
        <f>SUM(AQ96,AR96,AS96)</f>
        <v>0</v>
      </c>
      <c r="AU96" s="250"/>
      <c r="AV96" s="250"/>
      <c r="AW96" s="250"/>
      <c r="AX96" s="250"/>
      <c r="AY96" s="250"/>
      <c r="AZ96" s="250"/>
      <c r="BA96" s="250"/>
      <c r="BB96" s="251">
        <f t="shared" si="82"/>
        <v>0</v>
      </c>
    </row>
    <row r="97" spans="1:54" s="78" customFormat="1" ht="93.6" outlineLevel="2">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10'!AH97*'1. Standard_Cost'!$C$27+'Incremental_Cost Year 10'!AI97*'1. Standard_Cost'!$D$27+'Incremental_Cost Year 10'!AJ97+'Incremental_Cost Year 10'!AL97+AK97</f>
        <v>0</v>
      </c>
      <c r="AN97" s="127">
        <f>AM97*'1. Standard_Cost'!$C$31</f>
        <v>0</v>
      </c>
      <c r="AO97" s="130"/>
      <c r="AP97" s="239"/>
      <c r="AQ97" s="171">
        <f>L97+M97</f>
        <v>0</v>
      </c>
      <c r="AR97" s="171">
        <f>AF97</f>
        <v>0</v>
      </c>
      <c r="AS97" s="171">
        <f>AM97+AN97</f>
        <v>0</v>
      </c>
      <c r="AT97" s="171">
        <f>SUM(AQ97,AR97,AS97)</f>
        <v>0</v>
      </c>
      <c r="AU97" s="250"/>
      <c r="AV97" s="250"/>
      <c r="AW97" s="250"/>
      <c r="AX97" s="250"/>
      <c r="AY97" s="250"/>
      <c r="AZ97" s="250"/>
      <c r="BA97" s="250"/>
      <c r="BB97" s="251">
        <f t="shared" si="82"/>
        <v>0</v>
      </c>
    </row>
    <row r="98" spans="1:54" s="78" customFormat="1" ht="78" outlineLevel="2">
      <c r="A98" s="115"/>
      <c r="B98" s="200"/>
      <c r="C98" s="201"/>
      <c r="D98" s="133"/>
      <c r="E98" s="323"/>
      <c r="F98" s="308"/>
      <c r="G98" s="309"/>
      <c r="H98" s="109" t="s">
        <v>431</v>
      </c>
      <c r="I98" s="130"/>
      <c r="J98" s="126"/>
      <c r="K98" s="126"/>
      <c r="L98" s="125" t="str">
        <f>IF(I98&lt;&gt;0,((VLOOKUP(I98,'1. Standard_Cost'!$B$4:$D$11,2)+VLOOKUP(I98,'1. Standard_Cost'!$B$4:$D$11,3))*J98*K98),"0")</f>
        <v>0</v>
      </c>
      <c r="M98" s="125">
        <f>L98*'1. Standard_Cost'!$F$4</f>
        <v>0</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c r="AD98" s="129"/>
      <c r="AE98" s="127">
        <f>SUM(AD98,AC98,AB98,Y98,U98,T98,S98,R98)*'1. Standard_Cost'!$B$31</f>
        <v>0</v>
      </c>
      <c r="AF98" s="127">
        <f>SUM(AE98,AD98,AC98,AB98,Y98,U98,T98,S98,R98)</f>
        <v>0</v>
      </c>
      <c r="AG98" s="126"/>
      <c r="AH98" s="126"/>
      <c r="AI98" s="126"/>
      <c r="AJ98" s="130"/>
      <c r="AK98" s="130"/>
      <c r="AL98" s="130"/>
      <c r="AM98" s="127">
        <f>AG98*'1. Standard_Cost'!$B$27+'Incremental_Cost Year 10'!AH98*'1. Standard_Cost'!$C$27+'Incremental_Cost Year 10'!AI98*'1. Standard_Cost'!$D$27+'Incremental_Cost Year 10'!AJ98+'Incremental_Cost Year 10'!AL98+AK98</f>
        <v>0</v>
      </c>
      <c r="AN98" s="127">
        <f>AM98*'1. Standard_Cost'!$C$31</f>
        <v>0</v>
      </c>
      <c r="AO98" s="262"/>
      <c r="AP98" s="239"/>
      <c r="AQ98" s="171">
        <f>L98+M98</f>
        <v>0</v>
      </c>
      <c r="AR98" s="171">
        <f>AF98</f>
        <v>0</v>
      </c>
      <c r="AS98" s="171">
        <f>AM98+AN98</f>
        <v>0</v>
      </c>
      <c r="AT98" s="171">
        <f>SUM(AQ98,AR98,AS98)</f>
        <v>0</v>
      </c>
      <c r="AU98" s="250"/>
      <c r="AV98" s="250"/>
      <c r="AW98" s="250"/>
      <c r="AX98" s="250"/>
      <c r="AY98" s="250"/>
      <c r="AZ98" s="250"/>
      <c r="BA98" s="250"/>
      <c r="BB98" s="251">
        <f t="shared" si="82"/>
        <v>0</v>
      </c>
    </row>
    <row r="99" spans="1:54" s="78" customFormat="1" ht="93.6" outlineLevel="1">
      <c r="A99" s="115"/>
      <c r="B99" s="165"/>
      <c r="C99" s="166"/>
      <c r="D99" s="212" t="s">
        <v>432</v>
      </c>
      <c r="E99" s="212" t="s">
        <v>274</v>
      </c>
      <c r="F99" s="136">
        <v>2022</v>
      </c>
      <c r="G99" s="117">
        <v>2030</v>
      </c>
      <c r="H99" s="110" t="s">
        <v>164</v>
      </c>
      <c r="I99" s="252"/>
      <c r="J99" s="252"/>
      <c r="K99" s="252"/>
      <c r="L99" s="127">
        <f>SUM(L94:L98)</f>
        <v>0</v>
      </c>
      <c r="M99" s="127">
        <f>SUM(M94:M98)</f>
        <v>0</v>
      </c>
      <c r="N99" s="252"/>
      <c r="O99" s="252"/>
      <c r="P99" s="252"/>
      <c r="Q99" s="252"/>
      <c r="R99" s="127">
        <f t="shared" ref="R99:U99" si="83">SUM(R94:R98)</f>
        <v>0</v>
      </c>
      <c r="S99" s="127">
        <f t="shared" si="83"/>
        <v>0</v>
      </c>
      <c r="T99" s="127">
        <f t="shared" si="83"/>
        <v>0</v>
      </c>
      <c r="U99" s="127">
        <f t="shared" si="83"/>
        <v>0</v>
      </c>
      <c r="V99" s="252"/>
      <c r="W99" s="252"/>
      <c r="X99" s="252"/>
      <c r="Y99" s="127">
        <f t="shared" ref="Y99:Z99" si="84">SUM(Y94:Y98)</f>
        <v>0</v>
      </c>
      <c r="Z99" s="127">
        <f t="shared" si="84"/>
        <v>0</v>
      </c>
      <c r="AA99" s="252"/>
      <c r="AB99" s="127">
        <f t="shared" ref="AB99:AF99" si="85">SUM(AB94:AB98)</f>
        <v>0</v>
      </c>
      <c r="AC99" s="127">
        <f t="shared" si="85"/>
        <v>0</v>
      </c>
      <c r="AD99" s="127">
        <f t="shared" si="85"/>
        <v>0</v>
      </c>
      <c r="AE99" s="127">
        <f t="shared" si="85"/>
        <v>0</v>
      </c>
      <c r="AF99" s="127">
        <f t="shared" si="85"/>
        <v>0</v>
      </c>
      <c r="AG99" s="252"/>
      <c r="AH99" s="252"/>
      <c r="AI99" s="252"/>
      <c r="AJ99" s="127">
        <f t="shared" ref="AJ99:AN99" si="86">SUM(AJ94:AJ98)</f>
        <v>0</v>
      </c>
      <c r="AK99" s="127">
        <f t="shared" si="86"/>
        <v>0</v>
      </c>
      <c r="AL99" s="127">
        <f t="shared" si="86"/>
        <v>0</v>
      </c>
      <c r="AM99" s="127">
        <f t="shared" si="86"/>
        <v>0</v>
      </c>
      <c r="AN99" s="127">
        <f t="shared" si="86"/>
        <v>0</v>
      </c>
      <c r="AO99" s="253"/>
      <c r="AP99" s="254"/>
      <c r="AQ99" s="127">
        <f t="shared" ref="AQ99" si="87">SUM(AQ94:AQ98)</f>
        <v>0</v>
      </c>
      <c r="AR99" s="127">
        <f t="shared" ref="AR99" si="88">SUM(AR94:AR98)</f>
        <v>0</v>
      </c>
      <c r="AS99" s="127">
        <f t="shared" ref="AS99" si="89">SUM(AS94:AS98)</f>
        <v>0</v>
      </c>
      <c r="AT99" s="127">
        <f t="shared" ref="AT99" si="90">SUM(AT94:AT98)</f>
        <v>0</v>
      </c>
      <c r="AU99" s="127">
        <f t="shared" ref="AU99" si="91">SUM(AU94:AU98)</f>
        <v>0</v>
      </c>
      <c r="AV99" s="127">
        <f t="shared" ref="AV99" si="92">SUM(AV94:AV98)</f>
        <v>0</v>
      </c>
      <c r="AW99" s="127">
        <f t="shared" ref="AW99" si="93">SUM(AW94:AW98)</f>
        <v>0</v>
      </c>
      <c r="AX99" s="127">
        <f t="shared" ref="AX99" si="94">SUM(AX94:AX98)</f>
        <v>0</v>
      </c>
      <c r="AY99" s="127">
        <f t="shared" ref="AY99" si="95">SUM(AY94:AY98)</f>
        <v>0</v>
      </c>
      <c r="AZ99" s="127">
        <f t="shared" ref="AZ99" si="96">SUM(AZ94:AZ98)</f>
        <v>0</v>
      </c>
      <c r="BA99" s="127">
        <f t="shared" ref="BA99" si="97">SUM(BA94:BA98)</f>
        <v>0</v>
      </c>
      <c r="BB99" s="251">
        <f t="shared" ref="BB99" si="98">SUM(AU99:BA99)-AT99</f>
        <v>0</v>
      </c>
    </row>
    <row r="100" spans="1:54" s="87" customFormat="1" ht="47.4" customHeight="1">
      <c r="A100" s="143"/>
      <c r="B100" s="285"/>
      <c r="C100" s="381" t="s">
        <v>176</v>
      </c>
      <c r="D100" s="381"/>
      <c r="E100" s="382"/>
      <c r="F100" s="218"/>
      <c r="G100" s="218"/>
      <c r="H100" s="144" t="s">
        <v>178</v>
      </c>
      <c r="I100" s="257"/>
      <c r="J100" s="257"/>
      <c r="K100" s="257"/>
      <c r="L100" s="258">
        <f>SUM(L105)</f>
        <v>0</v>
      </c>
      <c r="M100" s="258">
        <f>SUM(M105)</f>
        <v>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AC105</f>
        <v>0</v>
      </c>
      <c r="AD100" s="258">
        <f>AD105</f>
        <v>0</v>
      </c>
      <c r="AE100" s="258">
        <f>AE105</f>
        <v>0</v>
      </c>
      <c r="AF100" s="258">
        <f>SUM(AF105)</f>
        <v>0</v>
      </c>
      <c r="AG100" s="257"/>
      <c r="AH100" s="257"/>
      <c r="AI100" s="257"/>
      <c r="AJ100" s="258">
        <f>AJ105</f>
        <v>0</v>
      </c>
      <c r="AK100" s="258">
        <f>AK105</f>
        <v>0</v>
      </c>
      <c r="AL100" s="258">
        <f>AL105</f>
        <v>0</v>
      </c>
      <c r="AM100" s="258">
        <f>AM105</f>
        <v>0</v>
      </c>
      <c r="AN100" s="258">
        <f>AN105</f>
        <v>0</v>
      </c>
      <c r="AO100" s="259"/>
      <c r="AP100" s="260"/>
      <c r="AQ100" s="261">
        <f>SUM(AQ105)</f>
        <v>0</v>
      </c>
      <c r="AR100" s="261">
        <f>SUM(AR105)</f>
        <v>0</v>
      </c>
      <c r="AS100" s="261">
        <f>SUM(AS105)</f>
        <v>0</v>
      </c>
      <c r="AT100" s="261">
        <f>SUM(AT105)</f>
        <v>0</v>
      </c>
      <c r="AU100" s="261">
        <f t="shared" ref="AU100:BA100" si="99">AU105</f>
        <v>0</v>
      </c>
      <c r="AV100" s="261">
        <f t="shared" si="99"/>
        <v>0</v>
      </c>
      <c r="AW100" s="261">
        <f t="shared" si="99"/>
        <v>0</v>
      </c>
      <c r="AX100" s="261">
        <f t="shared" si="99"/>
        <v>0</v>
      </c>
      <c r="AY100" s="261">
        <f t="shared" si="99"/>
        <v>0</v>
      </c>
      <c r="AZ100" s="261">
        <f t="shared" si="99"/>
        <v>0</v>
      </c>
      <c r="BA100" s="261">
        <f t="shared" si="99"/>
        <v>0</v>
      </c>
      <c r="BB100" s="261">
        <f>SUM(BB105)</f>
        <v>0</v>
      </c>
    </row>
    <row r="101" spans="1:54" s="78" customFormat="1" ht="46.8" outlineLevel="2">
      <c r="A101" s="115"/>
      <c r="B101" s="303"/>
      <c r="C101" s="329"/>
      <c r="D101" s="342"/>
      <c r="E101" s="328"/>
      <c r="F101" s="328"/>
      <c r="G101" s="328"/>
      <c r="H101" s="199" t="s">
        <v>433</v>
      </c>
      <c r="I101" s="130"/>
      <c r="J101" s="126"/>
      <c r="K101" s="126"/>
      <c r="L101" s="125" t="str">
        <f>IF(I101&lt;&gt;0,((VLOOKUP(I101,'1. Standard_Cost'!$B$4:$D$11,2)+VLOOKUP(I101,'1. Standard_Cost'!$B$4:$D$11,3))*J101*K101),"0")</f>
        <v>0</v>
      </c>
      <c r="M101" s="125">
        <f>L101*'1. Standard_Cost'!$F$4</f>
        <v>0</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c r="AD101" s="129"/>
      <c r="AE101" s="127">
        <f>SUM(AD101,AC101,AB101,Y101,U101,T101,S101,R101)*'1. Standard_Cost'!$B$31</f>
        <v>0</v>
      </c>
      <c r="AF101" s="127">
        <f>SUM(AE101,AD101,AC101,AB101,Y101,U101,T101,S101,R101)</f>
        <v>0</v>
      </c>
      <c r="AG101" s="126"/>
      <c r="AH101" s="126"/>
      <c r="AI101" s="126"/>
      <c r="AJ101" s="130"/>
      <c r="AK101" s="130"/>
      <c r="AL101" s="130"/>
      <c r="AM101" s="127">
        <f>AG101*'1. Standard_Cost'!$B$27+'Incremental_Cost Year 10'!AH101*'1. Standard_Cost'!$C$27+'Incremental_Cost Year 10'!AI101*'1. Standard_Cost'!$D$27+'Incremental_Cost Year 10'!AJ101+'Incremental_Cost Year 10'!AL101+AK101</f>
        <v>0</v>
      </c>
      <c r="AN101" s="127">
        <f>AM101*'1. Standard_Cost'!$C$31</f>
        <v>0</v>
      </c>
      <c r="AO101" s="130"/>
      <c r="AP101" s="239"/>
      <c r="AQ101" s="171">
        <f>L101+M101</f>
        <v>0</v>
      </c>
      <c r="AR101" s="171">
        <f>AF101</f>
        <v>0</v>
      </c>
      <c r="AS101" s="171">
        <f>AM101+AN101</f>
        <v>0</v>
      </c>
      <c r="AT101" s="171">
        <f>SUM(AQ101,AR101,AS101)</f>
        <v>0</v>
      </c>
      <c r="AU101" s="250"/>
      <c r="AV101" s="250"/>
      <c r="AW101" s="250"/>
      <c r="AX101" s="250"/>
      <c r="AY101" s="250"/>
      <c r="AZ101" s="250"/>
      <c r="BA101" s="250"/>
      <c r="BB101" s="251">
        <f t="shared" ref="BB101:BB104" si="100">SUM(AU101:BA101)-AT101</f>
        <v>0</v>
      </c>
    </row>
    <row r="102" spans="1:54" s="78" customFormat="1" ht="46.8" outlineLevel="2">
      <c r="A102" s="115"/>
      <c r="B102" s="200"/>
      <c r="C102" s="330"/>
      <c r="D102" s="343"/>
      <c r="E102" s="328"/>
      <c r="F102" s="328"/>
      <c r="G102" s="328"/>
      <c r="H102" s="199" t="s">
        <v>434</v>
      </c>
      <c r="I102" s="130"/>
      <c r="J102" s="126"/>
      <c r="K102" s="126"/>
      <c r="L102" s="125" t="str">
        <f>IF(I102&lt;&gt;0,((VLOOKUP(I102,'1. Standard_Cost'!$B$4:$D$11,2)+VLOOKUP(I102,'1. Standard_Cost'!$B$4:$D$11,3))*J102*K102),"0")</f>
        <v>0</v>
      </c>
      <c r="M102" s="125">
        <f>L102*'1. Standard_Cost'!$F$4</f>
        <v>0</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c r="AD102" s="129"/>
      <c r="AE102" s="127">
        <f>SUM(AD102,AC102,AB102,Y102,U102,T102,S102,R102)*'1. Standard_Cost'!$B$31</f>
        <v>0</v>
      </c>
      <c r="AF102" s="127">
        <f>SUM(AE102,AD102,AC102,AB102,Y102,U102,T102,S102,R102)</f>
        <v>0</v>
      </c>
      <c r="AG102" s="126"/>
      <c r="AH102" s="126"/>
      <c r="AI102" s="126"/>
      <c r="AJ102" s="130"/>
      <c r="AK102" s="130"/>
      <c r="AL102" s="130"/>
      <c r="AM102" s="127">
        <f>AG102*'1. Standard_Cost'!$B$27+'Incremental_Cost Year 10'!AH102*'1. Standard_Cost'!$C$27+'Incremental_Cost Year 10'!AI102*'1. Standard_Cost'!$D$27+'Incremental_Cost Year 10'!AJ102+'Incremental_Cost Year 10'!AL102+AK102</f>
        <v>0</v>
      </c>
      <c r="AN102" s="127">
        <f>AM102*'1. Standard_Cost'!$C$31</f>
        <v>0</v>
      </c>
      <c r="AO102" s="130"/>
      <c r="AP102" s="239"/>
      <c r="AQ102" s="171">
        <f>L102+M102</f>
        <v>0</v>
      </c>
      <c r="AR102" s="171">
        <f>AF102</f>
        <v>0</v>
      </c>
      <c r="AS102" s="171">
        <f>AM102+AN102</f>
        <v>0</v>
      </c>
      <c r="AT102" s="171">
        <f>SUM(AQ102,AR102,AS102)</f>
        <v>0</v>
      </c>
      <c r="AU102" s="250"/>
      <c r="AV102" s="250"/>
      <c r="AW102" s="250"/>
      <c r="AX102" s="250"/>
      <c r="AY102" s="250"/>
      <c r="AZ102" s="250"/>
      <c r="BA102" s="250"/>
      <c r="BB102" s="251">
        <f t="shared" si="100"/>
        <v>0</v>
      </c>
    </row>
    <row r="103" spans="1:54" s="78" customFormat="1" ht="31.2"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10'!AH103*'1. Standard_Cost'!$C$27+'Incremental_Cost Year 10'!AI103*'1. Standard_Cost'!$D$27+'Incremental_Cost Year 10'!AJ103+'Incremental_Cost Year 10'!AL103+AK103</f>
        <v>0</v>
      </c>
      <c r="AN103" s="127">
        <f>AM103*'1. Standard_Cost'!$C$31</f>
        <v>0</v>
      </c>
      <c r="AO103" s="130"/>
      <c r="AP103" s="239"/>
      <c r="AQ103" s="171">
        <f>L103+M103</f>
        <v>0</v>
      </c>
      <c r="AR103" s="171">
        <f>AF103</f>
        <v>0</v>
      </c>
      <c r="AS103" s="171">
        <f>AM103+AN103</f>
        <v>0</v>
      </c>
      <c r="AT103" s="171">
        <f>SUM(AQ103,AR103,AS103)</f>
        <v>0</v>
      </c>
      <c r="AU103" s="250"/>
      <c r="AV103" s="250"/>
      <c r="AW103" s="250"/>
      <c r="AX103" s="250"/>
      <c r="AY103" s="250"/>
      <c r="AZ103" s="250"/>
      <c r="BA103" s="250"/>
      <c r="BB103" s="251">
        <f t="shared" si="100"/>
        <v>0</v>
      </c>
    </row>
    <row r="104" spans="1:54" s="78" customFormat="1" ht="62.4" outlineLevel="2">
      <c r="A104" s="115"/>
      <c r="B104" s="310"/>
      <c r="C104" s="331"/>
      <c r="D104" s="344"/>
      <c r="E104" s="328"/>
      <c r="F104" s="328"/>
      <c r="G104" s="328"/>
      <c r="H104" s="103" t="s">
        <v>436</v>
      </c>
      <c r="I104" s="130"/>
      <c r="J104" s="126"/>
      <c r="K104" s="126"/>
      <c r="L104" s="125" t="str">
        <f>IF(I104&lt;&gt;0,((VLOOKUP(I104,'1. Standard_Cost'!$B$4:$D$11,2)+VLOOKUP(I104,'1. Standard_Cost'!$B$4:$D$11,3))*J104*K104),"0")</f>
        <v>0</v>
      </c>
      <c r="M104" s="125">
        <f>L104*'1. Standard_Cost'!$F$4</f>
        <v>0</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c r="AD104" s="129"/>
      <c r="AE104" s="127">
        <f>SUM(AD104,AC104,AB104,Y104,U104,T104,S104,R104)*'1. Standard_Cost'!$B$31</f>
        <v>0</v>
      </c>
      <c r="AF104" s="127">
        <f>SUM(AE104,AD104,AC104,AB104,Y104,U104,T104,S104,R104)</f>
        <v>0</v>
      </c>
      <c r="AG104" s="126"/>
      <c r="AH104" s="126"/>
      <c r="AI104" s="126"/>
      <c r="AJ104" s="130"/>
      <c r="AK104" s="130"/>
      <c r="AL104" s="130"/>
      <c r="AM104" s="127">
        <f>AG104*'1. Standard_Cost'!$B$27+'Incremental_Cost Year 10'!AH104*'1. Standard_Cost'!$C$27+'Incremental_Cost Year 10'!AI104*'1. Standard_Cost'!$D$27+'Incremental_Cost Year 10'!AJ104+'Incremental_Cost Year 10'!AL104+AK104</f>
        <v>0</v>
      </c>
      <c r="AN104" s="127">
        <f>AM104*'1. Standard_Cost'!$C$31</f>
        <v>0</v>
      </c>
      <c r="AO104" s="262"/>
      <c r="AP104" s="239"/>
      <c r="AQ104" s="171">
        <f>L104+M104</f>
        <v>0</v>
      </c>
      <c r="AR104" s="171">
        <f>AF104</f>
        <v>0</v>
      </c>
      <c r="AS104" s="171">
        <f>AM104+AN104</f>
        <v>0</v>
      </c>
      <c r="AT104" s="171">
        <f>SUM(AQ104,AR104,AS104)</f>
        <v>0</v>
      </c>
      <c r="AU104" s="250"/>
      <c r="AV104" s="250"/>
      <c r="AW104" s="250"/>
      <c r="AX104" s="250"/>
      <c r="AY104" s="250"/>
      <c r="AZ104" s="250"/>
      <c r="BA104" s="250"/>
      <c r="BB104" s="251">
        <f t="shared" si="100"/>
        <v>0</v>
      </c>
    </row>
    <row r="105" spans="1:54" s="78" customFormat="1" ht="46.8" outlineLevel="1">
      <c r="A105" s="115"/>
      <c r="B105" s="165"/>
      <c r="C105" s="166"/>
      <c r="D105" s="229" t="s">
        <v>432</v>
      </c>
      <c r="E105" s="212" t="s">
        <v>275</v>
      </c>
      <c r="F105" s="136">
        <v>2023</v>
      </c>
      <c r="G105" s="117">
        <v>2030</v>
      </c>
      <c r="H105" s="110" t="s">
        <v>177</v>
      </c>
      <c r="I105" s="252"/>
      <c r="J105" s="252"/>
      <c r="K105" s="252"/>
      <c r="L105" s="127">
        <f>SUM(L101:L104)</f>
        <v>0</v>
      </c>
      <c r="M105" s="127">
        <f>SUM(M101:M104)</f>
        <v>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0</v>
      </c>
      <c r="AD105" s="127">
        <f>SUM(AD101:AD104)</f>
        <v>0</v>
      </c>
      <c r="AE105" s="127">
        <f>SUM(AE101:AE104)</f>
        <v>0</v>
      </c>
      <c r="AF105" s="127">
        <f>SUM(AF101:AF104)</f>
        <v>0</v>
      </c>
      <c r="AG105" s="252"/>
      <c r="AH105" s="252"/>
      <c r="AI105" s="252"/>
      <c r="AJ105" s="127">
        <f>SUM(AJ101:AJ104)</f>
        <v>0</v>
      </c>
      <c r="AK105" s="127">
        <f>SUM(AK101:AK104)</f>
        <v>0</v>
      </c>
      <c r="AL105" s="127">
        <f>SUM(AL101:AL104)</f>
        <v>0</v>
      </c>
      <c r="AM105" s="127">
        <f>SUM(AM101:AM104)</f>
        <v>0</v>
      </c>
      <c r="AN105" s="127">
        <f>SUM(AN101:AN104)</f>
        <v>0</v>
      </c>
      <c r="AO105" s="253"/>
      <c r="AP105" s="254"/>
      <c r="AQ105" s="175">
        <f t="shared" ref="AQ105:BB105" si="101">SUM(AQ101:AQ104)</f>
        <v>0</v>
      </c>
      <c r="AR105" s="175">
        <f t="shared" si="101"/>
        <v>0</v>
      </c>
      <c r="AS105" s="175">
        <f t="shared" si="101"/>
        <v>0</v>
      </c>
      <c r="AT105" s="175">
        <f t="shared" si="101"/>
        <v>0</v>
      </c>
      <c r="AU105" s="175">
        <f t="shared" si="101"/>
        <v>0</v>
      </c>
      <c r="AV105" s="175">
        <f t="shared" si="101"/>
        <v>0</v>
      </c>
      <c r="AW105" s="175">
        <f t="shared" si="101"/>
        <v>0</v>
      </c>
      <c r="AX105" s="175">
        <f t="shared" si="101"/>
        <v>0</v>
      </c>
      <c r="AY105" s="175">
        <f t="shared" si="101"/>
        <v>0</v>
      </c>
      <c r="AZ105" s="175">
        <f t="shared" si="101"/>
        <v>0</v>
      </c>
      <c r="BA105" s="175">
        <f t="shared" si="101"/>
        <v>0</v>
      </c>
      <c r="BB105" s="175">
        <f t="shared" si="101"/>
        <v>0</v>
      </c>
    </row>
    <row r="106" spans="1:54" s="87" customFormat="1" ht="46.2" customHeight="1">
      <c r="A106" s="143"/>
      <c r="B106" s="285"/>
      <c r="C106" s="381" t="s">
        <v>276</v>
      </c>
      <c r="D106" s="381"/>
      <c r="E106" s="382"/>
      <c r="F106" s="218"/>
      <c r="G106" s="218"/>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102">SUM(AU110)</f>
        <v>0</v>
      </c>
      <c r="AV106" s="261">
        <f t="shared" si="102"/>
        <v>0</v>
      </c>
      <c r="AW106" s="261">
        <f t="shared" si="102"/>
        <v>0</v>
      </c>
      <c r="AX106" s="261">
        <f t="shared" si="102"/>
        <v>0</v>
      </c>
      <c r="AY106" s="261">
        <f t="shared" si="102"/>
        <v>0</v>
      </c>
      <c r="AZ106" s="261">
        <f t="shared" si="102"/>
        <v>0</v>
      </c>
      <c r="BA106" s="261">
        <f t="shared" si="102"/>
        <v>0</v>
      </c>
      <c r="BB106" s="261">
        <f>SUM(BB110)</f>
        <v>0</v>
      </c>
    </row>
    <row r="107" spans="1:54" s="78" customFormat="1" ht="46.2" customHeight="1" outlineLevel="2">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10'!AH107*'1. Standard_Cost'!$C$27+'Incremental_Cost Year 10'!AI107*'1. Standard_Cost'!$D$27+'Incremental_Cost Year 10'!AJ107+'Incremental_Cost Year 10'!AL107+AK107</f>
        <v>0</v>
      </c>
      <c r="AN107" s="127">
        <f>AM107*'1. Standard_Cost'!$C$31</f>
        <v>0</v>
      </c>
      <c r="AO107" s="130"/>
      <c r="AP107" s="239"/>
      <c r="AQ107" s="171">
        <f>L107+M107</f>
        <v>0</v>
      </c>
      <c r="AR107" s="171">
        <f>AF107</f>
        <v>0</v>
      </c>
      <c r="AS107" s="171">
        <f>AM107+AN107</f>
        <v>0</v>
      </c>
      <c r="AT107" s="171">
        <f>SUM(AQ107,AR107,AS107)</f>
        <v>0</v>
      </c>
      <c r="AU107" s="250"/>
      <c r="AV107" s="250"/>
      <c r="AW107" s="250"/>
      <c r="AX107" s="250"/>
      <c r="AY107" s="250"/>
      <c r="AZ107" s="250"/>
      <c r="BA107" s="250"/>
      <c r="BB107" s="251">
        <f t="shared" ref="BB107:BB109" si="103">SUM(AU107:BA107)-AT107</f>
        <v>0</v>
      </c>
    </row>
    <row r="108" spans="1:54" s="78" customFormat="1" ht="78" outlineLevel="2">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10'!AH108*'1. Standard_Cost'!$C$27+'Incremental_Cost Year 10'!AI108*'1. Standard_Cost'!$D$27+'Incremental_Cost Year 10'!AJ108+'Incremental_Cost Year 10'!AL108+AK108</f>
        <v>0</v>
      </c>
      <c r="AN108" s="127">
        <f>AM108*'1. Standard_Cost'!$C$31</f>
        <v>0</v>
      </c>
      <c r="AO108" s="130"/>
      <c r="AP108" s="239"/>
      <c r="AQ108" s="171">
        <f>L108+M108</f>
        <v>0</v>
      </c>
      <c r="AR108" s="171">
        <f>AF108</f>
        <v>0</v>
      </c>
      <c r="AS108" s="171">
        <f>AM108+AN108</f>
        <v>0</v>
      </c>
      <c r="AT108" s="171">
        <f>SUM(AQ108,AR108,AS108)</f>
        <v>0</v>
      </c>
      <c r="AU108" s="250"/>
      <c r="AV108" s="250"/>
      <c r="AW108" s="250"/>
      <c r="AX108" s="250"/>
      <c r="AY108" s="250"/>
      <c r="AZ108" s="250"/>
      <c r="BA108" s="250"/>
      <c r="BB108" s="251">
        <f t="shared" si="103"/>
        <v>0</v>
      </c>
    </row>
    <row r="109" spans="1:54" s="78" customFormat="1" ht="78" outlineLevel="2">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10'!AH109*'1. Standard_Cost'!$C$27+'Incremental_Cost Year 10'!AI109*'1. Standard_Cost'!$D$27+'Incremental_Cost Year 10'!AJ109+'Incremental_Cost Year 10'!AL109+AK109</f>
        <v>0</v>
      </c>
      <c r="AN109" s="127">
        <f>AM109*'1. Standard_Cost'!$C$31</f>
        <v>0</v>
      </c>
      <c r="AO109" s="130"/>
      <c r="AP109" s="239"/>
      <c r="AQ109" s="171">
        <f>L109+M109</f>
        <v>0</v>
      </c>
      <c r="AR109" s="171">
        <f>AF109</f>
        <v>0</v>
      </c>
      <c r="AS109" s="171">
        <f>AM109+AN109</f>
        <v>0</v>
      </c>
      <c r="AT109" s="171">
        <f>SUM(AQ109,AR109,AS109)</f>
        <v>0</v>
      </c>
      <c r="AU109" s="250"/>
      <c r="AV109" s="250"/>
      <c r="AW109" s="250"/>
      <c r="AX109" s="250"/>
      <c r="AY109" s="250"/>
      <c r="AZ109" s="250"/>
      <c r="BA109" s="250"/>
      <c r="BB109" s="251">
        <f t="shared" si="103"/>
        <v>0</v>
      </c>
    </row>
    <row r="110" spans="1:54" s="78" customFormat="1" ht="62.4" outlineLevel="1">
      <c r="A110" s="115"/>
      <c r="B110" s="200"/>
      <c r="C110" s="201"/>
      <c r="D110" s="227" t="s">
        <v>432</v>
      </c>
      <c r="E110" s="226" t="s">
        <v>568</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 t="shared" ref="AQ110:BB110" si="104">SUM(AQ107:AQ109)</f>
        <v>0</v>
      </c>
      <c r="AR110" s="175">
        <f t="shared" si="104"/>
        <v>0</v>
      </c>
      <c r="AS110" s="175">
        <f t="shared" si="104"/>
        <v>0</v>
      </c>
      <c r="AT110" s="175">
        <f t="shared" si="104"/>
        <v>0</v>
      </c>
      <c r="AU110" s="175">
        <f t="shared" si="104"/>
        <v>0</v>
      </c>
      <c r="AV110" s="175">
        <f t="shared" si="104"/>
        <v>0</v>
      </c>
      <c r="AW110" s="175">
        <f t="shared" si="104"/>
        <v>0</v>
      </c>
      <c r="AX110" s="175">
        <f t="shared" si="104"/>
        <v>0</v>
      </c>
      <c r="AY110" s="175">
        <f t="shared" si="104"/>
        <v>0</v>
      </c>
      <c r="AZ110" s="175">
        <f t="shared" si="104"/>
        <v>0</v>
      </c>
      <c r="BA110" s="175">
        <f t="shared" si="104"/>
        <v>0</v>
      </c>
      <c r="BB110" s="175">
        <f t="shared" si="104"/>
        <v>0</v>
      </c>
    </row>
    <row r="111" spans="1:54" s="87" customFormat="1" ht="46.2" customHeight="1">
      <c r="A111" s="143"/>
      <c r="B111" s="285"/>
      <c r="C111" s="381" t="s">
        <v>278</v>
      </c>
      <c r="D111" s="381"/>
      <c r="E111" s="382"/>
      <c r="F111" s="218"/>
      <c r="G111" s="218"/>
      <c r="H111" s="144" t="s">
        <v>262</v>
      </c>
      <c r="I111" s="257"/>
      <c r="J111" s="257"/>
      <c r="K111" s="257"/>
      <c r="L111" s="258">
        <f>SUM(L117)</f>
        <v>3973300</v>
      </c>
      <c r="M111" s="258">
        <f>SUM(M117)</f>
        <v>663541.10000000009</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0</v>
      </c>
      <c r="AC111" s="258">
        <f>SUM(AC117)</f>
        <v>556520</v>
      </c>
      <c r="AD111" s="258">
        <f>SUM(AD117)</f>
        <v>0</v>
      </c>
      <c r="AE111" s="258">
        <f>SUM(AE117)</f>
        <v>79640</v>
      </c>
      <c r="AF111" s="258">
        <f>SUM(AF117)</f>
        <v>636160</v>
      </c>
      <c r="AG111" s="257"/>
      <c r="AH111" s="257"/>
      <c r="AI111" s="257"/>
      <c r="AJ111" s="258">
        <f>SUM(AJ117)</f>
        <v>0</v>
      </c>
      <c r="AK111" s="258">
        <f>SUM(AK117)</f>
        <v>0</v>
      </c>
      <c r="AL111" s="258">
        <f>SUM(AL117)</f>
        <v>0</v>
      </c>
      <c r="AM111" s="258">
        <f>SUM(AM117)</f>
        <v>0</v>
      </c>
      <c r="AN111" s="258">
        <f>SUM(AN117)</f>
        <v>0</v>
      </c>
      <c r="AO111" s="259"/>
      <c r="AP111" s="260"/>
      <c r="AQ111" s="261">
        <f>SUM(AQ117)</f>
        <v>4636841.0999999996</v>
      </c>
      <c r="AR111" s="261">
        <f>SUM(AR117)</f>
        <v>636160</v>
      </c>
      <c r="AS111" s="261">
        <f>SUM(AS117)</f>
        <v>0</v>
      </c>
      <c r="AT111" s="261">
        <f>SUM(AT117)</f>
        <v>5273001.0999999996</v>
      </c>
      <c r="AU111" s="261">
        <f t="shared" ref="AU111:BA111" si="105">SUM(AU117)</f>
        <v>5273002</v>
      </c>
      <c r="AV111" s="261">
        <f t="shared" si="105"/>
        <v>0</v>
      </c>
      <c r="AW111" s="261">
        <f t="shared" si="105"/>
        <v>0</v>
      </c>
      <c r="AX111" s="261">
        <f t="shared" si="105"/>
        <v>0</v>
      </c>
      <c r="AY111" s="261">
        <f t="shared" si="105"/>
        <v>0</v>
      </c>
      <c r="AZ111" s="261">
        <f t="shared" si="105"/>
        <v>0</v>
      </c>
      <c r="BA111" s="261">
        <f t="shared" si="105"/>
        <v>0</v>
      </c>
      <c r="BB111" s="261">
        <f>SUM(BB117)</f>
        <v>0.89999999990686774</v>
      </c>
    </row>
    <row r="112" spans="1:54" s="78" customFormat="1"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10'!AH112*'1. Standard_Cost'!$C$27+'Incremental_Cost Year 10'!AI112*'1. Standard_Cost'!$D$27+'Incremental_Cost Year 10'!AJ112+'Incremental_Cost Year 10'!AL112+AK112</f>
        <v>0</v>
      </c>
      <c r="AN112" s="127">
        <f>AM112*'1. Standard_Cost'!$C$31</f>
        <v>0</v>
      </c>
      <c r="AO112" s="130"/>
      <c r="AP112" s="239"/>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106">SUM(AU112:BA112)-AT112</f>
        <v>0</v>
      </c>
    </row>
    <row r="113" spans="1:54" s="78" customFormat="1" ht="62.4" outlineLevel="2">
      <c r="A113" s="115"/>
      <c r="B113" s="200"/>
      <c r="C113" s="201"/>
      <c r="D113" s="208"/>
      <c r="E113" s="323"/>
      <c r="F113" s="308"/>
      <c r="G113" s="309"/>
      <c r="H113" s="199" t="s">
        <v>441</v>
      </c>
      <c r="I113" s="130" t="s">
        <v>3</v>
      </c>
      <c r="J113" s="126">
        <v>3</v>
      </c>
      <c r="K113" s="126">
        <v>7</v>
      </c>
      <c r="L113" s="125">
        <f>IF(I113&lt;&gt;0,((VLOOKUP(I113,'1. Standard_Cost'!$B$4:$D$11,2)+VLOOKUP(I113,'1. Standard_Cost'!$B$4:$D$11,3))*J113*K113),"0")</f>
        <v>2116800</v>
      </c>
      <c r="M113" s="125">
        <f>L113*'1. Standard_Cost'!$F$4</f>
        <v>353505.60000000003</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296500</v>
      </c>
      <c r="AD113" s="129"/>
      <c r="AE113" s="127">
        <f>SUM(AD113,AC113,AB113,Y113,U113,T113,S113,R113)*'1. Standard_Cost'!$B$31</f>
        <v>59300</v>
      </c>
      <c r="AF113" s="127">
        <f>SUM(AE113,AD113,AC113,AB113,Y113,U113,T113,S113,R113)</f>
        <v>355800</v>
      </c>
      <c r="AG113" s="126"/>
      <c r="AH113" s="126"/>
      <c r="AI113" s="126"/>
      <c r="AJ113" s="130"/>
      <c r="AK113" s="130"/>
      <c r="AL113" s="130"/>
      <c r="AM113" s="127">
        <f>AG113*'1. Standard_Cost'!$B$27+'Incremental_Cost Year 10'!AH113*'1. Standard_Cost'!$C$27+'Incremental_Cost Year 10'!AI113*'1. Standard_Cost'!$D$27+'Incremental_Cost Year 10'!AJ113+'Incremental_Cost Year 10'!AL113+AK113</f>
        <v>0</v>
      </c>
      <c r="AN113" s="127">
        <f>AM113*'1. Standard_Cost'!$C$31</f>
        <v>0</v>
      </c>
      <c r="AO113" s="130"/>
      <c r="AP113" s="239"/>
      <c r="AQ113" s="171">
        <f>L113+M113</f>
        <v>2470305.6</v>
      </c>
      <c r="AR113" s="171">
        <f>AF113</f>
        <v>355800</v>
      </c>
      <c r="AS113" s="171">
        <f>AM113+AN113</f>
        <v>0</v>
      </c>
      <c r="AT113" s="171">
        <f>SUM(AQ113,AR113,AS113)</f>
        <v>2826105.6</v>
      </c>
      <c r="AU113" s="250">
        <v>2826106</v>
      </c>
      <c r="AV113" s="250"/>
      <c r="AW113" s="250"/>
      <c r="AX113" s="250"/>
      <c r="AY113" s="250"/>
      <c r="AZ113" s="250"/>
      <c r="BA113" s="250"/>
      <c r="BB113" s="251">
        <f t="shared" si="106"/>
        <v>0.39999999990686774</v>
      </c>
    </row>
    <row r="114" spans="1:54" s="78" customFormat="1"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c r="AB114" s="127">
        <f>+Z114*'1. Standard_Cost'!$B$23+AA114*'1. Standard_Cost'!$C$23</f>
        <v>0</v>
      </c>
      <c r="AC114" s="128">
        <v>158320</v>
      </c>
      <c r="AD114" s="129"/>
      <c r="AE114" s="127"/>
      <c r="AF114" s="127">
        <f>SUM(AE114,AD114,AC114,AB114,Y114,U114,T114,S114,R114)</f>
        <v>158320</v>
      </c>
      <c r="AG114" s="126"/>
      <c r="AH114" s="126"/>
      <c r="AI114" s="126"/>
      <c r="AJ114" s="130"/>
      <c r="AK114" s="130"/>
      <c r="AL114" s="130"/>
      <c r="AM114" s="127">
        <f>AG114*'1. Standard_Cost'!$B$27+'Incremental_Cost Year 10'!AH114*'1. Standard_Cost'!$C$27+'Incremental_Cost Year 10'!AI114*'1. Standard_Cost'!$D$27+'Incremental_Cost Year 10'!AJ114+'Incremental_Cost Year 10'!AL114+AK114</f>
        <v>0</v>
      </c>
      <c r="AN114" s="127">
        <f>AM114*'1. Standard_Cost'!$C$31</f>
        <v>0</v>
      </c>
      <c r="AO114" s="130"/>
      <c r="AP114" s="239"/>
      <c r="AQ114" s="171">
        <f>L114+M114</f>
        <v>1319293.5</v>
      </c>
      <c r="AR114" s="171">
        <f>AF114</f>
        <v>158320</v>
      </c>
      <c r="AS114" s="171">
        <f>AM114+AN114</f>
        <v>0</v>
      </c>
      <c r="AT114" s="171">
        <f>SUM(AQ114,AR114,AS114)</f>
        <v>1477613.5</v>
      </c>
      <c r="AU114" s="250">
        <v>1477614</v>
      </c>
      <c r="AV114" s="250"/>
      <c r="AW114" s="250"/>
      <c r="AX114" s="250"/>
      <c r="AY114" s="250"/>
      <c r="AZ114" s="250"/>
      <c r="BA114" s="250"/>
      <c r="BB114" s="251">
        <f t="shared" si="106"/>
        <v>0.5</v>
      </c>
    </row>
    <row r="115" spans="1:54" s="78" customFormat="1"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10'!AH115*'1. Standard_Cost'!$C$27+'Incremental_Cost Year 10'!AI115*'1. Standard_Cost'!$D$27+'Incremental_Cost Year 10'!AJ115+'Incremental_Cost Year 10'!AL115+AK115</f>
        <v>0</v>
      </c>
      <c r="AN115" s="127">
        <f>AM115*'1. Standard_Cost'!$C$31</f>
        <v>0</v>
      </c>
      <c r="AO115" s="130"/>
      <c r="AP115" s="239"/>
      <c r="AQ115" s="171">
        <f>L115+M115</f>
        <v>0</v>
      </c>
      <c r="AR115" s="171">
        <f>AF115</f>
        <v>0</v>
      </c>
      <c r="AS115" s="171">
        <f>AM115+AN115</f>
        <v>0</v>
      </c>
      <c r="AT115" s="171">
        <f>SUM(AQ115,AR115,AS115)</f>
        <v>0</v>
      </c>
      <c r="AU115" s="250"/>
      <c r="AV115" s="250"/>
      <c r="AW115" s="250"/>
      <c r="AX115" s="250"/>
      <c r="AY115" s="250"/>
      <c r="AZ115" s="250"/>
      <c r="BA115" s="250"/>
      <c r="BB115" s="251">
        <f t="shared" si="106"/>
        <v>0</v>
      </c>
    </row>
    <row r="116" spans="1:54" s="78" customFormat="1"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10'!AH116*'1. Standard_Cost'!$C$27+'Incremental_Cost Year 10'!AI116*'1. Standard_Cost'!$D$27+'Incremental_Cost Year 10'!AJ116+'Incremental_Cost Year 10'!AL116+AK116</f>
        <v>0</v>
      </c>
      <c r="AN116" s="127">
        <f>AM116*'1. Standard_Cost'!$C$31</f>
        <v>0</v>
      </c>
      <c r="AO116" s="130"/>
      <c r="AP116" s="239"/>
      <c r="AQ116" s="171">
        <f>L116+M116</f>
        <v>0</v>
      </c>
      <c r="AR116" s="171">
        <f>AF116</f>
        <v>0</v>
      </c>
      <c r="AS116" s="171">
        <f>AM116+AN116</f>
        <v>0</v>
      </c>
      <c r="AT116" s="171">
        <f>SUM(AQ116,AR116,AS116)</f>
        <v>0</v>
      </c>
      <c r="AU116" s="250"/>
      <c r="AV116" s="250"/>
      <c r="AW116" s="250"/>
      <c r="AX116" s="250"/>
      <c r="AY116" s="250"/>
      <c r="AZ116" s="250"/>
      <c r="BA116" s="250"/>
      <c r="BB116" s="251">
        <f t="shared" si="106"/>
        <v>0</v>
      </c>
    </row>
    <row r="117" spans="1:54" s="78" customFormat="1" ht="46.8" outlineLevel="1">
      <c r="A117" s="115"/>
      <c r="B117" s="165"/>
      <c r="C117" s="166"/>
      <c r="D117" s="229" t="s">
        <v>432</v>
      </c>
      <c r="E117" s="212" t="s">
        <v>280</v>
      </c>
      <c r="F117" s="136">
        <v>2021</v>
      </c>
      <c r="G117" s="117">
        <v>2030</v>
      </c>
      <c r="H117" s="110" t="s">
        <v>281</v>
      </c>
      <c r="I117" s="252"/>
      <c r="J117" s="252"/>
      <c r="K117" s="252"/>
      <c r="L117" s="127">
        <f>SUM(L112:L116)</f>
        <v>3973300</v>
      </c>
      <c r="M117" s="127">
        <f>SUM(M112:M116)</f>
        <v>663541.10000000009</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0</v>
      </c>
      <c r="AC117" s="127">
        <f>SUM(AC112:AC116)</f>
        <v>556520</v>
      </c>
      <c r="AD117" s="127">
        <f>SUM(AD112:AD116)</f>
        <v>0</v>
      </c>
      <c r="AE117" s="127">
        <f>SUM(AE112:AE116)</f>
        <v>79640</v>
      </c>
      <c r="AF117" s="127">
        <f>SUM(AF112:AF116)</f>
        <v>636160</v>
      </c>
      <c r="AG117" s="252"/>
      <c r="AH117" s="252"/>
      <c r="AI117" s="252"/>
      <c r="AJ117" s="127">
        <f>SUM(AJ112:AJ116)</f>
        <v>0</v>
      </c>
      <c r="AK117" s="127">
        <f>SUM(AK112:AK116)</f>
        <v>0</v>
      </c>
      <c r="AL117" s="127">
        <f>SUM(AL112:AL116)</f>
        <v>0</v>
      </c>
      <c r="AM117" s="127">
        <f>SUM(AM112:AM116)</f>
        <v>0</v>
      </c>
      <c r="AN117" s="127">
        <f>SUM(AN112:AN116)</f>
        <v>0</v>
      </c>
      <c r="AO117" s="253"/>
      <c r="AP117" s="254"/>
      <c r="AQ117" s="175">
        <f t="shared" ref="AQ117:BB117" si="107">SUM(AQ112:AQ116)</f>
        <v>4636841.0999999996</v>
      </c>
      <c r="AR117" s="175">
        <f t="shared" si="107"/>
        <v>636160</v>
      </c>
      <c r="AS117" s="175">
        <f t="shared" si="107"/>
        <v>0</v>
      </c>
      <c r="AT117" s="175">
        <f t="shared" si="107"/>
        <v>5273001.0999999996</v>
      </c>
      <c r="AU117" s="175">
        <f t="shared" si="107"/>
        <v>5273002</v>
      </c>
      <c r="AV117" s="175">
        <f t="shared" si="107"/>
        <v>0</v>
      </c>
      <c r="AW117" s="175">
        <f t="shared" si="107"/>
        <v>0</v>
      </c>
      <c r="AX117" s="175">
        <f t="shared" si="107"/>
        <v>0</v>
      </c>
      <c r="AY117" s="175">
        <f t="shared" si="107"/>
        <v>0</v>
      </c>
      <c r="AZ117" s="175">
        <f t="shared" si="107"/>
        <v>0</v>
      </c>
      <c r="BA117" s="175">
        <f t="shared" si="107"/>
        <v>0</v>
      </c>
      <c r="BB117" s="175">
        <f t="shared" si="107"/>
        <v>0.89999999990686774</v>
      </c>
    </row>
    <row r="118" spans="1:54" s="87" customFormat="1" ht="60" customHeight="1">
      <c r="A118" s="143"/>
      <c r="B118" s="285"/>
      <c r="C118" s="381" t="s">
        <v>282</v>
      </c>
      <c r="D118" s="381"/>
      <c r="E118" s="382"/>
      <c r="F118" s="218"/>
      <c r="G118" s="218"/>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108">SUM(AU122)</f>
        <v>0</v>
      </c>
      <c r="AV118" s="261">
        <f t="shared" si="108"/>
        <v>0</v>
      </c>
      <c r="AW118" s="261">
        <f t="shared" si="108"/>
        <v>0</v>
      </c>
      <c r="AX118" s="261">
        <f t="shared" si="108"/>
        <v>0</v>
      </c>
      <c r="AY118" s="261">
        <f t="shared" si="108"/>
        <v>0</v>
      </c>
      <c r="AZ118" s="261">
        <f t="shared" si="108"/>
        <v>0</v>
      </c>
      <c r="BA118" s="261">
        <f t="shared" si="108"/>
        <v>0</v>
      </c>
      <c r="BB118" s="261">
        <f>SUM(BB122)</f>
        <v>0</v>
      </c>
    </row>
    <row r="119" spans="1:54" s="78" customFormat="1"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10'!AH119*'1. Standard_Cost'!$C$27+'Incremental_Cost Year 10'!AI119*'1. Standard_Cost'!$D$27+'Incremental_Cost Year 10'!AJ119+'Incremental_Cost Year 10'!AL119+AK119</f>
        <v>0</v>
      </c>
      <c r="AN119" s="127">
        <f>AM119*'1. Standard_Cost'!$C$31</f>
        <v>0</v>
      </c>
      <c r="AO119" s="130"/>
      <c r="AP119" s="239"/>
      <c r="AQ119" s="171">
        <f>L119+M119</f>
        <v>0</v>
      </c>
      <c r="AR119" s="171">
        <f>AF119</f>
        <v>0</v>
      </c>
      <c r="AS119" s="171">
        <f>AM119+AN119</f>
        <v>0</v>
      </c>
      <c r="AT119" s="171">
        <f>SUM(AQ119,AR119,AS119)</f>
        <v>0</v>
      </c>
      <c r="AU119" s="250"/>
      <c r="AV119" s="250"/>
      <c r="AW119" s="250"/>
      <c r="AX119" s="250"/>
      <c r="AY119" s="250"/>
      <c r="AZ119" s="250"/>
      <c r="BA119" s="250"/>
      <c r="BB119" s="251">
        <f t="shared" ref="BB119:BB121" si="109">SUM(AU119:BA119)-AT119</f>
        <v>0</v>
      </c>
    </row>
    <row r="120" spans="1:54" s="78" customFormat="1"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10'!AH120*'1. Standard_Cost'!$C$27+'Incremental_Cost Year 10'!AI120*'1. Standard_Cost'!$D$27+'Incremental_Cost Year 10'!AJ120+'Incremental_Cost Year 10'!AL120+AK120</f>
        <v>0</v>
      </c>
      <c r="AN120" s="127">
        <f>AM120*'1. Standard_Cost'!$C$31</f>
        <v>0</v>
      </c>
      <c r="AO120" s="130"/>
      <c r="AP120" s="239"/>
      <c r="AQ120" s="171">
        <f>L120+M120</f>
        <v>0</v>
      </c>
      <c r="AR120" s="171">
        <f>AF120</f>
        <v>0</v>
      </c>
      <c r="AS120" s="171">
        <f>AM120+AN120</f>
        <v>0</v>
      </c>
      <c r="AT120" s="171">
        <f>SUM(AQ120,AR120,AS120)</f>
        <v>0</v>
      </c>
      <c r="AU120" s="250"/>
      <c r="AV120" s="250"/>
      <c r="AW120" s="250"/>
      <c r="AX120" s="250"/>
      <c r="AY120" s="250"/>
      <c r="AZ120" s="250"/>
      <c r="BA120" s="250"/>
      <c r="BB120" s="251">
        <f t="shared" si="109"/>
        <v>0</v>
      </c>
    </row>
    <row r="121" spans="1:54" s="78" customFormat="1" ht="109.2"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10'!AH121*'1. Standard_Cost'!$C$27+'Incremental_Cost Year 10'!AI121*'1. Standard_Cost'!$D$27+'Incremental_Cost Year 10'!AJ121+'Incremental_Cost Year 10'!AL121+AK121</f>
        <v>0</v>
      </c>
      <c r="AN121" s="127">
        <f>AM121*'1. Standard_Cost'!$C$31</f>
        <v>0</v>
      </c>
      <c r="AO121" s="130"/>
      <c r="AP121" s="239"/>
      <c r="AQ121" s="171">
        <f>L121+M121</f>
        <v>0</v>
      </c>
      <c r="AR121" s="171">
        <f>AF121</f>
        <v>0</v>
      </c>
      <c r="AS121" s="171">
        <f>AM121+AN121</f>
        <v>0</v>
      </c>
      <c r="AT121" s="171">
        <f>SUM(AQ121,AR121,AS121)</f>
        <v>0</v>
      </c>
      <c r="AU121" s="250"/>
      <c r="AV121" s="250"/>
      <c r="AW121" s="250"/>
      <c r="AX121" s="250"/>
      <c r="AY121" s="250"/>
      <c r="AZ121" s="250"/>
      <c r="BA121" s="250"/>
      <c r="BB121" s="251">
        <f t="shared" si="109"/>
        <v>0</v>
      </c>
    </row>
    <row r="122" spans="1:54" s="78" customFormat="1" ht="62.4"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 t="shared" ref="AQ122:BB122" si="110">SUM(AQ119:AQ121)</f>
        <v>0</v>
      </c>
      <c r="AR122" s="175">
        <f t="shared" si="110"/>
        <v>0</v>
      </c>
      <c r="AS122" s="175">
        <f t="shared" si="110"/>
        <v>0</v>
      </c>
      <c r="AT122" s="175">
        <f t="shared" si="110"/>
        <v>0</v>
      </c>
      <c r="AU122" s="175">
        <f t="shared" si="110"/>
        <v>0</v>
      </c>
      <c r="AV122" s="175">
        <f t="shared" si="110"/>
        <v>0</v>
      </c>
      <c r="AW122" s="175">
        <f t="shared" si="110"/>
        <v>0</v>
      </c>
      <c r="AX122" s="175">
        <f t="shared" si="110"/>
        <v>0</v>
      </c>
      <c r="AY122" s="175">
        <f t="shared" si="110"/>
        <v>0</v>
      </c>
      <c r="AZ122" s="175">
        <f t="shared" si="110"/>
        <v>0</v>
      </c>
      <c r="BA122" s="175">
        <f t="shared" si="110"/>
        <v>0</v>
      </c>
      <c r="BB122" s="175">
        <f t="shared" si="110"/>
        <v>0</v>
      </c>
    </row>
    <row r="123" spans="1:54" s="87" customFormat="1" ht="61.8" customHeight="1">
      <c r="A123" s="143"/>
      <c r="B123" s="285"/>
      <c r="C123" s="381" t="s">
        <v>287</v>
      </c>
      <c r="D123" s="381"/>
      <c r="E123" s="382"/>
      <c r="F123" s="284"/>
      <c r="G123" s="282"/>
      <c r="H123" s="144" t="s">
        <v>288</v>
      </c>
      <c r="I123" s="257"/>
      <c r="J123" s="257"/>
      <c r="K123" s="257"/>
      <c r="L123" s="258">
        <f>SUM(L133)</f>
        <v>3589642.8571428568</v>
      </c>
      <c r="M123" s="258">
        <f>SUM(M133)</f>
        <v>599470.35714285716</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2413172</v>
      </c>
      <c r="AD123" s="258">
        <f>SUM(AD133)</f>
        <v>0</v>
      </c>
      <c r="AE123" s="258">
        <f>SUM(AE133)</f>
        <v>0</v>
      </c>
      <c r="AF123" s="258">
        <f>SUM(AF133)</f>
        <v>2413172</v>
      </c>
      <c r="AG123" s="257"/>
      <c r="AH123" s="257"/>
      <c r="AI123" s="257"/>
      <c r="AJ123" s="258">
        <f>SUM(AJ133)</f>
        <v>0</v>
      </c>
      <c r="AK123" s="258">
        <f>SUM(AK133)</f>
        <v>0</v>
      </c>
      <c r="AL123" s="258">
        <f>SUM(AL133)</f>
        <v>0</v>
      </c>
      <c r="AM123" s="258">
        <f>SUM(AM133)</f>
        <v>0</v>
      </c>
      <c r="AN123" s="258">
        <f>SUM(AN133)</f>
        <v>0</v>
      </c>
      <c r="AO123" s="259"/>
      <c r="AP123" s="260"/>
      <c r="AQ123" s="261">
        <f>SUM(AQ133)</f>
        <v>4189113.2142857146</v>
      </c>
      <c r="AR123" s="261">
        <f>SUM(AR133)</f>
        <v>2413172</v>
      </c>
      <c r="AS123" s="261">
        <f>SUM(AS133)</f>
        <v>0</v>
      </c>
      <c r="AT123" s="261">
        <f>SUM(AT133)</f>
        <v>6602285.2142857146</v>
      </c>
      <c r="AU123" s="261">
        <f t="shared" ref="AU123:BA123" si="111">SUM(AU133)</f>
        <v>6602285</v>
      </c>
      <c r="AV123" s="261">
        <f t="shared" si="111"/>
        <v>0</v>
      </c>
      <c r="AW123" s="261">
        <f t="shared" si="111"/>
        <v>0</v>
      </c>
      <c r="AX123" s="261">
        <f t="shared" si="111"/>
        <v>0</v>
      </c>
      <c r="AY123" s="261">
        <f t="shared" si="111"/>
        <v>0</v>
      </c>
      <c r="AZ123" s="261">
        <f t="shared" si="111"/>
        <v>0</v>
      </c>
      <c r="BA123" s="261">
        <f t="shared" si="111"/>
        <v>0</v>
      </c>
      <c r="BB123" s="261">
        <f t="shared" ref="BB123" si="112">SUM(BB133)</f>
        <v>-0.21428571478463709</v>
      </c>
    </row>
    <row r="124" spans="1:54" s="78" customFormat="1"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113">SUM(AE124,AD124,AC124,AB124,Y124,U124,T124,S124,R124)</f>
        <v>0</v>
      </c>
      <c r="AG124" s="126"/>
      <c r="AH124" s="126"/>
      <c r="AI124" s="126"/>
      <c r="AJ124" s="130"/>
      <c r="AK124" s="130"/>
      <c r="AL124" s="130"/>
      <c r="AM124" s="127">
        <f>AG124*'1. Standard_Cost'!$B$27+'Incremental_Cost Year 10'!AH124*'1. Standard_Cost'!$C$27+'Incremental_Cost Year 10'!AI124*'1. Standard_Cost'!$D$27+'Incremental_Cost Year 10'!AJ124+'Incremental_Cost Year 10'!AL124+AK124</f>
        <v>0</v>
      </c>
      <c r="AN124" s="127">
        <f>AM124*'1. Standard_Cost'!$C$31</f>
        <v>0</v>
      </c>
      <c r="AO124" s="130"/>
      <c r="AP124" s="239"/>
      <c r="AQ124" s="171">
        <f t="shared" ref="AQ124:AQ132" si="114">L124+M124</f>
        <v>0</v>
      </c>
      <c r="AR124" s="171">
        <f t="shared" ref="AR124:AR132" si="115">AF124</f>
        <v>0</v>
      </c>
      <c r="AS124" s="171">
        <f t="shared" ref="AS124:AS132" si="116">AM124+AN124</f>
        <v>0</v>
      </c>
      <c r="AT124" s="171">
        <f t="shared" ref="AT124:AT132" si="117">SUM(AQ124,AR124,AS124)</f>
        <v>0</v>
      </c>
      <c r="AU124" s="250"/>
      <c r="AV124" s="250"/>
      <c r="AW124" s="250"/>
      <c r="AX124" s="250"/>
      <c r="AY124" s="250"/>
      <c r="AZ124" s="250"/>
      <c r="BA124" s="250"/>
      <c r="BB124" s="251">
        <f t="shared" ref="BB124:BB132" si="118">SUM(AU124:BA124)-AT124</f>
        <v>0</v>
      </c>
    </row>
    <row r="125" spans="1:54" s="78" customFormat="1" ht="46.8" outlineLevel="2">
      <c r="A125" s="115"/>
      <c r="B125" s="200"/>
      <c r="C125" s="201"/>
      <c r="D125" s="131"/>
      <c r="E125" s="323"/>
      <c r="F125" s="308"/>
      <c r="G125" s="309"/>
      <c r="H125" s="199" t="s">
        <v>446</v>
      </c>
      <c r="I125" s="130" t="s">
        <v>1</v>
      </c>
      <c r="J125" s="126">
        <v>2</v>
      </c>
      <c r="K125" s="126">
        <v>12</v>
      </c>
      <c r="L125" s="125">
        <f>IF(I125&lt;&gt;0,((VLOOKUP(I125,'1. Standard_Cost'!$B$4:$D$11,2)+VLOOKUP(I125,'1. Standard_Cost'!$B$4:$D$11,3))*J125*K125),"0")</f>
        <v>1723028.5714285714</v>
      </c>
      <c r="M125" s="125">
        <f>L125*'1. Standard_Cost'!$F$4</f>
        <v>287745.77142857143</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v>0</v>
      </c>
      <c r="AF125" s="127">
        <f t="shared" si="113"/>
        <v>1448000</v>
      </c>
      <c r="AG125" s="126"/>
      <c r="AH125" s="126"/>
      <c r="AI125" s="126"/>
      <c r="AJ125" s="130"/>
      <c r="AK125" s="130"/>
      <c r="AL125" s="130"/>
      <c r="AM125" s="127">
        <f>AG125*'1. Standard_Cost'!$B$27+'Incremental_Cost Year 10'!AH125*'1. Standard_Cost'!$C$27+'Incremental_Cost Year 10'!AI125*'1. Standard_Cost'!$D$27+'Incremental_Cost Year 10'!AJ125+'Incremental_Cost Year 10'!AL125+AK125</f>
        <v>0</v>
      </c>
      <c r="AN125" s="127">
        <f>AM125*'1. Standard_Cost'!$C$31</f>
        <v>0</v>
      </c>
      <c r="AO125" s="130"/>
      <c r="AP125" s="239"/>
      <c r="AQ125" s="171">
        <f t="shared" si="114"/>
        <v>2010774.3428571429</v>
      </c>
      <c r="AR125" s="171">
        <f t="shared" si="115"/>
        <v>1448000</v>
      </c>
      <c r="AS125" s="171">
        <f t="shared" si="116"/>
        <v>0</v>
      </c>
      <c r="AT125" s="171">
        <f t="shared" si="117"/>
        <v>3458774.3428571429</v>
      </c>
      <c r="AU125" s="250">
        <v>3458774</v>
      </c>
      <c r="AV125" s="250"/>
      <c r="AW125" s="250"/>
      <c r="AX125" s="250"/>
      <c r="AY125" s="250"/>
      <c r="AZ125" s="250"/>
      <c r="BA125" s="250"/>
      <c r="BB125" s="251">
        <f t="shared" si="118"/>
        <v>-0.34285714291036129</v>
      </c>
    </row>
    <row r="126" spans="1:54" s="78" customFormat="1" ht="46.8" outlineLevel="2">
      <c r="A126" s="115"/>
      <c r="B126" s="200"/>
      <c r="C126" s="201"/>
      <c r="D126" s="131"/>
      <c r="E126" s="323"/>
      <c r="F126" s="308"/>
      <c r="G126" s="309"/>
      <c r="H126" s="199" t="s">
        <v>447</v>
      </c>
      <c r="I126" s="130" t="s">
        <v>1</v>
      </c>
      <c r="J126" s="126">
        <v>2</v>
      </c>
      <c r="K126" s="126">
        <v>8</v>
      </c>
      <c r="L126" s="125">
        <f>IF(I126&lt;&gt;0,((VLOOKUP(I126,'1. Standard_Cost'!$B$4:$D$11,2)+VLOOKUP(I126,'1. Standard_Cost'!$B$4:$D$11,3))*J126*K126),"0")</f>
        <v>1148685.7142857143</v>
      </c>
      <c r="M126" s="125">
        <f>L126*'1. Standard_Cost'!$F$4</f>
        <v>191830.51428571431</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v>0</v>
      </c>
      <c r="AF126" s="127">
        <f t="shared" si="113"/>
        <v>965172</v>
      </c>
      <c r="AG126" s="126"/>
      <c r="AH126" s="126"/>
      <c r="AI126" s="126"/>
      <c r="AJ126" s="130"/>
      <c r="AK126" s="130"/>
      <c r="AL126" s="130"/>
      <c r="AM126" s="127">
        <f>AG126*'1. Standard_Cost'!$B$27+'Incremental_Cost Year 10'!AH126*'1. Standard_Cost'!$C$27+'Incremental_Cost Year 10'!AI126*'1. Standard_Cost'!$D$27+'Incremental_Cost Year 10'!AJ126+'Incremental_Cost Year 10'!AL126+AK126</f>
        <v>0</v>
      </c>
      <c r="AN126" s="127">
        <f>AM126*'1. Standard_Cost'!$C$31</f>
        <v>0</v>
      </c>
      <c r="AO126" s="130"/>
      <c r="AP126" s="239"/>
      <c r="AQ126" s="171">
        <f t="shared" si="114"/>
        <v>1340516.2285714287</v>
      </c>
      <c r="AR126" s="171">
        <f t="shared" si="115"/>
        <v>965172</v>
      </c>
      <c r="AS126" s="171">
        <f t="shared" si="116"/>
        <v>0</v>
      </c>
      <c r="AT126" s="171">
        <f t="shared" si="117"/>
        <v>2305688.2285714289</v>
      </c>
      <c r="AU126" s="250">
        <v>2305688</v>
      </c>
      <c r="AV126" s="250"/>
      <c r="AW126" s="250"/>
      <c r="AX126" s="250"/>
      <c r="AY126" s="250"/>
      <c r="AZ126" s="250"/>
      <c r="BA126" s="250"/>
      <c r="BB126" s="251">
        <f t="shared" si="118"/>
        <v>-0.22857142891734838</v>
      </c>
    </row>
    <row r="127" spans="1:54" s="78" customFormat="1" ht="46.8" outlineLevel="2">
      <c r="A127" s="115"/>
      <c r="B127" s="200"/>
      <c r="C127" s="201"/>
      <c r="D127" s="131"/>
      <c r="E127" s="323"/>
      <c r="F127" s="308"/>
      <c r="G127" s="309"/>
      <c r="H127" s="199" t="s">
        <v>448</v>
      </c>
      <c r="I127" s="130" t="s">
        <v>1</v>
      </c>
      <c r="J127" s="126">
        <v>2</v>
      </c>
      <c r="K127" s="126">
        <v>5</v>
      </c>
      <c r="L127" s="125">
        <f>IF(I127&lt;&gt;0,((VLOOKUP(I127,'1. Standard_Cost'!$B$4:$D$11,2)+VLOOKUP(I127,'1. Standard_Cost'!$B$4:$D$11,3))*J127*K127),"0")</f>
        <v>717928.57142857148</v>
      </c>
      <c r="M127" s="125">
        <f>L127*'1. Standard_Cost'!$F$4</f>
        <v>119894.07142857145</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c r="AD127" s="129"/>
      <c r="AE127" s="127">
        <f>SUM(AD127,AC127,AB127,Y127,U127,T127,S127,R127)*'1. Standard_Cost'!$B$31</f>
        <v>0</v>
      </c>
      <c r="AF127" s="127">
        <f t="shared" si="113"/>
        <v>0</v>
      </c>
      <c r="AG127" s="126"/>
      <c r="AH127" s="126"/>
      <c r="AI127" s="126"/>
      <c r="AJ127" s="130"/>
      <c r="AK127" s="130"/>
      <c r="AL127" s="130"/>
      <c r="AM127" s="127">
        <f>AG127*'1. Standard_Cost'!$B$27+'Incremental_Cost Year 10'!AH127*'1. Standard_Cost'!$C$27+'Incremental_Cost Year 10'!AI127*'1. Standard_Cost'!$D$27+'Incremental_Cost Year 10'!AJ127+'Incremental_Cost Year 10'!AL127+AK127</f>
        <v>0</v>
      </c>
      <c r="AN127" s="127">
        <f>AM127*'1. Standard_Cost'!$C$31</f>
        <v>0</v>
      </c>
      <c r="AO127" s="130"/>
      <c r="AP127" s="239"/>
      <c r="AQ127" s="171">
        <f t="shared" si="114"/>
        <v>837822.64285714296</v>
      </c>
      <c r="AR127" s="171">
        <f t="shared" si="115"/>
        <v>0</v>
      </c>
      <c r="AS127" s="171">
        <f t="shared" si="116"/>
        <v>0</v>
      </c>
      <c r="AT127" s="171">
        <f t="shared" si="117"/>
        <v>837822.64285714296</v>
      </c>
      <c r="AU127" s="250">
        <v>837823</v>
      </c>
      <c r="AV127" s="250"/>
      <c r="AW127" s="250"/>
      <c r="AX127" s="250"/>
      <c r="AY127" s="250"/>
      <c r="AZ127" s="250"/>
      <c r="BA127" s="250"/>
      <c r="BB127" s="251">
        <f t="shared" si="118"/>
        <v>0.35714285704307258</v>
      </c>
    </row>
    <row r="128" spans="1:54" s="78" customFormat="1" ht="62.4" outlineLevel="2">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113"/>
        <v>0</v>
      </c>
      <c r="AG128" s="126"/>
      <c r="AH128" s="126"/>
      <c r="AI128" s="126"/>
      <c r="AJ128" s="130"/>
      <c r="AK128" s="130"/>
      <c r="AL128" s="130"/>
      <c r="AM128" s="127">
        <f>AG128*'1. Standard_Cost'!$B$27+'Incremental_Cost Year 10'!AH128*'1. Standard_Cost'!$C$27+'Incremental_Cost Year 10'!AI128*'1. Standard_Cost'!$D$27+'Incremental_Cost Year 10'!AJ128+'Incremental_Cost Year 10'!AL128+AK128</f>
        <v>0</v>
      </c>
      <c r="AN128" s="127">
        <f>AM128*'1. Standard_Cost'!$C$31</f>
        <v>0</v>
      </c>
      <c r="AO128" s="130"/>
      <c r="AP128" s="239"/>
      <c r="AQ128" s="171">
        <f t="shared" si="114"/>
        <v>0</v>
      </c>
      <c r="AR128" s="171">
        <f t="shared" si="115"/>
        <v>0</v>
      </c>
      <c r="AS128" s="171">
        <f t="shared" si="116"/>
        <v>0</v>
      </c>
      <c r="AT128" s="171">
        <f t="shared" si="117"/>
        <v>0</v>
      </c>
      <c r="AU128" s="250"/>
      <c r="AV128" s="250"/>
      <c r="AW128" s="250"/>
      <c r="AX128" s="250"/>
      <c r="AY128" s="250"/>
      <c r="AZ128" s="250"/>
      <c r="BA128" s="250"/>
      <c r="BB128" s="251">
        <f t="shared" si="118"/>
        <v>0</v>
      </c>
    </row>
    <row r="129" spans="1:54" s="78" customFormat="1" ht="31.2" outlineLevel="2">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113"/>
        <v>0</v>
      </c>
      <c r="AG129" s="126"/>
      <c r="AH129" s="126"/>
      <c r="AI129" s="126"/>
      <c r="AJ129" s="130"/>
      <c r="AK129" s="130"/>
      <c r="AL129" s="130"/>
      <c r="AM129" s="127">
        <f>AG129*'1. Standard_Cost'!$B$27+'Incremental_Cost Year 10'!AH129*'1. Standard_Cost'!$C$27+'Incremental_Cost Year 10'!AI129*'1. Standard_Cost'!$D$27+'Incremental_Cost Year 10'!AJ129+'Incremental_Cost Year 10'!AL129+AK129</f>
        <v>0</v>
      </c>
      <c r="AN129" s="127">
        <f>AM129*'1. Standard_Cost'!$C$31</f>
        <v>0</v>
      </c>
      <c r="AO129" s="130"/>
      <c r="AP129" s="239"/>
      <c r="AQ129" s="171">
        <f t="shared" si="114"/>
        <v>0</v>
      </c>
      <c r="AR129" s="171">
        <f t="shared" si="115"/>
        <v>0</v>
      </c>
      <c r="AS129" s="171">
        <f t="shared" si="116"/>
        <v>0</v>
      </c>
      <c r="AT129" s="171">
        <f t="shared" si="117"/>
        <v>0</v>
      </c>
      <c r="AU129" s="250"/>
      <c r="AV129" s="250"/>
      <c r="AW129" s="250"/>
      <c r="AX129" s="250"/>
      <c r="AY129" s="250"/>
      <c r="AZ129" s="250"/>
      <c r="BA129" s="250"/>
      <c r="BB129" s="251">
        <f t="shared" si="118"/>
        <v>0</v>
      </c>
    </row>
    <row r="130" spans="1:54" s="78" customFormat="1" ht="62.4" outlineLevel="2">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113"/>
        <v>0</v>
      </c>
      <c r="AG130" s="126"/>
      <c r="AH130" s="126"/>
      <c r="AI130" s="126"/>
      <c r="AJ130" s="130"/>
      <c r="AK130" s="130"/>
      <c r="AL130" s="130"/>
      <c r="AM130" s="127">
        <f>AG130*'1. Standard_Cost'!$B$27+'Incremental_Cost Year 10'!AH130*'1. Standard_Cost'!$C$27+'Incremental_Cost Year 10'!AI130*'1. Standard_Cost'!$D$27+'Incremental_Cost Year 10'!AJ130+'Incremental_Cost Year 10'!AL130+AK130</f>
        <v>0</v>
      </c>
      <c r="AN130" s="127">
        <f>AM130*'1. Standard_Cost'!$C$31</f>
        <v>0</v>
      </c>
      <c r="AO130" s="130"/>
      <c r="AP130" s="239"/>
      <c r="AQ130" s="171">
        <f t="shared" si="114"/>
        <v>0</v>
      </c>
      <c r="AR130" s="171">
        <f t="shared" si="115"/>
        <v>0</v>
      </c>
      <c r="AS130" s="171">
        <f t="shared" si="116"/>
        <v>0</v>
      </c>
      <c r="AT130" s="171">
        <f t="shared" si="117"/>
        <v>0</v>
      </c>
      <c r="AU130" s="250"/>
      <c r="AV130" s="250"/>
      <c r="AW130" s="250"/>
      <c r="AX130" s="250"/>
      <c r="AY130" s="250"/>
      <c r="AZ130" s="250"/>
      <c r="BA130" s="250"/>
      <c r="BB130" s="251">
        <f t="shared" si="118"/>
        <v>0</v>
      </c>
    </row>
    <row r="131" spans="1:54" s="78" customFormat="1" ht="31.2" outlineLevel="2">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113"/>
        <v>0</v>
      </c>
      <c r="AG131" s="126"/>
      <c r="AH131" s="126"/>
      <c r="AI131" s="126"/>
      <c r="AJ131" s="130"/>
      <c r="AK131" s="130"/>
      <c r="AL131" s="130"/>
      <c r="AM131" s="127">
        <f>AG131*'1. Standard_Cost'!$B$27+'Incremental_Cost Year 10'!AH131*'1. Standard_Cost'!$C$27+'Incremental_Cost Year 10'!AI131*'1. Standard_Cost'!$D$27+'Incremental_Cost Year 10'!AJ131+'Incremental_Cost Year 10'!AL131+AK131</f>
        <v>0</v>
      </c>
      <c r="AN131" s="127">
        <f>AM131*'1. Standard_Cost'!$C$31</f>
        <v>0</v>
      </c>
      <c r="AO131" s="130"/>
      <c r="AP131" s="239"/>
      <c r="AQ131" s="171">
        <f t="shared" si="114"/>
        <v>0</v>
      </c>
      <c r="AR131" s="171">
        <f t="shared" si="115"/>
        <v>0</v>
      </c>
      <c r="AS131" s="171">
        <f t="shared" si="116"/>
        <v>0</v>
      </c>
      <c r="AT131" s="171">
        <f t="shared" si="117"/>
        <v>0</v>
      </c>
      <c r="AU131" s="250"/>
      <c r="AV131" s="250"/>
      <c r="AW131" s="250"/>
      <c r="AX131" s="250"/>
      <c r="AY131" s="250"/>
      <c r="AZ131" s="250"/>
      <c r="BA131" s="250"/>
      <c r="BB131" s="251">
        <f t="shared" si="118"/>
        <v>0</v>
      </c>
    </row>
    <row r="132" spans="1:54" s="78" customFormat="1" ht="124.8" outlineLevel="2">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113"/>
        <v>0</v>
      </c>
      <c r="AG132" s="126"/>
      <c r="AH132" s="126"/>
      <c r="AI132" s="126"/>
      <c r="AJ132" s="130"/>
      <c r="AK132" s="130"/>
      <c r="AL132" s="130"/>
      <c r="AM132" s="127">
        <f>AG132*'1. Standard_Cost'!$B$27+'Incremental_Cost Year 10'!AH132*'1. Standard_Cost'!$C$27+'Incremental_Cost Year 10'!AI132*'1. Standard_Cost'!$D$27+'Incremental_Cost Year 10'!AJ132+'Incremental_Cost Year 10'!AL132+AK132</f>
        <v>0</v>
      </c>
      <c r="AN132" s="127">
        <f>AM132*'1. Standard_Cost'!$C$31</f>
        <v>0</v>
      </c>
      <c r="AO132" s="130"/>
      <c r="AP132" s="239"/>
      <c r="AQ132" s="171">
        <f t="shared" si="114"/>
        <v>0</v>
      </c>
      <c r="AR132" s="171">
        <f t="shared" si="115"/>
        <v>0</v>
      </c>
      <c r="AS132" s="171">
        <f t="shared" si="116"/>
        <v>0</v>
      </c>
      <c r="AT132" s="171">
        <f t="shared" si="117"/>
        <v>0</v>
      </c>
      <c r="AU132" s="250"/>
      <c r="AV132" s="250"/>
      <c r="AW132" s="250"/>
      <c r="AX132" s="250"/>
      <c r="AY132" s="250"/>
      <c r="AZ132" s="250"/>
      <c r="BA132" s="250"/>
      <c r="BB132" s="251">
        <f t="shared" si="118"/>
        <v>0</v>
      </c>
    </row>
    <row r="133" spans="1:54" s="78" customFormat="1" ht="156" customHeight="1" outlineLevel="1">
      <c r="A133" s="115"/>
      <c r="B133" s="200"/>
      <c r="C133" s="201"/>
      <c r="D133" s="146" t="s">
        <v>561</v>
      </c>
      <c r="E133" s="310" t="s">
        <v>452</v>
      </c>
      <c r="F133" s="121">
        <v>2021</v>
      </c>
      <c r="G133" s="223">
        <v>2030</v>
      </c>
      <c r="H133" s="110" t="s">
        <v>286</v>
      </c>
      <c r="I133" s="252"/>
      <c r="J133" s="252"/>
      <c r="K133" s="252"/>
      <c r="L133" s="127">
        <f>SUM(L124:L132)</f>
        <v>3589642.8571428568</v>
      </c>
      <c r="M133" s="127">
        <f>SUM(M124:M132)</f>
        <v>599470.35714285716</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2413172</v>
      </c>
      <c r="AD133" s="127">
        <f>SUM(AD124:AD132)</f>
        <v>0</v>
      </c>
      <c r="AE133" s="127">
        <f>SUM(AE124:AE132)</f>
        <v>0</v>
      </c>
      <c r="AF133" s="127">
        <f>SUM(AF124:AF132)</f>
        <v>2413172</v>
      </c>
      <c r="AG133" s="252"/>
      <c r="AH133" s="252"/>
      <c r="AI133" s="252"/>
      <c r="AJ133" s="127">
        <f>SUM(AJ124:AJ132)</f>
        <v>0</v>
      </c>
      <c r="AK133" s="127">
        <f>SUM(AK124:AK132)</f>
        <v>0</v>
      </c>
      <c r="AL133" s="127">
        <f>SUM(AL124:AL132)</f>
        <v>0</v>
      </c>
      <c r="AM133" s="127">
        <f>SUM(AM124:AM132)</f>
        <v>0</v>
      </c>
      <c r="AN133" s="127">
        <f>SUM(AN124:AN132)</f>
        <v>0</v>
      </c>
      <c r="AO133" s="253"/>
      <c r="AP133" s="254"/>
      <c r="AQ133" s="175">
        <f t="shared" ref="AQ133:BB133" si="119">SUM(AQ124:AQ132)</f>
        <v>4189113.2142857146</v>
      </c>
      <c r="AR133" s="175">
        <f t="shared" si="119"/>
        <v>2413172</v>
      </c>
      <c r="AS133" s="175">
        <f t="shared" si="119"/>
        <v>0</v>
      </c>
      <c r="AT133" s="175">
        <f t="shared" si="119"/>
        <v>6602285.2142857146</v>
      </c>
      <c r="AU133" s="175">
        <f t="shared" si="119"/>
        <v>6602285</v>
      </c>
      <c r="AV133" s="175">
        <f t="shared" si="119"/>
        <v>0</v>
      </c>
      <c r="AW133" s="175">
        <f t="shared" si="119"/>
        <v>0</v>
      </c>
      <c r="AX133" s="175">
        <f t="shared" si="119"/>
        <v>0</v>
      </c>
      <c r="AY133" s="175">
        <f t="shared" si="119"/>
        <v>0</v>
      </c>
      <c r="AZ133" s="175">
        <f t="shared" si="119"/>
        <v>0</v>
      </c>
      <c r="BA133" s="175">
        <f t="shared" si="119"/>
        <v>0</v>
      </c>
      <c r="BB133" s="175">
        <f t="shared" si="119"/>
        <v>-0.21428571478463709</v>
      </c>
    </row>
    <row r="134" spans="1:54" s="87" customFormat="1" ht="58.8" customHeight="1">
      <c r="A134" s="143"/>
      <c r="B134" s="285"/>
      <c r="C134" s="381" t="s">
        <v>289</v>
      </c>
      <c r="D134" s="381"/>
      <c r="E134" s="382"/>
      <c r="F134" s="284"/>
      <c r="G134" s="282"/>
      <c r="H134" s="144" t="s">
        <v>290</v>
      </c>
      <c r="I134" s="257"/>
      <c r="J134" s="257"/>
      <c r="K134" s="257"/>
      <c r="L134" s="258">
        <f>SUM(L139)</f>
        <v>0</v>
      </c>
      <c r="M134" s="258">
        <f>SUM(M139)</f>
        <v>0</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1243844750</v>
      </c>
      <c r="AD134" s="258">
        <f>SUM(AD139)</f>
        <v>0</v>
      </c>
      <c r="AE134" s="258">
        <f>SUM(AE139)</f>
        <v>0</v>
      </c>
      <c r="AF134" s="258">
        <f>SUM(AF139)</f>
        <v>1243844750</v>
      </c>
      <c r="AG134" s="257"/>
      <c r="AH134" s="257"/>
      <c r="AI134" s="257"/>
      <c r="AJ134" s="258">
        <f>SUM(AJ139)</f>
        <v>0</v>
      </c>
      <c r="AK134" s="258">
        <f>SUM(AK139)</f>
        <v>0</v>
      </c>
      <c r="AL134" s="258">
        <f>SUM(AL139)</f>
        <v>0</v>
      </c>
      <c r="AM134" s="258">
        <f>SUM(AM139)</f>
        <v>0</v>
      </c>
      <c r="AN134" s="258">
        <f>SUM(AN139)</f>
        <v>0</v>
      </c>
      <c r="AO134" s="259"/>
      <c r="AP134" s="260"/>
      <c r="AQ134" s="261">
        <f>SUM(AQ139)</f>
        <v>0</v>
      </c>
      <c r="AR134" s="261">
        <f>SUM(AR139)</f>
        <v>1243844750</v>
      </c>
      <c r="AS134" s="261">
        <f>SUM(AS139)</f>
        <v>0</v>
      </c>
      <c r="AT134" s="261">
        <f>SUM(AT139)</f>
        <v>1243844750</v>
      </c>
      <c r="AU134" s="261">
        <f t="shared" ref="AU134:BA134" si="120">SUM(AU139)</f>
        <v>1243844750</v>
      </c>
      <c r="AV134" s="261">
        <f t="shared" si="120"/>
        <v>0</v>
      </c>
      <c r="AW134" s="261">
        <f t="shared" si="120"/>
        <v>0</v>
      </c>
      <c r="AX134" s="261">
        <f t="shared" si="120"/>
        <v>0</v>
      </c>
      <c r="AY134" s="261">
        <f t="shared" si="120"/>
        <v>0</v>
      </c>
      <c r="AZ134" s="261">
        <f t="shared" si="120"/>
        <v>0</v>
      </c>
      <c r="BA134" s="261">
        <f t="shared" si="120"/>
        <v>0</v>
      </c>
      <c r="BB134" s="261">
        <f t="shared" ref="BB134" si="121">SUM(BB139)</f>
        <v>0</v>
      </c>
    </row>
    <row r="135" spans="1:54" s="78" customFormat="1"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f>4975379000/4</f>
        <v>1243844750</v>
      </c>
      <c r="AD135" s="129"/>
      <c r="AE135" s="127"/>
      <c r="AF135" s="127">
        <f>SUM(AE135,AD135,AC135,AB135,Y135,U135,T135,S135,R135)</f>
        <v>1243844750</v>
      </c>
      <c r="AG135" s="126"/>
      <c r="AH135" s="126"/>
      <c r="AI135" s="126"/>
      <c r="AJ135" s="130"/>
      <c r="AK135" s="130"/>
      <c r="AL135" s="130"/>
      <c r="AM135" s="127">
        <f>AG135*'1. Standard_Cost'!$B$27+'Incremental_Cost Year 10'!AH135*'1. Standard_Cost'!$C$27+'Incremental_Cost Year 10'!AI135*'1. Standard_Cost'!$D$27+'Incremental_Cost Year 10'!AJ135+'Incremental_Cost Year 10'!AL135+AK135</f>
        <v>0</v>
      </c>
      <c r="AN135" s="127">
        <f>AM135*'1. Standard_Cost'!$C$31</f>
        <v>0</v>
      </c>
      <c r="AO135" s="130"/>
      <c r="AP135" s="239"/>
      <c r="AQ135" s="171">
        <f>L135+M135</f>
        <v>0</v>
      </c>
      <c r="AR135" s="171">
        <f>AF135</f>
        <v>1243844750</v>
      </c>
      <c r="AS135" s="171">
        <f>AM135+AN135</f>
        <v>0</v>
      </c>
      <c r="AT135" s="171">
        <f>SUM(AQ135,AR135,AS135)</f>
        <v>1243844750</v>
      </c>
      <c r="AU135" s="250">
        <v>1243844750</v>
      </c>
      <c r="AV135" s="250"/>
      <c r="AW135" s="250"/>
      <c r="AX135" s="250"/>
      <c r="AY135" s="250"/>
      <c r="AZ135" s="250"/>
      <c r="BA135" s="250"/>
      <c r="BB135" s="251">
        <f t="shared" ref="BB135:BB138" si="122">SUM(AU135:BA135)-AT135</f>
        <v>0</v>
      </c>
    </row>
    <row r="136" spans="1:54" s="78" customFormat="1" ht="78" outlineLevel="2">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10'!AH136*'1. Standard_Cost'!$C$27+'Incremental_Cost Year 10'!AI136*'1. Standard_Cost'!$D$27+'Incremental_Cost Year 10'!AJ136+'Incremental_Cost Year 10'!AL136+AK136</f>
        <v>0</v>
      </c>
      <c r="AN136" s="127">
        <f>AM136*'1. Standard_Cost'!$C$31</f>
        <v>0</v>
      </c>
      <c r="AO136" s="130"/>
      <c r="AP136" s="239"/>
      <c r="AQ136" s="171">
        <f>L136+M136</f>
        <v>0</v>
      </c>
      <c r="AR136" s="171">
        <f>AF136</f>
        <v>0</v>
      </c>
      <c r="AS136" s="171">
        <f>AM136+AN136</f>
        <v>0</v>
      </c>
      <c r="AT136" s="171">
        <f>SUM(AQ136,AR136,AS136)</f>
        <v>0</v>
      </c>
      <c r="AU136" s="250"/>
      <c r="AV136" s="250"/>
      <c r="AW136" s="250"/>
      <c r="AX136" s="250"/>
      <c r="AY136" s="250"/>
      <c r="AZ136" s="250"/>
      <c r="BA136" s="250"/>
      <c r="BB136" s="251">
        <f t="shared" si="122"/>
        <v>0</v>
      </c>
    </row>
    <row r="137" spans="1:54" s="78" customFormat="1" ht="109.2" outlineLevel="2">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10'!AH137*'1. Standard_Cost'!$C$27+'Incremental_Cost Year 10'!AI137*'1. Standard_Cost'!$D$27+'Incremental_Cost Year 10'!AJ137+'Incremental_Cost Year 10'!AL137+AK137</f>
        <v>0</v>
      </c>
      <c r="AN137" s="127">
        <f>AM137*'1. Standard_Cost'!$C$31</f>
        <v>0</v>
      </c>
      <c r="AO137" s="130"/>
      <c r="AP137" s="239"/>
      <c r="AQ137" s="171">
        <f>L137+M137</f>
        <v>0</v>
      </c>
      <c r="AR137" s="171">
        <f>AF137</f>
        <v>0</v>
      </c>
      <c r="AS137" s="171">
        <f>AM137+AN137</f>
        <v>0</v>
      </c>
      <c r="AT137" s="171">
        <f>SUM(AQ137,AR137,AS137)</f>
        <v>0</v>
      </c>
      <c r="AU137" s="250"/>
      <c r="AV137" s="250"/>
      <c r="AW137" s="250"/>
      <c r="AX137" s="250"/>
      <c r="AY137" s="250"/>
      <c r="AZ137" s="250"/>
      <c r="BA137" s="250"/>
      <c r="BB137" s="251">
        <f t="shared" si="122"/>
        <v>0</v>
      </c>
    </row>
    <row r="138" spans="1:54" s="78" customFormat="1" ht="78" outlineLevel="2">
      <c r="A138" s="115"/>
      <c r="B138" s="200"/>
      <c r="C138" s="334"/>
      <c r="D138" s="347"/>
      <c r="E138" s="323"/>
      <c r="F138" s="335"/>
      <c r="G138" s="336"/>
      <c r="H138" s="199" t="s">
        <v>456</v>
      </c>
      <c r="I138" s="130"/>
      <c r="J138" s="126"/>
      <c r="K138" s="126"/>
      <c r="L138" s="125" t="str">
        <f>IF(I138&lt;&gt;0,((VLOOKUP(I138,'1. Standard_Cost'!$B$4:$D$11,2)+VLOOKUP(I138,'1. Standard_Cost'!$B$4:$D$11,3))*J138*K138),"0")</f>
        <v>0</v>
      </c>
      <c r="M138" s="125">
        <f>L138*'1. Standard_Cost'!$F$4</f>
        <v>0</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c r="AD138" s="129"/>
      <c r="AE138" s="127">
        <f>SUM(AD138,AC138,AB138,Y138,U138,T138,S138,R138)*'1. Standard_Cost'!$B$31</f>
        <v>0</v>
      </c>
      <c r="AF138" s="127">
        <f>SUM(AE138,AD138,AC138,AB138,Y138,U138,T138,S138,R138)</f>
        <v>0</v>
      </c>
      <c r="AG138" s="126"/>
      <c r="AH138" s="126"/>
      <c r="AI138" s="126"/>
      <c r="AJ138" s="130"/>
      <c r="AK138" s="130"/>
      <c r="AL138" s="130"/>
      <c r="AM138" s="127">
        <f>AG138*'1. Standard_Cost'!$B$27+'Incremental_Cost Year 10'!AH138*'1. Standard_Cost'!$C$27+'Incremental_Cost Year 10'!AI138*'1. Standard_Cost'!$D$27+'Incremental_Cost Year 10'!AJ138+'Incremental_Cost Year 10'!AL138+AK138</f>
        <v>0</v>
      </c>
      <c r="AN138" s="127">
        <f>AM138*'1. Standard_Cost'!$C$31</f>
        <v>0</v>
      </c>
      <c r="AO138" s="262"/>
      <c r="AP138" s="239"/>
      <c r="AQ138" s="171">
        <f>L138+M138</f>
        <v>0</v>
      </c>
      <c r="AR138" s="171">
        <f>AF138</f>
        <v>0</v>
      </c>
      <c r="AS138" s="171">
        <f>AM138+AN138</f>
        <v>0</v>
      </c>
      <c r="AT138" s="171">
        <f>SUM(AQ138,AR138,AS138)</f>
        <v>0</v>
      </c>
      <c r="AU138" s="250"/>
      <c r="AV138" s="250"/>
      <c r="AW138" s="250"/>
      <c r="AX138" s="250"/>
      <c r="AY138" s="250"/>
      <c r="AZ138" s="250"/>
      <c r="BA138" s="250"/>
      <c r="BB138" s="251">
        <f t="shared" si="122"/>
        <v>0</v>
      </c>
    </row>
    <row r="139" spans="1:54" s="78" customFormat="1" ht="46.8" outlineLevel="1">
      <c r="A139" s="115"/>
      <c r="B139" s="165"/>
      <c r="C139" s="166"/>
      <c r="D139" s="228" t="s">
        <v>233</v>
      </c>
      <c r="E139" s="212" t="s">
        <v>291</v>
      </c>
      <c r="F139" s="136">
        <v>2022</v>
      </c>
      <c r="G139" s="117">
        <v>2030</v>
      </c>
      <c r="H139" s="110" t="s">
        <v>292</v>
      </c>
      <c r="I139" s="252"/>
      <c r="J139" s="252"/>
      <c r="K139" s="252"/>
      <c r="L139" s="127">
        <f>SUM(L135:L138)</f>
        <v>0</v>
      </c>
      <c r="M139" s="127">
        <f>SUM(M135:M138)</f>
        <v>0</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1243844750</v>
      </c>
      <c r="AD139" s="127">
        <f>SUM(AD135:AD138)</f>
        <v>0</v>
      </c>
      <c r="AE139" s="127">
        <f>SUM(AE135:AE138)</f>
        <v>0</v>
      </c>
      <c r="AF139" s="127">
        <f>SUM(AF135:AF138)</f>
        <v>1243844750</v>
      </c>
      <c r="AG139" s="252"/>
      <c r="AH139" s="252"/>
      <c r="AI139" s="252"/>
      <c r="AJ139" s="127">
        <f>SUM(AJ135:AJ138)</f>
        <v>0</v>
      </c>
      <c r="AK139" s="127">
        <f>SUM(AK135:AK138)</f>
        <v>0</v>
      </c>
      <c r="AL139" s="127">
        <f>SUM(AL135:AL138)</f>
        <v>0</v>
      </c>
      <c r="AM139" s="127">
        <f>SUM(AM135:AM138)</f>
        <v>0</v>
      </c>
      <c r="AN139" s="127">
        <f>SUM(AN135:AN138)</f>
        <v>0</v>
      </c>
      <c r="AO139" s="253"/>
      <c r="AP139" s="254"/>
      <c r="AQ139" s="175">
        <f t="shared" ref="AQ139:BB139" si="123">SUM(AQ135:AQ138)</f>
        <v>0</v>
      </c>
      <c r="AR139" s="175">
        <f t="shared" si="123"/>
        <v>1243844750</v>
      </c>
      <c r="AS139" s="175">
        <f t="shared" si="123"/>
        <v>0</v>
      </c>
      <c r="AT139" s="175">
        <f t="shared" si="123"/>
        <v>1243844750</v>
      </c>
      <c r="AU139" s="175">
        <f t="shared" si="123"/>
        <v>1243844750</v>
      </c>
      <c r="AV139" s="175">
        <f t="shared" si="123"/>
        <v>0</v>
      </c>
      <c r="AW139" s="175">
        <f t="shared" si="123"/>
        <v>0</v>
      </c>
      <c r="AX139" s="175">
        <f t="shared" si="123"/>
        <v>0</v>
      </c>
      <c r="AY139" s="175">
        <f t="shared" si="123"/>
        <v>0</v>
      </c>
      <c r="AZ139" s="175">
        <f t="shared" si="123"/>
        <v>0</v>
      </c>
      <c r="BA139" s="175">
        <f t="shared" si="123"/>
        <v>0</v>
      </c>
      <c r="BB139" s="175">
        <f t="shared" si="123"/>
        <v>0</v>
      </c>
    </row>
    <row r="140" spans="1:54" s="87" customFormat="1" ht="64.2" customHeight="1">
      <c r="A140" s="143"/>
      <c r="B140" s="285"/>
      <c r="C140" s="381" t="s">
        <v>293</v>
      </c>
      <c r="D140" s="381"/>
      <c r="E140" s="382"/>
      <c r="F140" s="284"/>
      <c r="G140" s="282"/>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A140" si="124">SUM(AU149)</f>
        <v>0</v>
      </c>
      <c r="AV140" s="261">
        <f t="shared" si="124"/>
        <v>0</v>
      </c>
      <c r="AW140" s="261">
        <f t="shared" si="124"/>
        <v>0</v>
      </c>
      <c r="AX140" s="261">
        <f t="shared" si="124"/>
        <v>0</v>
      </c>
      <c r="AY140" s="261">
        <f t="shared" si="124"/>
        <v>0</v>
      </c>
      <c r="AZ140" s="261">
        <f t="shared" si="124"/>
        <v>0</v>
      </c>
      <c r="BA140" s="261">
        <f t="shared" si="124"/>
        <v>0</v>
      </c>
      <c r="BB140" s="261">
        <f t="shared" ref="BB140" si="125">SUM(BB149)</f>
        <v>0</v>
      </c>
    </row>
    <row r="141" spans="1:54" s="78" customFormat="1"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126">SUM(AE141,AD141,AC141,AB141,Y141,U141,T141,S141,R141)</f>
        <v>0</v>
      </c>
      <c r="AG141" s="126"/>
      <c r="AH141" s="126"/>
      <c r="AI141" s="126"/>
      <c r="AJ141" s="130"/>
      <c r="AK141" s="130"/>
      <c r="AL141" s="130"/>
      <c r="AM141" s="127">
        <f>AG141*'1. Standard_Cost'!$B$27+'Incremental_Cost Year 10'!AH141*'1. Standard_Cost'!$C$27+'Incremental_Cost Year 10'!AI141*'1. Standard_Cost'!$D$27+'Incremental_Cost Year 10'!AJ141+'Incremental_Cost Year 10'!AL141+AK141</f>
        <v>0</v>
      </c>
      <c r="AN141" s="127">
        <f>AM141*'1. Standard_Cost'!$C$31</f>
        <v>0</v>
      </c>
      <c r="AO141" s="130"/>
      <c r="AP141" s="239"/>
      <c r="AQ141" s="171">
        <f t="shared" ref="AQ141:AQ148" si="127">L141+M141</f>
        <v>0</v>
      </c>
      <c r="AR141" s="171">
        <f t="shared" ref="AR141:AR148" si="128">AF141</f>
        <v>0</v>
      </c>
      <c r="AS141" s="171">
        <f t="shared" ref="AS141:AS148" si="129">AM141+AN141</f>
        <v>0</v>
      </c>
      <c r="AT141" s="171">
        <f t="shared" ref="AT141:AT148" si="130">SUM(AQ141,AR141,AS141)</f>
        <v>0</v>
      </c>
      <c r="AU141" s="250"/>
      <c r="AV141" s="250"/>
      <c r="AW141" s="250"/>
      <c r="AX141" s="250"/>
      <c r="AY141" s="250"/>
      <c r="AZ141" s="250"/>
      <c r="BA141" s="250"/>
      <c r="BB141" s="251">
        <f t="shared" ref="BB141:BB148" si="131">SUM(AU141:BA141)-AT141</f>
        <v>0</v>
      </c>
    </row>
    <row r="142" spans="1:54" s="78" customFormat="1"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126"/>
        <v>0</v>
      </c>
      <c r="AG142" s="126"/>
      <c r="AH142" s="126"/>
      <c r="AI142" s="126"/>
      <c r="AJ142" s="130"/>
      <c r="AK142" s="130"/>
      <c r="AL142" s="130"/>
      <c r="AM142" s="127">
        <f>AG142*'1. Standard_Cost'!$B$27+'Incremental_Cost Year 10'!AH142*'1. Standard_Cost'!$C$27+'Incremental_Cost Year 10'!AI142*'1. Standard_Cost'!$D$27+'Incremental_Cost Year 10'!AJ142+'Incremental_Cost Year 10'!AL142+AK142</f>
        <v>0</v>
      </c>
      <c r="AN142" s="127">
        <f>AM142*'1. Standard_Cost'!$C$31</f>
        <v>0</v>
      </c>
      <c r="AO142" s="130"/>
      <c r="AP142" s="239"/>
      <c r="AQ142" s="171">
        <f t="shared" si="127"/>
        <v>0</v>
      </c>
      <c r="AR142" s="171">
        <f t="shared" si="128"/>
        <v>0</v>
      </c>
      <c r="AS142" s="171">
        <f t="shared" si="129"/>
        <v>0</v>
      </c>
      <c r="AT142" s="171">
        <f t="shared" si="130"/>
        <v>0</v>
      </c>
      <c r="AU142" s="250"/>
      <c r="AV142" s="250"/>
      <c r="AW142" s="250"/>
      <c r="AX142" s="250"/>
      <c r="AY142" s="250"/>
      <c r="AZ142" s="250"/>
      <c r="BA142" s="250"/>
      <c r="BB142" s="251">
        <f t="shared" si="131"/>
        <v>0</v>
      </c>
    </row>
    <row r="143" spans="1:54" s="78" customFormat="1" ht="78" outlineLevel="2">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126"/>
        <v>0</v>
      </c>
      <c r="AG143" s="126"/>
      <c r="AH143" s="126"/>
      <c r="AI143" s="126"/>
      <c r="AJ143" s="130"/>
      <c r="AK143" s="130"/>
      <c r="AL143" s="130"/>
      <c r="AM143" s="127">
        <f>AG143*'1. Standard_Cost'!$B$27+'Incremental_Cost Year 10'!AH143*'1. Standard_Cost'!$C$27+'Incremental_Cost Year 10'!AI143*'1. Standard_Cost'!$D$27+'Incremental_Cost Year 10'!AJ143+'Incremental_Cost Year 10'!AL143+AK143</f>
        <v>0</v>
      </c>
      <c r="AN143" s="127">
        <f>AM143*'1. Standard_Cost'!$C$31</f>
        <v>0</v>
      </c>
      <c r="AO143" s="130"/>
      <c r="AP143" s="239"/>
      <c r="AQ143" s="171">
        <f t="shared" si="127"/>
        <v>0</v>
      </c>
      <c r="AR143" s="171">
        <f t="shared" si="128"/>
        <v>0</v>
      </c>
      <c r="AS143" s="171">
        <f t="shared" si="129"/>
        <v>0</v>
      </c>
      <c r="AT143" s="171">
        <f t="shared" si="130"/>
        <v>0</v>
      </c>
      <c r="AU143" s="250"/>
      <c r="AV143" s="250"/>
      <c r="AW143" s="250"/>
      <c r="AX143" s="250"/>
      <c r="AY143" s="250"/>
      <c r="AZ143" s="250"/>
      <c r="BA143" s="250"/>
      <c r="BB143" s="251">
        <f t="shared" si="131"/>
        <v>0</v>
      </c>
    </row>
    <row r="144" spans="1:54" s="78" customFormat="1"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126"/>
        <v>0</v>
      </c>
      <c r="AG144" s="126"/>
      <c r="AH144" s="126"/>
      <c r="AI144" s="126"/>
      <c r="AJ144" s="130"/>
      <c r="AK144" s="130"/>
      <c r="AL144" s="130"/>
      <c r="AM144" s="127">
        <f>AG144*'1. Standard_Cost'!$B$27+'Incremental_Cost Year 10'!AH144*'1. Standard_Cost'!$C$27+'Incremental_Cost Year 10'!AI144*'1. Standard_Cost'!$D$27+'Incremental_Cost Year 10'!AJ144+'Incremental_Cost Year 10'!AL144+AK144</f>
        <v>0</v>
      </c>
      <c r="AN144" s="127">
        <f>AM144*'1. Standard_Cost'!$C$31</f>
        <v>0</v>
      </c>
      <c r="AO144" s="130"/>
      <c r="AP144" s="239"/>
      <c r="AQ144" s="171">
        <f t="shared" si="127"/>
        <v>0</v>
      </c>
      <c r="AR144" s="171">
        <f t="shared" si="128"/>
        <v>0</v>
      </c>
      <c r="AS144" s="171">
        <f t="shared" si="129"/>
        <v>0</v>
      </c>
      <c r="AT144" s="171">
        <f t="shared" si="130"/>
        <v>0</v>
      </c>
      <c r="AU144" s="250"/>
      <c r="AV144" s="250"/>
      <c r="AW144" s="250"/>
      <c r="AX144" s="250"/>
      <c r="AY144" s="250"/>
      <c r="AZ144" s="250"/>
      <c r="BA144" s="250"/>
      <c r="BB144" s="251">
        <f t="shared" si="131"/>
        <v>0</v>
      </c>
    </row>
    <row r="145" spans="1:58" s="78" customFormat="1" ht="93.6" outlineLevel="2">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126"/>
        <v>0</v>
      </c>
      <c r="AG145" s="126"/>
      <c r="AH145" s="126"/>
      <c r="AI145" s="126"/>
      <c r="AJ145" s="130"/>
      <c r="AK145" s="130"/>
      <c r="AL145" s="130"/>
      <c r="AM145" s="127">
        <f>AG145*'1. Standard_Cost'!$B$27+'Incremental_Cost Year 10'!AH145*'1. Standard_Cost'!$C$27+'Incremental_Cost Year 10'!AI145*'1. Standard_Cost'!$D$27+'Incremental_Cost Year 10'!AJ145+'Incremental_Cost Year 10'!AL145+AK145</f>
        <v>0</v>
      </c>
      <c r="AN145" s="127">
        <f>AM145*'1. Standard_Cost'!$C$31</f>
        <v>0</v>
      </c>
      <c r="AO145" s="130"/>
      <c r="AP145" s="239"/>
      <c r="AQ145" s="171">
        <f t="shared" si="127"/>
        <v>0</v>
      </c>
      <c r="AR145" s="171">
        <f t="shared" si="128"/>
        <v>0</v>
      </c>
      <c r="AS145" s="171">
        <f t="shared" si="129"/>
        <v>0</v>
      </c>
      <c r="AT145" s="171">
        <f t="shared" si="130"/>
        <v>0</v>
      </c>
      <c r="AU145" s="250"/>
      <c r="AV145" s="250"/>
      <c r="AW145" s="250"/>
      <c r="AX145" s="250"/>
      <c r="AY145" s="250"/>
      <c r="AZ145" s="250"/>
      <c r="BA145" s="250"/>
      <c r="BB145" s="251">
        <f t="shared" si="131"/>
        <v>0</v>
      </c>
    </row>
    <row r="146" spans="1:58" s="78" customFormat="1" ht="171.6" outlineLevel="2">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126"/>
        <v>0</v>
      </c>
      <c r="AG146" s="126"/>
      <c r="AH146" s="126"/>
      <c r="AI146" s="126"/>
      <c r="AJ146" s="130"/>
      <c r="AK146" s="130"/>
      <c r="AL146" s="130"/>
      <c r="AM146" s="127">
        <f>AG146*'1. Standard_Cost'!$B$27+'Incremental_Cost Year 10'!AH146*'1. Standard_Cost'!$C$27+'Incremental_Cost Year 10'!AI146*'1. Standard_Cost'!$D$27+'Incremental_Cost Year 10'!AJ146+'Incremental_Cost Year 10'!AL146+AK146</f>
        <v>0</v>
      </c>
      <c r="AN146" s="127">
        <f>AM146*'1. Standard_Cost'!$C$31</f>
        <v>0</v>
      </c>
      <c r="AO146" s="130"/>
      <c r="AP146" s="239"/>
      <c r="AQ146" s="171">
        <f t="shared" si="127"/>
        <v>0</v>
      </c>
      <c r="AR146" s="171">
        <f t="shared" si="128"/>
        <v>0</v>
      </c>
      <c r="AS146" s="171">
        <f t="shared" si="129"/>
        <v>0</v>
      </c>
      <c r="AT146" s="171">
        <f t="shared" si="130"/>
        <v>0</v>
      </c>
      <c r="AU146" s="250"/>
      <c r="AV146" s="250"/>
      <c r="AW146" s="250"/>
      <c r="AX146" s="250"/>
      <c r="AY146" s="250"/>
      <c r="AZ146" s="250"/>
      <c r="BA146" s="250"/>
      <c r="BB146" s="251">
        <f t="shared" si="131"/>
        <v>0</v>
      </c>
    </row>
    <row r="147" spans="1:58" s="78" customFormat="1" ht="93.6" outlineLevel="2">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126"/>
        <v>0</v>
      </c>
      <c r="AG147" s="126"/>
      <c r="AH147" s="126"/>
      <c r="AI147" s="126"/>
      <c r="AJ147" s="130"/>
      <c r="AK147" s="130"/>
      <c r="AL147" s="130"/>
      <c r="AM147" s="127">
        <f>AG147*'1. Standard_Cost'!$B$27+'Incremental_Cost Year 10'!AH147*'1. Standard_Cost'!$C$27+'Incremental_Cost Year 10'!AI147*'1. Standard_Cost'!$D$27+'Incremental_Cost Year 10'!AJ147+'Incremental_Cost Year 10'!AL147+AK147</f>
        <v>0</v>
      </c>
      <c r="AN147" s="127">
        <f>AM147*'1. Standard_Cost'!$C$31</f>
        <v>0</v>
      </c>
      <c r="AO147" s="130"/>
      <c r="AP147" s="239"/>
      <c r="AQ147" s="171">
        <f t="shared" si="127"/>
        <v>0</v>
      </c>
      <c r="AR147" s="171">
        <f t="shared" si="128"/>
        <v>0</v>
      </c>
      <c r="AS147" s="171">
        <f t="shared" si="129"/>
        <v>0</v>
      </c>
      <c r="AT147" s="171">
        <f t="shared" si="130"/>
        <v>0</v>
      </c>
      <c r="AU147" s="250"/>
      <c r="AV147" s="250"/>
      <c r="AW147" s="250"/>
      <c r="AX147" s="250"/>
      <c r="AY147" s="250"/>
      <c r="AZ147" s="250"/>
      <c r="BA147" s="250"/>
      <c r="BB147" s="251">
        <f t="shared" si="131"/>
        <v>0</v>
      </c>
    </row>
    <row r="148" spans="1:58" s="78" customFormat="1" ht="15.6" customHeight="1" outlineLevel="2">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126"/>
        <v>0</v>
      </c>
      <c r="AG148" s="126"/>
      <c r="AH148" s="126"/>
      <c r="AI148" s="126"/>
      <c r="AJ148" s="130"/>
      <c r="AK148" s="130"/>
      <c r="AL148" s="130"/>
      <c r="AM148" s="127">
        <f>AG148*'1. Standard_Cost'!$B$27+'Incremental_Cost Year 10'!AH148*'1. Standard_Cost'!$C$27+'Incremental_Cost Year 10'!AI148*'1. Standard_Cost'!$D$27+'Incremental_Cost Year 10'!AJ148+'Incremental_Cost Year 10'!AL148+AK148</f>
        <v>0</v>
      </c>
      <c r="AN148" s="127">
        <f>AM148*'1. Standard_Cost'!$C$31</f>
        <v>0</v>
      </c>
      <c r="AO148" s="130"/>
      <c r="AP148" s="239"/>
      <c r="AQ148" s="171">
        <f t="shared" si="127"/>
        <v>0</v>
      </c>
      <c r="AR148" s="171">
        <f t="shared" si="128"/>
        <v>0</v>
      </c>
      <c r="AS148" s="171">
        <f t="shared" si="129"/>
        <v>0</v>
      </c>
      <c r="AT148" s="171">
        <f t="shared" si="130"/>
        <v>0</v>
      </c>
      <c r="AU148" s="250"/>
      <c r="AV148" s="250"/>
      <c r="AW148" s="250"/>
      <c r="AX148" s="250"/>
      <c r="AY148" s="250"/>
      <c r="AZ148" s="250"/>
      <c r="BA148" s="250"/>
      <c r="BB148" s="251">
        <f t="shared" si="131"/>
        <v>0</v>
      </c>
    </row>
    <row r="149" spans="1:58" s="78" customFormat="1" ht="140.4" outlineLevel="1">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 t="shared" ref="AQ149:BB149" si="132">SUM(AQ141:AQ148)</f>
        <v>0</v>
      </c>
      <c r="AR149" s="175">
        <f t="shared" si="132"/>
        <v>0</v>
      </c>
      <c r="AS149" s="175">
        <f t="shared" si="132"/>
        <v>0</v>
      </c>
      <c r="AT149" s="175">
        <f t="shared" si="132"/>
        <v>0</v>
      </c>
      <c r="AU149" s="175">
        <f t="shared" si="132"/>
        <v>0</v>
      </c>
      <c r="AV149" s="175">
        <f t="shared" si="132"/>
        <v>0</v>
      </c>
      <c r="AW149" s="175">
        <f t="shared" si="132"/>
        <v>0</v>
      </c>
      <c r="AX149" s="175">
        <f t="shared" si="132"/>
        <v>0</v>
      </c>
      <c r="AY149" s="175">
        <f t="shared" si="132"/>
        <v>0</v>
      </c>
      <c r="AZ149" s="175">
        <f t="shared" si="132"/>
        <v>0</v>
      </c>
      <c r="BA149" s="175">
        <f t="shared" si="132"/>
        <v>0</v>
      </c>
      <c r="BB149" s="175">
        <f t="shared" si="132"/>
        <v>0</v>
      </c>
    </row>
    <row r="150" spans="1:58" s="32" customFormat="1" ht="43.8" customHeight="1">
      <c r="A150" s="120"/>
      <c r="B150" s="398" t="s">
        <v>231</v>
      </c>
      <c r="C150" s="399"/>
      <c r="D150" s="399"/>
      <c r="E150" s="400"/>
      <c r="F150" s="113"/>
      <c r="G150" s="113"/>
      <c r="H150" s="148" t="s">
        <v>166</v>
      </c>
      <c r="I150" s="265"/>
      <c r="J150" s="243"/>
      <c r="K150" s="243"/>
      <c r="L150" s="243">
        <f>L151+L163+L182</f>
        <v>1592750050</v>
      </c>
      <c r="M150" s="243">
        <f>M151+M163+M182</f>
        <v>265989258.35000002</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570000</v>
      </c>
      <c r="AC150" s="243">
        <f>AC151+AC163+AC182</f>
        <v>4050572730</v>
      </c>
      <c r="AD150" s="243">
        <f>AD151+AD163+AD182</f>
        <v>0</v>
      </c>
      <c r="AE150" s="243">
        <f>AE151+AE163+AE182</f>
        <v>14397151</v>
      </c>
      <c r="AF150" s="243">
        <f>AF151+AF163+AF182</f>
        <v>4065539881</v>
      </c>
      <c r="AG150" s="243"/>
      <c r="AH150" s="243"/>
      <c r="AI150" s="243"/>
      <c r="AJ150" s="243">
        <f>AJ151+AJ163+AJ182</f>
        <v>641134000</v>
      </c>
      <c r="AK150" s="243">
        <f>AK151+AK163+AK182</f>
        <v>0</v>
      </c>
      <c r="AL150" s="243">
        <f>AL151+AL163+AL182</f>
        <v>302394667.33333337</v>
      </c>
      <c r="AM150" s="243">
        <f>AM151+AM163+AM182</f>
        <v>943528667.33333325</v>
      </c>
      <c r="AN150" s="243">
        <f>AN151+AN163+AN182</f>
        <v>0</v>
      </c>
      <c r="AO150" s="243"/>
      <c r="AP150" s="244"/>
      <c r="AQ150" s="243">
        <f t="shared" ref="AQ150:BB150" si="133">AQ151+AQ163+AQ182</f>
        <v>1858739308.3499999</v>
      </c>
      <c r="AR150" s="243">
        <f t="shared" si="133"/>
        <v>4065539881</v>
      </c>
      <c r="AS150" s="243">
        <f t="shared" si="133"/>
        <v>943528667.33333325</v>
      </c>
      <c r="AT150" s="243">
        <f t="shared" si="133"/>
        <v>6867807856.6833324</v>
      </c>
      <c r="AU150" s="243">
        <f t="shared" ref="AU150:BA150" si="134">AU151+AU163+AU182</f>
        <v>6579978690.4666672</v>
      </c>
      <c r="AV150" s="243">
        <f t="shared" si="134"/>
        <v>45200000</v>
      </c>
      <c r="AW150" s="243">
        <f t="shared" si="134"/>
        <v>55200000</v>
      </c>
      <c r="AX150" s="243">
        <f t="shared" si="134"/>
        <v>0</v>
      </c>
      <c r="AY150" s="243">
        <f t="shared" si="134"/>
        <v>0</v>
      </c>
      <c r="AZ150" s="243">
        <f t="shared" si="134"/>
        <v>186745167</v>
      </c>
      <c r="BA150" s="243">
        <f t="shared" si="134"/>
        <v>0</v>
      </c>
      <c r="BB150" s="243">
        <f t="shared" si="133"/>
        <v>-683999.21666656912</v>
      </c>
      <c r="BC150" s="72"/>
      <c r="BD150" s="72"/>
      <c r="BE150" s="72"/>
      <c r="BF150" s="72"/>
    </row>
    <row r="151" spans="1:58" s="42" customFormat="1" ht="67.2" customHeight="1">
      <c r="A151" s="143"/>
      <c r="B151" s="285"/>
      <c r="C151" s="381" t="s">
        <v>232</v>
      </c>
      <c r="D151" s="381"/>
      <c r="E151" s="382"/>
      <c r="F151" s="280"/>
      <c r="G151" s="282"/>
      <c r="H151" s="149" t="s">
        <v>167</v>
      </c>
      <c r="I151" s="257"/>
      <c r="J151" s="257"/>
      <c r="K151" s="257"/>
      <c r="L151" s="258">
        <f>L156+L159+L162</f>
        <v>1838200</v>
      </c>
      <c r="M151" s="258">
        <f>M156+M159+M162</f>
        <v>306979.40000000002</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6050000</v>
      </c>
      <c r="AD151" s="258">
        <f>AD156+AD159+AD162</f>
        <v>0</v>
      </c>
      <c r="AE151" s="258">
        <f>AE156+AE159+AE162</f>
        <v>1210000</v>
      </c>
      <c r="AF151" s="258">
        <f>AF156+AF159+AF162</f>
        <v>7260000</v>
      </c>
      <c r="AG151" s="257"/>
      <c r="AH151" s="257"/>
      <c r="AI151" s="257"/>
      <c r="AJ151" s="258">
        <f>AJ156+AJ159+AJ162</f>
        <v>335734000</v>
      </c>
      <c r="AK151" s="258">
        <f>AK156+AK159+AK162</f>
        <v>0</v>
      </c>
      <c r="AL151" s="258">
        <f>AL156+AL159+AL162</f>
        <v>159615833.33333334</v>
      </c>
      <c r="AM151" s="258">
        <f>AM156+AM159+AM162</f>
        <v>495349833.33333331</v>
      </c>
      <c r="AN151" s="258">
        <f>AN156+AN159+AN162</f>
        <v>0</v>
      </c>
      <c r="AO151" s="259"/>
      <c r="AP151" s="260"/>
      <c r="AQ151" s="258">
        <f t="shared" ref="AQ151:BB151" si="135">AQ156+AQ159+AQ162</f>
        <v>2145179.4</v>
      </c>
      <c r="AR151" s="258">
        <f t="shared" si="135"/>
        <v>7260000</v>
      </c>
      <c r="AS151" s="258">
        <f t="shared" si="135"/>
        <v>495349833.33333331</v>
      </c>
      <c r="AT151" s="258">
        <f t="shared" si="135"/>
        <v>504755012.73333329</v>
      </c>
      <c r="AU151" s="258">
        <f t="shared" si="135"/>
        <v>318009845.66666669</v>
      </c>
      <c r="AV151" s="258">
        <f t="shared" si="135"/>
        <v>0</v>
      </c>
      <c r="AW151" s="258">
        <f t="shared" si="135"/>
        <v>0</v>
      </c>
      <c r="AX151" s="258">
        <f t="shared" si="135"/>
        <v>0</v>
      </c>
      <c r="AY151" s="258">
        <f t="shared" si="135"/>
        <v>0</v>
      </c>
      <c r="AZ151" s="258">
        <f t="shared" si="135"/>
        <v>186745167</v>
      </c>
      <c r="BA151" s="258">
        <f t="shared" si="135"/>
        <v>0</v>
      </c>
      <c r="BB151" s="258">
        <f t="shared" si="135"/>
        <v>-6.6666664555668831E-2</v>
      </c>
      <c r="BC151" s="73"/>
      <c r="BD151" s="73"/>
      <c r="BE151" s="73"/>
      <c r="BF151" s="73"/>
    </row>
    <row r="152" spans="1:58" ht="46.8" outlineLevel="2">
      <c r="A152" s="115"/>
      <c r="B152" s="200"/>
      <c r="C152" s="201"/>
      <c r="D152" s="202"/>
      <c r="E152" s="276"/>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177734000+158000000</f>
        <v>335734000</v>
      </c>
      <c r="AK152" s="130"/>
      <c r="AL152" s="130">
        <v>132164000</v>
      </c>
      <c r="AM152" s="127">
        <f>AG152*'1. Standard_Cost'!$B$27+'Incremental_Cost Year 1'!AH152*'1. Standard_Cost'!$C$27+'Incremental_Cost Year 1'!AI152*'1. Standard_Cost'!$D$27+'Incremental_Cost Year 1'!AJ152+'Incremental_Cost Year 1'!AL152+AK152</f>
        <v>467898000</v>
      </c>
      <c r="AN152" s="127"/>
      <c r="AO152" s="130"/>
      <c r="AP152" s="256"/>
      <c r="AQ152" s="171">
        <f>L152+M152</f>
        <v>0</v>
      </c>
      <c r="AR152" s="171">
        <f>AF152</f>
        <v>0</v>
      </c>
      <c r="AS152" s="171">
        <f>AM152+AN152</f>
        <v>467898000</v>
      </c>
      <c r="AT152" s="171">
        <f>SUM(AQ152,AR152,AS152)</f>
        <v>467898000</v>
      </c>
      <c r="AU152" s="250">
        <v>309898000</v>
      </c>
      <c r="AV152" s="250"/>
      <c r="AW152" s="250"/>
      <c r="AX152" s="250"/>
      <c r="AY152" s="250"/>
      <c r="AZ152" s="250">
        <v>158000000</v>
      </c>
      <c r="BA152" s="250"/>
      <c r="BB152" s="251">
        <f>SUM(AU152:BA152)-AT152</f>
        <v>0</v>
      </c>
      <c r="BC152" s="71"/>
      <c r="BD152" s="71"/>
      <c r="BE152" s="71"/>
      <c r="BF152" s="71"/>
    </row>
    <row r="153" spans="1:58" ht="109.2"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1'!AH153*'1. Standard_Cost'!$C$27+'Incremental_Cost Year 1'!AI153*'1. Standard_Cost'!$D$27+'Incremental_Cost Year 1'!AJ153+'Incremental_Cost Year 1'!AL153+AK153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ref="BB153:BB155" si="136">SUM(AU153:BA153)-AT153</f>
        <v>0</v>
      </c>
      <c r="BC153" s="71"/>
      <c r="BD153" s="71"/>
      <c r="BE153" s="71"/>
      <c r="BF153" s="71"/>
    </row>
    <row r="154" spans="1:58" ht="62.4"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1'!AH154*'1. Standard_Cost'!$C$27+'Incremental_Cost Year 1'!AI154*'1. Standard_Cost'!$D$27+'Incremental_Cost Year 1'!AJ154+'Incremental_Cost Year 1'!AL154+AK154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36"/>
        <v>0</v>
      </c>
      <c r="BC154" s="71"/>
      <c r="BD154" s="71"/>
      <c r="BE154" s="71"/>
      <c r="BF154" s="71"/>
    </row>
    <row r="155" spans="1:58" ht="124.8"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v>4300000</v>
      </c>
      <c r="AD155" s="129"/>
      <c r="AE155" s="127">
        <f>SUM(AD155,AC155,AB155,Y155,U155,T155,S155,R155)*'1. Standard_Cost'!$B$31</f>
        <v>860000</v>
      </c>
      <c r="AF155" s="127">
        <f>SUM(AE155,AD155,AC155,AB155,Y155,U155,T155,S155,R155)</f>
        <v>5160000</v>
      </c>
      <c r="AG155" s="126"/>
      <c r="AH155" s="126"/>
      <c r="AI155" s="126"/>
      <c r="AJ155" s="130"/>
      <c r="AK155" s="130"/>
      <c r="AL155" s="130"/>
      <c r="AM155" s="127">
        <f>AG155*'1. Standard_Cost'!$B$27+'Incremental_Cost Year 1'!AH155*'1. Standard_Cost'!$C$27+'Incremental_Cost Year 1'!AI155*'1. Standard_Cost'!$D$27+'Incremental_Cost Year 1'!AJ155+'Incremental_Cost Year 1'!AL155+AK155</f>
        <v>0</v>
      </c>
      <c r="AN155" s="127">
        <f>AM155*'1. Standard_Cost'!$C$31</f>
        <v>0</v>
      </c>
      <c r="AO155" s="130"/>
      <c r="AP155" s="256"/>
      <c r="AQ155" s="171">
        <f>L155+M155</f>
        <v>0</v>
      </c>
      <c r="AR155" s="171">
        <f>AF155</f>
        <v>5160000</v>
      </c>
      <c r="AS155" s="171">
        <f>AM155+AN155</f>
        <v>0</v>
      </c>
      <c r="AT155" s="171">
        <f>SUM(AQ155,AR155,AS155)</f>
        <v>5160000</v>
      </c>
      <c r="AU155" s="250"/>
      <c r="AV155" s="250"/>
      <c r="AW155" s="250"/>
      <c r="AX155" s="250"/>
      <c r="AY155" s="250"/>
      <c r="AZ155" s="250">
        <v>5160000</v>
      </c>
      <c r="BA155" s="250"/>
      <c r="BB155" s="251">
        <f t="shared" si="136"/>
        <v>0</v>
      </c>
      <c r="BC155" s="71"/>
      <c r="BD155" s="71"/>
      <c r="BE155" s="71"/>
      <c r="BF155" s="71"/>
    </row>
    <row r="156" spans="1:58" ht="46.8"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4300000</v>
      </c>
      <c r="AD156" s="127">
        <f>SUM(AD152:AD155)</f>
        <v>0</v>
      </c>
      <c r="AE156" s="127">
        <f>SUM(AE152:AE155)</f>
        <v>860000</v>
      </c>
      <c r="AF156" s="127">
        <f>SUM(AF152:AF155)</f>
        <v>5160000</v>
      </c>
      <c r="AG156" s="252"/>
      <c r="AH156" s="252"/>
      <c r="AI156" s="252"/>
      <c r="AJ156" s="127">
        <f>SUM(AJ152:AJ155)</f>
        <v>335734000</v>
      </c>
      <c r="AK156" s="127">
        <f>SUM(AK152:AK155)</f>
        <v>0</v>
      </c>
      <c r="AL156" s="127">
        <f>SUM(AL152:AL155)</f>
        <v>132164000</v>
      </c>
      <c r="AM156" s="127">
        <f>SUM(AM152:AM155)</f>
        <v>467898000</v>
      </c>
      <c r="AN156" s="127">
        <f>SUM(AN152:AN155)</f>
        <v>0</v>
      </c>
      <c r="AO156" s="253"/>
      <c r="AP156" s="254"/>
      <c r="AQ156" s="175">
        <f>SUM(AQ152:AQ155)</f>
        <v>0</v>
      </c>
      <c r="AR156" s="175">
        <f>SUM(AR152:AR155)</f>
        <v>5160000</v>
      </c>
      <c r="AS156" s="175">
        <f>SUM(AS152:AS155)</f>
        <v>467898000</v>
      </c>
      <c r="AT156" s="175">
        <f>SUM(AT152:AT155)</f>
        <v>473058000</v>
      </c>
      <c r="AU156" s="175">
        <f t="shared" ref="AU156:BA156" si="137">SUM(AU152:AU155)</f>
        <v>309898000</v>
      </c>
      <c r="AV156" s="175">
        <f t="shared" si="137"/>
        <v>0</v>
      </c>
      <c r="AW156" s="175">
        <f t="shared" si="137"/>
        <v>0</v>
      </c>
      <c r="AX156" s="175">
        <f t="shared" si="137"/>
        <v>0</v>
      </c>
      <c r="AY156" s="175">
        <f t="shared" si="137"/>
        <v>0</v>
      </c>
      <c r="AZ156" s="175">
        <f t="shared" si="137"/>
        <v>163160000</v>
      </c>
      <c r="BA156" s="175">
        <f t="shared" si="137"/>
        <v>0</v>
      </c>
      <c r="BB156" s="175">
        <f>SUM(BB152:BB155)</f>
        <v>0</v>
      </c>
      <c r="BC156" s="71"/>
      <c r="BD156" s="71"/>
      <c r="BE156" s="71"/>
      <c r="BF156" s="71"/>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SUM(23200000+141511000)/6</f>
        <v>27451833.333333332</v>
      </c>
      <c r="AM157" s="127">
        <f>AG157*'1. Standard_Cost'!$B$27+'Incremental_Cost Year 1'!AH157*'1. Standard_Cost'!$C$27+'Incremental_Cost Year 1'!AI157*'1. Standard_Cost'!$D$27+'Incremental_Cost Year 1'!AJ157+'Incremental_Cost Year 1'!AL157+AK157</f>
        <v>27451833.333333332</v>
      </c>
      <c r="AN157" s="127"/>
      <c r="AO157" s="130"/>
      <c r="AP157" s="256"/>
      <c r="AQ157" s="171">
        <f>L157+M157</f>
        <v>0</v>
      </c>
      <c r="AR157" s="171">
        <f>AF157</f>
        <v>0</v>
      </c>
      <c r="AS157" s="171">
        <f>AM157+AN157</f>
        <v>27451833.333333332</v>
      </c>
      <c r="AT157" s="171">
        <f>SUM(AQ157,AR157,AS157)</f>
        <v>27451833.333333332</v>
      </c>
      <c r="AU157" s="250">
        <f>23200000/6</f>
        <v>3866666.6666666665</v>
      </c>
      <c r="AV157" s="250"/>
      <c r="AW157" s="250"/>
      <c r="AX157" s="250"/>
      <c r="AY157" s="250"/>
      <c r="AZ157" s="250">
        <v>23585167</v>
      </c>
      <c r="BA157" s="250"/>
      <c r="BB157" s="251">
        <f t="shared" ref="BB157:BB158" si="138">SUM(AU157:BA157)-AT157</f>
        <v>0.3333333358168602</v>
      </c>
      <c r="BC157" s="71"/>
      <c r="BD157" s="71"/>
      <c r="BE157" s="71"/>
      <c r="BF157" s="71"/>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1'!AH158*'1. Standard_Cost'!$C$27+'Incremental_Cost Year 1'!AI158*'1. Standard_Cost'!$D$27+'Incremental_Cost Year 1'!AJ158+'Incremental_Cost Year 1'!AL158+AK158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38"/>
        <v>0</v>
      </c>
      <c r="BC158" s="71"/>
      <c r="BD158" s="71"/>
      <c r="BE158" s="71"/>
      <c r="BF158" s="71"/>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27451833.333333332</v>
      </c>
      <c r="AM159" s="127">
        <f>SUM(AM157:AM158)</f>
        <v>27451833.333333332</v>
      </c>
      <c r="AN159" s="127">
        <f>SUM(AN157:AN158)</f>
        <v>0</v>
      </c>
      <c r="AO159" s="253"/>
      <c r="AP159" s="254"/>
      <c r="AQ159" s="175">
        <f t="shared" ref="AQ159:BB159" si="139">SUM(AQ157:AQ158)</f>
        <v>0</v>
      </c>
      <c r="AR159" s="175">
        <f t="shared" si="139"/>
        <v>0</v>
      </c>
      <c r="AS159" s="175">
        <f t="shared" si="139"/>
        <v>27451833.333333332</v>
      </c>
      <c r="AT159" s="175">
        <f t="shared" si="139"/>
        <v>27451833.333333332</v>
      </c>
      <c r="AU159" s="175">
        <f t="shared" si="139"/>
        <v>3866666.6666666665</v>
      </c>
      <c r="AV159" s="175">
        <f t="shared" si="139"/>
        <v>0</v>
      </c>
      <c r="AW159" s="175">
        <f t="shared" si="139"/>
        <v>0</v>
      </c>
      <c r="AX159" s="175">
        <f t="shared" si="139"/>
        <v>0</v>
      </c>
      <c r="AY159" s="175">
        <f t="shared" si="139"/>
        <v>0</v>
      </c>
      <c r="AZ159" s="175">
        <f t="shared" si="139"/>
        <v>23585167</v>
      </c>
      <c r="BA159" s="175">
        <f t="shared" si="139"/>
        <v>0</v>
      </c>
      <c r="BB159" s="175">
        <f t="shared" si="139"/>
        <v>0.3333333358168602</v>
      </c>
      <c r="BC159" s="71"/>
      <c r="BD159" s="71"/>
      <c r="BE159" s="71"/>
      <c r="BF159" s="71"/>
    </row>
    <row r="160" spans="1:58" ht="93.6"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1'!AH160*'1. Standard_Cost'!$C$27+'Incremental_Cost Year 1'!AI160*'1. Standard_Cost'!$D$27+'Incremental_Cost Year 1'!AJ160+'Incremental_Cost Year 1'!AL160+AK160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40">SUM(AU160:BA160)-AT160</f>
        <v>0</v>
      </c>
      <c r="BC160" s="71"/>
      <c r="BD160" s="71"/>
      <c r="BE160" s="71"/>
      <c r="BF160" s="71"/>
    </row>
    <row r="161" spans="1:58" ht="46.8" outlineLevel="2">
      <c r="A161" s="115"/>
      <c r="B161" s="200"/>
      <c r="C161" s="201"/>
      <c r="D161" s="328"/>
      <c r="E161" s="328"/>
      <c r="F161" s="328"/>
      <c r="G161" s="328"/>
      <c r="H161" s="213" t="s">
        <v>311</v>
      </c>
      <c r="I161" s="130" t="s">
        <v>5</v>
      </c>
      <c r="J161" s="126">
        <v>2</v>
      </c>
      <c r="K161" s="126">
        <v>13</v>
      </c>
      <c r="L161" s="125">
        <f>IF(I161&lt;&gt;0,((VLOOKUP(I161,'1. Standard_Cost'!$B$4:$D$11,2)+VLOOKUP(I161,'1. Standard_Cost'!$B$4:$D$11,3))*J161*K161),"0")</f>
        <v>1838200</v>
      </c>
      <c r="M161" s="125">
        <f>L161*'1. Standard_Cost'!$F$4</f>
        <v>306979.40000000002</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1750000</v>
      </c>
      <c r="AD161" s="129"/>
      <c r="AE161" s="127">
        <f>SUM(AD161,AC161,AB161,Y161,U161,T161,S161,R161)*'1. Standard_Cost'!$B$31</f>
        <v>350000</v>
      </c>
      <c r="AF161" s="127">
        <f>SUM(AE161,AD161,AC161,AB161,Y161,U161,T161,S161,R161)</f>
        <v>2100000</v>
      </c>
      <c r="AG161" s="126"/>
      <c r="AH161" s="126"/>
      <c r="AI161" s="126"/>
      <c r="AJ161" s="130"/>
      <c r="AK161" s="130"/>
      <c r="AL161" s="130"/>
      <c r="AM161" s="127">
        <f>AG161*'1. Standard_Cost'!$B$27+'Incremental_Cost Year 1'!AH161*'1. Standard_Cost'!$C$27+'Incremental_Cost Year 1'!AI161*'1. Standard_Cost'!$D$27+'Incremental_Cost Year 1'!AJ161+'Incremental_Cost Year 1'!AL161+AK161</f>
        <v>0</v>
      </c>
      <c r="AN161" s="127">
        <f>AM161*'1. Standard_Cost'!$C$31</f>
        <v>0</v>
      </c>
      <c r="AO161" s="130"/>
      <c r="AP161" s="256"/>
      <c r="AQ161" s="171">
        <f>L161+M161</f>
        <v>2145179.4</v>
      </c>
      <c r="AR161" s="171">
        <f>AF161</f>
        <v>2100000</v>
      </c>
      <c r="AS161" s="171">
        <f>AM161+AN161</f>
        <v>0</v>
      </c>
      <c r="AT161" s="171">
        <f>SUM(AQ161,AR161,AS161)</f>
        <v>4245179.4000000004</v>
      </c>
      <c r="AU161" s="250">
        <v>4245179</v>
      </c>
      <c r="AV161" s="250"/>
      <c r="AW161" s="250"/>
      <c r="AX161" s="250"/>
      <c r="AY161" s="250"/>
      <c r="AZ161" s="250"/>
      <c r="BA161" s="250"/>
      <c r="BB161" s="251">
        <f t="shared" si="140"/>
        <v>-0.40000000037252903</v>
      </c>
      <c r="BC161" s="71"/>
      <c r="BD161" s="71"/>
      <c r="BE161" s="71"/>
      <c r="BF161" s="71"/>
    </row>
    <row r="162" spans="1:58" ht="46.8" outlineLevel="2">
      <c r="A162" s="115"/>
      <c r="B162" s="165"/>
      <c r="C162" s="166"/>
      <c r="D162" s="107" t="s">
        <v>233</v>
      </c>
      <c r="E162" s="212" t="s">
        <v>474</v>
      </c>
      <c r="F162" s="136">
        <v>2021</v>
      </c>
      <c r="G162" s="117">
        <v>2030</v>
      </c>
      <c r="H162" s="110" t="s">
        <v>180</v>
      </c>
      <c r="I162" s="252"/>
      <c r="J162" s="252"/>
      <c r="K162" s="252"/>
      <c r="L162" s="127">
        <f>SUM(L160:L161)</f>
        <v>1838200</v>
      </c>
      <c r="M162" s="127">
        <f>SUM(M160:M161)</f>
        <v>306979.40000000002</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1750000</v>
      </c>
      <c r="AD162" s="127">
        <f>SUM(AD160:AD161)</f>
        <v>0</v>
      </c>
      <c r="AE162" s="127">
        <f>SUM(AE160:AE161)</f>
        <v>350000</v>
      </c>
      <c r="AF162" s="127">
        <f>SUM(AF160:AF161)</f>
        <v>2100000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2145179.4</v>
      </c>
      <c r="AR162" s="175">
        <f>SUM(AR160:AR161)</f>
        <v>2100000</v>
      </c>
      <c r="AS162" s="175">
        <f>SUM(AS160:AS161)</f>
        <v>0</v>
      </c>
      <c r="AT162" s="175">
        <f>SUM(AT160:AT161)</f>
        <v>4245179.4000000004</v>
      </c>
      <c r="AU162" s="175">
        <f t="shared" ref="AU162:BA162" si="141">SUM(AU160:AU161)</f>
        <v>4245179</v>
      </c>
      <c r="AV162" s="175">
        <f t="shared" si="141"/>
        <v>0</v>
      </c>
      <c r="AW162" s="175">
        <f t="shared" si="141"/>
        <v>0</v>
      </c>
      <c r="AX162" s="175">
        <f t="shared" si="141"/>
        <v>0</v>
      </c>
      <c r="AY162" s="175">
        <f t="shared" si="141"/>
        <v>0</v>
      </c>
      <c r="AZ162" s="175">
        <f t="shared" si="141"/>
        <v>0</v>
      </c>
      <c r="BA162" s="175">
        <f t="shared" si="141"/>
        <v>0</v>
      </c>
      <c r="BB162" s="175">
        <f>SUM(BB160:BB161)</f>
        <v>-0.40000000037252903</v>
      </c>
      <c r="BC162" s="71"/>
      <c r="BD162" s="71"/>
      <c r="BE162" s="71"/>
      <c r="BF162" s="71"/>
    </row>
    <row r="163" spans="1:58" ht="47.4" customHeight="1" outlineLevel="2">
      <c r="A163" s="143"/>
      <c r="B163" s="285"/>
      <c r="C163" s="381" t="s">
        <v>234</v>
      </c>
      <c r="D163" s="381"/>
      <c r="E163" s="382"/>
      <c r="F163" s="280"/>
      <c r="G163" s="282"/>
      <c r="H163" s="144" t="s">
        <v>169</v>
      </c>
      <c r="I163" s="257"/>
      <c r="J163" s="257"/>
      <c r="K163" s="257"/>
      <c r="L163" s="258">
        <f>L168+L178+L181</f>
        <v>48025750</v>
      </c>
      <c r="M163" s="258">
        <f>M168+M178+M181</f>
        <v>8020300.25</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570000</v>
      </c>
      <c r="AC163" s="258">
        <f>AC168+AC178+AC181</f>
        <v>2679382730</v>
      </c>
      <c r="AD163" s="258">
        <f>AD168+AD178+AD181</f>
        <v>0</v>
      </c>
      <c r="AE163" s="258">
        <f>AE168+AE178+AE181</f>
        <v>13172151</v>
      </c>
      <c r="AF163" s="258">
        <f>AF168+AF178+AF181</f>
        <v>2693124881</v>
      </c>
      <c r="AG163" s="257"/>
      <c r="AH163" s="257"/>
      <c r="AI163" s="257"/>
      <c r="AJ163" s="258">
        <f>AJ168+AJ178+AJ181</f>
        <v>305400000</v>
      </c>
      <c r="AK163" s="258">
        <f>AK168+AK178+AK181</f>
        <v>0</v>
      </c>
      <c r="AL163" s="258">
        <f>AL168+AL178+AL181</f>
        <v>142778834</v>
      </c>
      <c r="AM163" s="258">
        <f>AM168+AM178+AM181</f>
        <v>448178834</v>
      </c>
      <c r="AN163" s="258">
        <f>AN168+AN178+AN181</f>
        <v>0</v>
      </c>
      <c r="AO163" s="259"/>
      <c r="AP163" s="260"/>
      <c r="AQ163" s="261">
        <f t="shared" ref="AQ163:BB163" si="142">AQ168+AQ178+AQ181</f>
        <v>56046050.25</v>
      </c>
      <c r="AR163" s="261">
        <f t="shared" si="142"/>
        <v>2693124881</v>
      </c>
      <c r="AS163" s="261">
        <f t="shared" si="142"/>
        <v>448178834</v>
      </c>
      <c r="AT163" s="261">
        <f t="shared" si="142"/>
        <v>3197349765.25</v>
      </c>
      <c r="AU163" s="261">
        <f t="shared" ref="AU163:BA163" si="143">AU168+AU178+AU181</f>
        <v>3096265765.8000002</v>
      </c>
      <c r="AV163" s="261">
        <f t="shared" si="143"/>
        <v>45200000</v>
      </c>
      <c r="AW163" s="261">
        <f t="shared" si="143"/>
        <v>55200000</v>
      </c>
      <c r="AX163" s="261">
        <f t="shared" si="143"/>
        <v>0</v>
      </c>
      <c r="AY163" s="261">
        <f t="shared" si="143"/>
        <v>0</v>
      </c>
      <c r="AZ163" s="261">
        <f t="shared" si="143"/>
        <v>0</v>
      </c>
      <c r="BA163" s="261">
        <f t="shared" si="143"/>
        <v>0</v>
      </c>
      <c r="BB163" s="261">
        <f t="shared" si="142"/>
        <v>-683999.45</v>
      </c>
      <c r="BC163" s="73"/>
      <c r="BD163" s="73"/>
      <c r="BE163" s="73"/>
      <c r="BF163" s="73"/>
    </row>
    <row r="164" spans="1:58" ht="78" outlineLevel="2">
      <c r="A164" s="115"/>
      <c r="B164" s="200"/>
      <c r="C164" s="201"/>
      <c r="D164" s="333"/>
      <c r="E164" s="277"/>
      <c r="F164" s="306"/>
      <c r="G164" s="307"/>
      <c r="H164" s="199" t="s">
        <v>475</v>
      </c>
      <c r="I164" s="130" t="s">
        <v>4</v>
      </c>
      <c r="J164" s="126">
        <v>1</v>
      </c>
      <c r="K164" s="126">
        <v>7</v>
      </c>
      <c r="L164" s="125">
        <f>IF(I164&lt;&gt;0,((VLOOKUP(I164,'1. Standard_Cost'!$B$4:$D$11,2)+VLOOKUP(I164,'1. Standard_Cost'!$B$4:$D$11,3))*J164*K164),"0")</f>
        <v>565250</v>
      </c>
      <c r="M164" s="125">
        <f>L164*'1. Standard_Cost'!$F$4</f>
        <v>94396.75</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v>30</v>
      </c>
      <c r="AB164" s="127">
        <f>+Z164*'1. Standard_Cost'!$B$23+AA164*'1. Standard_Cost'!$C$23</f>
        <v>570000</v>
      </c>
      <c r="AC164" s="128">
        <v>150000</v>
      </c>
      <c r="AD164" s="129"/>
      <c r="AE164" s="127">
        <f>SUM(AD164,AC164,AB164,Y164,U164,T164,S164,R164)*'1. Standard_Cost'!$B$31</f>
        <v>144000</v>
      </c>
      <c r="AF164" s="127">
        <f>SUM(AE164,AD164,AC164,AB164,Y164,U164,T164,S164,R164)</f>
        <v>864000</v>
      </c>
      <c r="AG164" s="126"/>
      <c r="AH164" s="126"/>
      <c r="AI164" s="126"/>
      <c r="AJ164" s="130"/>
      <c r="AK164" s="130"/>
      <c r="AL164" s="130"/>
      <c r="AM164" s="127">
        <f>AG164*'1. Standard_Cost'!$B$27+'Incremental_Cost Year 1'!AH164*'1. Standard_Cost'!$C$27+'Incremental_Cost Year 1'!AI164*'1. Standard_Cost'!$D$27+'Incremental_Cost Year 1'!AJ164+'Incremental_Cost Year 1'!AL164+AK164</f>
        <v>0</v>
      </c>
      <c r="AN164" s="127">
        <f>AM164*'1. Standard_Cost'!$C$31</f>
        <v>0</v>
      </c>
      <c r="AO164" s="130"/>
      <c r="AP164" s="256"/>
      <c r="AQ164" s="171">
        <f>L164+M164</f>
        <v>659646.75</v>
      </c>
      <c r="AR164" s="171">
        <f>AF164</f>
        <v>864000</v>
      </c>
      <c r="AS164" s="171">
        <f>AM164+AN164</f>
        <v>0</v>
      </c>
      <c r="AT164" s="171">
        <f>SUM(AQ164,AR164,AS164)</f>
        <v>1523646.75</v>
      </c>
      <c r="AU164" s="250">
        <v>839647</v>
      </c>
      <c r="AV164" s="250"/>
      <c r="AW164" s="250"/>
      <c r="AX164" s="250"/>
      <c r="AY164" s="250"/>
      <c r="AZ164" s="250"/>
      <c r="BA164" s="250"/>
      <c r="BB164" s="251">
        <f t="shared" ref="BB164:BB167" si="144">SUM(AU164:BA164)-AT164</f>
        <v>-683999.75</v>
      </c>
      <c r="BC164" s="71"/>
      <c r="BD164" s="71"/>
      <c r="BE164" s="71"/>
      <c r="BF164" s="71"/>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1'!AH165*'1. Standard_Cost'!$C$27+'Incremental_Cost Year 1'!AI165*'1. Standard_Cost'!$D$27+'Incremental_Cost Year 1'!AJ165+'Incremental_Cost Year 1'!AL165+AK165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44"/>
        <v>0</v>
      </c>
      <c r="BC165" s="71"/>
      <c r="BD165" s="71"/>
      <c r="BE165" s="71"/>
      <c r="BF165" s="71"/>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1'!AH166*'1. Standard_Cost'!$C$27+'Incremental_Cost Year 1'!AI166*'1. Standard_Cost'!$D$27+'Incremental_Cost Year 1'!AJ166+'Incremental_Cost Year 1'!AL166+AK166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44"/>
        <v>0</v>
      </c>
      <c r="BC166" s="71"/>
      <c r="BD166" s="71"/>
      <c r="BE166" s="71"/>
      <c r="BF166" s="71"/>
    </row>
    <row r="167" spans="1:58" ht="31.2" outlineLevel="2">
      <c r="A167" s="115"/>
      <c r="B167" s="200"/>
      <c r="C167" s="201"/>
      <c r="D167" s="310"/>
      <c r="E167" s="122"/>
      <c r="F167" s="311"/>
      <c r="G167" s="312"/>
      <c r="H167" s="199" t="s">
        <v>315</v>
      </c>
      <c r="I167" s="130" t="s">
        <v>4</v>
      </c>
      <c r="J167" s="126">
        <v>2</v>
      </c>
      <c r="K167" s="126">
        <v>214</v>
      </c>
      <c r="L167" s="125">
        <f>IF(I167&lt;&gt;0,((VLOOKUP(I167,'1. Standard_Cost'!$B$4:$D$11,2)+VLOOKUP(I167,'1. Standard_Cost'!$B$4:$D$11,3))*J167*K167),"0")</f>
        <v>34561000</v>
      </c>
      <c r="M167" s="125">
        <f>L167*'1. Standard_Cost'!$F$4</f>
        <v>5771687</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65000000</v>
      </c>
      <c r="AD167" s="129"/>
      <c r="AE167" s="127">
        <f>SUM(AD167,AC167,AB167,Y167,U167,T167,S167,R167)*'1. Standard_Cost'!$B$31</f>
        <v>13000000</v>
      </c>
      <c r="AF167" s="127">
        <f>SUM(AE167,AD167,AC167,AB167,Y167,U167,T167,S167,R167)</f>
        <v>78000000</v>
      </c>
      <c r="AG167" s="126"/>
      <c r="AH167" s="126"/>
      <c r="AI167" s="126"/>
      <c r="AJ167" s="130"/>
      <c r="AK167" s="130"/>
      <c r="AL167" s="130"/>
      <c r="AM167" s="127">
        <f>AG167*'1. Standard_Cost'!$B$27+'Incremental_Cost Year 1'!AH167*'1. Standard_Cost'!$C$27+'Incremental_Cost Year 1'!AI167*'1. Standard_Cost'!$D$27+'Incremental_Cost Year 1'!AJ167+'Incremental_Cost Year 1'!AL167+AK167</f>
        <v>0</v>
      </c>
      <c r="AN167" s="127">
        <f>AM167*'1. Standard_Cost'!$C$31</f>
        <v>0</v>
      </c>
      <c r="AO167" s="130"/>
      <c r="AP167" s="256"/>
      <c r="AQ167" s="171">
        <f>L167+M167</f>
        <v>40332687</v>
      </c>
      <c r="AR167" s="171">
        <f>AF167</f>
        <v>78000000</v>
      </c>
      <c r="AS167" s="171">
        <f>AM167+AN167</f>
        <v>0</v>
      </c>
      <c r="AT167" s="171">
        <f>SUM(AQ167,AR167,AS167)</f>
        <v>118332687</v>
      </c>
      <c r="AU167" s="250">
        <v>118332687</v>
      </c>
      <c r="AV167" s="250"/>
      <c r="AW167" s="250"/>
      <c r="AX167" s="250"/>
      <c r="AY167" s="250"/>
      <c r="AZ167" s="250"/>
      <c r="BA167" s="250"/>
      <c r="BB167" s="251">
        <f t="shared" si="144"/>
        <v>0</v>
      </c>
      <c r="BC167" s="71"/>
      <c r="BD167" s="71"/>
      <c r="BE167" s="71"/>
      <c r="BF167" s="71"/>
    </row>
    <row r="168" spans="1:58" ht="78" outlineLevel="2">
      <c r="A168" s="115"/>
      <c r="B168" s="165"/>
      <c r="C168" s="166"/>
      <c r="D168" s="139" t="s">
        <v>477</v>
      </c>
      <c r="E168" s="212" t="s">
        <v>478</v>
      </c>
      <c r="F168" s="136">
        <v>2021</v>
      </c>
      <c r="G168" s="117">
        <v>2030</v>
      </c>
      <c r="H168" s="110" t="s">
        <v>170</v>
      </c>
      <c r="I168" s="252"/>
      <c r="J168" s="252"/>
      <c r="K168" s="252"/>
      <c r="L168" s="127">
        <f>SUM(L164:L167)</f>
        <v>35126250</v>
      </c>
      <c r="M168" s="127">
        <f>SUM(M164:M167)</f>
        <v>5866083.75</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570000</v>
      </c>
      <c r="AC168" s="127">
        <f>SUM(AC164:AC167)</f>
        <v>65150000</v>
      </c>
      <c r="AD168" s="127">
        <f>SUM(AD164:AD167)</f>
        <v>0</v>
      </c>
      <c r="AE168" s="127">
        <f>SUM(AE164:AE167)</f>
        <v>13144000</v>
      </c>
      <c r="AF168" s="127">
        <f>SUM(AF164:AF167)</f>
        <v>78864000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40992333.75</v>
      </c>
      <c r="AR168" s="175">
        <f>SUM(AR164:AR167)</f>
        <v>78864000</v>
      </c>
      <c r="AS168" s="175">
        <f>SUM(AS164:AS167)</f>
        <v>0</v>
      </c>
      <c r="AT168" s="175">
        <f>SUM(AT164:AT167)</f>
        <v>119856333.75</v>
      </c>
      <c r="AU168" s="175">
        <f t="shared" ref="AU168:BA168" si="145">SUM(AU164:AU167)</f>
        <v>119172334</v>
      </c>
      <c r="AV168" s="175">
        <f t="shared" si="145"/>
        <v>0</v>
      </c>
      <c r="AW168" s="175">
        <f t="shared" si="145"/>
        <v>0</v>
      </c>
      <c r="AX168" s="175">
        <f t="shared" si="145"/>
        <v>0</v>
      </c>
      <c r="AY168" s="175">
        <f t="shared" si="145"/>
        <v>0</v>
      </c>
      <c r="AZ168" s="175">
        <f t="shared" si="145"/>
        <v>0</v>
      </c>
      <c r="BA168" s="175">
        <f t="shared" si="145"/>
        <v>0</v>
      </c>
      <c r="BB168" s="175">
        <f>SUM(BB164:BB167)</f>
        <v>-683999.75</v>
      </c>
      <c r="BC168" s="71"/>
      <c r="BD168" s="71"/>
      <c r="BE168" s="71"/>
      <c r="BF168" s="71"/>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f>620000000/8*2</f>
        <v>155000000</v>
      </c>
      <c r="AD169" s="129"/>
      <c r="AE169" s="127"/>
      <c r="AF169" s="127">
        <f t="shared" ref="AF169:AF177" si="146">SUM(AE169,AD169,AC169,AB169,Y169,U169,T169,S169,R169)</f>
        <v>155000000</v>
      </c>
      <c r="AG169" s="126"/>
      <c r="AH169" s="126"/>
      <c r="AI169" s="126"/>
      <c r="AJ169" s="130"/>
      <c r="AK169" s="130"/>
      <c r="AL169" s="130"/>
      <c r="AM169" s="127">
        <f>AG169*'1. Standard_Cost'!$B$27+'Incremental_Cost Year 1'!AH169*'1. Standard_Cost'!$C$27+'Incremental_Cost Year 1'!AI169*'1. Standard_Cost'!$D$27+'Incremental_Cost Year 1'!AJ169+'Incremental_Cost Year 1'!AL169+AK169</f>
        <v>0</v>
      </c>
      <c r="AN169" s="127">
        <f>AM169*'1. Standard_Cost'!$C$31</f>
        <v>0</v>
      </c>
      <c r="AO169" s="130"/>
      <c r="AP169" s="256"/>
      <c r="AQ169" s="171">
        <f t="shared" ref="AQ169:AQ177" si="147">L169+M169</f>
        <v>0</v>
      </c>
      <c r="AR169" s="171">
        <f t="shared" ref="AR169:AR177" si="148">AF169</f>
        <v>155000000</v>
      </c>
      <c r="AS169" s="171">
        <f t="shared" ref="AS169:AS177" si="149">AM169+AN169</f>
        <v>0</v>
      </c>
      <c r="AT169" s="171">
        <f t="shared" ref="AT169:AT177" si="150">SUM(AQ169,AR169,AS169)</f>
        <v>155000000</v>
      </c>
      <c r="AU169" s="250">
        <v>155000000</v>
      </c>
      <c r="AV169" s="250"/>
      <c r="AW169" s="250"/>
      <c r="AX169" s="250"/>
      <c r="AY169" s="250"/>
      <c r="AZ169" s="250"/>
      <c r="BA169" s="250"/>
      <c r="BB169" s="251">
        <f t="shared" ref="BB169:BB177" si="151">SUM(AU169:BA169)-AT169</f>
        <v>0</v>
      </c>
      <c r="BC169" s="71"/>
      <c r="BD169" s="71"/>
      <c r="BE169" s="71"/>
      <c r="BF169" s="71"/>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f>1783012000/8*3</f>
        <v>668629500</v>
      </c>
      <c r="AD170" s="129"/>
      <c r="AE170" s="127"/>
      <c r="AF170" s="127">
        <f t="shared" si="146"/>
        <v>668629500</v>
      </c>
      <c r="AG170" s="126"/>
      <c r="AH170" s="126"/>
      <c r="AI170" s="126"/>
      <c r="AJ170" s="130"/>
      <c r="AK170" s="130"/>
      <c r="AL170" s="130"/>
      <c r="AM170" s="127">
        <f>AG170*'1. Standard_Cost'!$B$27+'Incremental_Cost Year 1'!AH170*'1. Standard_Cost'!$C$27+'Incremental_Cost Year 1'!AI170*'1. Standard_Cost'!$D$27+'Incremental_Cost Year 1'!AJ170+'Incremental_Cost Year 1'!AL170+AK170</f>
        <v>0</v>
      </c>
      <c r="AN170" s="127">
        <f>AM170*'1. Standard_Cost'!$C$31</f>
        <v>0</v>
      </c>
      <c r="AO170" s="130"/>
      <c r="AP170" s="256"/>
      <c r="AQ170" s="171">
        <f t="shared" si="147"/>
        <v>0</v>
      </c>
      <c r="AR170" s="171">
        <f t="shared" si="148"/>
        <v>668629500</v>
      </c>
      <c r="AS170" s="171">
        <f t="shared" si="149"/>
        <v>0</v>
      </c>
      <c r="AT170" s="171">
        <f t="shared" si="150"/>
        <v>668629500</v>
      </c>
      <c r="AU170" s="250">
        <v>668629500</v>
      </c>
      <c r="AV170" s="250"/>
      <c r="AW170" s="250"/>
      <c r="AX170" s="250"/>
      <c r="AY170" s="250"/>
      <c r="AZ170" s="250"/>
      <c r="BA170" s="250"/>
      <c r="BB170" s="251">
        <f t="shared" si="151"/>
        <v>0</v>
      </c>
      <c r="BC170" s="71"/>
      <c r="BD170" s="71"/>
      <c r="BE170" s="71"/>
      <c r="BF170" s="71"/>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f>1704982000/12*3</f>
        <v>426245500</v>
      </c>
      <c r="AD171" s="129"/>
      <c r="AE171" s="127"/>
      <c r="AF171" s="127">
        <f t="shared" si="146"/>
        <v>426245500</v>
      </c>
      <c r="AG171" s="126"/>
      <c r="AH171" s="126"/>
      <c r="AI171" s="126"/>
      <c r="AJ171" s="130"/>
      <c r="AK171" s="130"/>
      <c r="AL171" s="130"/>
      <c r="AM171" s="127">
        <f>AG171*'1. Standard_Cost'!$B$27+'Incremental_Cost Year 1'!AH171*'1. Standard_Cost'!$C$27+'Incremental_Cost Year 1'!AI171*'1. Standard_Cost'!$D$27+'Incremental_Cost Year 1'!AJ171+'Incremental_Cost Year 1'!AL171+AK171</f>
        <v>0</v>
      </c>
      <c r="AN171" s="127">
        <f>AM171*'1. Standard_Cost'!$C$31</f>
        <v>0</v>
      </c>
      <c r="AO171" s="130"/>
      <c r="AP171" s="256"/>
      <c r="AQ171" s="171">
        <f t="shared" si="147"/>
        <v>0</v>
      </c>
      <c r="AR171" s="171">
        <f t="shared" si="148"/>
        <v>426245500</v>
      </c>
      <c r="AS171" s="171">
        <f t="shared" si="149"/>
        <v>0</v>
      </c>
      <c r="AT171" s="171">
        <f t="shared" si="150"/>
        <v>426245500</v>
      </c>
      <c r="AU171" s="250">
        <v>426245500</v>
      </c>
      <c r="AV171" s="250"/>
      <c r="AW171" s="250"/>
      <c r="AX171" s="250"/>
      <c r="AY171" s="250"/>
      <c r="AZ171" s="250"/>
      <c r="BA171" s="250"/>
      <c r="BB171" s="251">
        <f t="shared" si="151"/>
        <v>0</v>
      </c>
      <c r="BC171" s="71"/>
      <c r="BD171" s="71"/>
      <c r="BE171" s="71"/>
      <c r="BF171" s="71"/>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c r="AF172" s="127">
        <f t="shared" si="146"/>
        <v>0</v>
      </c>
      <c r="AG172" s="126"/>
      <c r="AH172" s="126"/>
      <c r="AI172" s="126"/>
      <c r="AJ172" s="130">
        <v>305400000</v>
      </c>
      <c r="AK172" s="130"/>
      <c r="AL172" s="130">
        <v>142778834</v>
      </c>
      <c r="AM172" s="127">
        <f>AG172*'1. Standard_Cost'!$B$27+'Incremental_Cost Year 1'!AH172*'1. Standard_Cost'!$C$27+'Incremental_Cost Year 1'!AI172*'1. Standard_Cost'!$D$27+'Incremental_Cost Year 1'!AJ172+'Incremental_Cost Year 1'!AL172+AK172</f>
        <v>448178834</v>
      </c>
      <c r="AN172" s="127"/>
      <c r="AO172" s="130"/>
      <c r="AP172" s="256"/>
      <c r="AQ172" s="171">
        <f t="shared" si="147"/>
        <v>0</v>
      </c>
      <c r="AR172" s="171">
        <f t="shared" si="148"/>
        <v>0</v>
      </c>
      <c r="AS172" s="171">
        <f t="shared" si="149"/>
        <v>448178834</v>
      </c>
      <c r="AT172" s="171">
        <f t="shared" si="150"/>
        <v>448178834</v>
      </c>
      <c r="AU172" s="250">
        <v>347778834</v>
      </c>
      <c r="AV172" s="250">
        <v>45200000</v>
      </c>
      <c r="AW172" s="250">
        <v>55200000</v>
      </c>
      <c r="AX172" s="250"/>
      <c r="AY172" s="250"/>
      <c r="AZ172" s="250"/>
      <c r="BA172" s="250"/>
      <c r="BB172" s="251">
        <f t="shared" si="151"/>
        <v>0</v>
      </c>
      <c r="BC172" s="71"/>
      <c r="BD172" s="71"/>
      <c r="BE172" s="71"/>
      <c r="BF172" s="71"/>
    </row>
    <row r="173" spans="1:58" ht="31.2" outlineLevel="2">
      <c r="A173" s="115"/>
      <c r="B173" s="200"/>
      <c r="C173" s="201"/>
      <c r="D173" s="343"/>
      <c r="E173" s="328"/>
      <c r="F173" s="328"/>
      <c r="G173" s="328"/>
      <c r="H173" s="213" t="s">
        <v>482</v>
      </c>
      <c r="I173" s="130" t="s">
        <v>3</v>
      </c>
      <c r="J173" s="126">
        <v>2</v>
      </c>
      <c r="K173" s="126">
        <v>59</v>
      </c>
      <c r="L173" s="125">
        <f>IF(I173&lt;&gt;0,((VLOOKUP(I173,'1. Standard_Cost'!$B$4:$D$11,2)+VLOOKUP(I173,'1. Standard_Cost'!$B$4:$D$11,3))*J173*K173),"0")</f>
        <v>11894400</v>
      </c>
      <c r="M173" s="125">
        <f>L173*'1. Standard_Cost'!$F$4</f>
        <v>1986364.8</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f>401488000/12*3</f>
        <v>100372000</v>
      </c>
      <c r="AD173" s="129"/>
      <c r="AE173" s="127"/>
      <c r="AF173" s="127">
        <f t="shared" si="146"/>
        <v>100372000</v>
      </c>
      <c r="AG173" s="126"/>
      <c r="AH173" s="126"/>
      <c r="AI173" s="126"/>
      <c r="AJ173" s="130"/>
      <c r="AK173" s="130"/>
      <c r="AL173" s="130"/>
      <c r="AM173" s="127">
        <f>AG173*'1. Standard_Cost'!$B$27+'Incremental_Cost Year 1'!AH173*'1. Standard_Cost'!$C$27+'Incremental_Cost Year 1'!AI173*'1. Standard_Cost'!$D$27+'Incremental_Cost Year 1'!AJ173+'Incremental_Cost Year 1'!AL173+AK173</f>
        <v>0</v>
      </c>
      <c r="AN173" s="127">
        <f>AM173*'1. Standard_Cost'!$C$31</f>
        <v>0</v>
      </c>
      <c r="AO173" s="130"/>
      <c r="AP173" s="256"/>
      <c r="AQ173" s="171">
        <f t="shared" si="147"/>
        <v>13880764.800000001</v>
      </c>
      <c r="AR173" s="171">
        <f t="shared" si="148"/>
        <v>100372000</v>
      </c>
      <c r="AS173" s="171">
        <f t="shared" si="149"/>
        <v>0</v>
      </c>
      <c r="AT173" s="171">
        <f t="shared" si="150"/>
        <v>114252764.8</v>
      </c>
      <c r="AU173" s="250">
        <v>114252764.8</v>
      </c>
      <c r="AV173" s="250"/>
      <c r="AW173" s="250"/>
      <c r="AX173" s="250"/>
      <c r="AY173" s="250"/>
      <c r="AZ173" s="250"/>
      <c r="BA173" s="250"/>
      <c r="BB173" s="251">
        <f t="shared" si="151"/>
        <v>0</v>
      </c>
      <c r="BC173" s="71"/>
      <c r="BD173" s="71"/>
      <c r="BE173" s="71"/>
      <c r="BF173" s="71"/>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c r="AF174" s="127">
        <f t="shared" si="146"/>
        <v>0</v>
      </c>
      <c r="AG174" s="126"/>
      <c r="AH174" s="126"/>
      <c r="AI174" s="126"/>
      <c r="AJ174" s="130"/>
      <c r="AK174" s="130"/>
      <c r="AL174" s="130"/>
      <c r="AM174" s="127">
        <f>AG174*'1. Standard_Cost'!$B$27+'Incremental_Cost Year 1'!AH174*'1. Standard_Cost'!$C$27+'Incremental_Cost Year 1'!AI174*'1. Standard_Cost'!$D$27+'Incremental_Cost Year 1'!AJ174+'Incremental_Cost Year 1'!AL174+AK174</f>
        <v>0</v>
      </c>
      <c r="AN174" s="127">
        <f>AM174*'1. Standard_Cost'!$C$31</f>
        <v>0</v>
      </c>
      <c r="AO174" s="130"/>
      <c r="AP174" s="256"/>
      <c r="AQ174" s="171">
        <f t="shared" si="147"/>
        <v>0</v>
      </c>
      <c r="AR174" s="171">
        <f t="shared" si="148"/>
        <v>0</v>
      </c>
      <c r="AS174" s="171">
        <f t="shared" si="149"/>
        <v>0</v>
      </c>
      <c r="AT174" s="171">
        <f t="shared" si="150"/>
        <v>0</v>
      </c>
      <c r="AU174" s="250"/>
      <c r="AV174" s="250"/>
      <c r="AW174" s="250"/>
      <c r="AX174" s="250"/>
      <c r="AY174" s="250"/>
      <c r="AZ174" s="250"/>
      <c r="BA174" s="250"/>
      <c r="BB174" s="251">
        <f t="shared" si="151"/>
        <v>0</v>
      </c>
      <c r="BC174" s="71"/>
      <c r="BD174" s="71"/>
      <c r="BE174" s="71"/>
      <c r="BF174" s="71"/>
    </row>
    <row r="175" spans="1:58" ht="46.8"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f>4975379900/12*3</f>
        <v>1243844975</v>
      </c>
      <c r="AD175" s="129"/>
      <c r="AE175" s="127"/>
      <c r="AF175" s="127">
        <f t="shared" si="146"/>
        <v>1243844975</v>
      </c>
      <c r="AG175" s="126"/>
      <c r="AH175" s="126"/>
      <c r="AI175" s="126"/>
      <c r="AJ175" s="130"/>
      <c r="AK175" s="130"/>
      <c r="AL175" s="130"/>
      <c r="AM175" s="127">
        <f>AG175*'1. Standard_Cost'!$B$27+'Incremental_Cost Year 1'!AH175*'1. Standard_Cost'!$C$27+'Incremental_Cost Year 1'!AI175*'1. Standard_Cost'!$D$27+'Incremental_Cost Year 1'!AJ175+'Incremental_Cost Year 1'!AL175+AK175</f>
        <v>0</v>
      </c>
      <c r="AN175" s="127">
        <f>AM175*'1. Standard_Cost'!$C$31</f>
        <v>0</v>
      </c>
      <c r="AO175" s="130"/>
      <c r="AP175" s="256"/>
      <c r="AQ175" s="171">
        <f t="shared" si="147"/>
        <v>0</v>
      </c>
      <c r="AR175" s="171">
        <f t="shared" si="148"/>
        <v>1243844975</v>
      </c>
      <c r="AS175" s="171">
        <f t="shared" si="149"/>
        <v>0</v>
      </c>
      <c r="AT175" s="171">
        <f t="shared" si="150"/>
        <v>1243844975</v>
      </c>
      <c r="AU175" s="250">
        <v>1243844975</v>
      </c>
      <c r="AV175" s="250"/>
      <c r="AW175" s="250"/>
      <c r="AX175" s="250"/>
      <c r="AY175" s="250"/>
      <c r="AZ175" s="250"/>
      <c r="BA175" s="250"/>
      <c r="BB175" s="251">
        <f t="shared" si="151"/>
        <v>0</v>
      </c>
      <c r="BC175" s="71"/>
      <c r="BD175" s="71"/>
      <c r="BE175" s="71"/>
      <c r="BF175" s="71"/>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46"/>
        <v>168906</v>
      </c>
      <c r="AG176" s="126"/>
      <c r="AH176" s="126"/>
      <c r="AI176" s="126"/>
      <c r="AJ176" s="130"/>
      <c r="AK176" s="130"/>
      <c r="AL176" s="130"/>
      <c r="AM176" s="127">
        <f>AG176*'1. Standard_Cost'!$B$27+'Incremental_Cost Year 1'!AH176*'1. Standard_Cost'!$C$27+'Incremental_Cost Year 1'!AI176*'1. Standard_Cost'!$D$27+'Incremental_Cost Year 1'!AJ176+'Incremental_Cost Year 1'!AL176+AK176</f>
        <v>0</v>
      </c>
      <c r="AN176" s="127">
        <f>AM176*'1. Standard_Cost'!$C$31</f>
        <v>0</v>
      </c>
      <c r="AO176" s="130"/>
      <c r="AP176" s="256"/>
      <c r="AQ176" s="171">
        <f t="shared" si="147"/>
        <v>1172951.7</v>
      </c>
      <c r="AR176" s="171">
        <f t="shared" si="148"/>
        <v>168906</v>
      </c>
      <c r="AS176" s="171">
        <f t="shared" si="149"/>
        <v>0</v>
      </c>
      <c r="AT176" s="171">
        <f t="shared" si="150"/>
        <v>1341857.7</v>
      </c>
      <c r="AU176" s="250">
        <v>1341858</v>
      </c>
      <c r="AV176" s="250"/>
      <c r="AW176" s="250"/>
      <c r="AX176" s="250"/>
      <c r="AY176" s="250"/>
      <c r="AZ176" s="250"/>
      <c r="BA176" s="250"/>
      <c r="BB176" s="251">
        <f t="shared" si="151"/>
        <v>0.30000000004656613</v>
      </c>
      <c r="BC176" s="71"/>
      <c r="BD176" s="71"/>
      <c r="BE176" s="71"/>
      <c r="BF176" s="71"/>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46"/>
        <v>20000000</v>
      </c>
      <c r="AG177" s="126"/>
      <c r="AH177" s="126"/>
      <c r="AI177" s="126"/>
      <c r="AJ177" s="130"/>
      <c r="AK177" s="130"/>
      <c r="AL177" s="130"/>
      <c r="AM177" s="127">
        <f>AG177*'1. Standard_Cost'!$B$27+'Incremental_Cost Year 1'!AH177*'1. Standard_Cost'!$C$27+'Incremental_Cost Year 1'!AI177*'1. Standard_Cost'!$D$27+'Incremental_Cost Year 1'!AJ177+'Incremental_Cost Year 1'!AL177+AK177</f>
        <v>0</v>
      </c>
      <c r="AN177" s="127">
        <f>AM177*'1. Standard_Cost'!$C$31</f>
        <v>0</v>
      </c>
      <c r="AO177" s="130"/>
      <c r="AP177" s="256"/>
      <c r="AQ177" s="171">
        <f t="shared" si="147"/>
        <v>0</v>
      </c>
      <c r="AR177" s="171">
        <f t="shared" si="148"/>
        <v>20000000</v>
      </c>
      <c r="AS177" s="171">
        <f t="shared" si="149"/>
        <v>0</v>
      </c>
      <c r="AT177" s="171">
        <f t="shared" si="150"/>
        <v>20000000</v>
      </c>
      <c r="AU177" s="250">
        <v>20000000</v>
      </c>
      <c r="AV177" s="250"/>
      <c r="AW177" s="250"/>
      <c r="AX177" s="250"/>
      <c r="AY177" s="250"/>
      <c r="AZ177" s="250"/>
      <c r="BA177" s="250"/>
      <c r="BB177" s="251">
        <f t="shared" si="151"/>
        <v>0</v>
      </c>
      <c r="BC177" s="71"/>
      <c r="BD177" s="71"/>
      <c r="BE177" s="71"/>
      <c r="BF177" s="71"/>
    </row>
    <row r="178" spans="1:58" ht="78" outlineLevel="2">
      <c r="A178" s="115"/>
      <c r="B178" s="165"/>
      <c r="C178" s="166"/>
      <c r="D178" s="150" t="s">
        <v>485</v>
      </c>
      <c r="E178" s="212" t="s">
        <v>486</v>
      </c>
      <c r="F178" s="106">
        <v>2021</v>
      </c>
      <c r="G178" s="104">
        <v>2030</v>
      </c>
      <c r="H178" s="110" t="s">
        <v>181</v>
      </c>
      <c r="I178" s="252"/>
      <c r="J178" s="252"/>
      <c r="K178" s="252"/>
      <c r="L178" s="127">
        <f>SUM(L169:L177)</f>
        <v>12899500</v>
      </c>
      <c r="M178" s="127">
        <f>SUM(M169:M177)</f>
        <v>2154216.5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2614232730</v>
      </c>
      <c r="AD178" s="127">
        <f>SUM(AD169:AD177)</f>
        <v>0</v>
      </c>
      <c r="AE178" s="127">
        <f>SUM(AE169:AE177)</f>
        <v>28151</v>
      </c>
      <c r="AF178" s="127">
        <f>SUM(AF169:AF177)</f>
        <v>2614260881</v>
      </c>
      <c r="AG178" s="252"/>
      <c r="AH178" s="252"/>
      <c r="AI178" s="252"/>
      <c r="AJ178" s="127">
        <f>SUM(AJ169:AJ177)</f>
        <v>305400000</v>
      </c>
      <c r="AK178" s="127">
        <f>SUM(AK169:AK177)</f>
        <v>0</v>
      </c>
      <c r="AL178" s="127">
        <f>SUM(AL169:AL177)</f>
        <v>142778834</v>
      </c>
      <c r="AM178" s="127">
        <f>SUM(AM169:AM177)</f>
        <v>448178834</v>
      </c>
      <c r="AN178" s="127">
        <f>SUM(AN169:AN177)</f>
        <v>0</v>
      </c>
      <c r="AO178" s="253"/>
      <c r="AP178" s="254"/>
      <c r="AQ178" s="175">
        <f>SUM(AQ169:AQ177)</f>
        <v>15053716.5</v>
      </c>
      <c r="AR178" s="175">
        <f>SUM(AR169:AR177)</f>
        <v>2614260881</v>
      </c>
      <c r="AS178" s="175">
        <f>SUM(AS169:AS177)</f>
        <v>448178834</v>
      </c>
      <c r="AT178" s="175">
        <f>SUM(AT169:AT177)</f>
        <v>3077493431.5</v>
      </c>
      <c r="AU178" s="175">
        <f t="shared" ref="AU178:BA178" si="152">SUM(AU169:AU177)</f>
        <v>2977093431.8000002</v>
      </c>
      <c r="AV178" s="175">
        <f t="shared" si="152"/>
        <v>45200000</v>
      </c>
      <c r="AW178" s="175">
        <f t="shared" si="152"/>
        <v>55200000</v>
      </c>
      <c r="AX178" s="175">
        <f t="shared" si="152"/>
        <v>0</v>
      </c>
      <c r="AY178" s="175">
        <f t="shared" si="152"/>
        <v>0</v>
      </c>
      <c r="AZ178" s="175">
        <f t="shared" si="152"/>
        <v>0</v>
      </c>
      <c r="BA178" s="175">
        <f t="shared" si="152"/>
        <v>0</v>
      </c>
      <c r="BB178" s="175">
        <f>SUM(BB169:BB177)</f>
        <v>0.30000000004656613</v>
      </c>
      <c r="BC178" s="71"/>
      <c r="BD178" s="71"/>
      <c r="BE178" s="71"/>
      <c r="BF178" s="71"/>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1'!AH179*'1. Standard_Cost'!$C$27+'Incremental_Cost Year 1'!AI179*'1. Standard_Cost'!$D$27+'Incremental_Cost Year 1'!AJ179+'Incremental_Cost Year 1'!AL179+AK179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53">SUM(AU179:BA179)-AT179</f>
        <v>0</v>
      </c>
      <c r="BC179" s="71"/>
      <c r="BD179" s="71"/>
      <c r="BE179" s="71"/>
      <c r="BF179" s="71"/>
    </row>
    <row r="180" spans="1:58" ht="93.6"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1'!AH180*'1. Standard_Cost'!$C$27+'Incremental_Cost Year 1'!AI180*'1. Standard_Cost'!$D$27+'Incremental_Cost Year 1'!AJ180+'Incremental_Cost Year 1'!AL180+AK180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53"/>
        <v>0</v>
      </c>
      <c r="BC180" s="71"/>
      <c r="BD180" s="71"/>
      <c r="BE180" s="71"/>
      <c r="BF180" s="71"/>
    </row>
    <row r="181" spans="1:58" ht="62.4"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 t="shared" ref="AQ181:BB181" si="154">SUM(AQ179:AQ180)</f>
        <v>0</v>
      </c>
      <c r="AR181" s="175">
        <f t="shared" si="154"/>
        <v>0</v>
      </c>
      <c r="AS181" s="175">
        <f t="shared" si="154"/>
        <v>0</v>
      </c>
      <c r="AT181" s="175">
        <f t="shared" si="154"/>
        <v>0</v>
      </c>
      <c r="AU181" s="175">
        <f t="shared" si="154"/>
        <v>0</v>
      </c>
      <c r="AV181" s="175">
        <f t="shared" si="154"/>
        <v>0</v>
      </c>
      <c r="AW181" s="175">
        <f t="shared" si="154"/>
        <v>0</v>
      </c>
      <c r="AX181" s="175">
        <f t="shared" si="154"/>
        <v>0</v>
      </c>
      <c r="AY181" s="175">
        <f t="shared" si="154"/>
        <v>0</v>
      </c>
      <c r="AZ181" s="175">
        <f t="shared" si="154"/>
        <v>0</v>
      </c>
      <c r="BA181" s="175">
        <f t="shared" si="154"/>
        <v>0</v>
      </c>
      <c r="BB181" s="175">
        <f t="shared" si="154"/>
        <v>0</v>
      </c>
      <c r="BC181" s="71"/>
      <c r="BD181" s="71"/>
      <c r="BE181" s="71"/>
      <c r="BF181" s="71"/>
    </row>
    <row r="182" spans="1:58" ht="47.4" customHeight="1" outlineLevel="2">
      <c r="A182" s="143"/>
      <c r="B182" s="285"/>
      <c r="C182" s="381" t="s">
        <v>237</v>
      </c>
      <c r="D182" s="381"/>
      <c r="E182" s="382"/>
      <c r="F182" s="280"/>
      <c r="G182" s="282"/>
      <c r="H182" s="144" t="s">
        <v>182</v>
      </c>
      <c r="I182" s="257"/>
      <c r="J182" s="257"/>
      <c r="K182" s="257"/>
      <c r="L182" s="258">
        <f>L190+L193+L196</f>
        <v>1542886100</v>
      </c>
      <c r="M182" s="258">
        <f>M190+M193+M196</f>
        <v>257661978.70000002</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1365140000</v>
      </c>
      <c r="AD182" s="258">
        <f>AD190+AD193+AD196</f>
        <v>0</v>
      </c>
      <c r="AE182" s="258">
        <f>AE190+AE193+AE196</f>
        <v>15000</v>
      </c>
      <c r="AF182" s="258">
        <f>AF190+AF193+AF196</f>
        <v>1365155000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1800548078.6999998</v>
      </c>
      <c r="AR182" s="261">
        <f>AR190+AR193+AR196</f>
        <v>1365155000</v>
      </c>
      <c r="AS182" s="261">
        <f>AS190+AS193+AS196</f>
        <v>0</v>
      </c>
      <c r="AT182" s="261">
        <f>AT190+AT193+AT196</f>
        <v>3165703078.6999998</v>
      </c>
      <c r="AU182" s="261">
        <f t="shared" ref="AU182:BA182" si="155">AU190+AU193+AU196</f>
        <v>3165703079</v>
      </c>
      <c r="AV182" s="261">
        <f t="shared" si="155"/>
        <v>0</v>
      </c>
      <c r="AW182" s="261">
        <f t="shared" si="155"/>
        <v>0</v>
      </c>
      <c r="AX182" s="261">
        <f t="shared" si="155"/>
        <v>0</v>
      </c>
      <c r="AY182" s="261">
        <f t="shared" si="155"/>
        <v>0</v>
      </c>
      <c r="AZ182" s="261">
        <f t="shared" si="155"/>
        <v>0</v>
      </c>
      <c r="BA182" s="261">
        <f t="shared" si="155"/>
        <v>0</v>
      </c>
      <c r="BB182" s="261">
        <f>BB190+BB193+BB196</f>
        <v>0.3000000953907147</v>
      </c>
      <c r="BC182" s="73"/>
      <c r="BD182" s="73"/>
      <c r="BE182" s="73"/>
      <c r="BF182" s="73"/>
    </row>
    <row r="183" spans="1:58" ht="93.6" outlineLevel="2">
      <c r="A183" s="115"/>
      <c r="B183" s="303"/>
      <c r="C183" s="329"/>
      <c r="D183" s="342"/>
      <c r="E183" s="328"/>
      <c r="F183" s="328"/>
      <c r="G183" s="328"/>
      <c r="H183" s="199" t="s">
        <v>544</v>
      </c>
      <c r="I183" s="130" t="s">
        <v>5</v>
      </c>
      <c r="J183" s="126">
        <v>2</v>
      </c>
      <c r="K183" s="126">
        <v>10887</v>
      </c>
      <c r="L183" s="125">
        <f>IF(I183&lt;&gt;0,((VLOOKUP(I183,'1. Standard_Cost'!$B$4:$D$11,2)+VLOOKUP(I183,'1. Standard_Cost'!$B$4:$D$11,3))*J183*K183),"0")</f>
        <v>1539421800</v>
      </c>
      <c r="M183" s="125">
        <f>L183*'1. Standard_Cost'!$F$4</f>
        <v>257083440.60000002</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1364065000</v>
      </c>
      <c r="AD183" s="129"/>
      <c r="AE183" s="127"/>
      <c r="AF183" s="127">
        <f t="shared" ref="AF183:AF189" si="156">SUM(AE183,AD183,AC183,AB183,Y183,U183,T183,S183,R183)</f>
        <v>1364065000</v>
      </c>
      <c r="AG183" s="126"/>
      <c r="AH183" s="126"/>
      <c r="AI183" s="126"/>
      <c r="AJ183" s="130"/>
      <c r="AK183" s="130"/>
      <c r="AL183" s="130"/>
      <c r="AM183" s="127">
        <f>AG183*'1. Standard_Cost'!$B$27+'Incremental_Cost Year 1'!AH183*'1. Standard_Cost'!$C$27+'Incremental_Cost Year 1'!AI183*'1. Standard_Cost'!$D$27+'Incremental_Cost Year 1'!AJ183+'Incremental_Cost Year 1'!AL183+AK183</f>
        <v>0</v>
      </c>
      <c r="AN183" s="127">
        <f>AM183*'1. Standard_Cost'!$C$31</f>
        <v>0</v>
      </c>
      <c r="AO183" s="130"/>
      <c r="AP183" s="256"/>
      <c r="AQ183" s="171">
        <f t="shared" ref="AQ183:AQ189" si="157">L183+M183</f>
        <v>1796505240.5999999</v>
      </c>
      <c r="AR183" s="171">
        <f t="shared" ref="AR183:AR189" si="158">AF183</f>
        <v>1364065000</v>
      </c>
      <c r="AS183" s="171">
        <f t="shared" ref="AS183:AS189" si="159">AM183+AN183</f>
        <v>0</v>
      </c>
      <c r="AT183" s="171">
        <f t="shared" ref="AT183:AT189" si="160">SUM(AQ183,AR183,AS183)</f>
        <v>3160570240.5999999</v>
      </c>
      <c r="AU183" s="250">
        <v>3160570241</v>
      </c>
      <c r="AV183" s="250"/>
      <c r="AW183" s="250"/>
      <c r="AX183" s="250"/>
      <c r="AY183" s="250"/>
      <c r="AZ183" s="250"/>
      <c r="BA183" s="250"/>
      <c r="BB183" s="251">
        <f t="shared" ref="BB183:BB189" si="161">SUM(AU183:BA183)-AT183</f>
        <v>0.40000009536743164</v>
      </c>
      <c r="BC183" s="71"/>
      <c r="BD183" s="71"/>
      <c r="BE183" s="71"/>
      <c r="BF183" s="71"/>
    </row>
    <row r="184" spans="1:58" s="169" customFormat="1" ht="78" outlineLevel="2">
      <c r="A184" s="115"/>
      <c r="B184" s="200"/>
      <c r="C184" s="330"/>
      <c r="D184" s="343"/>
      <c r="E184" s="328"/>
      <c r="F184" s="328"/>
      <c r="G184" s="328"/>
      <c r="H184" s="213" t="s">
        <v>543</v>
      </c>
      <c r="I184" s="130"/>
      <c r="J184" s="126"/>
      <c r="K184" s="126"/>
      <c r="L184" s="125"/>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56"/>
        <v>0</v>
      </c>
      <c r="AG184" s="126"/>
      <c r="AH184" s="126"/>
      <c r="AI184" s="126"/>
      <c r="AJ184" s="130"/>
      <c r="AK184" s="130"/>
      <c r="AL184" s="130"/>
      <c r="AM184" s="127">
        <f>AG184*'1. Standard_Cost'!$B$27+'Incremental_Cost Year 1'!AH184*'1. Standard_Cost'!$C$27+'Incremental_Cost Year 1'!AI184*'1. Standard_Cost'!$D$27+'Incremental_Cost Year 1'!AJ184+'Incremental_Cost Year 1'!AL184+AK184</f>
        <v>0</v>
      </c>
      <c r="AN184" s="127">
        <f>AM184*'1. Standard_Cost'!$C$31</f>
        <v>0</v>
      </c>
      <c r="AO184" s="130"/>
      <c r="AP184" s="256"/>
      <c r="AQ184" s="171">
        <f t="shared" si="157"/>
        <v>0</v>
      </c>
      <c r="AR184" s="171">
        <f t="shared" si="158"/>
        <v>0</v>
      </c>
      <c r="AS184" s="171">
        <f t="shared" si="159"/>
        <v>0</v>
      </c>
      <c r="AT184" s="171">
        <f t="shared" si="160"/>
        <v>0</v>
      </c>
      <c r="AU184" s="250"/>
      <c r="AV184" s="250"/>
      <c r="AW184" s="250"/>
      <c r="AX184" s="250"/>
      <c r="AY184" s="250"/>
      <c r="AZ184" s="250"/>
      <c r="BA184" s="250"/>
      <c r="BB184" s="251">
        <f t="shared" si="161"/>
        <v>0</v>
      </c>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56"/>
        <v>0</v>
      </c>
      <c r="AG185" s="126"/>
      <c r="AH185" s="126"/>
      <c r="AI185" s="126"/>
      <c r="AJ185" s="130"/>
      <c r="AK185" s="130"/>
      <c r="AL185" s="130"/>
      <c r="AM185" s="127">
        <f>AG185*'1. Standard_Cost'!$B$27+'Incremental_Cost Year 1'!AH185*'1. Standard_Cost'!$C$27+'Incremental_Cost Year 1'!AI185*'1. Standard_Cost'!$D$27+'Incremental_Cost Year 1'!AJ185+'Incremental_Cost Year 1'!AL185+AK185</f>
        <v>0</v>
      </c>
      <c r="AN185" s="127">
        <f>AM185*'1. Standard_Cost'!$C$31</f>
        <v>0</v>
      </c>
      <c r="AO185" s="130"/>
      <c r="AP185" s="256"/>
      <c r="AQ185" s="171">
        <f t="shared" si="157"/>
        <v>0</v>
      </c>
      <c r="AR185" s="171">
        <f t="shared" si="158"/>
        <v>0</v>
      </c>
      <c r="AS185" s="171">
        <f t="shared" si="159"/>
        <v>0</v>
      </c>
      <c r="AT185" s="171">
        <f t="shared" si="160"/>
        <v>0</v>
      </c>
      <c r="AU185" s="250"/>
      <c r="AV185" s="250"/>
      <c r="AW185" s="250"/>
      <c r="AX185" s="250"/>
      <c r="AY185" s="250"/>
      <c r="AZ185" s="250"/>
      <c r="BA185" s="250"/>
      <c r="BB185" s="251">
        <f t="shared" si="161"/>
        <v>0</v>
      </c>
      <c r="BC185" s="71"/>
      <c r="BD185" s="71"/>
      <c r="BE185" s="71"/>
      <c r="BF185" s="71"/>
    </row>
    <row r="186" spans="1:58" ht="78"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56"/>
        <v>0</v>
      </c>
      <c r="AG186" s="126"/>
      <c r="AH186" s="126"/>
      <c r="AI186" s="126"/>
      <c r="AJ186" s="130"/>
      <c r="AK186" s="130"/>
      <c r="AL186" s="130"/>
      <c r="AM186" s="127">
        <f>AG186*'1. Standard_Cost'!$B$27+'Incremental_Cost Year 1'!AH186*'1. Standard_Cost'!$C$27+'Incremental_Cost Year 1'!AI186*'1. Standard_Cost'!$D$27+'Incremental_Cost Year 1'!AJ186+'Incremental_Cost Year 1'!AL186+AK186</f>
        <v>0</v>
      </c>
      <c r="AN186" s="127">
        <f>AM186*'1. Standard_Cost'!$C$31</f>
        <v>0</v>
      </c>
      <c r="AO186" s="130"/>
      <c r="AP186" s="256"/>
      <c r="AQ186" s="171">
        <f t="shared" si="157"/>
        <v>0</v>
      </c>
      <c r="AR186" s="171">
        <f t="shared" si="158"/>
        <v>0</v>
      </c>
      <c r="AS186" s="171">
        <f t="shared" si="159"/>
        <v>0</v>
      </c>
      <c r="AT186" s="171">
        <f t="shared" si="160"/>
        <v>0</v>
      </c>
      <c r="AU186" s="250"/>
      <c r="AV186" s="250"/>
      <c r="AW186" s="250"/>
      <c r="AX186" s="250"/>
      <c r="AY186" s="250"/>
      <c r="AZ186" s="250"/>
      <c r="BA186" s="250"/>
      <c r="BB186" s="251">
        <f t="shared" si="161"/>
        <v>0</v>
      </c>
      <c r="BC186" s="71"/>
      <c r="BD186" s="71"/>
      <c r="BE186" s="71"/>
      <c r="BF186" s="71"/>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56"/>
        <v>0</v>
      </c>
      <c r="AG187" s="126"/>
      <c r="AH187" s="126"/>
      <c r="AI187" s="126"/>
      <c r="AJ187" s="130"/>
      <c r="AK187" s="130"/>
      <c r="AL187" s="130"/>
      <c r="AM187" s="127">
        <f>AG187*'1. Standard_Cost'!$B$27+'Incremental_Cost Year 1'!AH187*'1. Standard_Cost'!$C$27+'Incremental_Cost Year 1'!AI187*'1. Standard_Cost'!$D$27+'Incremental_Cost Year 1'!AJ187+'Incremental_Cost Year 1'!AL187+AK187</f>
        <v>0</v>
      </c>
      <c r="AN187" s="127">
        <f>AM187*'1. Standard_Cost'!$C$31</f>
        <v>0</v>
      </c>
      <c r="AO187" s="130"/>
      <c r="AP187" s="256"/>
      <c r="AQ187" s="171">
        <f t="shared" si="157"/>
        <v>0</v>
      </c>
      <c r="AR187" s="171">
        <f t="shared" si="158"/>
        <v>0</v>
      </c>
      <c r="AS187" s="171">
        <f t="shared" si="159"/>
        <v>0</v>
      </c>
      <c r="AT187" s="171">
        <f t="shared" si="160"/>
        <v>0</v>
      </c>
      <c r="AU187" s="250"/>
      <c r="AV187" s="250"/>
      <c r="AW187" s="250"/>
      <c r="AX187" s="250"/>
      <c r="AY187" s="250"/>
      <c r="AZ187" s="250"/>
      <c r="BA187" s="250"/>
      <c r="BB187" s="251">
        <f t="shared" si="161"/>
        <v>0</v>
      </c>
      <c r="BC187" s="71"/>
      <c r="BD187" s="71"/>
      <c r="BE187" s="71"/>
      <c r="BF187" s="71"/>
    </row>
    <row r="188" spans="1:58" s="169" customFormat="1"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56"/>
        <v>0</v>
      </c>
      <c r="AG188" s="126"/>
      <c r="AH188" s="126"/>
      <c r="AI188" s="126"/>
      <c r="AJ188" s="130"/>
      <c r="AK188" s="130"/>
      <c r="AL188" s="130"/>
      <c r="AM188" s="127">
        <f>AG188*'1. Standard_Cost'!$B$27+'Incremental_Cost Year 1'!AH188*'1. Standard_Cost'!$C$27+'Incremental_Cost Year 1'!AI188*'1. Standard_Cost'!$D$27+'Incremental_Cost Year 1'!AJ188+'Incremental_Cost Year 1'!AL188+AK188</f>
        <v>0</v>
      </c>
      <c r="AN188" s="127">
        <f>AM188*'1. Standard_Cost'!$C$31</f>
        <v>0</v>
      </c>
      <c r="AO188" s="130"/>
      <c r="AP188" s="256"/>
      <c r="AQ188" s="171">
        <f t="shared" si="157"/>
        <v>0</v>
      </c>
      <c r="AR188" s="171">
        <f t="shared" si="158"/>
        <v>0</v>
      </c>
      <c r="AS188" s="171">
        <f t="shared" si="159"/>
        <v>0</v>
      </c>
      <c r="AT188" s="171">
        <f t="shared" si="160"/>
        <v>0</v>
      </c>
      <c r="AU188" s="250"/>
      <c r="AV188" s="250"/>
      <c r="AW188" s="250"/>
      <c r="AX188" s="250"/>
      <c r="AY188" s="250"/>
      <c r="AZ188" s="250"/>
      <c r="BA188" s="250"/>
      <c r="BB188" s="251">
        <f t="shared" si="161"/>
        <v>0</v>
      </c>
    </row>
    <row r="189" spans="1:58" ht="46.8"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56"/>
        <v>0</v>
      </c>
      <c r="AG189" s="126"/>
      <c r="AH189" s="126"/>
      <c r="AI189" s="126"/>
      <c r="AJ189" s="130"/>
      <c r="AK189" s="130"/>
      <c r="AL189" s="130"/>
      <c r="AM189" s="127">
        <f>AG189*'1. Standard_Cost'!$B$27+'Incremental_Cost Year 1'!AH189*'1. Standard_Cost'!$C$27+'Incremental_Cost Year 1'!AI189*'1. Standard_Cost'!$D$27+'Incremental_Cost Year 1'!AJ189+'Incremental_Cost Year 1'!AL189+AK189</f>
        <v>0</v>
      </c>
      <c r="AN189" s="127">
        <f>AM189*'1. Standard_Cost'!$C$31</f>
        <v>0</v>
      </c>
      <c r="AO189" s="130"/>
      <c r="AP189" s="256"/>
      <c r="AQ189" s="171">
        <f t="shared" si="157"/>
        <v>0</v>
      </c>
      <c r="AR189" s="171">
        <f t="shared" si="158"/>
        <v>0</v>
      </c>
      <c r="AS189" s="171">
        <f t="shared" si="159"/>
        <v>0</v>
      </c>
      <c r="AT189" s="171">
        <f t="shared" si="160"/>
        <v>0</v>
      </c>
      <c r="AU189" s="250"/>
      <c r="AV189" s="250"/>
      <c r="AW189" s="250"/>
      <c r="AX189" s="250"/>
      <c r="AY189" s="250"/>
      <c r="AZ189" s="250"/>
      <c r="BA189" s="250"/>
      <c r="BB189" s="251">
        <f t="shared" si="161"/>
        <v>0</v>
      </c>
      <c r="BC189" s="71"/>
      <c r="BD189" s="71"/>
      <c r="BE189" s="71"/>
      <c r="BF189" s="71"/>
    </row>
    <row r="190" spans="1:58" ht="15.6" outlineLevel="2">
      <c r="A190" s="115"/>
      <c r="B190" s="200"/>
      <c r="C190" s="330"/>
      <c r="D190" s="343"/>
      <c r="E190" s="328"/>
      <c r="F190" s="328"/>
      <c r="G190" s="328"/>
      <c r="H190" s="110" t="s">
        <v>183</v>
      </c>
      <c r="I190" s="252"/>
      <c r="J190" s="252"/>
      <c r="K190" s="252"/>
      <c r="L190" s="127">
        <f>SUM(L183:L189)</f>
        <v>1539421800</v>
      </c>
      <c r="M190" s="127">
        <f>SUM(M183:M189)</f>
        <v>257083440.60000002</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1364065000</v>
      </c>
      <c r="AD190" s="127">
        <f>SUM(AD183:AD188)</f>
        <v>0</v>
      </c>
      <c r="AE190" s="127">
        <f>SUM(AE183:AE189)</f>
        <v>0</v>
      </c>
      <c r="AF190" s="127">
        <f>SUM(AF183:AF189)</f>
        <v>1364065000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1796505240.5999999</v>
      </c>
      <c r="AR190" s="175">
        <f>SUM(AR183:AR189)</f>
        <v>1364065000</v>
      </c>
      <c r="AS190" s="175">
        <f>SUM(AS183:AS189)</f>
        <v>0</v>
      </c>
      <c r="AT190" s="175">
        <f>SUM(AT183:AT189)</f>
        <v>3160570240.5999999</v>
      </c>
      <c r="AU190" s="175">
        <f t="shared" ref="AU190:BA190" si="162">SUM(AU183:AU188)</f>
        <v>3160570241</v>
      </c>
      <c r="AV190" s="175">
        <f t="shared" si="162"/>
        <v>0</v>
      </c>
      <c r="AW190" s="175">
        <f t="shared" si="162"/>
        <v>0</v>
      </c>
      <c r="AX190" s="175">
        <f t="shared" si="162"/>
        <v>0</v>
      </c>
      <c r="AY190" s="175">
        <f t="shared" si="162"/>
        <v>0</v>
      </c>
      <c r="AZ190" s="175">
        <f t="shared" si="162"/>
        <v>0</v>
      </c>
      <c r="BA190" s="175">
        <f t="shared" si="162"/>
        <v>0</v>
      </c>
      <c r="BB190" s="175">
        <f>SUM(BB183:BB189)</f>
        <v>0.40000009536743164</v>
      </c>
      <c r="BC190" s="71"/>
      <c r="BD190" s="71"/>
      <c r="BE190" s="71"/>
      <c r="BF190" s="71"/>
    </row>
    <row r="191" spans="1:58" ht="46.8" outlineLevel="2">
      <c r="A191" s="115"/>
      <c r="B191" s="200"/>
      <c r="C191" s="330"/>
      <c r="D191" s="343"/>
      <c r="E191" s="328"/>
      <c r="F191" s="328"/>
      <c r="G191" s="328"/>
      <c r="H191" s="213" t="s">
        <v>496</v>
      </c>
      <c r="I191" s="130" t="s">
        <v>5</v>
      </c>
      <c r="J191" s="126">
        <v>2</v>
      </c>
      <c r="K191" s="126">
        <v>20</v>
      </c>
      <c r="L191" s="125">
        <f>IF(I191&lt;&gt;0,((VLOOKUP(I191,'1. Standard_Cost'!$B$4:$D$11,2)+VLOOKUP(I191,'1. Standard_Cost'!$B$4:$D$11,3))*J191*K191),"0")</f>
        <v>2828000</v>
      </c>
      <c r="M191" s="125">
        <f>L191*'1. Standard_Cost'!$F$4</f>
        <v>472276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1000000</v>
      </c>
      <c r="AD191" s="129"/>
      <c r="AE191" s="127"/>
      <c r="AF191" s="127">
        <f>SUM(AE191,AD191,AC191,AB191,Y191,U191,T191,S191,R191)</f>
        <v>1000000</v>
      </c>
      <c r="AG191" s="126"/>
      <c r="AH191" s="126"/>
      <c r="AI191" s="126"/>
      <c r="AJ191" s="130"/>
      <c r="AK191" s="130"/>
      <c r="AL191" s="130"/>
      <c r="AM191" s="127">
        <f>AG191*'1. Standard_Cost'!$B$27+'Incremental_Cost Year 1'!AH191*'1. Standard_Cost'!$C$27+'Incremental_Cost Year 1'!AI191*'1. Standard_Cost'!$D$27+'Incremental_Cost Year 1'!AJ191+'Incremental_Cost Year 1'!AL191+AK191</f>
        <v>0</v>
      </c>
      <c r="AN191" s="127">
        <f>AM191*'1. Standard_Cost'!$C$31</f>
        <v>0</v>
      </c>
      <c r="AO191" s="130"/>
      <c r="AP191" s="256"/>
      <c r="AQ191" s="171">
        <f>L191+M191</f>
        <v>3300276</v>
      </c>
      <c r="AR191" s="171">
        <f>AF191</f>
        <v>1000000</v>
      </c>
      <c r="AS191" s="171">
        <f>AM191+AN191</f>
        <v>0</v>
      </c>
      <c r="AT191" s="171">
        <f>SUM(AQ191,AR191,AS191)</f>
        <v>4300276</v>
      </c>
      <c r="AU191" s="250">
        <v>4300276</v>
      </c>
      <c r="AV191" s="250"/>
      <c r="AW191" s="250"/>
      <c r="AX191" s="250"/>
      <c r="AY191" s="250"/>
      <c r="AZ191" s="250"/>
      <c r="BA191" s="250"/>
      <c r="BB191" s="251">
        <f t="shared" ref="BB191:BB192" si="163">SUM(AU191:BA191)-AT191</f>
        <v>0</v>
      </c>
      <c r="BC191" s="71"/>
      <c r="BD191" s="71"/>
      <c r="BE191" s="71"/>
      <c r="BF191" s="71"/>
    </row>
    <row r="192" spans="1:58" ht="46.8" outlineLevel="2">
      <c r="A192" s="115"/>
      <c r="B192" s="200"/>
      <c r="C192" s="330"/>
      <c r="D192" s="343"/>
      <c r="E192" s="328"/>
      <c r="F192" s="328"/>
      <c r="G192" s="328"/>
      <c r="H192" s="199" t="s">
        <v>238</v>
      </c>
      <c r="I192" s="130"/>
      <c r="J192" s="126"/>
      <c r="K192" s="126"/>
      <c r="L192" s="125" t="str">
        <f>IF(I192&lt;&gt;0,((VLOOKUP(I192,'1. Standard_Cost'!$B$4:$D$11,2)+VLOOKUP(I192,'1. Standard_Cost'!$B$4:$D$11,3))*J192*K192),"0")</f>
        <v>0</v>
      </c>
      <c r="M192" s="125">
        <f>L192*'1. Standard_Cost'!$F$4</f>
        <v>0</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c r="AD192" s="129"/>
      <c r="AE192" s="127">
        <f>SUM(AD192,AC192,AB192,Y192,U192,T192,S192,R192)*'1. Standard_Cost'!$B$31</f>
        <v>0</v>
      </c>
      <c r="AF192" s="127">
        <f>SUM(AE192,AD192,AC192,AB192,Y192,U192,T192,S192,R192)</f>
        <v>0</v>
      </c>
      <c r="AG192" s="126"/>
      <c r="AH192" s="126"/>
      <c r="AI192" s="126"/>
      <c r="AJ192" s="130"/>
      <c r="AK192" s="130"/>
      <c r="AL192" s="130"/>
      <c r="AM192" s="127">
        <f>AG192*'1. Standard_Cost'!$B$27+'Incremental_Cost Year 1'!AH192*'1. Standard_Cost'!$C$27+'Incremental_Cost Year 1'!AI192*'1. Standard_Cost'!$D$27+'Incremental_Cost Year 1'!AJ192+'Incremental_Cost Year 1'!AL192+AK192</f>
        <v>0</v>
      </c>
      <c r="AN192" s="127">
        <f>AM192*'1. Standard_Cost'!$C$31</f>
        <v>0</v>
      </c>
      <c r="AO192" s="130"/>
      <c r="AP192" s="256"/>
      <c r="AQ192" s="171">
        <f>L192+M192</f>
        <v>0</v>
      </c>
      <c r="AR192" s="171">
        <f>AF192</f>
        <v>0</v>
      </c>
      <c r="AS192" s="171">
        <f>AM192+AN192</f>
        <v>0</v>
      </c>
      <c r="AT192" s="171">
        <f>SUM(AQ192,AR192,AS192)</f>
        <v>0</v>
      </c>
      <c r="AU192" s="250"/>
      <c r="AV192" s="250"/>
      <c r="AW192" s="250"/>
      <c r="AX192" s="250"/>
      <c r="AY192" s="250"/>
      <c r="AZ192" s="250"/>
      <c r="BA192" s="250"/>
      <c r="BB192" s="251">
        <f t="shared" si="163"/>
        <v>0</v>
      </c>
      <c r="BC192" s="71"/>
      <c r="BD192" s="71"/>
      <c r="BE192" s="71"/>
      <c r="BF192" s="71"/>
    </row>
    <row r="193" spans="1:58" ht="15.6" outlineLevel="1">
      <c r="A193" s="115"/>
      <c r="B193" s="200"/>
      <c r="C193" s="330"/>
      <c r="D193" s="343"/>
      <c r="E193" s="328"/>
      <c r="F193" s="328"/>
      <c r="G193" s="328"/>
      <c r="H193" s="150" t="s">
        <v>239</v>
      </c>
      <c r="I193" s="252"/>
      <c r="J193" s="252"/>
      <c r="K193" s="252"/>
      <c r="L193" s="127">
        <f>SUM(L191:L192)</f>
        <v>2828000</v>
      </c>
      <c r="M193" s="127">
        <f>SUM(M191:M192)</f>
        <v>472276</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1000000</v>
      </c>
      <c r="AD193" s="127">
        <f>SUM(AD191:AD192)</f>
        <v>0</v>
      </c>
      <c r="AE193" s="127">
        <f>SUM(AE191:AE192)</f>
        <v>0</v>
      </c>
      <c r="AF193" s="127">
        <f>SUM(AF191:AF192)</f>
        <v>1000000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3300276</v>
      </c>
      <c r="AR193" s="175">
        <f>SUM(AR191:AR192)</f>
        <v>1000000</v>
      </c>
      <c r="AS193" s="175">
        <f>SUM(AS191:AS192)</f>
        <v>0</v>
      </c>
      <c r="AT193" s="175">
        <f>SUM(AT191:AT192)</f>
        <v>4300276</v>
      </c>
      <c r="AU193" s="175">
        <f t="shared" ref="AU193:BA193" si="164">SUM(AU191:AU192)</f>
        <v>4300276</v>
      </c>
      <c r="AV193" s="175">
        <f t="shared" si="164"/>
        <v>0</v>
      </c>
      <c r="AW193" s="175">
        <f t="shared" si="164"/>
        <v>0</v>
      </c>
      <c r="AX193" s="175">
        <f t="shared" si="164"/>
        <v>0</v>
      </c>
      <c r="AY193" s="175">
        <f t="shared" si="164"/>
        <v>0</v>
      </c>
      <c r="AZ193" s="175">
        <f t="shared" si="164"/>
        <v>0</v>
      </c>
      <c r="BA193" s="175">
        <f t="shared" si="164"/>
        <v>0</v>
      </c>
      <c r="BB193" s="175">
        <f>SUM(BB191:BB192)</f>
        <v>0</v>
      </c>
      <c r="BC193" s="71"/>
      <c r="BD193" s="71"/>
      <c r="BE193" s="71"/>
      <c r="BF193" s="71"/>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1'!AH194*'1. Standard_Cost'!$C$27+'Incremental_Cost Year 1'!AI194*'1. Standard_Cost'!$D$27+'Incremental_Cost Year 1'!AJ194+'Incremental_Cost Year 1'!AL194+AK194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65">SUM(AU194:BA194)-AT194</f>
        <v>-9.9999999976716936E-2</v>
      </c>
      <c r="BC194" s="71"/>
      <c r="BD194" s="71"/>
      <c r="BE194" s="71"/>
      <c r="BF194" s="71"/>
    </row>
    <row r="195" spans="1:58" ht="46.8"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1'!AH195*'1. Standard_Cost'!$C$27+'Incremental_Cost Year 1'!AI195*'1. Standard_Cost'!$D$27+'Incremental_Cost Year 1'!AJ195+'Incremental_Cost Year 1'!AL195+AK195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65"/>
        <v>0</v>
      </c>
      <c r="BC195" s="71"/>
      <c r="BD195" s="71"/>
      <c r="BE195" s="71"/>
      <c r="BF195" s="71"/>
    </row>
    <row r="196" spans="1:58" ht="62.4"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66">SUM(AU194:AU195)</f>
        <v>832562</v>
      </c>
      <c r="AV196" s="175">
        <f t="shared" si="166"/>
        <v>0</v>
      </c>
      <c r="AW196" s="175">
        <f t="shared" si="166"/>
        <v>0</v>
      </c>
      <c r="AX196" s="175">
        <f t="shared" si="166"/>
        <v>0</v>
      </c>
      <c r="AY196" s="175">
        <f t="shared" si="166"/>
        <v>0</v>
      </c>
      <c r="AZ196" s="175">
        <f t="shared" si="166"/>
        <v>0</v>
      </c>
      <c r="BA196" s="175">
        <f t="shared" si="166"/>
        <v>0</v>
      </c>
      <c r="BB196" s="175">
        <f>SUM(BB194:BB195)</f>
        <v>-9.9999999976716936E-2</v>
      </c>
      <c r="BC196" s="71"/>
      <c r="BD196" s="71"/>
      <c r="BE196" s="71"/>
      <c r="BF196" s="71"/>
    </row>
    <row r="197" spans="1:58" s="75" customFormat="1" ht="70.2" customHeight="1">
      <c r="A197" s="120"/>
      <c r="B197" s="386" t="s">
        <v>243</v>
      </c>
      <c r="C197" s="387"/>
      <c r="D197" s="387"/>
      <c r="E197" s="388"/>
      <c r="F197" s="279"/>
      <c r="G197" s="279"/>
      <c r="H197" s="279" t="s">
        <v>184</v>
      </c>
      <c r="I197" s="243"/>
      <c r="J197" s="243"/>
      <c r="K197" s="243"/>
      <c r="L197" s="243">
        <f>SUM(L198,L213,L221,L226,L232,L238)</f>
        <v>219181042.85714287</v>
      </c>
      <c r="M197" s="243">
        <f>SUM(M198,M213,M221,M226,M232,M238)</f>
        <v>36603234.157142863</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284153666.66666669</v>
      </c>
      <c r="AD197" s="243">
        <f>SUM(AD198,AD213,AD221,AD226,AD232,AD238)</f>
        <v>0</v>
      </c>
      <c r="AE197" s="243">
        <f>SUM(AE198,AE213,AE221,AE226,AE232,AE238)</f>
        <v>406800</v>
      </c>
      <c r="AF197" s="243">
        <f>SUM(AF198,AF213,AF221,AF226,AF232,AF238)</f>
        <v>286270466.66666669</v>
      </c>
      <c r="AG197" s="243"/>
      <c r="AH197" s="243"/>
      <c r="AI197" s="243"/>
      <c r="AJ197" s="243">
        <f>SUM(AJ198,AJ213,AJ221,AJ226,AJ232,AJ238)</f>
        <v>0</v>
      </c>
      <c r="AK197" s="243">
        <f>SUM(AK198,AK213,AK221,AK226,AK232,AK238)</f>
        <v>0</v>
      </c>
      <c r="AL197" s="243">
        <f>SUM(AL198,AL213,AL221,AL226,AL232,AL238)</f>
        <v>220000000</v>
      </c>
      <c r="AM197" s="243">
        <f>SUM(AM198,AM213,AM221,AM226,AM232,AM238)</f>
        <v>220000000</v>
      </c>
      <c r="AN197" s="243">
        <f>SUM(AN198,AN213,AN221,AN226,AN232,AN238)</f>
        <v>3000000</v>
      </c>
      <c r="AO197" s="243"/>
      <c r="AP197" s="244"/>
      <c r="AQ197" s="245">
        <f>SUM(AQ198,AQ213,AQ221,AQ226,AQ232,AQ238)</f>
        <v>255784277.01428574</v>
      </c>
      <c r="AR197" s="245">
        <f>SUM(AR198,AR213,AR221,AR226,AR232,AR238)</f>
        <v>286270466.66666669</v>
      </c>
      <c r="AS197" s="245">
        <f>SUM(AS198,AS213,AS221,AS226,AS232,AS238)</f>
        <v>223000000</v>
      </c>
      <c r="AT197" s="245">
        <f>SUM(AT198,AT213,AT221,AT226,AT232,AT238)</f>
        <v>765054743.68095243</v>
      </c>
      <c r="AU197" s="245">
        <f t="shared" ref="AU197:BA197" si="167">SUM(AU198,AU213,AU221,AU226,AU232,AU238)</f>
        <v>539973943.68095243</v>
      </c>
      <c r="AV197" s="245">
        <f t="shared" si="167"/>
        <v>0</v>
      </c>
      <c r="AW197" s="245">
        <f t="shared" si="167"/>
        <v>223000000</v>
      </c>
      <c r="AX197" s="245">
        <f t="shared" si="167"/>
        <v>0</v>
      </c>
      <c r="AY197" s="245">
        <f t="shared" si="167"/>
        <v>2080800</v>
      </c>
      <c r="AZ197" s="245">
        <f t="shared" si="167"/>
        <v>0</v>
      </c>
      <c r="BA197" s="245">
        <f t="shared" si="167"/>
        <v>0</v>
      </c>
      <c r="BB197" s="245">
        <f t="shared" ref="BB197" si="168">SUM(BB198,BB213,BB221,BB226,BB232,BB238)</f>
        <v>0</v>
      </c>
    </row>
    <row r="198" spans="1:58" s="76" customFormat="1" ht="49.2" customHeight="1">
      <c r="A198" s="143"/>
      <c r="B198" s="332"/>
      <c r="C198" s="389" t="s">
        <v>244</v>
      </c>
      <c r="D198" s="389"/>
      <c r="E198" s="390"/>
      <c r="F198" s="284"/>
      <c r="G198" s="340"/>
      <c r="H198" s="144" t="s">
        <v>185</v>
      </c>
      <c r="I198" s="269"/>
      <c r="J198" s="257"/>
      <c r="K198" s="257"/>
      <c r="L198" s="258">
        <f>SUM(L203,L209,L212)</f>
        <v>5605642.8571428573</v>
      </c>
      <c r="M198" s="258">
        <f>SUM(M203,M209,M212)</f>
        <v>936142.35714285716</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220000000</v>
      </c>
      <c r="AM198" s="258">
        <f>SUM(AM203,AM209,AM212)</f>
        <v>220000000</v>
      </c>
      <c r="AN198" s="258">
        <f>SUM(AN203,AN209,AN212)</f>
        <v>3000000</v>
      </c>
      <c r="AO198" s="259"/>
      <c r="AP198" s="260"/>
      <c r="AQ198" s="261">
        <f>SUM(AQ203,AQ209,AQ212)</f>
        <v>6541785.2142857146</v>
      </c>
      <c r="AR198" s="261">
        <f>SUM(AR203,AR209,AR212)</f>
        <v>2080800</v>
      </c>
      <c r="AS198" s="261">
        <f>SUM(AS203,AS209,AS212)</f>
        <v>223000000</v>
      </c>
      <c r="AT198" s="261">
        <f>SUM(AT203,AT209,AT212)</f>
        <v>231622585.2142857</v>
      </c>
      <c r="AU198" s="261">
        <f t="shared" ref="AU198:BA198" si="169">SUM(AU203,AU209,AU212)</f>
        <v>6541785.2142857146</v>
      </c>
      <c r="AV198" s="261">
        <f t="shared" si="169"/>
        <v>0</v>
      </c>
      <c r="AW198" s="261">
        <f t="shared" si="169"/>
        <v>223000000</v>
      </c>
      <c r="AX198" s="261">
        <f t="shared" si="169"/>
        <v>0</v>
      </c>
      <c r="AY198" s="261">
        <f t="shared" si="169"/>
        <v>2080800</v>
      </c>
      <c r="AZ198" s="261">
        <f t="shared" si="169"/>
        <v>0</v>
      </c>
      <c r="BA198" s="261">
        <f t="shared" si="169"/>
        <v>0</v>
      </c>
      <c r="BB198" s="261">
        <f t="shared" ref="BB198" si="170">SUM(BB203,BB209,BB212)</f>
        <v>0</v>
      </c>
    </row>
    <row r="199" spans="1:58" s="74" customFormat="1" ht="62.4" outlineLevel="2">
      <c r="A199" s="115"/>
      <c r="B199" s="200"/>
      <c r="C199" s="201"/>
      <c r="D199" s="202"/>
      <c r="E199" s="226"/>
      <c r="F199" s="277"/>
      <c r="G199" s="278"/>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1'!AH199*'1. Standard_Cost'!$C$27+'Incremental_Cost Year 1'!AI199*'1. Standard_Cost'!$D$27+'Incremental_Cost Year 1'!AJ199+'Incremental_Cost Year 1'!AL199+AK199</f>
        <v>0</v>
      </c>
      <c r="AN199" s="127">
        <f>AM199*'1. Standard_Cost'!$C$31</f>
        <v>0</v>
      </c>
      <c r="AO199" s="130"/>
      <c r="AP199" s="239"/>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71">SUM(AU199:BA199)-AT199</f>
        <v>0</v>
      </c>
    </row>
    <row r="200" spans="1:58" s="74" customFormat="1" ht="93.6" outlineLevel="2">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1'!AH200*'1. Standard_Cost'!$C$27+'Incremental_Cost Year 1'!AI200*'1. Standard_Cost'!$D$27+'Incremental_Cost Year 1'!AJ200+'Incremental_Cost Year 1'!AL200+AK200</f>
        <v>0</v>
      </c>
      <c r="AN200" s="127">
        <f>AM200*'1. Standard_Cost'!$C$31</f>
        <v>0</v>
      </c>
      <c r="AO200" s="130"/>
      <c r="AP200" s="239"/>
      <c r="AQ200" s="171">
        <f>L200+M200</f>
        <v>2352672</v>
      </c>
      <c r="AR200" s="171">
        <f>AF200</f>
        <v>2080800</v>
      </c>
      <c r="AS200" s="171">
        <f>AM200+AN200</f>
        <v>0</v>
      </c>
      <c r="AT200" s="171">
        <f>SUM(AQ200,AR200,AS200)</f>
        <v>4433472</v>
      </c>
      <c r="AU200" s="250">
        <f>AQ200</f>
        <v>2352672</v>
      </c>
      <c r="AV200" s="250"/>
      <c r="AW200" s="250"/>
      <c r="AX200" s="250"/>
      <c r="AY200" s="250">
        <v>2080800</v>
      </c>
      <c r="AZ200" s="250"/>
      <c r="BA200" s="250"/>
      <c r="BB200" s="251">
        <f t="shared" si="171"/>
        <v>0</v>
      </c>
    </row>
    <row r="201" spans="1:58" s="74" customFormat="1"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1'!AH201*'1. Standard_Cost'!$C$27+'Incremental_Cost Year 1'!AI201*'1. Standard_Cost'!$D$27+'Incremental_Cost Year 1'!AJ201+'Incremental_Cost Year 1'!AL201+AK201</f>
        <v>0</v>
      </c>
      <c r="AN201" s="127">
        <f>AM201*'1. Standard_Cost'!$C$31</f>
        <v>0</v>
      </c>
      <c r="AO201" s="130"/>
      <c r="AP201" s="239"/>
      <c r="AQ201" s="171">
        <f>L201+M201</f>
        <v>0</v>
      </c>
      <c r="AR201" s="171">
        <f>AF201</f>
        <v>0</v>
      </c>
      <c r="AS201" s="171">
        <f>AM201+AN201</f>
        <v>0</v>
      </c>
      <c r="AT201" s="171">
        <f>SUM(AQ201,AR201,AS201)</f>
        <v>0</v>
      </c>
      <c r="AU201" s="250"/>
      <c r="AV201" s="250"/>
      <c r="AW201" s="250"/>
      <c r="AX201" s="250"/>
      <c r="AY201" s="250"/>
      <c r="AZ201" s="250"/>
      <c r="BA201" s="250"/>
      <c r="BB201" s="251">
        <f t="shared" si="171"/>
        <v>0</v>
      </c>
    </row>
    <row r="202" spans="1:58" s="74" customFormat="1"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v>200000000</v>
      </c>
      <c r="AM202" s="127">
        <f>AG202*'1. Standard_Cost'!$B$27+'Incremental_Cost Year 1'!AH202*'1. Standard_Cost'!$C$27+'Incremental_Cost Year 1'!AI202*'1. Standard_Cost'!$D$27+'Incremental_Cost Year 1'!AJ202+'Incremental_Cost Year 1'!AL202+AK202</f>
        <v>200000000</v>
      </c>
      <c r="AN202" s="127"/>
      <c r="AO202" s="130"/>
      <c r="AP202" s="239"/>
      <c r="AQ202" s="171">
        <f>L202+M202</f>
        <v>0</v>
      </c>
      <c r="AR202" s="171">
        <f>AF202</f>
        <v>0</v>
      </c>
      <c r="AS202" s="171">
        <f>AM202+AN202</f>
        <v>200000000</v>
      </c>
      <c r="AT202" s="171">
        <f>SUM(AQ202,AR202,AS202)</f>
        <v>200000000</v>
      </c>
      <c r="AU202" s="250"/>
      <c r="AV202" s="250"/>
      <c r="AW202" s="250">
        <v>200000000</v>
      </c>
      <c r="AX202" s="250"/>
      <c r="AY202" s="250"/>
      <c r="AZ202" s="250"/>
      <c r="BA202" s="250"/>
      <c r="BB202" s="251">
        <f t="shared" si="171"/>
        <v>0</v>
      </c>
    </row>
    <row r="203" spans="1:58" s="74" customFormat="1" ht="46.8" outlineLevel="1">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200000000</v>
      </c>
      <c r="AM203" s="127">
        <f>SUM(AM199:AM202)</f>
        <v>200000000</v>
      </c>
      <c r="AN203" s="127">
        <f>SUM(AN199:AN202)</f>
        <v>0</v>
      </c>
      <c r="AO203" s="253"/>
      <c r="AP203" s="254"/>
      <c r="AQ203" s="175">
        <f>SUM(AQ199:AQ202)</f>
        <v>6541785.2142857146</v>
      </c>
      <c r="AR203" s="175">
        <f>SUM(AR199:AR202)</f>
        <v>2080800</v>
      </c>
      <c r="AS203" s="175">
        <f>SUM(AS199:AS202)</f>
        <v>200000000</v>
      </c>
      <c r="AT203" s="175">
        <f>SUM(AT199:AT202)</f>
        <v>208622585.2142857</v>
      </c>
      <c r="AU203" s="175">
        <f t="shared" ref="AU203:BA203" si="172">SUM(AU199:AU202)</f>
        <v>6541785.2142857146</v>
      </c>
      <c r="AV203" s="175">
        <f t="shared" si="172"/>
        <v>0</v>
      </c>
      <c r="AW203" s="175">
        <f t="shared" si="172"/>
        <v>200000000</v>
      </c>
      <c r="AX203" s="175">
        <f t="shared" si="172"/>
        <v>0</v>
      </c>
      <c r="AY203" s="175">
        <f t="shared" si="172"/>
        <v>2080800</v>
      </c>
      <c r="AZ203" s="175">
        <f t="shared" si="172"/>
        <v>0</v>
      </c>
      <c r="BA203" s="175">
        <f t="shared" si="172"/>
        <v>0</v>
      </c>
      <c r="BB203" s="175">
        <f t="shared" ref="BB203" si="173">SUM(BB199:BB202)</f>
        <v>0</v>
      </c>
    </row>
    <row r="204" spans="1:58" s="74" customFormat="1" ht="78" outlineLevel="2">
      <c r="A204" s="115"/>
      <c r="B204" s="200"/>
      <c r="C204" s="201"/>
      <c r="D204" s="202"/>
      <c r="E204" s="226"/>
      <c r="F204" s="277"/>
      <c r="G204" s="278"/>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v>20000000</v>
      </c>
      <c r="AM204" s="127">
        <f>AG204*'1. Standard_Cost'!$B$27+'Incremental_Cost Year 1'!AH204*'1. Standard_Cost'!$C$27+'Incremental_Cost Year 1'!AI204*'1. Standard_Cost'!$D$27+'Incremental_Cost Year 1'!AJ204+'Incremental_Cost Year 1'!AL204+AK204</f>
        <v>20000000</v>
      </c>
      <c r="AN204" s="127">
        <f>AM204*'1. Standard_Cost'!$C$31</f>
        <v>3000000</v>
      </c>
      <c r="AO204" s="130"/>
      <c r="AP204" s="239"/>
      <c r="AQ204" s="171">
        <f>L204+M204</f>
        <v>0</v>
      </c>
      <c r="AR204" s="171">
        <f>AF204</f>
        <v>0</v>
      </c>
      <c r="AS204" s="171">
        <f>AM204+AN204</f>
        <v>23000000</v>
      </c>
      <c r="AT204" s="171">
        <f>SUM(AQ204,AR204,AS204)</f>
        <v>23000000</v>
      </c>
      <c r="AU204" s="250"/>
      <c r="AV204" s="250"/>
      <c r="AW204" s="250">
        <f>AT204</f>
        <v>23000000</v>
      </c>
      <c r="AX204" s="250"/>
      <c r="AY204" s="250"/>
      <c r="AZ204" s="250"/>
      <c r="BA204" s="250"/>
      <c r="BB204" s="251">
        <f t="shared" ref="BB204:BB208" si="174">SUM(AU204:BA204)-AT204</f>
        <v>0</v>
      </c>
    </row>
    <row r="205" spans="1:58" s="74" customFormat="1" ht="46.8"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0</v>
      </c>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1'!AH205*'1. Standard_Cost'!$C$27+'Incremental_Cost Year 1'!AI205*'1. Standard_Cost'!$D$27+'Incremental_Cost Year 1'!AJ205+'Incremental_Cost Year 1'!AL205+AK205</f>
        <v>0</v>
      </c>
      <c r="AN205" s="127">
        <f>AM205*'1. Standard_Cost'!$C$31</f>
        <v>0</v>
      </c>
      <c r="AO205" s="130"/>
      <c r="AP205" s="239"/>
      <c r="AQ205" s="171">
        <f>L205+M205</f>
        <v>0</v>
      </c>
      <c r="AR205" s="171">
        <f>AF205</f>
        <v>0</v>
      </c>
      <c r="AS205" s="171">
        <f>AM205+AN205</f>
        <v>0</v>
      </c>
      <c r="AT205" s="171">
        <f>SUM(AQ205,AR205,AS205)</f>
        <v>0</v>
      </c>
      <c r="AU205" s="250">
        <f>AT205</f>
        <v>0</v>
      </c>
      <c r="AV205" s="250"/>
      <c r="AW205" s="250"/>
      <c r="AX205" s="250"/>
      <c r="AY205" s="250"/>
      <c r="AZ205" s="250"/>
      <c r="BA205" s="250"/>
      <c r="BB205" s="251">
        <f t="shared" si="174"/>
        <v>0</v>
      </c>
    </row>
    <row r="206" spans="1:58" s="74" customFormat="1" ht="62.4"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1'!AH206*'1. Standard_Cost'!$C$27+'Incremental_Cost Year 1'!AI206*'1. Standard_Cost'!$D$27+'Incremental_Cost Year 1'!AJ206+'Incremental_Cost Year 1'!AL206+AK206</f>
        <v>0</v>
      </c>
      <c r="AN206" s="127">
        <f>AM206*'1. Standard_Cost'!$C$31</f>
        <v>0</v>
      </c>
      <c r="AO206" s="130"/>
      <c r="AP206" s="239"/>
      <c r="AQ206" s="171">
        <f>L206+M206</f>
        <v>0</v>
      </c>
      <c r="AR206" s="171">
        <f>AF206</f>
        <v>0</v>
      </c>
      <c r="AS206" s="171">
        <f>AM206+AN206</f>
        <v>0</v>
      </c>
      <c r="AT206" s="171">
        <f>SUM(AQ206,AR206,AS206)</f>
        <v>0</v>
      </c>
      <c r="AU206" s="250"/>
      <c r="AV206" s="250"/>
      <c r="AW206" s="250"/>
      <c r="AX206" s="250"/>
      <c r="AY206" s="250"/>
      <c r="AZ206" s="250"/>
      <c r="BA206" s="250"/>
      <c r="BB206" s="251">
        <f t="shared" si="174"/>
        <v>0</v>
      </c>
    </row>
    <row r="207" spans="1:58" s="74" customFormat="1" ht="62.4"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1'!AH207*'1. Standard_Cost'!$C$27+'Incremental_Cost Year 1'!AI207*'1. Standard_Cost'!$D$27+'Incremental_Cost Year 1'!AJ207+'Incremental_Cost Year 1'!AL207+AK207</f>
        <v>0</v>
      </c>
      <c r="AN207" s="127">
        <f>AM207*'1. Standard_Cost'!$C$31</f>
        <v>0</v>
      </c>
      <c r="AO207" s="130"/>
      <c r="AP207" s="239"/>
      <c r="AQ207" s="171">
        <f>L207+M207</f>
        <v>0</v>
      </c>
      <c r="AR207" s="171">
        <f>AF207</f>
        <v>0</v>
      </c>
      <c r="AS207" s="171">
        <f>AM207+AN207</f>
        <v>0</v>
      </c>
      <c r="AT207" s="171">
        <f>SUM(AQ207,AR207,AS207)</f>
        <v>0</v>
      </c>
      <c r="AU207" s="250"/>
      <c r="AV207" s="250"/>
      <c r="AW207" s="250"/>
      <c r="AX207" s="250"/>
      <c r="AY207" s="250"/>
      <c r="AZ207" s="250"/>
      <c r="BA207" s="250"/>
      <c r="BB207" s="251">
        <f t="shared" si="174"/>
        <v>0</v>
      </c>
    </row>
    <row r="208" spans="1:58" s="74" customFormat="1" ht="62.4"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1'!AH208*'1. Standard_Cost'!$C$27+'Incremental_Cost Year 1'!AI208*'1. Standard_Cost'!$D$27+'Incremental_Cost Year 1'!AJ208+'Incremental_Cost Year 1'!AL208+AK208</f>
        <v>0</v>
      </c>
      <c r="AN208" s="127">
        <f>AM208*'1. Standard_Cost'!$C$31</f>
        <v>0</v>
      </c>
      <c r="AO208" s="130"/>
      <c r="AP208" s="239"/>
      <c r="AQ208" s="171">
        <f>L208+M208</f>
        <v>0</v>
      </c>
      <c r="AR208" s="171">
        <f>AF208</f>
        <v>0</v>
      </c>
      <c r="AS208" s="171">
        <f>AM208+AN208</f>
        <v>0</v>
      </c>
      <c r="AT208" s="171">
        <f>SUM(AQ208,AR208,AS208)</f>
        <v>0</v>
      </c>
      <c r="AU208" s="250"/>
      <c r="AV208" s="250"/>
      <c r="AW208" s="250"/>
      <c r="AX208" s="250"/>
      <c r="AY208" s="250"/>
      <c r="AZ208" s="250"/>
      <c r="BA208" s="250"/>
      <c r="BB208" s="251">
        <f t="shared" si="174"/>
        <v>0</v>
      </c>
    </row>
    <row r="209" spans="1:54" s="74" customFormat="1" ht="62.4"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75">SUM(R204:R208)</f>
        <v>0</v>
      </c>
      <c r="S209" s="127">
        <f t="shared" si="175"/>
        <v>0</v>
      </c>
      <c r="T209" s="127">
        <f t="shared" si="175"/>
        <v>0</v>
      </c>
      <c r="U209" s="127">
        <f t="shared" si="175"/>
        <v>0</v>
      </c>
      <c r="V209" s="252"/>
      <c r="W209" s="252"/>
      <c r="X209" s="252"/>
      <c r="Y209" s="127">
        <f>SUM(Y204:Y208)</f>
        <v>0</v>
      </c>
      <c r="Z209" s="252"/>
      <c r="AA209" s="252"/>
      <c r="AB209" s="127">
        <f t="shared" ref="AB209:AF209" si="176">SUM(AB204:AB208)</f>
        <v>0</v>
      </c>
      <c r="AC209" s="127">
        <f t="shared" si="176"/>
        <v>0</v>
      </c>
      <c r="AD209" s="127">
        <f t="shared" si="176"/>
        <v>0</v>
      </c>
      <c r="AE209" s="127">
        <f t="shared" si="176"/>
        <v>0</v>
      </c>
      <c r="AF209" s="127">
        <f t="shared" si="176"/>
        <v>0</v>
      </c>
      <c r="AG209" s="252"/>
      <c r="AH209" s="252"/>
      <c r="AI209" s="252"/>
      <c r="AJ209" s="127">
        <f t="shared" ref="AJ209:AN209" si="177">SUM(AJ204:AJ208)</f>
        <v>0</v>
      </c>
      <c r="AK209" s="127">
        <f t="shared" si="177"/>
        <v>0</v>
      </c>
      <c r="AL209" s="127">
        <f t="shared" si="177"/>
        <v>20000000</v>
      </c>
      <c r="AM209" s="127">
        <f t="shared" si="177"/>
        <v>20000000</v>
      </c>
      <c r="AN209" s="127">
        <f t="shared" si="177"/>
        <v>3000000</v>
      </c>
      <c r="AO209" s="253"/>
      <c r="AP209" s="254"/>
      <c r="AQ209" s="127">
        <f t="shared" ref="AQ209:BB209" si="178">SUM(AQ204:AQ208)</f>
        <v>0</v>
      </c>
      <c r="AR209" s="127">
        <f t="shared" si="178"/>
        <v>0</v>
      </c>
      <c r="AS209" s="127">
        <f t="shared" si="178"/>
        <v>23000000</v>
      </c>
      <c r="AT209" s="127">
        <f t="shared" si="178"/>
        <v>23000000</v>
      </c>
      <c r="AU209" s="127">
        <f t="shared" si="178"/>
        <v>0</v>
      </c>
      <c r="AV209" s="127">
        <f t="shared" si="178"/>
        <v>0</v>
      </c>
      <c r="AW209" s="127">
        <f t="shared" si="178"/>
        <v>23000000</v>
      </c>
      <c r="AX209" s="127">
        <f t="shared" si="178"/>
        <v>0</v>
      </c>
      <c r="AY209" s="127">
        <f t="shared" si="178"/>
        <v>0</v>
      </c>
      <c r="AZ209" s="127">
        <f t="shared" si="178"/>
        <v>0</v>
      </c>
      <c r="BA209" s="127">
        <f t="shared" si="178"/>
        <v>0</v>
      </c>
      <c r="BB209" s="127">
        <f t="shared" si="178"/>
        <v>0</v>
      </c>
    </row>
    <row r="210" spans="1:54" s="74" customFormat="1" ht="124.8" outlineLevel="2">
      <c r="A210" s="115"/>
      <c r="B210" s="200"/>
      <c r="C210" s="201"/>
      <c r="D210" s="202"/>
      <c r="E210" s="226"/>
      <c r="F210" s="277"/>
      <c r="G210" s="278"/>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1'!AH210*'1. Standard_Cost'!$C$27+'Incremental_Cost Year 1'!AI210*'1. Standard_Cost'!$D$27+'Incremental_Cost Year 1'!AJ210+'Incremental_Cost Year 1'!AL210+AK210</f>
        <v>0</v>
      </c>
      <c r="AN210" s="127">
        <f>AM210*'1. Standard_Cost'!$C$31</f>
        <v>0</v>
      </c>
      <c r="AO210" s="130"/>
      <c r="AP210" s="239"/>
      <c r="AQ210" s="171">
        <f>L210+M210</f>
        <v>0</v>
      </c>
      <c r="AR210" s="171">
        <f>AF210</f>
        <v>0</v>
      </c>
      <c r="AS210" s="171">
        <f>AM210+AN210</f>
        <v>0</v>
      </c>
      <c r="AT210" s="171">
        <f>SUM(AQ210,AR210,AS210)</f>
        <v>0</v>
      </c>
      <c r="AU210" s="250"/>
      <c r="AV210" s="250"/>
      <c r="AW210" s="250"/>
      <c r="AX210" s="250"/>
      <c r="AY210" s="250"/>
      <c r="AZ210" s="250"/>
      <c r="BA210" s="250"/>
      <c r="BB210" s="251">
        <f t="shared" ref="BB210:BB211" si="179">SUM(AU210:BA210)-AT210</f>
        <v>0</v>
      </c>
    </row>
    <row r="211" spans="1:54" s="74" customFormat="1" ht="124.8"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1'!AH211*'1. Standard_Cost'!$C$27+'Incremental_Cost Year 1'!AI211*'1. Standard_Cost'!$D$27+'Incremental_Cost Year 1'!AJ211+'Incremental_Cost Year 1'!AL211+AK211</f>
        <v>0</v>
      </c>
      <c r="AN211" s="127">
        <f>AM211*'1. Standard_Cost'!$C$31</f>
        <v>0</v>
      </c>
      <c r="AO211" s="130"/>
      <c r="AP211" s="239"/>
      <c r="AQ211" s="171">
        <f>L211+M211</f>
        <v>0</v>
      </c>
      <c r="AR211" s="171">
        <f>AF211</f>
        <v>0</v>
      </c>
      <c r="AS211" s="171">
        <f>AM211+AN211</f>
        <v>0</v>
      </c>
      <c r="AT211" s="171">
        <f>SUM(AQ211,AR211,AS211)</f>
        <v>0</v>
      </c>
      <c r="AU211" s="250"/>
      <c r="AV211" s="250"/>
      <c r="AW211" s="250"/>
      <c r="AX211" s="250"/>
      <c r="AY211" s="250"/>
      <c r="AZ211" s="250"/>
      <c r="BA211" s="250"/>
      <c r="BB211" s="251">
        <f t="shared" si="179"/>
        <v>0</v>
      </c>
    </row>
    <row r="212" spans="1:54" s="74" customFormat="1" ht="46.8"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A212" si="180">SUM(AU210:AU211)</f>
        <v>0</v>
      </c>
      <c r="AV212" s="175">
        <f t="shared" si="180"/>
        <v>0</v>
      </c>
      <c r="AW212" s="175">
        <f t="shared" si="180"/>
        <v>0</v>
      </c>
      <c r="AX212" s="175">
        <f t="shared" si="180"/>
        <v>0</v>
      </c>
      <c r="AY212" s="175">
        <f t="shared" si="180"/>
        <v>0</v>
      </c>
      <c r="AZ212" s="175">
        <f t="shared" si="180"/>
        <v>0</v>
      </c>
      <c r="BA212" s="175">
        <f t="shared" si="180"/>
        <v>0</v>
      </c>
      <c r="BB212" s="175">
        <f t="shared" ref="BB212" si="181">SUM(BB210:BB211)</f>
        <v>0</v>
      </c>
    </row>
    <row r="213" spans="1:54" s="76" customFormat="1" ht="50.4" customHeight="1">
      <c r="A213" s="143"/>
      <c r="B213" s="332"/>
      <c r="C213" s="389" t="s">
        <v>249</v>
      </c>
      <c r="D213" s="389"/>
      <c r="E213" s="390"/>
      <c r="F213" s="284"/>
      <c r="G213" s="340"/>
      <c r="H213" s="144" t="s">
        <v>299</v>
      </c>
      <c r="I213" s="257"/>
      <c r="J213" s="257"/>
      <c r="K213" s="257"/>
      <c r="L213" s="258">
        <f>SUM(L220)</f>
        <v>162586871.42857143</v>
      </c>
      <c r="M213" s="258">
        <f>SUM(M220)</f>
        <v>27152007.528571434</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283829666.66666669</v>
      </c>
      <c r="AD213" s="258">
        <f>SUM(AD220)</f>
        <v>0</v>
      </c>
      <c r="AE213" s="258">
        <f>SUM(AE220)</f>
        <v>0</v>
      </c>
      <c r="AF213" s="258">
        <f>SUM(AF220)</f>
        <v>283829666.66666669</v>
      </c>
      <c r="AG213" s="257"/>
      <c r="AH213" s="257"/>
      <c r="AI213" s="257"/>
      <c r="AJ213" s="258">
        <f>SUM(AJ220)</f>
        <v>0</v>
      </c>
      <c r="AK213" s="258">
        <f>SUM(AK220)</f>
        <v>0</v>
      </c>
      <c r="AL213" s="258">
        <f>SUM(AL220)</f>
        <v>0</v>
      </c>
      <c r="AM213" s="258">
        <f>SUM(AM220)</f>
        <v>0</v>
      </c>
      <c r="AN213" s="258">
        <f>SUM(AN220)</f>
        <v>0</v>
      </c>
      <c r="AO213" s="259"/>
      <c r="AP213" s="260"/>
      <c r="AQ213" s="261">
        <f>SUM(AQ220)</f>
        <v>189738878.95714289</v>
      </c>
      <c r="AR213" s="261">
        <f>SUM(AR220)</f>
        <v>283829666.66666669</v>
      </c>
      <c r="AS213" s="261">
        <f>SUM(AS220)</f>
        <v>0</v>
      </c>
      <c r="AT213" s="261">
        <f>SUM(AT220)</f>
        <v>473568545.62380958</v>
      </c>
      <c r="AU213" s="261">
        <f t="shared" ref="AU213:BA213" si="182">SUM(AU220)</f>
        <v>473568545.62380958</v>
      </c>
      <c r="AV213" s="261">
        <f t="shared" si="182"/>
        <v>0</v>
      </c>
      <c r="AW213" s="261">
        <f t="shared" si="182"/>
        <v>0</v>
      </c>
      <c r="AX213" s="261">
        <f t="shared" si="182"/>
        <v>0</v>
      </c>
      <c r="AY213" s="261">
        <f t="shared" si="182"/>
        <v>0</v>
      </c>
      <c r="AZ213" s="261">
        <f t="shared" si="182"/>
        <v>0</v>
      </c>
      <c r="BA213" s="261">
        <f t="shared" si="182"/>
        <v>0</v>
      </c>
      <c r="BB213" s="261">
        <f t="shared" ref="BB213" si="183">SUM(BB220)</f>
        <v>0</v>
      </c>
    </row>
    <row r="214" spans="1:54" s="74" customFormat="1"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84">SUM(AE214,AD214,AC214,AB214,Y214,U214,T214,S214,R214)</f>
        <v>0</v>
      </c>
      <c r="AG214" s="126"/>
      <c r="AH214" s="126"/>
      <c r="AI214" s="126"/>
      <c r="AJ214" s="130"/>
      <c r="AK214" s="130"/>
      <c r="AL214" s="130"/>
      <c r="AM214" s="127">
        <f>AG214*'1. Standard_Cost'!$B$27+'Incremental_Cost Year 1'!AH214*'1. Standard_Cost'!$C$27+'Incremental_Cost Year 1'!AI214*'1. Standard_Cost'!$D$27+'Incremental_Cost Year 1'!AJ214+'Incremental_Cost Year 1'!AL214+AK214</f>
        <v>0</v>
      </c>
      <c r="AN214" s="127">
        <f>AM214*'1. Standard_Cost'!$C$31</f>
        <v>0</v>
      </c>
      <c r="AO214" s="130"/>
      <c r="AP214" s="239"/>
      <c r="AQ214" s="171">
        <f t="shared" ref="AQ214:AQ219" si="185">L214+M214</f>
        <v>0</v>
      </c>
      <c r="AR214" s="171">
        <f t="shared" ref="AR214:AR219" si="186">AF214</f>
        <v>0</v>
      </c>
      <c r="AS214" s="171">
        <f t="shared" ref="AS214:AS219" si="187">AM214+AN214</f>
        <v>0</v>
      </c>
      <c r="AT214" s="171">
        <f t="shared" ref="AT214:AT219" si="188">SUM(AQ214,AR214,AS214)</f>
        <v>0</v>
      </c>
      <c r="AU214" s="250"/>
      <c r="AV214" s="250"/>
      <c r="AW214" s="250"/>
      <c r="AX214" s="250"/>
      <c r="AY214" s="250"/>
      <c r="AZ214" s="250"/>
      <c r="BA214" s="250"/>
      <c r="BB214" s="251">
        <f t="shared" ref="BB214:BB219" si="189">SUM(AU214:BA214)-AT214</f>
        <v>0</v>
      </c>
    </row>
    <row r="215" spans="1:54" s="74" customFormat="1" ht="46.8"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84"/>
        <v>0</v>
      </c>
      <c r="AG215" s="126"/>
      <c r="AH215" s="126"/>
      <c r="AI215" s="126"/>
      <c r="AJ215" s="130"/>
      <c r="AK215" s="130"/>
      <c r="AL215" s="130"/>
      <c r="AM215" s="127">
        <f>AG215*'1. Standard_Cost'!$B$27+'Incremental_Cost Year 1'!AH215*'1. Standard_Cost'!$C$27+'Incremental_Cost Year 1'!AI215*'1. Standard_Cost'!$D$27+'Incremental_Cost Year 1'!AJ215+'Incremental_Cost Year 1'!AL215+AK215</f>
        <v>0</v>
      </c>
      <c r="AN215" s="127">
        <f>AM215*'1. Standard_Cost'!$C$31</f>
        <v>0</v>
      </c>
      <c r="AO215" s="130"/>
      <c r="AP215" s="239"/>
      <c r="AQ215" s="171">
        <f t="shared" si="185"/>
        <v>0</v>
      </c>
      <c r="AR215" s="171">
        <f t="shared" si="186"/>
        <v>0</v>
      </c>
      <c r="AS215" s="171">
        <f t="shared" si="187"/>
        <v>0</v>
      </c>
      <c r="AT215" s="171">
        <f t="shared" si="188"/>
        <v>0</v>
      </c>
      <c r="AU215" s="250"/>
      <c r="AV215" s="250"/>
      <c r="AW215" s="250"/>
      <c r="AX215" s="250"/>
      <c r="AY215" s="250"/>
      <c r="AZ215" s="250"/>
      <c r="BA215" s="250"/>
      <c r="BB215" s="251">
        <f t="shared" si="189"/>
        <v>0</v>
      </c>
    </row>
    <row r="216" spans="1:54" s="74" customFormat="1"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84"/>
        <v>0</v>
      </c>
      <c r="AG216" s="126"/>
      <c r="AH216" s="126"/>
      <c r="AI216" s="126"/>
      <c r="AJ216" s="130"/>
      <c r="AK216" s="130"/>
      <c r="AL216" s="130"/>
      <c r="AM216" s="127">
        <f>AG216*'1. Standard_Cost'!$B$27+'Incremental_Cost Year 1'!AH216*'1. Standard_Cost'!$C$27+'Incremental_Cost Year 1'!AI216*'1. Standard_Cost'!$D$27+'Incremental_Cost Year 1'!AJ216+'Incremental_Cost Year 1'!AL216+AK216</f>
        <v>0</v>
      </c>
      <c r="AN216" s="127">
        <f>AM216*'1. Standard_Cost'!$C$31</f>
        <v>0</v>
      </c>
      <c r="AO216" s="130"/>
      <c r="AP216" s="239"/>
      <c r="AQ216" s="171">
        <f t="shared" si="185"/>
        <v>0</v>
      </c>
      <c r="AR216" s="171">
        <f t="shared" si="186"/>
        <v>0</v>
      </c>
      <c r="AS216" s="171">
        <f t="shared" si="187"/>
        <v>0</v>
      </c>
      <c r="AT216" s="171">
        <f t="shared" si="188"/>
        <v>0</v>
      </c>
      <c r="AU216" s="250"/>
      <c r="AV216" s="250"/>
      <c r="AW216" s="250"/>
      <c r="AX216" s="250"/>
      <c r="AY216" s="250"/>
      <c r="AZ216" s="250"/>
      <c r="BA216" s="250"/>
      <c r="BB216" s="251">
        <f t="shared" si="189"/>
        <v>0</v>
      </c>
    </row>
    <row r="217" spans="1:54" s="74" customFormat="1" ht="46.8" outlineLevel="2">
      <c r="A217" s="115"/>
      <c r="B217" s="200"/>
      <c r="C217" s="201"/>
      <c r="D217" s="203"/>
      <c r="E217" s="328"/>
      <c r="F217" s="328"/>
      <c r="G217" s="328"/>
      <c r="H217" s="213" t="s">
        <v>250</v>
      </c>
      <c r="I217" s="130" t="s">
        <v>1</v>
      </c>
      <c r="J217" s="126">
        <v>2</v>
      </c>
      <c r="K217" s="126">
        <v>824</v>
      </c>
      <c r="L217" s="125">
        <f>IF(I217&lt;&gt;0,((VLOOKUP(I217,'1. Standard_Cost'!$B$4:$D$11,2)+VLOOKUP(I217,'1. Standard_Cost'!$B$4:$D$11,3))*J217*K217),"0")</f>
        <v>118314628.57142858</v>
      </c>
      <c r="M217" s="125">
        <f>L217*'1. Standard_Cost'!$F$4</f>
        <v>19758542.971428573</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(230000000+250000000*2)/12*2</f>
        <v>121666666.66666667</v>
      </c>
      <c r="AD217" s="129"/>
      <c r="AE217" s="127"/>
      <c r="AF217" s="127">
        <f t="shared" si="184"/>
        <v>121666666.66666667</v>
      </c>
      <c r="AG217" s="126"/>
      <c r="AH217" s="126"/>
      <c r="AI217" s="126"/>
      <c r="AJ217" s="130"/>
      <c r="AK217" s="130"/>
      <c r="AL217" s="130"/>
      <c r="AM217" s="127">
        <f>AG217*'1. Standard_Cost'!$B$27+'Incremental_Cost Year 1'!AH217*'1. Standard_Cost'!$C$27+'Incremental_Cost Year 1'!AI217*'1. Standard_Cost'!$D$27+'Incremental_Cost Year 1'!AJ217+'Incremental_Cost Year 1'!AL217+AK217</f>
        <v>0</v>
      </c>
      <c r="AN217" s="127">
        <f>AM217*'1. Standard_Cost'!$C$31</f>
        <v>0</v>
      </c>
      <c r="AO217" s="130"/>
      <c r="AP217" s="239"/>
      <c r="AQ217" s="171">
        <f t="shared" si="185"/>
        <v>138073171.54285717</v>
      </c>
      <c r="AR217" s="171">
        <f t="shared" si="186"/>
        <v>121666666.66666667</v>
      </c>
      <c r="AS217" s="171">
        <f t="shared" si="187"/>
        <v>0</v>
      </c>
      <c r="AT217" s="171">
        <f t="shared" si="188"/>
        <v>259739838.20952386</v>
      </c>
      <c r="AU217" s="250">
        <f>AT217</f>
        <v>259739838.20952386</v>
      </c>
      <c r="AV217" s="250"/>
      <c r="AW217" s="250"/>
      <c r="AX217" s="250"/>
      <c r="AY217" s="250"/>
      <c r="AZ217" s="250"/>
      <c r="BA217" s="250"/>
      <c r="BB217" s="251">
        <f t="shared" si="189"/>
        <v>0</v>
      </c>
    </row>
    <row r="218" spans="1:54" s="74" customFormat="1" ht="46.8" outlineLevel="2">
      <c r="A218" s="115"/>
      <c r="B218" s="200"/>
      <c r="C218" s="201"/>
      <c r="D218" s="203"/>
      <c r="E218" s="328"/>
      <c r="F218" s="328"/>
      <c r="G218" s="328"/>
      <c r="H218" s="213" t="s">
        <v>513</v>
      </c>
      <c r="I218" s="130" t="s">
        <v>1</v>
      </c>
      <c r="J218" s="126">
        <v>2</v>
      </c>
      <c r="K218" s="126">
        <v>123</v>
      </c>
      <c r="L218" s="125">
        <f>IF(I218&lt;&gt;0,((VLOOKUP(I218,'1. Standard_Cost'!$B$4:$D$11,2)+VLOOKUP(I218,'1. Standard_Cost'!$B$4:$D$11,3))*J218*K218),"0")</f>
        <v>17661042.857142858</v>
      </c>
      <c r="M218" s="125">
        <f>L218*'1. Standard_Cost'!$F$4</f>
        <v>2949394.1571428576</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(220000000*3)/12*2</f>
        <v>110000000</v>
      </c>
      <c r="AD218" s="129"/>
      <c r="AE218" s="127"/>
      <c r="AF218" s="127">
        <f t="shared" si="184"/>
        <v>110000000</v>
      </c>
      <c r="AG218" s="126"/>
      <c r="AH218" s="126"/>
      <c r="AI218" s="126"/>
      <c r="AJ218" s="130"/>
      <c r="AK218" s="130"/>
      <c r="AL218" s="130"/>
      <c r="AM218" s="127">
        <f>AG218*'1. Standard_Cost'!$B$27+'Incremental_Cost Year 1'!AH218*'1. Standard_Cost'!$C$27+'Incremental_Cost Year 1'!AI218*'1. Standard_Cost'!$D$27+'Incremental_Cost Year 1'!AJ218+'Incremental_Cost Year 1'!AL218+AK218</f>
        <v>0</v>
      </c>
      <c r="AN218" s="127">
        <f>AM218*'1. Standard_Cost'!$C$31</f>
        <v>0</v>
      </c>
      <c r="AO218" s="130"/>
      <c r="AP218" s="239"/>
      <c r="AQ218" s="171">
        <f t="shared" si="185"/>
        <v>20610437.014285717</v>
      </c>
      <c r="AR218" s="171">
        <f t="shared" si="186"/>
        <v>110000000</v>
      </c>
      <c r="AS218" s="171">
        <f t="shared" si="187"/>
        <v>0</v>
      </c>
      <c r="AT218" s="171">
        <f t="shared" si="188"/>
        <v>130610437.01428571</v>
      </c>
      <c r="AU218" s="250">
        <f>AT218</f>
        <v>130610437.01428571</v>
      </c>
      <c r="AV218" s="250"/>
      <c r="AW218" s="250"/>
      <c r="AX218" s="250"/>
      <c r="AY218" s="250"/>
      <c r="AZ218" s="250"/>
      <c r="BA218" s="250"/>
      <c r="BB218" s="251">
        <f t="shared" si="189"/>
        <v>0</v>
      </c>
    </row>
    <row r="219" spans="1:54" s="74" customFormat="1"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84"/>
        <v>52163000</v>
      </c>
      <c r="AG219" s="126"/>
      <c r="AH219" s="126"/>
      <c r="AI219" s="126"/>
      <c r="AJ219" s="130"/>
      <c r="AK219" s="130"/>
      <c r="AL219" s="130"/>
      <c r="AM219" s="127">
        <f>AG219*'1. Standard_Cost'!$B$27+'Incremental_Cost Year 1'!AH219*'1. Standard_Cost'!$C$27+'Incremental_Cost Year 1'!AI219*'1. Standard_Cost'!$D$27+'Incremental_Cost Year 1'!AJ219+'Incremental_Cost Year 1'!AL219+AK219</f>
        <v>0</v>
      </c>
      <c r="AN219" s="127">
        <f>AM219*'1. Standard_Cost'!$C$31</f>
        <v>0</v>
      </c>
      <c r="AO219" s="130"/>
      <c r="AP219" s="239"/>
      <c r="AQ219" s="171">
        <f t="shared" si="185"/>
        <v>31055270.399999999</v>
      </c>
      <c r="AR219" s="171">
        <f t="shared" si="186"/>
        <v>52163000</v>
      </c>
      <c r="AS219" s="171">
        <f t="shared" si="187"/>
        <v>0</v>
      </c>
      <c r="AT219" s="171">
        <f t="shared" si="188"/>
        <v>83218270.400000006</v>
      </c>
      <c r="AU219" s="250">
        <f>AT219</f>
        <v>83218270.400000006</v>
      </c>
      <c r="AV219" s="250"/>
      <c r="AW219" s="250"/>
      <c r="AX219" s="250"/>
      <c r="AY219" s="250"/>
      <c r="AZ219" s="250"/>
      <c r="BA219" s="250"/>
      <c r="BB219" s="251">
        <f t="shared" si="189"/>
        <v>0</v>
      </c>
    </row>
    <row r="220" spans="1:54" s="74" customFormat="1" ht="78" outlineLevel="1">
      <c r="A220" s="115"/>
      <c r="B220" s="165"/>
      <c r="C220" s="166"/>
      <c r="D220" s="139" t="s">
        <v>557</v>
      </c>
      <c r="E220" s="212" t="s">
        <v>251</v>
      </c>
      <c r="F220" s="352">
        <v>2021</v>
      </c>
      <c r="G220" s="353">
        <v>2030</v>
      </c>
      <c r="H220" s="150" t="s">
        <v>252</v>
      </c>
      <c r="I220" s="252"/>
      <c r="J220" s="252"/>
      <c r="K220" s="252"/>
      <c r="L220" s="127">
        <f>SUM(L214:L219)</f>
        <v>162586871.42857143</v>
      </c>
      <c r="M220" s="127">
        <f>SUM(M214:M219)</f>
        <v>27152007.528571434</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283829666.66666669</v>
      </c>
      <c r="AD220" s="127">
        <f>SUM(AD214:AD219)</f>
        <v>0</v>
      </c>
      <c r="AE220" s="127">
        <f>SUM(AE214:AE219)</f>
        <v>0</v>
      </c>
      <c r="AF220" s="127">
        <f>SUM(AF214:AF219)</f>
        <v>283829666.66666669</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189738878.95714289</v>
      </c>
      <c r="AR220" s="175">
        <f>SUM(AR214:AR219)</f>
        <v>283829666.66666669</v>
      </c>
      <c r="AS220" s="175">
        <f>SUM(AS214:AS219)</f>
        <v>0</v>
      </c>
      <c r="AT220" s="175">
        <f>SUM(AT214:AT219)</f>
        <v>473568545.62380958</v>
      </c>
      <c r="AU220" s="175">
        <f t="shared" ref="AU220:BA220" si="190">SUM(AU214:AU219)</f>
        <v>473568545.62380958</v>
      </c>
      <c r="AV220" s="175">
        <f t="shared" si="190"/>
        <v>0</v>
      </c>
      <c r="AW220" s="175">
        <f t="shared" si="190"/>
        <v>0</v>
      </c>
      <c r="AX220" s="175">
        <f t="shared" si="190"/>
        <v>0</v>
      </c>
      <c r="AY220" s="175">
        <f t="shared" si="190"/>
        <v>0</v>
      </c>
      <c r="AZ220" s="175">
        <f t="shared" si="190"/>
        <v>0</v>
      </c>
      <c r="BA220" s="175">
        <f t="shared" si="190"/>
        <v>0</v>
      </c>
      <c r="BB220" s="175">
        <f t="shared" ref="BB220" si="191">SUM(BB214:BB219)</f>
        <v>0</v>
      </c>
    </row>
    <row r="221" spans="1:54" s="76" customFormat="1" ht="60" customHeight="1">
      <c r="A221" s="143"/>
      <c r="B221" s="332"/>
      <c r="C221" s="389" t="s">
        <v>253</v>
      </c>
      <c r="D221" s="389"/>
      <c r="E221" s="390"/>
      <c r="F221" s="284"/>
      <c r="G221" s="340"/>
      <c r="H221" s="144" t="s">
        <v>300</v>
      </c>
      <c r="I221" s="257"/>
      <c r="J221" s="257"/>
      <c r="K221" s="257"/>
      <c r="L221" s="258">
        <f>SUM(L225)</f>
        <v>34776000</v>
      </c>
      <c r="M221" s="258">
        <f>SUM(M225)</f>
        <v>5807592</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40583592</v>
      </c>
      <c r="AR221" s="261">
        <f>SUM(AR225)</f>
        <v>0</v>
      </c>
      <c r="AS221" s="261">
        <f>SUM(AS225)</f>
        <v>0</v>
      </c>
      <c r="AT221" s="261">
        <f>SUM(AT225)</f>
        <v>40583592</v>
      </c>
      <c r="AU221" s="261">
        <f t="shared" ref="AU221:BA221" si="192">SUM(AU225)</f>
        <v>40583592</v>
      </c>
      <c r="AV221" s="261">
        <f t="shared" si="192"/>
        <v>0</v>
      </c>
      <c r="AW221" s="261">
        <f t="shared" si="192"/>
        <v>0</v>
      </c>
      <c r="AX221" s="261">
        <f t="shared" si="192"/>
        <v>0</v>
      </c>
      <c r="AY221" s="261">
        <f t="shared" si="192"/>
        <v>0</v>
      </c>
      <c r="AZ221" s="261">
        <f t="shared" si="192"/>
        <v>0</v>
      </c>
      <c r="BA221" s="261">
        <f t="shared" si="192"/>
        <v>0</v>
      </c>
      <c r="BB221" s="261">
        <f t="shared" ref="BB221" si="193">SUM(BB225)</f>
        <v>0</v>
      </c>
    </row>
    <row r="222" spans="1:54" s="74" customFormat="1" ht="62.4" outlineLevel="2">
      <c r="A222" s="115"/>
      <c r="B222" s="200"/>
      <c r="C222" s="201"/>
      <c r="D222" s="342"/>
      <c r="E222" s="328"/>
      <c r="F222" s="328"/>
      <c r="G222" s="328"/>
      <c r="H222" s="199" t="s">
        <v>515</v>
      </c>
      <c r="I222" s="130" t="s">
        <v>3</v>
      </c>
      <c r="J222" s="126">
        <v>3</v>
      </c>
      <c r="K222" s="126">
        <v>15</v>
      </c>
      <c r="L222" s="125">
        <f>IF(I222&lt;&gt;0,((VLOOKUP(I222,'1. Standard_Cost'!$B$4:$D$11,2)+VLOOKUP(I222,'1. Standard_Cost'!$B$4:$D$11,3))*J222*K222),"0")</f>
        <v>4536000</v>
      </c>
      <c r="M222" s="125">
        <f>L222*'1. Standard_Cost'!$F$4</f>
        <v>757512</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1'!AH222*'1. Standard_Cost'!$C$27+'Incremental_Cost Year 1'!AI222*'1. Standard_Cost'!$D$27+'Incremental_Cost Year 1'!AJ222+'Incremental_Cost Year 1'!AL222+AK222</f>
        <v>0</v>
      </c>
      <c r="AN222" s="127">
        <f>AM222*'1. Standard_Cost'!$C$31</f>
        <v>0</v>
      </c>
      <c r="AO222" s="130"/>
      <c r="AP222" s="239"/>
      <c r="AQ222" s="171">
        <f>L222+M222</f>
        <v>5293512</v>
      </c>
      <c r="AR222" s="171">
        <f>AF222</f>
        <v>0</v>
      </c>
      <c r="AS222" s="171">
        <f>AM222+AN222</f>
        <v>0</v>
      </c>
      <c r="AT222" s="171">
        <f>SUM(AQ222,AR222,AS222)</f>
        <v>5293512</v>
      </c>
      <c r="AU222" s="250">
        <f>AT222</f>
        <v>5293512</v>
      </c>
      <c r="AV222" s="250"/>
      <c r="AW222" s="250"/>
      <c r="AX222" s="250"/>
      <c r="AY222" s="250"/>
      <c r="AZ222" s="250"/>
      <c r="BA222" s="250"/>
      <c r="BB222" s="251">
        <f t="shared" ref="BB222:BB224" si="194">SUM(AU222:BA222)-AT222</f>
        <v>0</v>
      </c>
    </row>
    <row r="223" spans="1:54" s="74" customFormat="1" ht="62.4" outlineLevel="2">
      <c r="A223" s="115"/>
      <c r="B223" s="200"/>
      <c r="C223" s="201"/>
      <c r="D223" s="343"/>
      <c r="E223" s="328"/>
      <c r="F223" s="328"/>
      <c r="G223" s="328"/>
      <c r="H223" s="199" t="s">
        <v>516</v>
      </c>
      <c r="I223" s="130" t="s">
        <v>3</v>
      </c>
      <c r="J223" s="126">
        <v>3</v>
      </c>
      <c r="K223" s="126">
        <v>100</v>
      </c>
      <c r="L223" s="125">
        <f>IF(I223&lt;&gt;0,((VLOOKUP(I223,'1. Standard_Cost'!$B$4:$D$11,2)+VLOOKUP(I223,'1. Standard_Cost'!$B$4:$D$11,3))*J223*K223),"0")</f>
        <v>30240000</v>
      </c>
      <c r="M223" s="125">
        <f>L223*'1. Standard_Cost'!$F$4</f>
        <v>5050080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1'!AH223*'1. Standard_Cost'!$C$27+'Incremental_Cost Year 1'!AI223*'1. Standard_Cost'!$D$27+'Incremental_Cost Year 1'!AJ223+'Incremental_Cost Year 1'!AL223+AK223</f>
        <v>0</v>
      </c>
      <c r="AN223" s="127">
        <f>AM223*'1. Standard_Cost'!$C$31</f>
        <v>0</v>
      </c>
      <c r="AO223" s="130"/>
      <c r="AP223" s="239"/>
      <c r="AQ223" s="171">
        <f>L223+M223</f>
        <v>35290080</v>
      </c>
      <c r="AR223" s="171">
        <f>AF223</f>
        <v>0</v>
      </c>
      <c r="AS223" s="171">
        <f>AM223+AN223</f>
        <v>0</v>
      </c>
      <c r="AT223" s="171">
        <f>SUM(AQ223,AR223,AS223)</f>
        <v>35290080</v>
      </c>
      <c r="AU223" s="250">
        <f>AT223</f>
        <v>35290080</v>
      </c>
      <c r="AV223" s="250"/>
      <c r="AW223" s="250"/>
      <c r="AX223" s="250"/>
      <c r="AY223" s="250"/>
      <c r="AZ223" s="250"/>
      <c r="BA223" s="250"/>
      <c r="BB223" s="251">
        <f t="shared" si="194"/>
        <v>0</v>
      </c>
    </row>
    <row r="224" spans="1:54" s="74" customFormat="1"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1'!AH224*'1. Standard_Cost'!$C$27+'Incremental_Cost Year 1'!AI224*'1. Standard_Cost'!$D$27+'Incremental_Cost Year 1'!AJ224+'Incremental_Cost Year 1'!AL224+AK224</f>
        <v>0</v>
      </c>
      <c r="AN224" s="127">
        <f>AM224*'1. Standard_Cost'!$C$31</f>
        <v>0</v>
      </c>
      <c r="AO224" s="130"/>
      <c r="AP224" s="239"/>
      <c r="AQ224" s="171">
        <f>L224+M224</f>
        <v>0</v>
      </c>
      <c r="AR224" s="171">
        <f>AF224</f>
        <v>0</v>
      </c>
      <c r="AS224" s="171">
        <f>AM224+AN224</f>
        <v>0</v>
      </c>
      <c r="AT224" s="171">
        <f>SUM(AQ224,AR224,AS224)</f>
        <v>0</v>
      </c>
      <c r="AU224" s="250"/>
      <c r="AV224" s="250"/>
      <c r="AW224" s="250"/>
      <c r="AX224" s="250"/>
      <c r="AY224" s="250"/>
      <c r="AZ224" s="250"/>
      <c r="BA224" s="250"/>
      <c r="BB224" s="251">
        <f t="shared" si="194"/>
        <v>0</v>
      </c>
    </row>
    <row r="225" spans="1:54" s="74" customFormat="1" ht="46.8" outlineLevel="1">
      <c r="A225" s="115"/>
      <c r="B225" s="165"/>
      <c r="C225" s="166"/>
      <c r="D225" s="150" t="s">
        <v>240</v>
      </c>
      <c r="E225" s="212" t="s">
        <v>255</v>
      </c>
      <c r="F225" s="142">
        <v>2021</v>
      </c>
      <c r="G225" s="209">
        <v>2022</v>
      </c>
      <c r="H225" s="150" t="s">
        <v>256</v>
      </c>
      <c r="I225" s="252"/>
      <c r="J225" s="252"/>
      <c r="K225" s="252"/>
      <c r="L225" s="127">
        <f>SUM(L222:L224)</f>
        <v>34776000</v>
      </c>
      <c r="M225" s="127">
        <f>SUM(M222:M224)</f>
        <v>5807592</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40583592</v>
      </c>
      <c r="AR225" s="175">
        <f>SUM(AR222:AR224)</f>
        <v>0</v>
      </c>
      <c r="AS225" s="175">
        <f>SUM(AS222:AS224)</f>
        <v>0</v>
      </c>
      <c r="AT225" s="175">
        <f>SUM(AT222:AT224)</f>
        <v>40583592</v>
      </c>
      <c r="AU225" s="175">
        <f t="shared" ref="AU225:BA225" si="195">SUM(AU222:AU224)</f>
        <v>40583592</v>
      </c>
      <c r="AV225" s="175">
        <f t="shared" si="195"/>
        <v>0</v>
      </c>
      <c r="AW225" s="175">
        <f t="shared" si="195"/>
        <v>0</v>
      </c>
      <c r="AX225" s="175">
        <f t="shared" si="195"/>
        <v>0</v>
      </c>
      <c r="AY225" s="175">
        <f t="shared" si="195"/>
        <v>0</v>
      </c>
      <c r="AZ225" s="175">
        <f t="shared" si="195"/>
        <v>0</v>
      </c>
      <c r="BA225" s="175">
        <f t="shared" si="195"/>
        <v>0</v>
      </c>
      <c r="BB225" s="175">
        <f t="shared" ref="BB225" si="196">SUM(BB222:BB224)</f>
        <v>0</v>
      </c>
    </row>
    <row r="226" spans="1:54" s="76" customFormat="1" ht="61.8" customHeight="1">
      <c r="A226" s="143"/>
      <c r="B226" s="332"/>
      <c r="C226" s="389" t="s">
        <v>257</v>
      </c>
      <c r="D226" s="389"/>
      <c r="E226" s="390"/>
      <c r="F226" s="284"/>
      <c r="G226" s="340"/>
      <c r="H226" s="144" t="s">
        <v>301</v>
      </c>
      <c r="I226" s="257"/>
      <c r="J226" s="257"/>
      <c r="K226" s="257"/>
      <c r="L226" s="258">
        <f>SUM(L231)</f>
        <v>11774028.571428573</v>
      </c>
      <c r="M226" s="258">
        <f>SUM(M231)</f>
        <v>1966262.7714285718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13740291.342857143</v>
      </c>
      <c r="AR226" s="261">
        <f>SUM(AR231)</f>
        <v>360000</v>
      </c>
      <c r="AS226" s="261">
        <f>SUM(AS231)</f>
        <v>0</v>
      </c>
      <c r="AT226" s="261">
        <f>SUM(AT231)</f>
        <v>14100291.342857143</v>
      </c>
      <c r="AU226" s="261">
        <f t="shared" ref="AU226:BA226" si="197">SUM(AU231)</f>
        <v>14100291.342857143</v>
      </c>
      <c r="AV226" s="261">
        <f t="shared" si="197"/>
        <v>0</v>
      </c>
      <c r="AW226" s="261">
        <f t="shared" si="197"/>
        <v>0</v>
      </c>
      <c r="AX226" s="261">
        <f t="shared" si="197"/>
        <v>0</v>
      </c>
      <c r="AY226" s="261">
        <f t="shared" si="197"/>
        <v>0</v>
      </c>
      <c r="AZ226" s="261">
        <f t="shared" si="197"/>
        <v>0</v>
      </c>
      <c r="BA226" s="261">
        <f t="shared" si="197"/>
        <v>0</v>
      </c>
      <c r="BB226" s="261">
        <f t="shared" ref="BB226" si="198">SUM(BB231)</f>
        <v>0</v>
      </c>
    </row>
    <row r="227" spans="1:54" s="74" customFormat="1" ht="46.8" outlineLevel="2">
      <c r="A227" s="115"/>
      <c r="B227" s="200"/>
      <c r="C227" s="201"/>
      <c r="D227" s="210"/>
      <c r="E227" s="328"/>
      <c r="F227" s="328"/>
      <c r="G227" s="328"/>
      <c r="H227" s="199" t="s">
        <v>517</v>
      </c>
      <c r="I227" s="130" t="s">
        <v>1</v>
      </c>
      <c r="J227" s="126">
        <v>2</v>
      </c>
      <c r="K227" s="126">
        <v>72</v>
      </c>
      <c r="L227" s="125">
        <f>IF(I227&lt;&gt;0,((VLOOKUP(I227,'1. Standard_Cost'!$B$4:$D$11,2)+VLOOKUP(I227,'1. Standard_Cost'!$B$4:$D$11,3))*J227*K227),"0")</f>
        <v>10338171.428571429</v>
      </c>
      <c r="M227" s="125">
        <f>L227*'1. Standard_Cost'!$F$4</f>
        <v>1726474.6285714288</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1'!AH227*'1. Standard_Cost'!$C$27+'Incremental_Cost Year 1'!AI227*'1. Standard_Cost'!$D$27+'Incremental_Cost Year 1'!AJ227+'Incremental_Cost Year 1'!AL227+AK227</f>
        <v>0</v>
      </c>
      <c r="AN227" s="127">
        <f>AM227*'1. Standard_Cost'!$C$31</f>
        <v>0</v>
      </c>
      <c r="AO227" s="130"/>
      <c r="AP227" s="239"/>
      <c r="AQ227" s="171">
        <f>L227+M227</f>
        <v>12064646.057142857</v>
      </c>
      <c r="AR227" s="171">
        <f>AF227</f>
        <v>0</v>
      </c>
      <c r="AS227" s="171">
        <f>AM227+AN227</f>
        <v>0</v>
      </c>
      <c r="AT227" s="171">
        <f>SUM(AQ227,AR227,AS227)</f>
        <v>12064646.057142857</v>
      </c>
      <c r="AU227" s="250">
        <f>AT227</f>
        <v>12064646.057142857</v>
      </c>
      <c r="AV227" s="250"/>
      <c r="AW227" s="250"/>
      <c r="AX227" s="250"/>
      <c r="AY227" s="250"/>
      <c r="AZ227" s="250"/>
      <c r="BA227" s="250"/>
      <c r="BB227" s="251">
        <f t="shared" ref="BB227:BB230" si="199">SUM(AU227:BA227)-AT227</f>
        <v>0</v>
      </c>
    </row>
    <row r="228" spans="1:54" s="74" customFormat="1" ht="93.6" outlineLevel="2">
      <c r="A228" s="115"/>
      <c r="B228" s="200"/>
      <c r="C228" s="201"/>
      <c r="D228" s="203"/>
      <c r="E228" s="328"/>
      <c r="F228" s="328"/>
      <c r="G228" s="328"/>
      <c r="H228" s="199" t="s">
        <v>518</v>
      </c>
      <c r="I228" s="130" t="s">
        <v>1</v>
      </c>
      <c r="J228" s="126">
        <v>2</v>
      </c>
      <c r="K228" s="126">
        <v>10</v>
      </c>
      <c r="L228" s="125">
        <f>IF(I228&lt;&gt;0,((VLOOKUP(I228,'1. Standard_Cost'!$B$4:$D$11,2)+VLOOKUP(I228,'1. Standard_Cost'!$B$4:$D$11,3))*J228*K228),"0")</f>
        <v>1435857.142857143</v>
      </c>
      <c r="M228" s="125">
        <f>L228*'1. Standard_Cost'!$F$4</f>
        <v>239788.1428571429</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1'!AH228*'1. Standard_Cost'!$C$27+'Incremental_Cost Year 1'!AI228*'1. Standard_Cost'!$D$27+'Incremental_Cost Year 1'!AJ228+'Incremental_Cost Year 1'!AL228+AK228</f>
        <v>0</v>
      </c>
      <c r="AN228" s="127">
        <f>AM228*'1. Standard_Cost'!$C$31</f>
        <v>0</v>
      </c>
      <c r="AO228" s="130"/>
      <c r="AP228" s="239"/>
      <c r="AQ228" s="171">
        <f>L228+M228</f>
        <v>1675645.2857142859</v>
      </c>
      <c r="AR228" s="171">
        <f>AF228</f>
        <v>360000</v>
      </c>
      <c r="AS228" s="171">
        <f>AM228+AN228</f>
        <v>0</v>
      </c>
      <c r="AT228" s="171">
        <f>SUM(AQ228,AR228,AS228)</f>
        <v>2035645.2857142859</v>
      </c>
      <c r="AU228" s="250">
        <f>AT228</f>
        <v>2035645.2857142859</v>
      </c>
      <c r="AV228" s="250"/>
      <c r="AW228" s="250"/>
      <c r="AX228" s="250"/>
      <c r="AY228" s="250"/>
      <c r="AZ228" s="250"/>
      <c r="BA228" s="250"/>
      <c r="BB228" s="251">
        <f t="shared" si="199"/>
        <v>0</v>
      </c>
    </row>
    <row r="229" spans="1:54" s="74" customFormat="1"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1'!AH229*'1. Standard_Cost'!$C$27+'Incremental_Cost Year 1'!AI229*'1. Standard_Cost'!$D$27+'Incremental_Cost Year 1'!AJ229+'Incremental_Cost Year 1'!AL229+AK229</f>
        <v>0</v>
      </c>
      <c r="AN229" s="127">
        <f>AM229*'1. Standard_Cost'!$C$31</f>
        <v>0</v>
      </c>
      <c r="AO229" s="130"/>
      <c r="AP229" s="239"/>
      <c r="AQ229" s="171">
        <f>L229+M229</f>
        <v>0</v>
      </c>
      <c r="AR229" s="171">
        <f>AF229</f>
        <v>0</v>
      </c>
      <c r="AS229" s="171">
        <f>AM229+AN229</f>
        <v>0</v>
      </c>
      <c r="AT229" s="171">
        <f>SUM(AQ229,AR229,AS229)</f>
        <v>0</v>
      </c>
      <c r="AU229" s="250"/>
      <c r="AV229" s="250"/>
      <c r="AW229" s="250"/>
      <c r="AX229" s="250"/>
      <c r="AY229" s="250"/>
      <c r="AZ229" s="250"/>
      <c r="BA229" s="250"/>
      <c r="BB229" s="251">
        <f t="shared" si="199"/>
        <v>0</v>
      </c>
    </row>
    <row r="230" spans="1:54" s="74" customFormat="1"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1'!AH230*'1. Standard_Cost'!$C$27+'Incremental_Cost Year 1'!AI230*'1. Standard_Cost'!$D$27+'Incremental_Cost Year 1'!AJ230+'Incremental_Cost Year 1'!AL230+AK230</f>
        <v>0</v>
      </c>
      <c r="AN230" s="127">
        <f>AM230*'1. Standard_Cost'!$C$31</f>
        <v>0</v>
      </c>
      <c r="AO230" s="130"/>
      <c r="AP230" s="239"/>
      <c r="AQ230" s="171">
        <f>L230+M230</f>
        <v>0</v>
      </c>
      <c r="AR230" s="171">
        <f>AF230</f>
        <v>0</v>
      </c>
      <c r="AS230" s="171">
        <f>AM230+AN230</f>
        <v>0</v>
      </c>
      <c r="AT230" s="171">
        <f>SUM(AQ230,AR230,AS230)</f>
        <v>0</v>
      </c>
      <c r="AU230" s="250"/>
      <c r="AV230" s="250"/>
      <c r="AW230" s="250"/>
      <c r="AX230" s="250"/>
      <c r="AY230" s="250"/>
      <c r="AZ230" s="250"/>
      <c r="BA230" s="250"/>
      <c r="BB230" s="251">
        <f t="shared" si="199"/>
        <v>0</v>
      </c>
    </row>
    <row r="231" spans="1:54" s="74" customFormat="1" ht="62.4" outlineLevel="1">
      <c r="A231" s="115"/>
      <c r="B231" s="165"/>
      <c r="C231" s="166"/>
      <c r="D231" s="107" t="s">
        <v>507</v>
      </c>
      <c r="E231" s="212" t="s">
        <v>259</v>
      </c>
      <c r="F231" s="142">
        <v>2021</v>
      </c>
      <c r="G231" s="209">
        <v>2025</v>
      </c>
      <c r="H231" s="150" t="s">
        <v>260</v>
      </c>
      <c r="I231" s="252"/>
      <c r="J231" s="252"/>
      <c r="K231" s="252"/>
      <c r="L231" s="127">
        <f>SUM(L227:L230)</f>
        <v>11774028.571428573</v>
      </c>
      <c r="M231" s="127">
        <f>SUM(M227:M230)</f>
        <v>1966262.7714285718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13740291.342857143</v>
      </c>
      <c r="AR231" s="175">
        <f>SUM(AR227:AR230)</f>
        <v>360000</v>
      </c>
      <c r="AS231" s="175">
        <f>SUM(AS227:AS230)</f>
        <v>0</v>
      </c>
      <c r="AT231" s="175">
        <f>SUM(AT227:AT230)</f>
        <v>14100291.342857143</v>
      </c>
      <c r="AU231" s="175">
        <f t="shared" ref="AU231:BA231" si="200">SUM(AU227:AU230)</f>
        <v>14100291.342857143</v>
      </c>
      <c r="AV231" s="175">
        <f t="shared" si="200"/>
        <v>0</v>
      </c>
      <c r="AW231" s="175">
        <f t="shared" si="200"/>
        <v>0</v>
      </c>
      <c r="AX231" s="175">
        <f t="shared" si="200"/>
        <v>0</v>
      </c>
      <c r="AY231" s="175">
        <f t="shared" si="200"/>
        <v>0</v>
      </c>
      <c r="AZ231" s="175">
        <f t="shared" si="200"/>
        <v>0</v>
      </c>
      <c r="BA231" s="175">
        <f t="shared" si="200"/>
        <v>0</v>
      </c>
      <c r="BB231" s="175">
        <f t="shared" ref="BB231" si="201">SUM(BB227:BB230)</f>
        <v>0</v>
      </c>
    </row>
    <row r="232" spans="1:54" s="76" customFormat="1" ht="68.400000000000006" customHeight="1">
      <c r="A232" s="143"/>
      <c r="B232" s="332"/>
      <c r="C232" s="389" t="s">
        <v>261</v>
      </c>
      <c r="D232" s="389"/>
      <c r="E232" s="390"/>
      <c r="F232" s="284"/>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A232" si="202">SUM(AU237)</f>
        <v>0</v>
      </c>
      <c r="AV232" s="261">
        <f t="shared" si="202"/>
        <v>0</v>
      </c>
      <c r="AW232" s="261">
        <f t="shared" si="202"/>
        <v>0</v>
      </c>
      <c r="AX232" s="261">
        <f t="shared" si="202"/>
        <v>0</v>
      </c>
      <c r="AY232" s="261">
        <f t="shared" si="202"/>
        <v>0</v>
      </c>
      <c r="AZ232" s="261">
        <f t="shared" si="202"/>
        <v>0</v>
      </c>
      <c r="BA232" s="261">
        <f t="shared" si="202"/>
        <v>0</v>
      </c>
      <c r="BB232" s="261">
        <f t="shared" ref="BB232" si="203">SUM(BB237)</f>
        <v>0</v>
      </c>
    </row>
    <row r="233" spans="1:54" s="74" customFormat="1" ht="78"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1'!AH233*'1. Standard_Cost'!$C$27+'Incremental_Cost Year 1'!AI233*'1. Standard_Cost'!$D$27+'Incremental_Cost Year 1'!AJ233+'Incremental_Cost Year 1'!AL233+AK233</f>
        <v>0</v>
      </c>
      <c r="AN233" s="127">
        <f>AM233*'1. Standard_Cost'!$C$31</f>
        <v>0</v>
      </c>
      <c r="AO233" s="130"/>
      <c r="AP233" s="239"/>
      <c r="AQ233" s="171">
        <f>L233+M233</f>
        <v>0</v>
      </c>
      <c r="AR233" s="171">
        <f>AF233</f>
        <v>0</v>
      </c>
      <c r="AS233" s="171">
        <f>AM233+AN233</f>
        <v>0</v>
      </c>
      <c r="AT233" s="171">
        <f>SUM(AQ233,AR233,AS233)</f>
        <v>0</v>
      </c>
      <c r="AU233" s="250"/>
      <c r="AV233" s="250"/>
      <c r="AW233" s="250"/>
      <c r="AX233" s="250"/>
      <c r="AY233" s="250"/>
      <c r="AZ233" s="250"/>
      <c r="BA233" s="250"/>
      <c r="BB233" s="251">
        <f t="shared" ref="BB233:BB236" si="204">SUM(AU233:BA233)-AT233</f>
        <v>0</v>
      </c>
    </row>
    <row r="234" spans="1:54" s="74" customFormat="1" ht="93.6"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1'!AH234*'1. Standard_Cost'!$C$27+'Incremental_Cost Year 1'!AI234*'1. Standard_Cost'!$D$27+'Incremental_Cost Year 1'!AJ234+'Incremental_Cost Year 1'!AL234+AK234</f>
        <v>0</v>
      </c>
      <c r="AN234" s="127">
        <f>AM234*'1. Standard_Cost'!$C$31</f>
        <v>0</v>
      </c>
      <c r="AO234" s="130"/>
      <c r="AP234" s="239"/>
      <c r="AQ234" s="171">
        <f>L234+M234</f>
        <v>0</v>
      </c>
      <c r="AR234" s="171">
        <f>AF234</f>
        <v>0</v>
      </c>
      <c r="AS234" s="171">
        <f>AM234+AN234</f>
        <v>0</v>
      </c>
      <c r="AT234" s="171">
        <f>SUM(AQ234,AR234,AS234)</f>
        <v>0</v>
      </c>
      <c r="AU234" s="250"/>
      <c r="AV234" s="250"/>
      <c r="AW234" s="250"/>
      <c r="AX234" s="250"/>
      <c r="AY234" s="250"/>
      <c r="AZ234" s="250"/>
      <c r="BA234" s="250"/>
      <c r="BB234" s="251">
        <f t="shared" si="204"/>
        <v>0</v>
      </c>
    </row>
    <row r="235" spans="1:54" s="74" customFormat="1" ht="93.6"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1'!AH235*'1. Standard_Cost'!$C$27+'Incremental_Cost Year 1'!AI235*'1. Standard_Cost'!$D$27+'Incremental_Cost Year 1'!AJ235+'Incremental_Cost Year 1'!AL235+AK235</f>
        <v>0</v>
      </c>
      <c r="AN235" s="127">
        <f>AM235*'1. Standard_Cost'!$C$31</f>
        <v>0</v>
      </c>
      <c r="AO235" s="130"/>
      <c r="AP235" s="239"/>
      <c r="AQ235" s="171">
        <f>L235+M235</f>
        <v>0</v>
      </c>
      <c r="AR235" s="171">
        <f>AF235</f>
        <v>0</v>
      </c>
      <c r="AS235" s="171">
        <f>AM235+AN235</f>
        <v>0</v>
      </c>
      <c r="AT235" s="171">
        <f>SUM(AQ235,AR235,AS235)</f>
        <v>0</v>
      </c>
      <c r="AU235" s="250"/>
      <c r="AV235" s="250"/>
      <c r="AW235" s="250"/>
      <c r="AX235" s="250"/>
      <c r="AY235" s="250"/>
      <c r="AZ235" s="250"/>
      <c r="BA235" s="250"/>
      <c r="BB235" s="251">
        <f t="shared" si="204"/>
        <v>0</v>
      </c>
    </row>
    <row r="236" spans="1:54" s="74" customFormat="1"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1'!AH236*'1. Standard_Cost'!$C$27+'Incremental_Cost Year 1'!AI236*'1. Standard_Cost'!$D$27+'Incremental_Cost Year 1'!AJ236+'Incremental_Cost Year 1'!AL236+AK236</f>
        <v>0</v>
      </c>
      <c r="AN236" s="127">
        <f>AM236*'1. Standard_Cost'!$C$31</f>
        <v>0</v>
      </c>
      <c r="AO236" s="130"/>
      <c r="AP236" s="239"/>
      <c r="AQ236" s="171">
        <f>L236+M236</f>
        <v>0</v>
      </c>
      <c r="AR236" s="171">
        <f>AF236</f>
        <v>0</v>
      </c>
      <c r="AS236" s="171">
        <f>AM236+AN236</f>
        <v>0</v>
      </c>
      <c r="AT236" s="171">
        <f>SUM(AQ236,AR236,AS236)</f>
        <v>0</v>
      </c>
      <c r="AU236" s="250"/>
      <c r="AV236" s="250"/>
      <c r="AW236" s="250"/>
      <c r="AX236" s="250"/>
      <c r="AY236" s="250"/>
      <c r="AZ236" s="250"/>
      <c r="BA236" s="250"/>
      <c r="BB236" s="251">
        <f t="shared" si="204"/>
        <v>0</v>
      </c>
    </row>
    <row r="237" spans="1:54" s="74" customFormat="1" ht="98.4" customHeight="1"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A237" si="205">SUM(AU233:AU236)</f>
        <v>0</v>
      </c>
      <c r="AV237" s="175">
        <f t="shared" si="205"/>
        <v>0</v>
      </c>
      <c r="AW237" s="175">
        <f t="shared" si="205"/>
        <v>0</v>
      </c>
      <c r="AX237" s="175">
        <f t="shared" si="205"/>
        <v>0</v>
      </c>
      <c r="AY237" s="175">
        <f t="shared" si="205"/>
        <v>0</v>
      </c>
      <c r="AZ237" s="175">
        <f t="shared" si="205"/>
        <v>0</v>
      </c>
      <c r="BA237" s="175">
        <f t="shared" si="205"/>
        <v>0</v>
      </c>
      <c r="BB237" s="175">
        <f t="shared" ref="BB237" si="206">SUM(BB233:BB236)</f>
        <v>0</v>
      </c>
    </row>
    <row r="238" spans="1:54" s="76" customFormat="1" ht="49.2" customHeight="1">
      <c r="A238" s="143"/>
      <c r="B238" s="332"/>
      <c r="C238" s="389" t="s">
        <v>265</v>
      </c>
      <c r="D238" s="389"/>
      <c r="E238" s="390"/>
      <c r="F238" s="284"/>
      <c r="G238" s="340"/>
      <c r="H238" s="144" t="s">
        <v>303</v>
      </c>
      <c r="I238" s="257"/>
      <c r="J238" s="257"/>
      <c r="K238" s="257"/>
      <c r="L238" s="258">
        <f>SUM(L243)</f>
        <v>4438500</v>
      </c>
      <c r="M238" s="258">
        <f>SUM(M243)</f>
        <v>741229.5</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5179729.5</v>
      </c>
      <c r="AR238" s="261">
        <f>SUM(AR243)</f>
        <v>0</v>
      </c>
      <c r="AS238" s="261">
        <f>SUM(AS243)</f>
        <v>0</v>
      </c>
      <c r="AT238" s="261">
        <f>SUM(AT243)</f>
        <v>5179729.5</v>
      </c>
      <c r="AU238" s="261">
        <f t="shared" ref="AU238:BA238" si="207">SUM(AU243)</f>
        <v>5179729.5</v>
      </c>
      <c r="AV238" s="261">
        <f t="shared" si="207"/>
        <v>0</v>
      </c>
      <c r="AW238" s="261">
        <f t="shared" si="207"/>
        <v>0</v>
      </c>
      <c r="AX238" s="261">
        <f t="shared" si="207"/>
        <v>0</v>
      </c>
      <c r="AY238" s="261">
        <f t="shared" si="207"/>
        <v>0</v>
      </c>
      <c r="AZ238" s="261">
        <f t="shared" si="207"/>
        <v>0</v>
      </c>
      <c r="BA238" s="261">
        <f t="shared" si="207"/>
        <v>0</v>
      </c>
      <c r="BB238" s="261">
        <f t="shared" ref="BB238" si="208">SUM(BB243)</f>
        <v>0</v>
      </c>
    </row>
    <row r="239" spans="1:54" s="74" customFormat="1" ht="62.4" outlineLevel="2">
      <c r="A239" s="115"/>
      <c r="B239" s="200"/>
      <c r="C239" s="201"/>
      <c r="D239" s="202"/>
      <c r="E239" s="354"/>
      <c r="F239" s="355"/>
      <c r="G239" s="356"/>
      <c r="H239" s="199" t="s">
        <v>525</v>
      </c>
      <c r="I239" s="130" t="s">
        <v>3</v>
      </c>
      <c r="J239" s="126">
        <v>2</v>
      </c>
      <c r="K239" s="126">
        <v>10</v>
      </c>
      <c r="L239" s="125">
        <f>IF(I239&lt;&gt;0,((VLOOKUP(I239,'1. Standard_Cost'!$B$4:$D$11,2)+VLOOKUP(I239,'1. Standard_Cost'!$B$4:$D$11,3))*J239*K239),"0")</f>
        <v>2016000</v>
      </c>
      <c r="M239" s="125">
        <f>L239*'1. Standard_Cost'!$F$4</f>
        <v>336672</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1'!AH239*'1. Standard_Cost'!$C$27+'Incremental_Cost Year 1'!AI239*'1. Standard_Cost'!$D$27+'Incremental_Cost Year 1'!AJ239+'Incremental_Cost Year 1'!AL239+AK239</f>
        <v>0</v>
      </c>
      <c r="AN239" s="127">
        <f>AM239*'1. Standard_Cost'!$C$31</f>
        <v>0</v>
      </c>
      <c r="AO239" s="130"/>
      <c r="AP239" s="239"/>
      <c r="AQ239" s="171">
        <f>L239+M239</f>
        <v>2352672</v>
      </c>
      <c r="AR239" s="171">
        <f>AF239</f>
        <v>0</v>
      </c>
      <c r="AS239" s="171">
        <f>AM239+AN239</f>
        <v>0</v>
      </c>
      <c r="AT239" s="171">
        <f>SUM(AQ239,AR239,AS239)</f>
        <v>2352672</v>
      </c>
      <c r="AU239" s="250">
        <f>AT239</f>
        <v>2352672</v>
      </c>
      <c r="AV239" s="250"/>
      <c r="AW239" s="250"/>
      <c r="AX239" s="250"/>
      <c r="AY239" s="250"/>
      <c r="AZ239" s="250"/>
      <c r="BA239" s="250"/>
      <c r="BB239" s="251">
        <f t="shared" ref="BB239:BB242" si="209">SUM(AU239:BA239)-AT239</f>
        <v>0</v>
      </c>
    </row>
    <row r="240" spans="1:54" s="74" customFormat="1" ht="31.2" outlineLevel="2">
      <c r="A240" s="115"/>
      <c r="B240" s="200"/>
      <c r="C240" s="201"/>
      <c r="D240" s="202"/>
      <c r="E240" s="357"/>
      <c r="F240" s="358"/>
      <c r="G240" s="359"/>
      <c r="H240" s="199" t="s">
        <v>526</v>
      </c>
      <c r="I240" s="130" t="s">
        <v>4</v>
      </c>
      <c r="J240" s="126">
        <v>0.5</v>
      </c>
      <c r="K240" s="126">
        <v>30</v>
      </c>
      <c r="L240" s="125">
        <f>IF(I240&lt;&gt;0,((VLOOKUP(I240,'1. Standard_Cost'!$B$4:$D$11,2)+VLOOKUP(I240,'1. Standard_Cost'!$B$4:$D$11,3))*J240*K240),"0")</f>
        <v>1211250</v>
      </c>
      <c r="M240" s="125">
        <f>L240*'1. Standard_Cost'!$F$4</f>
        <v>202278.75</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1'!AH240*'1. Standard_Cost'!$C$27+'Incremental_Cost Year 1'!AI240*'1. Standard_Cost'!$D$27+'Incremental_Cost Year 1'!AJ240+'Incremental_Cost Year 1'!AL240+AK240</f>
        <v>0</v>
      </c>
      <c r="AN240" s="127">
        <f>AM240*'1. Standard_Cost'!$C$31</f>
        <v>0</v>
      </c>
      <c r="AO240" s="130"/>
      <c r="AP240" s="239"/>
      <c r="AQ240" s="171">
        <f>L240+M240</f>
        <v>1413528.75</v>
      </c>
      <c r="AR240" s="171">
        <f>AF240</f>
        <v>0</v>
      </c>
      <c r="AS240" s="171">
        <f>AM240+AN240</f>
        <v>0</v>
      </c>
      <c r="AT240" s="171">
        <f>SUM(AQ240,AR240,AS240)</f>
        <v>1413528.75</v>
      </c>
      <c r="AU240" s="250">
        <f>AT240</f>
        <v>1413528.75</v>
      </c>
      <c r="AV240" s="250"/>
      <c r="AW240" s="250"/>
      <c r="AX240" s="250"/>
      <c r="AY240" s="250"/>
      <c r="AZ240" s="250"/>
      <c r="BA240" s="250"/>
      <c r="BB240" s="251">
        <f t="shared" si="209"/>
        <v>0</v>
      </c>
    </row>
    <row r="241" spans="1:58" s="74" customFormat="1" ht="46.8" outlineLevel="2">
      <c r="A241" s="115"/>
      <c r="B241" s="200"/>
      <c r="C241" s="201"/>
      <c r="D241" s="202"/>
      <c r="E241" s="357"/>
      <c r="F241" s="358"/>
      <c r="G241" s="359"/>
      <c r="H241" s="199" t="s">
        <v>527</v>
      </c>
      <c r="I241" s="130" t="s">
        <v>4</v>
      </c>
      <c r="J241" s="126">
        <v>0.5</v>
      </c>
      <c r="K241" s="126">
        <v>30</v>
      </c>
      <c r="L241" s="125">
        <f>IF(I241&lt;&gt;0,((VLOOKUP(I241,'1. Standard_Cost'!$B$4:$D$11,2)+VLOOKUP(I241,'1. Standard_Cost'!$B$4:$D$11,3))*J241*K241),"0")</f>
        <v>1211250</v>
      </c>
      <c r="M241" s="125">
        <f>L241*'1. Standard_Cost'!$F$4</f>
        <v>202278.75</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1'!AH241*'1. Standard_Cost'!$C$27+'Incremental_Cost Year 1'!AI241*'1. Standard_Cost'!$D$27+'Incremental_Cost Year 1'!AJ241+'Incremental_Cost Year 1'!AL241+AK241</f>
        <v>0</v>
      </c>
      <c r="AN241" s="127">
        <f>AM241*'1. Standard_Cost'!$C$31</f>
        <v>0</v>
      </c>
      <c r="AO241" s="130"/>
      <c r="AP241" s="239"/>
      <c r="AQ241" s="171">
        <f>L241+M241</f>
        <v>1413528.75</v>
      </c>
      <c r="AR241" s="171">
        <f>AF241</f>
        <v>0</v>
      </c>
      <c r="AS241" s="171">
        <f>AM241+AN241</f>
        <v>0</v>
      </c>
      <c r="AT241" s="171">
        <f>SUM(AQ241,AR241,AS241)</f>
        <v>1413528.75</v>
      </c>
      <c r="AU241" s="250">
        <f>AT241</f>
        <v>1413528.75</v>
      </c>
      <c r="AV241" s="250"/>
      <c r="AW241" s="250"/>
      <c r="AX241" s="250"/>
      <c r="AY241" s="250"/>
      <c r="AZ241" s="250"/>
      <c r="BA241" s="250"/>
      <c r="BB241" s="251">
        <f t="shared" si="209"/>
        <v>0</v>
      </c>
    </row>
    <row r="242" spans="1:58" s="74" customFormat="1" ht="93.6"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1'!AH242*'1. Standard_Cost'!$C$27+'Incremental_Cost Year 1'!AI242*'1. Standard_Cost'!$D$27+'Incremental_Cost Year 1'!AJ242+'Incremental_Cost Year 1'!AL242+AK242</f>
        <v>0</v>
      </c>
      <c r="AN242" s="127">
        <f>AM242*'1. Standard_Cost'!$C$31</f>
        <v>0</v>
      </c>
      <c r="AO242" s="130"/>
      <c r="AP242" s="239"/>
      <c r="AQ242" s="171">
        <f>L242+M242</f>
        <v>0</v>
      </c>
      <c r="AR242" s="171">
        <f>AF242</f>
        <v>0</v>
      </c>
      <c r="AS242" s="171">
        <f>AM242+AN242</f>
        <v>0</v>
      </c>
      <c r="AT242" s="171">
        <f>SUM(AQ242,AR242,AS242)</f>
        <v>0</v>
      </c>
      <c r="AU242" s="250"/>
      <c r="AV242" s="250"/>
      <c r="AW242" s="250"/>
      <c r="AX242" s="250"/>
      <c r="AY242" s="250"/>
      <c r="AZ242" s="250"/>
      <c r="BA242" s="250"/>
      <c r="BB242" s="251">
        <f t="shared" si="209"/>
        <v>0</v>
      </c>
    </row>
    <row r="243" spans="1:58" s="74" customFormat="1" ht="113.4" customHeight="1" outlineLevel="1">
      <c r="A243" s="115"/>
      <c r="B243" s="165"/>
      <c r="C243" s="166"/>
      <c r="D243" s="150" t="s">
        <v>564</v>
      </c>
      <c r="E243" s="212" t="s">
        <v>267</v>
      </c>
      <c r="F243" s="136">
        <v>2021</v>
      </c>
      <c r="G243" s="117">
        <v>2024</v>
      </c>
      <c r="H243" s="150" t="s">
        <v>304</v>
      </c>
      <c r="I243" s="252"/>
      <c r="J243" s="252"/>
      <c r="K243" s="252"/>
      <c r="L243" s="127">
        <f>SUM(L239:L242)</f>
        <v>4438500</v>
      </c>
      <c r="M243" s="127">
        <f>SUM(M239:M242)</f>
        <v>741229.5</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5179729.5</v>
      </c>
      <c r="AR243" s="175">
        <f>SUM(AR239:AR242)</f>
        <v>0</v>
      </c>
      <c r="AS243" s="175">
        <f>SUM(AS239:AS242)</f>
        <v>0</v>
      </c>
      <c r="AT243" s="175">
        <f>SUM(AT239:AT242)</f>
        <v>5179729.5</v>
      </c>
      <c r="AU243" s="175">
        <f t="shared" ref="AU243:BA243" si="210">SUM(AU239:AU242)</f>
        <v>5179729.5</v>
      </c>
      <c r="AV243" s="175">
        <f t="shared" si="210"/>
        <v>0</v>
      </c>
      <c r="AW243" s="175">
        <f t="shared" si="210"/>
        <v>0</v>
      </c>
      <c r="AX243" s="175">
        <f t="shared" si="210"/>
        <v>0</v>
      </c>
      <c r="AY243" s="175">
        <f t="shared" si="210"/>
        <v>0</v>
      </c>
      <c r="AZ243" s="175">
        <f t="shared" si="210"/>
        <v>0</v>
      </c>
      <c r="BA243" s="175">
        <f t="shared" si="210"/>
        <v>0</v>
      </c>
      <c r="BB243" s="175">
        <f t="shared" ref="BB243" si="211">SUM(BB239:BB242)</f>
        <v>0</v>
      </c>
    </row>
    <row r="244" spans="1:58" ht="13.8">
      <c r="A244" s="158"/>
      <c r="B244" s="383" t="s">
        <v>316</v>
      </c>
      <c r="C244" s="384"/>
      <c r="D244" s="384"/>
      <c r="E244" s="385"/>
      <c r="F244" s="188"/>
      <c r="G244" s="188"/>
      <c r="H244" s="188" t="s">
        <v>317</v>
      </c>
      <c r="I244" s="245"/>
      <c r="J244" s="245"/>
      <c r="K244" s="245"/>
      <c r="L244" s="245">
        <f>L245+L259+L269+L277+L284</f>
        <v>3878000</v>
      </c>
      <c r="M244" s="245">
        <f>M245+M259+M269+M277+M284</f>
        <v>647626</v>
      </c>
      <c r="N244" s="245"/>
      <c r="O244" s="245"/>
      <c r="P244" s="245"/>
      <c r="Q244" s="245"/>
      <c r="R244" s="245">
        <f>R245+R259+R269+R277+R284</f>
        <v>0</v>
      </c>
      <c r="S244" s="245">
        <f>S245+S259+S269+S277+S284</f>
        <v>0</v>
      </c>
      <c r="T244" s="245">
        <f>T245+T259+T269+T277+T284</f>
        <v>0</v>
      </c>
      <c r="U244" s="245">
        <f>U245+U259+U269+U277+U284</f>
        <v>0</v>
      </c>
      <c r="V244" s="245"/>
      <c r="W244" s="245"/>
      <c r="X244" s="245"/>
      <c r="Y244" s="245">
        <f t="shared" ref="Y244:AF244" si="212">Y245+Y259+Y269+Y277+Y284</f>
        <v>0</v>
      </c>
      <c r="Z244" s="245">
        <f t="shared" si="212"/>
        <v>0</v>
      </c>
      <c r="AA244" s="245">
        <f t="shared" si="212"/>
        <v>0</v>
      </c>
      <c r="AB244" s="245">
        <f t="shared" si="212"/>
        <v>0</v>
      </c>
      <c r="AC244" s="245">
        <f t="shared" si="212"/>
        <v>31292500</v>
      </c>
      <c r="AD244" s="245">
        <f t="shared" si="212"/>
        <v>0</v>
      </c>
      <c r="AE244" s="245">
        <f t="shared" si="212"/>
        <v>1400000</v>
      </c>
      <c r="AF244" s="245">
        <f t="shared" si="212"/>
        <v>32692500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213">AQ245+AQ259+AQ269+AQ277+AQ284</f>
        <v>4525626</v>
      </c>
      <c r="AR244" s="245">
        <f t="shared" si="213"/>
        <v>32692500</v>
      </c>
      <c r="AS244" s="245">
        <f t="shared" si="213"/>
        <v>0</v>
      </c>
      <c r="AT244" s="245">
        <f t="shared" si="213"/>
        <v>37218126</v>
      </c>
      <c r="AU244" s="245">
        <f>AU245+AU259+AU269+AU277+AU284</f>
        <v>9680462.6399999987</v>
      </c>
      <c r="AV244" s="245">
        <f t="shared" si="213"/>
        <v>0</v>
      </c>
      <c r="AW244" s="245">
        <f t="shared" si="213"/>
        <v>27537663</v>
      </c>
      <c r="AX244" s="245">
        <f t="shared" si="213"/>
        <v>0</v>
      </c>
      <c r="AY244" s="245">
        <f t="shared" si="213"/>
        <v>0</v>
      </c>
      <c r="AZ244" s="245">
        <f t="shared" si="213"/>
        <v>0</v>
      </c>
      <c r="BA244" s="245">
        <f t="shared" si="213"/>
        <v>0</v>
      </c>
      <c r="BB244" s="245">
        <f t="shared" si="213"/>
        <v>-0.3600000012665987</v>
      </c>
      <c r="BC244" s="156"/>
      <c r="BD244" s="156"/>
      <c r="BE244" s="156"/>
      <c r="BF244" s="156"/>
    </row>
    <row r="245" spans="1:58" ht="75" customHeight="1">
      <c r="A245" s="159"/>
      <c r="B245" s="285"/>
      <c r="C245" s="381" t="s">
        <v>318</v>
      </c>
      <c r="D245" s="381"/>
      <c r="E245" s="382"/>
      <c r="F245" s="280"/>
      <c r="G245" s="282"/>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0</v>
      </c>
      <c r="AD245" s="261">
        <f>AD250+AD254+AD258</f>
        <v>0</v>
      </c>
      <c r="AE245" s="261">
        <f>AE250+AE254+AE258</f>
        <v>0</v>
      </c>
      <c r="AF245" s="261">
        <f>AF250+AF254+AF258</f>
        <v>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214">AQ250+AQ254+AQ258</f>
        <v>0</v>
      </c>
      <c r="AR245" s="261">
        <f t="shared" si="214"/>
        <v>0</v>
      </c>
      <c r="AS245" s="261">
        <f t="shared" si="214"/>
        <v>0</v>
      </c>
      <c r="AT245" s="261">
        <f t="shared" si="214"/>
        <v>0</v>
      </c>
      <c r="AU245" s="261">
        <f t="shared" si="214"/>
        <v>0</v>
      </c>
      <c r="AV245" s="261">
        <f t="shared" si="214"/>
        <v>0</v>
      </c>
      <c r="AW245" s="261">
        <f t="shared" si="214"/>
        <v>0</v>
      </c>
      <c r="AX245" s="261">
        <f t="shared" si="214"/>
        <v>0</v>
      </c>
      <c r="AY245" s="261">
        <f t="shared" si="214"/>
        <v>0</v>
      </c>
      <c r="AZ245" s="261">
        <f t="shared" si="214"/>
        <v>0</v>
      </c>
      <c r="BA245" s="261">
        <f t="shared" si="214"/>
        <v>0</v>
      </c>
      <c r="BB245" s="261">
        <f t="shared" si="214"/>
        <v>0</v>
      </c>
      <c r="BC245" s="160"/>
      <c r="BD245" s="160"/>
      <c r="BE245" s="160"/>
      <c r="BF245" s="160"/>
    </row>
    <row r="246" spans="1:58" ht="93.6">
      <c r="A246" s="157"/>
      <c r="B246" s="161"/>
      <c r="C246" s="162"/>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1'!AH246*'1. Standard_Cost'!$C$27+'Incremental_Cost Year 1'!AI246*'1. Standard_Cost'!$D$27+'Incremental_Cost Year 1'!AJ246+'Incremental_Cost Year 1'!AL246+AK246</f>
        <v>0</v>
      </c>
      <c r="AN246" s="127">
        <f>AM246*'1. Standard_Cost'!$C$31</f>
        <v>0</v>
      </c>
      <c r="AO246" s="178"/>
      <c r="AP246" s="256"/>
      <c r="AQ246" s="171">
        <f>L246+M246</f>
        <v>0</v>
      </c>
      <c r="AR246" s="171">
        <f>AF246</f>
        <v>0</v>
      </c>
      <c r="AS246" s="171">
        <f>AM246+AN246</f>
        <v>0</v>
      </c>
      <c r="AT246" s="171">
        <f>SUM(AQ246,AR246,AS246)</f>
        <v>0</v>
      </c>
      <c r="AU246" s="250">
        <v>0</v>
      </c>
      <c r="AV246" s="250"/>
      <c r="AW246" s="250"/>
      <c r="AX246" s="250"/>
      <c r="AY246" s="250"/>
      <c r="AZ246" s="250"/>
      <c r="BA246" s="250"/>
      <c r="BB246" s="251">
        <f t="shared" ref="BB246:BB249" si="215">SUM(AU246:BA246)-AT246</f>
        <v>0</v>
      </c>
      <c r="BC246" s="155"/>
      <c r="BD246" s="155"/>
      <c r="BE246" s="155"/>
      <c r="BF246" s="155"/>
    </row>
    <row r="247" spans="1:58" ht="62.4">
      <c r="A247" s="157"/>
      <c r="B247" s="161"/>
      <c r="C247" s="162"/>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1'!AH247*'1. Standard_Cost'!$C$27+'Incremental_Cost Year 1'!AI247*'1. Standard_Cost'!$D$27+'Incremental_Cost Year 1'!AJ247+'Incremental_Cost Year 1'!AL247+AK247</f>
        <v>0</v>
      </c>
      <c r="AN247" s="127">
        <f>AM247*'1. Standard_Cost'!$C$31</f>
        <v>0</v>
      </c>
      <c r="AO247" s="178"/>
      <c r="AP247" s="256"/>
      <c r="AQ247" s="171">
        <f>L247+M247</f>
        <v>0</v>
      </c>
      <c r="AR247" s="171">
        <f>AF247</f>
        <v>0</v>
      </c>
      <c r="AS247" s="171">
        <f>AM247+AN247</f>
        <v>0</v>
      </c>
      <c r="AT247" s="171">
        <f>SUM(AQ247,AR247,AS247)</f>
        <v>0</v>
      </c>
      <c r="AU247" s="250">
        <v>0</v>
      </c>
      <c r="AV247" s="250"/>
      <c r="AW247" s="250"/>
      <c r="AX247" s="250"/>
      <c r="AY247" s="250"/>
      <c r="AZ247" s="250"/>
      <c r="BA247" s="250"/>
      <c r="BB247" s="251">
        <f t="shared" si="215"/>
        <v>0</v>
      </c>
      <c r="BC247" s="155"/>
      <c r="BD247" s="155"/>
      <c r="BE247" s="155"/>
      <c r="BF247" s="155"/>
    </row>
    <row r="248" spans="1:58" ht="109.2">
      <c r="A248" s="157"/>
      <c r="B248" s="161"/>
      <c r="C248" s="162"/>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1'!AH248*'1. Standard_Cost'!$C$27+'Incremental_Cost Year 1'!AI248*'1. Standard_Cost'!$D$27+'Incremental_Cost Year 1'!AJ248+'Incremental_Cost Year 1'!AL248+AK248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215"/>
        <v>0</v>
      </c>
      <c r="BC248" s="155"/>
      <c r="BD248" s="155"/>
      <c r="BE248" s="155"/>
      <c r="BF248" s="155"/>
    </row>
    <row r="249" spans="1:58" ht="46.8">
      <c r="A249" s="157"/>
      <c r="B249" s="161"/>
      <c r="C249" s="162"/>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1'!AH249*'1. Standard_Cost'!$C$27+'Incremental_Cost Year 1'!AI249*'1. Standard_Cost'!$D$27+'Incremental_Cost Year 1'!AJ249+'Incremental_Cost Year 1'!AL249+AK249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215"/>
        <v>0</v>
      </c>
      <c r="BC249" s="155"/>
      <c r="BD249" s="155"/>
      <c r="BE249" s="155"/>
      <c r="BF249" s="155"/>
    </row>
    <row r="250" spans="1:58" ht="34.799999999999997" customHeight="1">
      <c r="A250" s="157"/>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BB250" si="216">SUM(AQ246:AQ249)</f>
        <v>0</v>
      </c>
      <c r="AR250" s="175">
        <f t="shared" si="216"/>
        <v>0</v>
      </c>
      <c r="AS250" s="175">
        <f t="shared" si="216"/>
        <v>0</v>
      </c>
      <c r="AT250" s="175">
        <f t="shared" si="216"/>
        <v>0</v>
      </c>
      <c r="AU250" s="175">
        <f t="shared" si="216"/>
        <v>0</v>
      </c>
      <c r="AV250" s="175">
        <f t="shared" si="216"/>
        <v>0</v>
      </c>
      <c r="AW250" s="175">
        <f t="shared" si="216"/>
        <v>0</v>
      </c>
      <c r="AX250" s="175">
        <f t="shared" si="216"/>
        <v>0</v>
      </c>
      <c r="AY250" s="175">
        <f t="shared" si="216"/>
        <v>0</v>
      </c>
      <c r="AZ250" s="175">
        <f t="shared" si="216"/>
        <v>0</v>
      </c>
      <c r="BA250" s="175">
        <f t="shared" si="216"/>
        <v>0</v>
      </c>
      <c r="BB250" s="175">
        <f t="shared" si="216"/>
        <v>0</v>
      </c>
      <c r="BC250" s="155"/>
      <c r="BD250" s="155"/>
      <c r="BE250" s="155"/>
      <c r="BF250" s="155"/>
    </row>
    <row r="251" spans="1:58" ht="62.4">
      <c r="A251" s="157"/>
      <c r="B251" s="161"/>
      <c r="C251" s="162"/>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1'!AH251*'1. Standard_Cost'!$C$27+'Incremental_Cost Year 1'!AI251*'1. Standard_Cost'!$D$27+'Incremental_Cost Year 1'!AJ251+'Incremental_Cost Year 1'!AL251+AK251</f>
        <v>0</v>
      </c>
      <c r="AN251" s="127">
        <f>AM251*'1. Standard_Cost'!$C$31</f>
        <v>0</v>
      </c>
      <c r="AO251" s="178"/>
      <c r="AP251" s="256"/>
      <c r="AQ251" s="171">
        <f>L251+M251</f>
        <v>0</v>
      </c>
      <c r="AR251" s="171">
        <f>AF251</f>
        <v>0</v>
      </c>
      <c r="AS251" s="171">
        <f>AM251+AN251</f>
        <v>0</v>
      </c>
      <c r="AT251" s="171">
        <f>SUM(AQ251,AR251,AS251)</f>
        <v>0</v>
      </c>
      <c r="AU251" s="250"/>
      <c r="AV251" s="250"/>
      <c r="AW251" s="250">
        <v>0</v>
      </c>
      <c r="AX251" s="250"/>
      <c r="AY251" s="250"/>
      <c r="AZ251" s="250"/>
      <c r="BA251" s="250"/>
      <c r="BB251" s="251">
        <f t="shared" ref="BB251:BB253" si="217">SUM(AU251:BA251)-AT251</f>
        <v>0</v>
      </c>
      <c r="BC251" s="155"/>
      <c r="BD251" s="155"/>
      <c r="BE251" s="155"/>
      <c r="BF251" s="155"/>
    </row>
    <row r="252" spans="1:58" ht="187.2">
      <c r="A252" s="157"/>
      <c r="B252" s="161"/>
      <c r="C252" s="162"/>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1'!AH252*'1. Standard_Cost'!$C$27+'Incremental_Cost Year 1'!AI252*'1. Standard_Cost'!$D$27+'Incremental_Cost Year 1'!AJ252+'Incremental_Cost Year 1'!AL252+AK252</f>
        <v>0</v>
      </c>
      <c r="AN252" s="127">
        <f>AM252*'1. Standard_Cost'!$C$31</f>
        <v>0</v>
      </c>
      <c r="AO252" s="178"/>
      <c r="AP252" s="256"/>
      <c r="AQ252" s="171">
        <f>L252+M252</f>
        <v>0</v>
      </c>
      <c r="AR252" s="171">
        <f>AF252</f>
        <v>0</v>
      </c>
      <c r="AS252" s="171">
        <f>AM252+AN252</f>
        <v>0</v>
      </c>
      <c r="AT252" s="171">
        <f>SUM(AQ252,AR252,AS252)</f>
        <v>0</v>
      </c>
      <c r="AU252" s="250"/>
      <c r="AV252" s="250"/>
      <c r="AW252" s="250">
        <v>0</v>
      </c>
      <c r="AX252" s="250"/>
      <c r="AY252" s="250"/>
      <c r="AZ252" s="250"/>
      <c r="BA252" s="250"/>
      <c r="BB252" s="251">
        <f t="shared" si="217"/>
        <v>0</v>
      </c>
      <c r="BC252" s="155"/>
      <c r="BD252" s="155"/>
      <c r="BE252" s="155"/>
      <c r="BF252" s="155"/>
    </row>
    <row r="253" spans="1:58" ht="140.4">
      <c r="A253" s="157"/>
      <c r="B253" s="161"/>
      <c r="C253" s="162"/>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v>0</v>
      </c>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1'!AH253*'1. Standard_Cost'!$C$27+'Incremental_Cost Year 1'!AI253*'1. Standard_Cost'!$D$27+'Incremental_Cost Year 1'!AJ253+'Incremental_Cost Year 1'!AL253+AK253</f>
        <v>0</v>
      </c>
      <c r="AN253" s="127">
        <f>AM253*'1. Standard_Cost'!$C$31</f>
        <v>0</v>
      </c>
      <c r="AO253" s="178"/>
      <c r="AP253" s="256"/>
      <c r="AQ253" s="171">
        <f>L253+M253</f>
        <v>0</v>
      </c>
      <c r="AR253" s="171">
        <f>AF253</f>
        <v>0</v>
      </c>
      <c r="AS253" s="171">
        <f>AM253+AN253</f>
        <v>0</v>
      </c>
      <c r="AT253" s="171">
        <f>SUM(AQ253,AR253,AS253)</f>
        <v>0</v>
      </c>
      <c r="AU253" s="250">
        <v>0</v>
      </c>
      <c r="AV253" s="250"/>
      <c r="AW253" s="250"/>
      <c r="AX253" s="250"/>
      <c r="AY253" s="250"/>
      <c r="AZ253" s="250"/>
      <c r="BA253" s="250"/>
      <c r="BB253" s="251">
        <f t="shared" si="217"/>
        <v>0</v>
      </c>
      <c r="BC253" s="155"/>
      <c r="BD253" s="155"/>
      <c r="BE253" s="155"/>
      <c r="BF253" s="155"/>
    </row>
    <row r="254" spans="1:58" ht="55.2">
      <c r="A254" s="157"/>
      <c r="B254" s="154"/>
      <c r="C254" s="163"/>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0</v>
      </c>
      <c r="AD254" s="175">
        <f>SUM(AD251:AD253)</f>
        <v>0</v>
      </c>
      <c r="AE254" s="175">
        <f>SUM(AE251:AE253)</f>
        <v>0</v>
      </c>
      <c r="AF254" s="175">
        <f>SUM(AF251:AF253)</f>
        <v>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BB254" si="218">SUM(AQ251:AQ253)</f>
        <v>0</v>
      </c>
      <c r="AR254" s="175">
        <f t="shared" si="218"/>
        <v>0</v>
      </c>
      <c r="AS254" s="175">
        <f t="shared" si="218"/>
        <v>0</v>
      </c>
      <c r="AT254" s="175">
        <f t="shared" si="218"/>
        <v>0</v>
      </c>
      <c r="AU254" s="175">
        <f t="shared" si="218"/>
        <v>0</v>
      </c>
      <c r="AV254" s="175">
        <f t="shared" si="218"/>
        <v>0</v>
      </c>
      <c r="AW254" s="175">
        <f t="shared" si="218"/>
        <v>0</v>
      </c>
      <c r="AX254" s="175">
        <f t="shared" si="218"/>
        <v>0</v>
      </c>
      <c r="AY254" s="175">
        <f t="shared" si="218"/>
        <v>0</v>
      </c>
      <c r="AZ254" s="175">
        <f t="shared" si="218"/>
        <v>0</v>
      </c>
      <c r="BA254" s="175">
        <f t="shared" si="218"/>
        <v>0</v>
      </c>
      <c r="BB254" s="175">
        <f t="shared" si="218"/>
        <v>0</v>
      </c>
      <c r="BC254" s="155"/>
      <c r="BD254" s="155"/>
      <c r="BE254" s="155"/>
      <c r="BF254" s="155"/>
    </row>
    <row r="255" spans="1:58" ht="78">
      <c r="A255" s="157"/>
      <c r="B255" s="161"/>
      <c r="C255" s="162"/>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1'!AH255*'1. Standard_Cost'!$C$27+'Incremental_Cost Year 1'!AI255*'1. Standard_Cost'!$D$27+'Incremental_Cost Year 1'!AJ255+'Incremental_Cost Year 1'!AL255+AK255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219">SUM(AU255:BA255)-AT255</f>
        <v>0</v>
      </c>
      <c r="BC255" s="155"/>
      <c r="BD255" s="155"/>
      <c r="BE255" s="155"/>
      <c r="BF255" s="155"/>
    </row>
    <row r="256" spans="1:58" ht="78">
      <c r="A256" s="157"/>
      <c r="B256" s="161"/>
      <c r="C256" s="162"/>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1'!AH256*'1. Standard_Cost'!$C$27+'Incremental_Cost Year 1'!AI256*'1. Standard_Cost'!$D$27+'Incremental_Cost Year 1'!AJ256+'Incremental_Cost Year 1'!AL256+AK256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219"/>
        <v>0</v>
      </c>
      <c r="BC256" s="155"/>
      <c r="BD256" s="155"/>
      <c r="BE256" s="155"/>
      <c r="BF256" s="155"/>
    </row>
    <row r="257" spans="1:58" ht="93.6">
      <c r="A257" s="157"/>
      <c r="B257" s="161"/>
      <c r="C257" s="162"/>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1'!AH257*'1. Standard_Cost'!$C$27+'Incremental_Cost Year 1'!AI257*'1. Standard_Cost'!$D$27+'Incremental_Cost Year 1'!AJ257+'Incremental_Cost Year 1'!AL257+AK257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219"/>
        <v>0</v>
      </c>
      <c r="BC257" s="155"/>
      <c r="BD257" s="155"/>
      <c r="BE257" s="155"/>
      <c r="BF257" s="155"/>
    </row>
    <row r="258" spans="1:58" ht="41.4">
      <c r="A258" s="157"/>
      <c r="B258" s="154"/>
      <c r="C258" s="163"/>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BB258" si="220">SUM(AQ255:AQ257)</f>
        <v>0</v>
      </c>
      <c r="AR258" s="175">
        <f t="shared" si="220"/>
        <v>0</v>
      </c>
      <c r="AS258" s="175">
        <f t="shared" si="220"/>
        <v>0</v>
      </c>
      <c r="AT258" s="175">
        <f t="shared" si="220"/>
        <v>0</v>
      </c>
      <c r="AU258" s="175">
        <f t="shared" si="220"/>
        <v>0</v>
      </c>
      <c r="AV258" s="175">
        <f t="shared" si="220"/>
        <v>0</v>
      </c>
      <c r="AW258" s="175">
        <f t="shared" si="220"/>
        <v>0</v>
      </c>
      <c r="AX258" s="175">
        <f t="shared" si="220"/>
        <v>0</v>
      </c>
      <c r="AY258" s="175">
        <f t="shared" si="220"/>
        <v>0</v>
      </c>
      <c r="AZ258" s="175">
        <f t="shared" si="220"/>
        <v>0</v>
      </c>
      <c r="BA258" s="175">
        <f t="shared" si="220"/>
        <v>0</v>
      </c>
      <c r="BB258" s="175">
        <f t="shared" si="220"/>
        <v>0</v>
      </c>
      <c r="BC258" s="155"/>
      <c r="BD258" s="155"/>
      <c r="BE258" s="155"/>
      <c r="BF258" s="155"/>
    </row>
    <row r="259" spans="1:58" ht="61.2" customHeight="1">
      <c r="A259" s="159"/>
      <c r="B259" s="285"/>
      <c r="C259" s="381" t="s">
        <v>335</v>
      </c>
      <c r="D259" s="381"/>
      <c r="E259" s="382"/>
      <c r="F259" s="280"/>
      <c r="G259" s="282"/>
      <c r="H259" s="181" t="s">
        <v>336</v>
      </c>
      <c r="I259" s="271"/>
      <c r="J259" s="271"/>
      <c r="K259" s="271"/>
      <c r="L259" s="261">
        <f>L263+L268</f>
        <v>3676400</v>
      </c>
      <c r="M259" s="261">
        <f>M263+M268</f>
        <v>613958.80000000005</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7000000</v>
      </c>
      <c r="AD259" s="261">
        <f>AD263+AD268</f>
        <v>0</v>
      </c>
      <c r="AE259" s="261">
        <f>AE263+AE268</f>
        <v>1400000</v>
      </c>
      <c r="AF259" s="261">
        <f>AF263+AF268</f>
        <v>8400000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221">AQ263+AQ268</f>
        <v>4290358.8</v>
      </c>
      <c r="AR259" s="261">
        <f t="shared" si="221"/>
        <v>8400000</v>
      </c>
      <c r="AS259" s="261">
        <f t="shared" si="221"/>
        <v>0</v>
      </c>
      <c r="AT259" s="261">
        <f t="shared" si="221"/>
        <v>12690358.800000001</v>
      </c>
      <c r="AU259" s="261">
        <f t="shared" si="221"/>
        <v>9445195.4399999995</v>
      </c>
      <c r="AV259" s="261">
        <f t="shared" si="221"/>
        <v>0</v>
      </c>
      <c r="AW259" s="261">
        <f t="shared" si="221"/>
        <v>3245163</v>
      </c>
      <c r="AX259" s="261">
        <f t="shared" si="221"/>
        <v>0</v>
      </c>
      <c r="AY259" s="261">
        <f t="shared" si="221"/>
        <v>0</v>
      </c>
      <c r="AZ259" s="261">
        <f t="shared" si="221"/>
        <v>0</v>
      </c>
      <c r="BA259" s="261">
        <f t="shared" si="221"/>
        <v>0</v>
      </c>
      <c r="BB259" s="261">
        <f t="shared" si="221"/>
        <v>-0.3600000012665987</v>
      </c>
      <c r="BC259" s="160"/>
      <c r="BD259" s="160"/>
      <c r="BE259" s="160"/>
      <c r="BF259" s="160"/>
    </row>
    <row r="260" spans="1:58" ht="78">
      <c r="A260" s="157"/>
      <c r="B260" s="354"/>
      <c r="C260" s="356"/>
      <c r="D260" s="342"/>
      <c r="E260" s="328"/>
      <c r="F260" s="328"/>
      <c r="G260" s="328"/>
      <c r="H260" s="199" t="s">
        <v>551</v>
      </c>
      <c r="I260" s="178"/>
      <c r="J260" s="174"/>
      <c r="K260" s="174"/>
      <c r="L260" s="125" t="str">
        <f>IF(I260&lt;&gt;0,((VLOOKUP(I260,'1. Standard_Cost'!$B$4:$D$11,2)+VLOOKUP(I260,'1. Standard_Cost'!$B$4:$D$11,3))*J260*K260),"0")</f>
        <v>0</v>
      </c>
      <c r="M260" s="125">
        <f>L260*'1. Standard_Cost'!$F$4</f>
        <v>0</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f>SUM(AD260,AC260,AB260,Y260,U260,T260,S260,R260)*'1. Standard_Cost'!$B$31</f>
        <v>0</v>
      </c>
      <c r="AF260" s="127">
        <f>SUM(AE260,AD260,AC260,AB260,Y260,U260,T260,S260,R260)</f>
        <v>0</v>
      </c>
      <c r="AG260" s="174"/>
      <c r="AH260" s="174"/>
      <c r="AI260" s="174"/>
      <c r="AJ260" s="178"/>
      <c r="AK260" s="178"/>
      <c r="AL260" s="178"/>
      <c r="AM260" s="127">
        <f>AG260*'1. Standard_Cost'!$B$27+'Incremental_Cost Year 1'!AH260*'1. Standard_Cost'!$C$27+'Incremental_Cost Year 1'!AI260*'1. Standard_Cost'!$D$27+'Incremental_Cost Year 1'!AJ260+'Incremental_Cost Year 1'!AL260+AK260</f>
        <v>0</v>
      </c>
      <c r="AN260" s="127">
        <f>AM260*'1. Standard_Cost'!$C$31</f>
        <v>0</v>
      </c>
      <c r="AO260" s="178"/>
      <c r="AP260" s="256"/>
      <c r="AQ260" s="171">
        <f>L260+M260</f>
        <v>0</v>
      </c>
      <c r="AR260" s="171">
        <f>AF260</f>
        <v>0</v>
      </c>
      <c r="AS260" s="171">
        <f>AM260+AN260</f>
        <v>0</v>
      </c>
      <c r="AT260" s="171">
        <f>SUM(AQ260,AR260,AS260)</f>
        <v>0</v>
      </c>
      <c r="AU260" s="250"/>
      <c r="AV260" s="250"/>
      <c r="AW260" s="250"/>
      <c r="AX260" s="250"/>
      <c r="AY260" s="250"/>
      <c r="AZ260" s="250"/>
      <c r="BA260" s="250"/>
      <c r="BB260" s="251">
        <f t="shared" ref="BB260:BB262" si="222">SUM(AU260:BA260)-AT260</f>
        <v>0</v>
      </c>
      <c r="BC260" s="155"/>
      <c r="BD260" s="155"/>
      <c r="BE260" s="155"/>
      <c r="BF260" s="155"/>
    </row>
    <row r="261" spans="1:58" ht="62.4">
      <c r="A261" s="157"/>
      <c r="B261" s="357"/>
      <c r="C261" s="359"/>
      <c r="D261" s="343"/>
      <c r="E261" s="328"/>
      <c r="F261" s="328"/>
      <c r="G261" s="328"/>
      <c r="H261" s="199" t="s">
        <v>337</v>
      </c>
      <c r="I261" s="178"/>
      <c r="J261" s="174"/>
      <c r="K261" s="174"/>
      <c r="L261" s="125" t="str">
        <f>IF(I261&lt;&gt;0,((VLOOKUP(I261,'1. Standard_Cost'!$B$4:$D$11,2)+VLOOKUP(I261,'1. Standard_Cost'!$B$4:$D$11,3))*J261*K261),"0")</f>
        <v>0</v>
      </c>
      <c r="M261" s="125">
        <f>L261*'1. Standard_Cost'!$F$4</f>
        <v>0</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c r="AL261" s="178"/>
      <c r="AM261" s="127">
        <f>AG261*'1. Standard_Cost'!$B$27+'Incremental_Cost Year 1'!AH261*'1. Standard_Cost'!$C$27+'Incremental_Cost Year 1'!AI261*'1. Standard_Cost'!$D$27+'Incremental_Cost Year 1'!AJ261+'Incremental_Cost Year 1'!AL261+AK261</f>
        <v>0</v>
      </c>
      <c r="AN261" s="127">
        <f>AM261*'1. Standard_Cost'!$C$31</f>
        <v>0</v>
      </c>
      <c r="AO261" s="178"/>
      <c r="AP261" s="256"/>
      <c r="AQ261" s="171">
        <f>L261+M261</f>
        <v>0</v>
      </c>
      <c r="AR261" s="171">
        <f>AF261</f>
        <v>0</v>
      </c>
      <c r="AS261" s="171">
        <f>AM261+AN261</f>
        <v>0</v>
      </c>
      <c r="AT261" s="171">
        <f>SUM(AQ261,AR261,AS261)</f>
        <v>0</v>
      </c>
      <c r="AU261" s="250"/>
      <c r="AV261" s="250"/>
      <c r="AW261" s="250"/>
      <c r="AX261" s="250"/>
      <c r="AY261" s="250"/>
      <c r="AZ261" s="250"/>
      <c r="BA261" s="250"/>
      <c r="BB261" s="251">
        <f t="shared" si="222"/>
        <v>0</v>
      </c>
      <c r="BC261" s="155"/>
      <c r="BD261" s="155"/>
      <c r="BE261" s="155"/>
      <c r="BF261" s="155"/>
    </row>
    <row r="262" spans="1:58" ht="62.4">
      <c r="A262" s="157"/>
      <c r="B262" s="357"/>
      <c r="C262" s="359"/>
      <c r="D262" s="343"/>
      <c r="E262" s="328"/>
      <c r="F262" s="328"/>
      <c r="G262" s="328"/>
      <c r="H262" s="199" t="s">
        <v>552</v>
      </c>
      <c r="I262" s="178"/>
      <c r="J262" s="174"/>
      <c r="K262" s="174"/>
      <c r="L262" s="125" t="str">
        <f>IF(I262&lt;&gt;0,((VLOOKUP(I262,'1. Standard_Cost'!$B$4:$D$11,2)+VLOOKUP(I262,'1. Standard_Cost'!$B$4:$D$11,3))*J262*K262),"0")</f>
        <v>0</v>
      </c>
      <c r="M262" s="125">
        <f>L262*'1. Standard_Cost'!$F$4</f>
        <v>0</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1'!AH262*'1. Standard_Cost'!$C$27+'Incremental_Cost Year 1'!AI262*'1. Standard_Cost'!$D$27+'Incremental_Cost Year 1'!AJ262+'Incremental_Cost Year 1'!AL262+AK262</f>
        <v>0</v>
      </c>
      <c r="AN262" s="127">
        <f>AM262*'1. Standard_Cost'!$C$31</f>
        <v>0</v>
      </c>
      <c r="AO262" s="178"/>
      <c r="AP262" s="256"/>
      <c r="AQ262" s="171">
        <f>L262+M262</f>
        <v>0</v>
      </c>
      <c r="AR262" s="171">
        <f>AF262</f>
        <v>0</v>
      </c>
      <c r="AS262" s="171">
        <f>AM262+AN262</f>
        <v>0</v>
      </c>
      <c r="AT262" s="171">
        <f>SUM(AQ262,AR262,AS262)</f>
        <v>0</v>
      </c>
      <c r="AU262" s="250"/>
      <c r="AV262" s="250"/>
      <c r="AW262" s="250"/>
      <c r="AX262" s="250"/>
      <c r="AY262" s="250"/>
      <c r="AZ262" s="250"/>
      <c r="BA262" s="250"/>
      <c r="BB262" s="251">
        <f t="shared" si="222"/>
        <v>0</v>
      </c>
      <c r="BC262" s="155"/>
      <c r="BD262" s="155"/>
      <c r="BE262" s="155"/>
      <c r="BF262" s="155"/>
    </row>
    <row r="263" spans="1:58">
      <c r="A263" s="157"/>
      <c r="B263" s="357"/>
      <c r="C263" s="359"/>
      <c r="D263" s="343"/>
      <c r="E263" s="328"/>
      <c r="F263" s="328"/>
      <c r="G263" s="328"/>
      <c r="H263" s="182" t="s">
        <v>338</v>
      </c>
      <c r="I263" s="273"/>
      <c r="J263" s="273"/>
      <c r="K263" s="273"/>
      <c r="L263" s="175">
        <f>SUM(L260:L262)</f>
        <v>0</v>
      </c>
      <c r="M263" s="175">
        <f>SUM(M260:M262)</f>
        <v>0</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BB263" si="223">SUM(AQ260:AQ262)</f>
        <v>0</v>
      </c>
      <c r="AR263" s="175">
        <f t="shared" si="223"/>
        <v>0</v>
      </c>
      <c r="AS263" s="175">
        <f t="shared" si="223"/>
        <v>0</v>
      </c>
      <c r="AT263" s="175">
        <f t="shared" si="223"/>
        <v>0</v>
      </c>
      <c r="AU263" s="175">
        <f t="shared" si="223"/>
        <v>0</v>
      </c>
      <c r="AV263" s="175">
        <f t="shared" si="223"/>
        <v>0</v>
      </c>
      <c r="AW263" s="175">
        <f t="shared" si="223"/>
        <v>0</v>
      </c>
      <c r="AX263" s="175">
        <f t="shared" si="223"/>
        <v>0</v>
      </c>
      <c r="AY263" s="175">
        <f t="shared" si="223"/>
        <v>0</v>
      </c>
      <c r="AZ263" s="175">
        <f t="shared" si="223"/>
        <v>0</v>
      </c>
      <c r="BA263" s="175">
        <f t="shared" si="223"/>
        <v>0</v>
      </c>
      <c r="BB263" s="175">
        <f t="shared" si="223"/>
        <v>0</v>
      </c>
      <c r="BC263" s="155"/>
      <c r="BD263" s="155"/>
      <c r="BE263" s="155"/>
      <c r="BF263" s="155"/>
    </row>
    <row r="264" spans="1:58" ht="78">
      <c r="A264" s="157"/>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c r="AL264" s="178"/>
      <c r="AM264" s="127">
        <f>AG264*'1. Standard_Cost'!$B$27+'Incremental_Cost Year 1'!AH264*'1. Standard_Cost'!$C$27+'Incremental_Cost Year 1'!AI264*'1. Standard_Cost'!$D$27+'Incremental_Cost Year 1'!AJ264+'Incremental_Cost Year 1'!AL264+AK264</f>
        <v>0</v>
      </c>
      <c r="AN264" s="127">
        <f>AM264*'1. Standard_Cost'!$C$31</f>
        <v>0</v>
      </c>
      <c r="AO264" s="178"/>
      <c r="AP264" s="256"/>
      <c r="AQ264" s="171">
        <f>L264+M264</f>
        <v>0</v>
      </c>
      <c r="AR264" s="171">
        <f>AF264</f>
        <v>0</v>
      </c>
      <c r="AS264" s="171">
        <f>AM264+AN264</f>
        <v>0</v>
      </c>
      <c r="AT264" s="171">
        <f>SUM(AQ264,AR264,AS264)</f>
        <v>0</v>
      </c>
      <c r="AU264" s="250"/>
      <c r="AV264" s="250"/>
      <c r="AW264" s="250"/>
      <c r="AX264" s="250"/>
      <c r="AY264" s="250"/>
      <c r="AZ264" s="250"/>
      <c r="BA264" s="250"/>
      <c r="BB264" s="251">
        <f t="shared" ref="BB264:BB267" si="224">SUM(AU264:BA264)-AT264</f>
        <v>0</v>
      </c>
      <c r="BC264" s="155"/>
      <c r="BD264" s="155"/>
      <c r="BE264" s="155"/>
      <c r="BF264" s="155"/>
    </row>
    <row r="265" spans="1:58" ht="62.4">
      <c r="A265" s="157"/>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1'!AH265*'1. Standard_Cost'!$C$27+'Incremental_Cost Year 1'!AI265*'1. Standard_Cost'!$D$27+'Incremental_Cost Year 1'!AJ265+'Incremental_Cost Year 1'!AL265+AK265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224"/>
        <v>0</v>
      </c>
      <c r="BC265" s="155"/>
      <c r="BD265" s="155"/>
      <c r="BE265" s="155"/>
      <c r="BF265" s="155"/>
    </row>
    <row r="266" spans="1:58" ht="93.6">
      <c r="A266" s="157"/>
      <c r="B266" s="357"/>
      <c r="C266" s="359"/>
      <c r="D266" s="343"/>
      <c r="E266" s="328"/>
      <c r="F266" s="328"/>
      <c r="G266" s="328"/>
      <c r="H266" s="199" t="s">
        <v>362</v>
      </c>
      <c r="I266" s="178" t="s">
        <v>314</v>
      </c>
      <c r="J266" s="174">
        <v>2</v>
      </c>
      <c r="K266" s="174">
        <v>26</v>
      </c>
      <c r="L266" s="125">
        <f>IF(I266&lt;&gt;0,((VLOOKUP(I266,'1. Standard_Cost'!$B$4:$D$11,2)+VLOOKUP(I266,'1. Standard_Cost'!$B$4:$D$11,3))*J266*K266),"0")</f>
        <v>3676400</v>
      </c>
      <c r="M266" s="125">
        <f>L266*'1. Standard_Cost'!$F$4</f>
        <v>613958.80000000005</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7000000</v>
      </c>
      <c r="AD266" s="177"/>
      <c r="AE266" s="127">
        <f>SUM(AD266,AC266,AB266,Y266,U266,T266,S266,R266)*'1. Standard_Cost'!$B$31</f>
        <v>1400000</v>
      </c>
      <c r="AF266" s="127">
        <f>SUM(AE266,AD266,AC266,AB266,Y266,U266,T266,S266,R266)</f>
        <v>8400000</v>
      </c>
      <c r="AG266" s="174"/>
      <c r="AH266" s="174"/>
      <c r="AI266" s="174"/>
      <c r="AJ266" s="178"/>
      <c r="AK266" s="178"/>
      <c r="AL266" s="178"/>
      <c r="AM266" s="127">
        <f>AG266*'1. Standard_Cost'!$B$27+'Incremental_Cost Year 1'!AH266*'1. Standard_Cost'!$C$27+'Incremental_Cost Year 1'!AI266*'1. Standard_Cost'!$D$27+'Incremental_Cost Year 1'!AJ266+'Incremental_Cost Year 1'!AL266+AK266</f>
        <v>0</v>
      </c>
      <c r="AN266" s="127">
        <f>AM266*'1. Standard_Cost'!$C$31</f>
        <v>0</v>
      </c>
      <c r="AO266" s="178"/>
      <c r="AP266" s="256"/>
      <c r="AQ266" s="171">
        <f>L266+M266</f>
        <v>4290358.8</v>
      </c>
      <c r="AR266" s="171">
        <f>AF266</f>
        <v>8400000</v>
      </c>
      <c r="AS266" s="171">
        <f>AM266+AN266</f>
        <v>0</v>
      </c>
      <c r="AT266" s="171">
        <f>SUM(AQ266,AR266,AS266)</f>
        <v>12690358.800000001</v>
      </c>
      <c r="AU266" s="250">
        <v>9445195.4399999995</v>
      </c>
      <c r="AV266" s="250"/>
      <c r="AW266" s="250">
        <v>3245163</v>
      </c>
      <c r="AX266" s="250"/>
      <c r="AY266" s="250"/>
      <c r="AZ266" s="250"/>
      <c r="BA266" s="250"/>
      <c r="BB266" s="251">
        <f t="shared" si="224"/>
        <v>-0.3600000012665987</v>
      </c>
      <c r="BC266" s="155"/>
      <c r="BD266" s="155"/>
      <c r="BE266" s="155"/>
      <c r="BF266" s="155"/>
    </row>
    <row r="267" spans="1:58" ht="46.8">
      <c r="A267" s="157"/>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1'!AH267*'1. Standard_Cost'!$C$27+'Incremental_Cost Year 1'!AI267*'1. Standard_Cost'!$D$27+'Incremental_Cost Year 1'!AJ267+'Incremental_Cost Year 1'!AL267+AK267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224"/>
        <v>0</v>
      </c>
      <c r="BC267" s="155"/>
      <c r="BD267" s="155"/>
      <c r="BE267" s="155"/>
      <c r="BF267" s="155"/>
    </row>
    <row r="268" spans="1:58" ht="27.6">
      <c r="A268" s="157"/>
      <c r="B268" s="154"/>
      <c r="C268" s="163"/>
      <c r="D268" s="344" t="s">
        <v>560</v>
      </c>
      <c r="E268" s="205" t="s">
        <v>340</v>
      </c>
      <c r="F268" s="205">
        <v>2021</v>
      </c>
      <c r="G268" s="205">
        <v>2030</v>
      </c>
      <c r="H268" s="182" t="s">
        <v>341</v>
      </c>
      <c r="I268" s="273"/>
      <c r="J268" s="273"/>
      <c r="K268" s="273"/>
      <c r="L268" s="175">
        <f>SUM(L264:L267)</f>
        <v>3676400</v>
      </c>
      <c r="M268" s="175">
        <f>SUM(M264:M267)</f>
        <v>613958.80000000005</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7000000</v>
      </c>
      <c r="AD268" s="175">
        <f>SUM(AD264:AD267)</f>
        <v>0</v>
      </c>
      <c r="AE268" s="175">
        <f>SUM(AE264:AE267)</f>
        <v>1400000</v>
      </c>
      <c r="AF268" s="175">
        <f>SUM(AF264:AF267)</f>
        <v>8400000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BB268" si="225">SUM(AQ264:AQ267)</f>
        <v>4290358.8</v>
      </c>
      <c r="AR268" s="175">
        <f t="shared" si="225"/>
        <v>8400000</v>
      </c>
      <c r="AS268" s="175">
        <f t="shared" si="225"/>
        <v>0</v>
      </c>
      <c r="AT268" s="175">
        <f t="shared" si="225"/>
        <v>12690358.800000001</v>
      </c>
      <c r="AU268" s="175">
        <f t="shared" si="225"/>
        <v>9445195.4399999995</v>
      </c>
      <c r="AV268" s="175">
        <f t="shared" si="225"/>
        <v>0</v>
      </c>
      <c r="AW268" s="175">
        <f t="shared" si="225"/>
        <v>3245163</v>
      </c>
      <c r="AX268" s="175">
        <f t="shared" si="225"/>
        <v>0</v>
      </c>
      <c r="AY268" s="175">
        <f t="shared" si="225"/>
        <v>0</v>
      </c>
      <c r="AZ268" s="175">
        <f t="shared" si="225"/>
        <v>0</v>
      </c>
      <c r="BA268" s="175">
        <f t="shared" si="225"/>
        <v>0</v>
      </c>
      <c r="BB268" s="175">
        <f t="shared" si="225"/>
        <v>-0.3600000012665987</v>
      </c>
      <c r="BC268" s="155"/>
      <c r="BD268" s="155"/>
      <c r="BE268" s="155"/>
      <c r="BF268" s="155"/>
    </row>
    <row r="269" spans="1:58" ht="66.599999999999994" customHeight="1">
      <c r="A269" s="159"/>
      <c r="B269" s="285"/>
      <c r="C269" s="381" t="s">
        <v>342</v>
      </c>
      <c r="D269" s="381"/>
      <c r="E269" s="382"/>
      <c r="F269" s="280"/>
      <c r="G269" s="282"/>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226">AQ273+AQ276</f>
        <v>0</v>
      </c>
      <c r="AR269" s="261">
        <f t="shared" si="226"/>
        <v>0</v>
      </c>
      <c r="AS269" s="261">
        <f t="shared" si="226"/>
        <v>0</v>
      </c>
      <c r="AT269" s="261">
        <f t="shared" si="226"/>
        <v>0</v>
      </c>
      <c r="AU269" s="261">
        <f t="shared" si="226"/>
        <v>0</v>
      </c>
      <c r="AV269" s="261">
        <f t="shared" si="226"/>
        <v>0</v>
      </c>
      <c r="AW269" s="261">
        <f t="shared" si="226"/>
        <v>0</v>
      </c>
      <c r="AX269" s="261">
        <f t="shared" si="226"/>
        <v>0</v>
      </c>
      <c r="AY269" s="261">
        <f t="shared" si="226"/>
        <v>0</v>
      </c>
      <c r="AZ269" s="261">
        <f t="shared" si="226"/>
        <v>0</v>
      </c>
      <c r="BA269" s="261">
        <f t="shared" si="226"/>
        <v>0</v>
      </c>
      <c r="BB269" s="261">
        <f t="shared" si="226"/>
        <v>0</v>
      </c>
      <c r="BC269" s="160"/>
      <c r="BD269" s="160"/>
      <c r="BE269" s="160"/>
      <c r="BF269" s="160"/>
    </row>
    <row r="270" spans="1:58" ht="78">
      <c r="A270" s="157"/>
      <c r="B270" s="161"/>
      <c r="C270" s="162"/>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1'!AH270*'1. Standard_Cost'!$C$27+'Incremental_Cost Year 1'!AI270*'1. Standard_Cost'!$D$27+'Incremental_Cost Year 1'!AJ270+'Incremental_Cost Year 1'!AL270+AK270</f>
        <v>0</v>
      </c>
      <c r="AN270" s="127">
        <f>AM270*'1. Standard_Cost'!$C$31</f>
        <v>0</v>
      </c>
      <c r="AO270" s="178"/>
      <c r="AP270" s="256"/>
      <c r="AQ270" s="171">
        <f>L270+M270</f>
        <v>0</v>
      </c>
      <c r="AR270" s="171">
        <f>AF270</f>
        <v>0</v>
      </c>
      <c r="AS270" s="171">
        <f>AM270+AN270</f>
        <v>0</v>
      </c>
      <c r="AT270" s="171">
        <f>SUM(AQ270,AR270,AS270)</f>
        <v>0</v>
      </c>
      <c r="AU270" s="250">
        <v>0</v>
      </c>
      <c r="AV270" s="250"/>
      <c r="AW270" s="250"/>
      <c r="AX270" s="250"/>
      <c r="AY270" s="250"/>
      <c r="AZ270" s="250"/>
      <c r="BA270" s="250"/>
      <c r="BB270" s="251">
        <f t="shared" ref="BB270:BB272" si="227">SUM(AU270:BA270)-AT270</f>
        <v>0</v>
      </c>
      <c r="BC270" s="155"/>
      <c r="BD270" s="155"/>
      <c r="BE270" s="155"/>
      <c r="BF270" s="155"/>
    </row>
    <row r="271" spans="1:58" ht="62.4">
      <c r="A271" s="157"/>
      <c r="B271" s="161"/>
      <c r="C271" s="162"/>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1'!AH271*'1. Standard_Cost'!$C$27+'Incremental_Cost Year 1'!AI271*'1. Standard_Cost'!$D$27+'Incremental_Cost Year 1'!AJ271+'Incremental_Cost Year 1'!AL271+AK271</f>
        <v>0</v>
      </c>
      <c r="AN271" s="127">
        <f>AM271*'1. Standard_Cost'!$C$31</f>
        <v>0</v>
      </c>
      <c r="AO271" s="178"/>
      <c r="AP271" s="256"/>
      <c r="AQ271" s="171">
        <f>L271+M271</f>
        <v>0</v>
      </c>
      <c r="AR271" s="171">
        <f>AF271</f>
        <v>0</v>
      </c>
      <c r="AS271" s="171">
        <f>AM271+AN271</f>
        <v>0</v>
      </c>
      <c r="AT271" s="171">
        <f>SUM(AQ271,AR271,AS271)</f>
        <v>0</v>
      </c>
      <c r="AU271" s="250">
        <v>0</v>
      </c>
      <c r="AV271" s="250"/>
      <c r="AW271" s="250"/>
      <c r="AX271" s="250"/>
      <c r="AY271" s="250"/>
      <c r="AZ271" s="250"/>
      <c r="BA271" s="250"/>
      <c r="BB271" s="251">
        <f t="shared" si="227"/>
        <v>0</v>
      </c>
      <c r="BC271" s="155"/>
      <c r="BD271" s="155"/>
      <c r="BE271" s="155"/>
      <c r="BF271" s="155"/>
    </row>
    <row r="272" spans="1:58" ht="62.4">
      <c r="A272" s="157"/>
      <c r="B272" s="161"/>
      <c r="C272" s="162"/>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1'!AH272*'1. Standard_Cost'!$C$27+'Incremental_Cost Year 1'!AI272*'1. Standard_Cost'!$D$27+'Incremental_Cost Year 1'!AJ272+'Incremental_Cost Year 1'!AL272+AK272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227"/>
        <v>0</v>
      </c>
      <c r="BC272" s="155"/>
      <c r="BD272" s="155"/>
      <c r="BE272" s="155"/>
      <c r="BF272" s="155"/>
    </row>
    <row r="273" spans="1:58" ht="62.4">
      <c r="A273" s="157"/>
      <c r="B273" s="154"/>
      <c r="C273" s="163"/>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BB273" si="228">SUM(AQ270:AQ272)</f>
        <v>0</v>
      </c>
      <c r="AR273" s="175">
        <f t="shared" si="228"/>
        <v>0</v>
      </c>
      <c r="AS273" s="175">
        <f t="shared" si="228"/>
        <v>0</v>
      </c>
      <c r="AT273" s="175">
        <f t="shared" si="228"/>
        <v>0</v>
      </c>
      <c r="AU273" s="175">
        <f t="shared" si="228"/>
        <v>0</v>
      </c>
      <c r="AV273" s="175">
        <f t="shared" si="228"/>
        <v>0</v>
      </c>
      <c r="AW273" s="175">
        <f t="shared" si="228"/>
        <v>0</v>
      </c>
      <c r="AX273" s="175">
        <f t="shared" si="228"/>
        <v>0</v>
      </c>
      <c r="AY273" s="175">
        <f t="shared" si="228"/>
        <v>0</v>
      </c>
      <c r="AZ273" s="175">
        <f t="shared" si="228"/>
        <v>0</v>
      </c>
      <c r="BA273" s="175">
        <f t="shared" si="228"/>
        <v>0</v>
      </c>
      <c r="BB273" s="175">
        <f t="shared" si="228"/>
        <v>0</v>
      </c>
      <c r="BC273" s="155"/>
      <c r="BD273" s="155"/>
      <c r="BE273" s="155"/>
      <c r="BF273" s="155"/>
    </row>
    <row r="274" spans="1:58" ht="78">
      <c r="A274" s="157"/>
      <c r="B274" s="161"/>
      <c r="C274" s="162"/>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1'!AH274*'1. Standard_Cost'!$C$27+'Incremental_Cost Year 1'!AI274*'1. Standard_Cost'!$D$27+'Incremental_Cost Year 1'!AJ274+'Incremental_Cost Year 1'!AL274+AK274</f>
        <v>0</v>
      </c>
      <c r="AN274" s="127">
        <f>AM274*'1. Standard_Cost'!$C$31</f>
        <v>0</v>
      </c>
      <c r="AO274" s="178"/>
      <c r="AP274" s="256"/>
      <c r="AQ274" s="171">
        <f>L274+M274</f>
        <v>0</v>
      </c>
      <c r="AR274" s="171">
        <f>AF274</f>
        <v>0</v>
      </c>
      <c r="AS274" s="171">
        <f>AM274+AN274</f>
        <v>0</v>
      </c>
      <c r="AT274" s="171">
        <f>SUM(AQ274,AR274,AS274)</f>
        <v>0</v>
      </c>
      <c r="AU274" s="250">
        <v>0</v>
      </c>
      <c r="AV274" s="250"/>
      <c r="AW274" s="250"/>
      <c r="AX274" s="250"/>
      <c r="AY274" s="250"/>
      <c r="AZ274" s="250"/>
      <c r="BA274" s="250"/>
      <c r="BB274" s="251">
        <f t="shared" ref="BB274:BB275" si="229">SUM(AU274:BA274)-AT274</f>
        <v>0</v>
      </c>
      <c r="BC274" s="155"/>
      <c r="BD274" s="155"/>
      <c r="BE274" s="155"/>
      <c r="BF274" s="155"/>
    </row>
    <row r="275" spans="1:58" ht="109.2">
      <c r="A275" s="157"/>
      <c r="B275" s="161"/>
      <c r="C275" s="162"/>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1'!AH275*'1. Standard_Cost'!$C$27+'Incremental_Cost Year 1'!AI275*'1. Standard_Cost'!$D$27+'Incremental_Cost Year 1'!AJ275+'Incremental_Cost Year 1'!AL275+AK275</f>
        <v>0</v>
      </c>
      <c r="AN275" s="127">
        <f>AM275*'1. Standard_Cost'!$C$31</f>
        <v>0</v>
      </c>
      <c r="AO275" s="178"/>
      <c r="AP275" s="256"/>
      <c r="AQ275" s="171">
        <f>L275+M275</f>
        <v>0</v>
      </c>
      <c r="AR275" s="171">
        <f>AF275</f>
        <v>0</v>
      </c>
      <c r="AS275" s="171">
        <f>AM275+AN275</f>
        <v>0</v>
      </c>
      <c r="AT275" s="171">
        <f>SUM(AQ275,AR275,AS275)</f>
        <v>0</v>
      </c>
      <c r="AU275" s="250">
        <v>0</v>
      </c>
      <c r="AV275" s="250"/>
      <c r="AW275" s="250"/>
      <c r="AX275" s="250"/>
      <c r="AY275" s="250"/>
      <c r="AZ275" s="250"/>
      <c r="BA275" s="250"/>
      <c r="BB275" s="251">
        <f t="shared" si="229"/>
        <v>0</v>
      </c>
      <c r="BC275" s="155"/>
      <c r="BD275" s="155"/>
      <c r="BE275" s="155"/>
      <c r="BF275" s="155"/>
    </row>
    <row r="276" spans="1:58" ht="78">
      <c r="A276" s="157"/>
      <c r="B276" s="154"/>
      <c r="C276" s="163"/>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BB276" si="230">SUM(AQ274:AQ275)</f>
        <v>0</v>
      </c>
      <c r="AR276" s="175">
        <f t="shared" si="230"/>
        <v>0</v>
      </c>
      <c r="AS276" s="175">
        <f t="shared" si="230"/>
        <v>0</v>
      </c>
      <c r="AT276" s="175">
        <f t="shared" si="230"/>
        <v>0</v>
      </c>
      <c r="AU276" s="175">
        <f t="shared" si="230"/>
        <v>0</v>
      </c>
      <c r="AV276" s="175">
        <f t="shared" si="230"/>
        <v>0</v>
      </c>
      <c r="AW276" s="175">
        <f t="shared" si="230"/>
        <v>0</v>
      </c>
      <c r="AX276" s="175">
        <f t="shared" si="230"/>
        <v>0</v>
      </c>
      <c r="AY276" s="175">
        <f t="shared" si="230"/>
        <v>0</v>
      </c>
      <c r="AZ276" s="175">
        <f t="shared" si="230"/>
        <v>0</v>
      </c>
      <c r="BA276" s="175">
        <f t="shared" si="230"/>
        <v>0</v>
      </c>
      <c r="BB276" s="175">
        <f t="shared" si="230"/>
        <v>0</v>
      </c>
      <c r="BC276" s="155"/>
      <c r="BD276" s="155"/>
      <c r="BE276" s="155"/>
      <c r="BF276" s="155"/>
    </row>
    <row r="277" spans="1:58" ht="13.8" customHeight="1">
      <c r="A277" s="159"/>
      <c r="B277" s="285"/>
      <c r="C277" s="381" t="s">
        <v>353</v>
      </c>
      <c r="D277" s="381"/>
      <c r="E277" s="382"/>
      <c r="F277" s="280"/>
      <c r="G277" s="282"/>
      <c r="H277" s="181" t="s">
        <v>354</v>
      </c>
      <c r="I277" s="271"/>
      <c r="J277" s="271"/>
      <c r="K277" s="271"/>
      <c r="L277" s="261">
        <f>L283</f>
        <v>201600</v>
      </c>
      <c r="M277" s="261">
        <f>M283</f>
        <v>33667.200000000004</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24292500</v>
      </c>
      <c r="AD277" s="261">
        <f>AD283</f>
        <v>0</v>
      </c>
      <c r="AE277" s="261">
        <f>AE283</f>
        <v>0</v>
      </c>
      <c r="AF277" s="261">
        <f>AF283</f>
        <v>24292500</v>
      </c>
      <c r="AG277" s="271"/>
      <c r="AH277" s="271"/>
      <c r="AI277" s="271"/>
      <c r="AJ277" s="261">
        <f>AJ283</f>
        <v>0</v>
      </c>
      <c r="AK277" s="261">
        <f>AK283</f>
        <v>0</v>
      </c>
      <c r="AL277" s="261">
        <f>AL283</f>
        <v>0</v>
      </c>
      <c r="AM277" s="261">
        <f>AM283</f>
        <v>0</v>
      </c>
      <c r="AN277" s="261">
        <f>AN283</f>
        <v>0</v>
      </c>
      <c r="AO277" s="272"/>
      <c r="AP277" s="260"/>
      <c r="AQ277" s="261">
        <f t="shared" ref="AQ277:BB277" si="231">AQ283</f>
        <v>235267.20000000001</v>
      </c>
      <c r="AR277" s="261">
        <f t="shared" si="231"/>
        <v>24292500</v>
      </c>
      <c r="AS277" s="261">
        <f t="shared" si="231"/>
        <v>0</v>
      </c>
      <c r="AT277" s="261">
        <f t="shared" si="231"/>
        <v>24527767.199999999</v>
      </c>
      <c r="AU277" s="261">
        <f t="shared" si="231"/>
        <v>235267.20000000001</v>
      </c>
      <c r="AV277" s="261">
        <f t="shared" si="231"/>
        <v>0</v>
      </c>
      <c r="AW277" s="261">
        <f t="shared" si="231"/>
        <v>24292500</v>
      </c>
      <c r="AX277" s="261">
        <f t="shared" si="231"/>
        <v>0</v>
      </c>
      <c r="AY277" s="261">
        <f t="shared" si="231"/>
        <v>0</v>
      </c>
      <c r="AZ277" s="261">
        <f t="shared" si="231"/>
        <v>0</v>
      </c>
      <c r="BA277" s="261">
        <f t="shared" si="231"/>
        <v>0</v>
      </c>
      <c r="BB277" s="261">
        <f t="shared" si="231"/>
        <v>0</v>
      </c>
      <c r="BC277" s="160"/>
      <c r="BD277" s="160"/>
      <c r="BE277" s="160"/>
      <c r="BF277" s="160"/>
    </row>
    <row r="278" spans="1:58" ht="46.8">
      <c r="A278" s="157"/>
      <c r="B278" s="161"/>
      <c r="C278" s="162"/>
      <c r="D278" s="202"/>
      <c r="E278" s="354"/>
      <c r="F278" s="355"/>
      <c r="G278" s="356"/>
      <c r="H278" s="213" t="s">
        <v>363</v>
      </c>
      <c r="I278" s="178" t="s">
        <v>3</v>
      </c>
      <c r="J278" s="174">
        <v>1</v>
      </c>
      <c r="K278" s="174">
        <v>1</v>
      </c>
      <c r="L278" s="125">
        <f>IF(I278&lt;&gt;0,((VLOOKUP(I278,'1. Standard_Cost'!$B$4:$D$11,2)+VLOOKUP(I278,'1. Standard_Cost'!$B$4:$D$11,3))*J278*K278),"0")</f>
        <v>100800</v>
      </c>
      <c r="M278" s="125">
        <f>L278*'1. Standard_Cost'!$F$4</f>
        <v>16833.600000000002</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v>12300000</v>
      </c>
      <c r="AD278" s="177"/>
      <c r="AE278" s="127"/>
      <c r="AF278" s="127">
        <f>SUM(AE278,AD278,AC278,AB278,Y278,U278,T278,S278,R278)</f>
        <v>12300000</v>
      </c>
      <c r="AG278" s="174"/>
      <c r="AH278" s="174"/>
      <c r="AI278" s="174"/>
      <c r="AJ278" s="178"/>
      <c r="AK278" s="178"/>
      <c r="AL278" s="178"/>
      <c r="AM278" s="127">
        <f>AG278*'1. Standard_Cost'!$B$27+'Incremental_Cost Year 1'!AH278*'1. Standard_Cost'!$C$27+'Incremental_Cost Year 1'!AI278*'1. Standard_Cost'!$D$27+'Incremental_Cost Year 1'!AJ278+'Incremental_Cost Year 1'!AL278+AK278</f>
        <v>0</v>
      </c>
      <c r="AN278" s="127">
        <f>AM278*'1. Standard_Cost'!$C$31</f>
        <v>0</v>
      </c>
      <c r="AO278" s="178"/>
      <c r="AP278" s="256"/>
      <c r="AQ278" s="171">
        <f>L278+M278</f>
        <v>117633.60000000001</v>
      </c>
      <c r="AR278" s="171">
        <f>AF278</f>
        <v>12300000</v>
      </c>
      <c r="AS278" s="171">
        <f>AM278+AN278</f>
        <v>0</v>
      </c>
      <c r="AT278" s="171">
        <f>SUM(AQ278,AR278,AS278)</f>
        <v>12417633.6</v>
      </c>
      <c r="AU278" s="250">
        <v>117633.60000000001</v>
      </c>
      <c r="AV278" s="250"/>
      <c r="AW278" s="250">
        <v>12300000</v>
      </c>
      <c r="AX278" s="250"/>
      <c r="AY278" s="250"/>
      <c r="AZ278" s="250"/>
      <c r="BA278" s="250"/>
      <c r="BB278" s="251">
        <f t="shared" ref="BB278:BB282" si="232">SUM(AU278:BA278)-AT278</f>
        <v>0</v>
      </c>
      <c r="BC278" s="155"/>
      <c r="BD278" s="155"/>
      <c r="BE278" s="155"/>
      <c r="BF278" s="155"/>
    </row>
    <row r="279" spans="1:58" ht="46.8">
      <c r="A279" s="157"/>
      <c r="B279" s="161"/>
      <c r="C279" s="162"/>
      <c r="D279" s="202"/>
      <c r="E279" s="357"/>
      <c r="F279" s="358"/>
      <c r="G279" s="359"/>
      <c r="H279" s="213" t="s">
        <v>364</v>
      </c>
      <c r="I279" s="178" t="s">
        <v>3</v>
      </c>
      <c r="J279" s="174">
        <v>1</v>
      </c>
      <c r="K279" s="174">
        <v>1</v>
      </c>
      <c r="L279" s="125">
        <f>IF(I279&lt;&gt;0,((VLOOKUP(I279,'1. Standard_Cost'!$B$4:$D$11,2)+VLOOKUP(I279,'1. Standard_Cost'!$B$4:$D$11,3))*J279*K279),"0")</f>
        <v>100800</v>
      </c>
      <c r="M279" s="125">
        <f>L279*'1. Standard_Cost'!$F$4</f>
        <v>16833.600000000002</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v>11992500</v>
      </c>
      <c r="AD279" s="177"/>
      <c r="AE279" s="127"/>
      <c r="AF279" s="127">
        <f>SUM(AE279,AD279,AC279,AB279,Y279,U279,T279,S279,R279)</f>
        <v>11992500</v>
      </c>
      <c r="AG279" s="174"/>
      <c r="AH279" s="174"/>
      <c r="AI279" s="174"/>
      <c r="AJ279" s="178"/>
      <c r="AK279" s="178"/>
      <c r="AL279" s="178"/>
      <c r="AM279" s="127">
        <f>AG279*'1. Standard_Cost'!$B$27+'Incremental_Cost Year 1'!AH279*'1. Standard_Cost'!$C$27+'Incremental_Cost Year 1'!AI279*'1. Standard_Cost'!$D$27+'Incremental_Cost Year 1'!AJ279+'Incremental_Cost Year 1'!AL279+AK279</f>
        <v>0</v>
      </c>
      <c r="AN279" s="127">
        <f>AM279*'1. Standard_Cost'!$C$31</f>
        <v>0</v>
      </c>
      <c r="AO279" s="178"/>
      <c r="AP279" s="256"/>
      <c r="AQ279" s="171">
        <f>L279+M279</f>
        <v>117633.60000000001</v>
      </c>
      <c r="AR279" s="171">
        <f>AF279</f>
        <v>11992500</v>
      </c>
      <c r="AS279" s="171">
        <f>AM279+AN279</f>
        <v>0</v>
      </c>
      <c r="AT279" s="171">
        <f>SUM(AQ279,AR279,AS279)</f>
        <v>12110133.6</v>
      </c>
      <c r="AU279" s="250">
        <v>117633.60000000001</v>
      </c>
      <c r="AV279" s="250"/>
      <c r="AW279" s="250">
        <v>11992500</v>
      </c>
      <c r="AX279" s="250"/>
      <c r="AY279" s="250"/>
      <c r="AZ279" s="250"/>
      <c r="BA279" s="250"/>
      <c r="BB279" s="251">
        <f t="shared" si="232"/>
        <v>0</v>
      </c>
      <c r="BC279" s="155"/>
      <c r="BD279" s="155"/>
      <c r="BE279" s="155"/>
      <c r="BF279" s="155"/>
    </row>
    <row r="280" spans="1:58" ht="31.2">
      <c r="A280" s="157"/>
      <c r="B280" s="161"/>
      <c r="C280" s="162"/>
      <c r="D280" s="202"/>
      <c r="E280" s="357"/>
      <c r="F280" s="358"/>
      <c r="G280" s="359"/>
      <c r="H280" s="213" t="s">
        <v>365</v>
      </c>
      <c r="I280" s="178"/>
      <c r="J280" s="174"/>
      <c r="K280" s="174"/>
      <c r="L280" s="125" t="str">
        <f>IF(I280&lt;&gt;0,((VLOOKUP(I280,'1. Standard_Cost'!$B$4:$D$11,2)+VLOOKUP(I280,'1. Standard_Cost'!$B$4:$D$11,3))*J280*K280),"0")</f>
        <v>0</v>
      </c>
      <c r="M280" s="125">
        <f>L280*'1. Standard_Cost'!$F$4</f>
        <v>0</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1'!AH280*'1. Standard_Cost'!$C$27+'Incremental_Cost Year 1'!AI280*'1. Standard_Cost'!$D$27+'Incremental_Cost Year 1'!AJ280+'Incremental_Cost Year 1'!AL280+AK280</f>
        <v>0</v>
      </c>
      <c r="AN280" s="127">
        <f>AM280*'1. Standard_Cost'!$C$31</f>
        <v>0</v>
      </c>
      <c r="AO280" s="178"/>
      <c r="AP280" s="256"/>
      <c r="AQ280" s="171">
        <f>L280+M280</f>
        <v>0</v>
      </c>
      <c r="AR280" s="171">
        <f>AF280</f>
        <v>0</v>
      </c>
      <c r="AS280" s="171">
        <f>AM280+AN280</f>
        <v>0</v>
      </c>
      <c r="AT280" s="171">
        <f>SUM(AQ280,AR280,AS280)</f>
        <v>0</v>
      </c>
      <c r="AU280" s="250"/>
      <c r="AV280" s="250"/>
      <c r="AW280" s="250"/>
      <c r="AX280" s="250"/>
      <c r="AY280" s="250"/>
      <c r="AZ280" s="250"/>
      <c r="BA280" s="250"/>
      <c r="BB280" s="251">
        <f t="shared" si="232"/>
        <v>0</v>
      </c>
      <c r="BC280" s="155"/>
      <c r="BD280" s="155"/>
      <c r="BE280" s="155"/>
      <c r="BF280" s="155"/>
    </row>
    <row r="281" spans="1:58" ht="15.6">
      <c r="A281" s="157"/>
      <c r="B281" s="161"/>
      <c r="C281" s="162"/>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1'!AH281*'1. Standard_Cost'!$C$27+'Incremental_Cost Year 1'!AI281*'1. Standard_Cost'!$D$27+'Incremental_Cost Year 1'!AJ281+'Incremental_Cost Year 1'!AL281+AK281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232"/>
        <v>0</v>
      </c>
      <c r="BC281" s="155"/>
      <c r="BD281" s="155"/>
      <c r="BE281" s="155"/>
      <c r="BF281" s="155"/>
    </row>
    <row r="282" spans="1:58" ht="31.2">
      <c r="A282" s="157"/>
      <c r="B282" s="161"/>
      <c r="C282" s="162"/>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1'!AH282*'1. Standard_Cost'!$C$27+'Incremental_Cost Year 1'!AI282*'1. Standard_Cost'!$D$27+'Incremental_Cost Year 1'!AJ282+'Incremental_Cost Year 1'!AL282+AK282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232"/>
        <v>0</v>
      </c>
      <c r="BC282" s="155"/>
      <c r="BD282" s="155"/>
      <c r="BE282" s="155"/>
      <c r="BF282" s="155"/>
    </row>
    <row r="283" spans="1:58" ht="77.400000000000006" customHeight="1">
      <c r="A283" s="157"/>
      <c r="B283" s="154"/>
      <c r="C283" s="163"/>
      <c r="D283" s="212" t="s">
        <v>559</v>
      </c>
      <c r="E283" s="212" t="s">
        <v>355</v>
      </c>
      <c r="F283" s="212">
        <v>2021</v>
      </c>
      <c r="G283" s="212">
        <v>2030</v>
      </c>
      <c r="H283" s="182" t="s">
        <v>356</v>
      </c>
      <c r="I283" s="273"/>
      <c r="J283" s="273"/>
      <c r="K283" s="273"/>
      <c r="L283" s="175">
        <f>SUM(L278:L282)</f>
        <v>201600</v>
      </c>
      <c r="M283" s="175">
        <f>SUM(M278:M282)</f>
        <v>33667.200000000004</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24292500</v>
      </c>
      <c r="AD283" s="175">
        <f>SUM(AD278:AD282)</f>
        <v>0</v>
      </c>
      <c r="AE283" s="175">
        <f>SUM(AE278:AE282)</f>
        <v>0</v>
      </c>
      <c r="AF283" s="175">
        <f>SUM(AF278:AF282)</f>
        <v>24292500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BB283" si="233">SUM(AQ278:AQ282)</f>
        <v>235267.20000000001</v>
      </c>
      <c r="AR283" s="175">
        <f t="shared" si="233"/>
        <v>24292500</v>
      </c>
      <c r="AS283" s="175">
        <f t="shared" si="233"/>
        <v>0</v>
      </c>
      <c r="AT283" s="175">
        <f t="shared" si="233"/>
        <v>24527767.199999999</v>
      </c>
      <c r="AU283" s="175">
        <f t="shared" si="233"/>
        <v>235267.20000000001</v>
      </c>
      <c r="AV283" s="175">
        <f t="shared" si="233"/>
        <v>0</v>
      </c>
      <c r="AW283" s="175">
        <f t="shared" si="233"/>
        <v>24292500</v>
      </c>
      <c r="AX283" s="175">
        <f t="shared" si="233"/>
        <v>0</v>
      </c>
      <c r="AY283" s="175">
        <f t="shared" si="233"/>
        <v>0</v>
      </c>
      <c r="AZ283" s="175">
        <f t="shared" si="233"/>
        <v>0</v>
      </c>
      <c r="BA283" s="175">
        <f t="shared" si="233"/>
        <v>0</v>
      </c>
      <c r="BB283" s="175">
        <f t="shared" si="233"/>
        <v>0</v>
      </c>
      <c r="BC283" s="155"/>
      <c r="BD283" s="155"/>
      <c r="BE283" s="155"/>
      <c r="BF283" s="155"/>
    </row>
    <row r="284" spans="1:58" ht="13.8" customHeight="1">
      <c r="A284" s="159"/>
      <c r="B284" s="285"/>
      <c r="C284" s="381" t="s">
        <v>357</v>
      </c>
      <c r="D284" s="381"/>
      <c r="E284" s="382"/>
      <c r="F284" s="280"/>
      <c r="G284" s="282"/>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234">AQ289</f>
        <v>0</v>
      </c>
      <c r="AR284" s="261">
        <f t="shared" si="234"/>
        <v>0</v>
      </c>
      <c r="AS284" s="261">
        <f t="shared" si="234"/>
        <v>0</v>
      </c>
      <c r="AT284" s="261">
        <f t="shared" si="234"/>
        <v>0</v>
      </c>
      <c r="AU284" s="261">
        <f t="shared" si="234"/>
        <v>0</v>
      </c>
      <c r="AV284" s="261">
        <f t="shared" si="234"/>
        <v>0</v>
      </c>
      <c r="AW284" s="261">
        <f t="shared" si="234"/>
        <v>0</v>
      </c>
      <c r="AX284" s="261">
        <f t="shared" si="234"/>
        <v>0</v>
      </c>
      <c r="AY284" s="261">
        <f t="shared" si="234"/>
        <v>0</v>
      </c>
      <c r="AZ284" s="261">
        <f t="shared" si="234"/>
        <v>0</v>
      </c>
      <c r="BA284" s="261">
        <f t="shared" si="234"/>
        <v>0</v>
      </c>
      <c r="BB284" s="261">
        <f t="shared" si="234"/>
        <v>0</v>
      </c>
      <c r="BC284" s="160"/>
      <c r="BD284" s="160"/>
      <c r="BE284" s="160"/>
      <c r="BF284" s="160"/>
    </row>
    <row r="285" spans="1:58" ht="124.8">
      <c r="A285" s="157"/>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1'!AH285*'1. Standard_Cost'!$C$27+'Incremental_Cost Year 1'!AI285*'1. Standard_Cost'!$D$27+'Incremental_Cost Year 1'!AJ285+'Incremental_Cost Year 1'!AL285+AK285</f>
        <v>0</v>
      </c>
      <c r="AN285" s="127">
        <f>AM285*'1. Standard_Cost'!$C$31</f>
        <v>0</v>
      </c>
      <c r="AO285" s="178"/>
      <c r="AP285" s="256"/>
      <c r="AQ285" s="171">
        <f>L285+M285</f>
        <v>0</v>
      </c>
      <c r="AR285" s="171">
        <f>AF285</f>
        <v>0</v>
      </c>
      <c r="AS285" s="171">
        <f>AM285+AN285</f>
        <v>0</v>
      </c>
      <c r="AT285" s="171">
        <f>SUM(AQ285,AR285,AS285)</f>
        <v>0</v>
      </c>
      <c r="AU285" s="250">
        <v>0</v>
      </c>
      <c r="AV285" s="250"/>
      <c r="AW285" s="250"/>
      <c r="AX285" s="250"/>
      <c r="AY285" s="250"/>
      <c r="AZ285" s="250"/>
      <c r="BA285" s="250"/>
      <c r="BB285" s="251">
        <f t="shared" ref="BB285:BB288" si="235">SUM(AU285:BA285)-AT285</f>
        <v>0</v>
      </c>
      <c r="BC285" s="155"/>
      <c r="BD285" s="155"/>
      <c r="BE285" s="155"/>
      <c r="BF285" s="155"/>
    </row>
    <row r="286" spans="1:58" ht="78">
      <c r="A286" s="157"/>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1'!AH286*'1. Standard_Cost'!$C$27+'Incremental_Cost Year 1'!AI286*'1. Standard_Cost'!$D$27+'Incremental_Cost Year 1'!AJ286+'Incremental_Cost Year 1'!AL286+AK286</f>
        <v>0</v>
      </c>
      <c r="AN286" s="127">
        <f>AM286*'1. Standard_Cost'!$C$31</f>
        <v>0</v>
      </c>
      <c r="AO286" s="178"/>
      <c r="AP286" s="256"/>
      <c r="AQ286" s="171">
        <f>L286+M286</f>
        <v>0</v>
      </c>
      <c r="AR286" s="171">
        <f>AF286</f>
        <v>0</v>
      </c>
      <c r="AS286" s="171">
        <f>AM286+AN286</f>
        <v>0</v>
      </c>
      <c r="AT286" s="171">
        <f>SUM(AQ286,AR286,AS286)</f>
        <v>0</v>
      </c>
      <c r="AU286" s="250">
        <v>0</v>
      </c>
      <c r="AV286" s="250"/>
      <c r="AW286" s="250"/>
      <c r="AX286" s="250"/>
      <c r="AY286" s="250"/>
      <c r="AZ286" s="250"/>
      <c r="BA286" s="250"/>
      <c r="BB286" s="251">
        <f t="shared" si="235"/>
        <v>0</v>
      </c>
      <c r="BC286" s="155"/>
      <c r="BD286" s="155"/>
      <c r="BE286" s="155"/>
      <c r="BF286" s="155"/>
    </row>
    <row r="287" spans="1:58" ht="109.2">
      <c r="A287" s="157"/>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1'!AH287*'1. Standard_Cost'!$C$27+'Incremental_Cost Year 1'!AI287*'1. Standard_Cost'!$D$27+'Incremental_Cost Year 1'!AJ287+'Incremental_Cost Year 1'!AL287+AK287</f>
        <v>0</v>
      </c>
      <c r="AN287" s="127">
        <f>AM287*'1. Standard_Cost'!$C$31</f>
        <v>0</v>
      </c>
      <c r="AO287" s="178"/>
      <c r="AP287" s="256"/>
      <c r="AQ287" s="171">
        <f>L287+M287</f>
        <v>0</v>
      </c>
      <c r="AR287" s="171">
        <f>AF287</f>
        <v>0</v>
      </c>
      <c r="AS287" s="171">
        <f>AM287+AN287</f>
        <v>0</v>
      </c>
      <c r="AT287" s="171">
        <f>SUM(AQ287,AR287,AS287)</f>
        <v>0</v>
      </c>
      <c r="AU287" s="250">
        <v>0</v>
      </c>
      <c r="AV287" s="250"/>
      <c r="AW287" s="250"/>
      <c r="AX287" s="250"/>
      <c r="AY287" s="250"/>
      <c r="AZ287" s="250"/>
      <c r="BA287" s="250"/>
      <c r="BB287" s="251">
        <f t="shared" si="235"/>
        <v>0</v>
      </c>
      <c r="BC287" s="155"/>
      <c r="BD287" s="155"/>
      <c r="BE287" s="155"/>
      <c r="BF287" s="155"/>
    </row>
    <row r="288" spans="1:58" ht="109.2">
      <c r="A288" s="157"/>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1'!AH288*'1. Standard_Cost'!$C$27+'Incremental_Cost Year 1'!AI288*'1. Standard_Cost'!$D$27+'Incremental_Cost Year 1'!AJ288+'Incremental_Cost Year 1'!AL288+AK288</f>
        <v>0</v>
      </c>
      <c r="AN288" s="127">
        <f>AM288*'1. Standard_Cost'!$C$31</f>
        <v>0</v>
      </c>
      <c r="AO288" s="178"/>
      <c r="AP288" s="256"/>
      <c r="AQ288" s="171">
        <f>L288+M288</f>
        <v>0</v>
      </c>
      <c r="AR288" s="171">
        <f>AF288</f>
        <v>0</v>
      </c>
      <c r="AS288" s="171">
        <f>AM288+AN288</f>
        <v>0</v>
      </c>
      <c r="AT288" s="171">
        <f>SUM(AQ288,AR288,AS288)</f>
        <v>0</v>
      </c>
      <c r="AU288" s="250">
        <v>0</v>
      </c>
      <c r="AV288" s="250"/>
      <c r="AW288" s="250"/>
      <c r="AX288" s="250"/>
      <c r="AY288" s="250"/>
      <c r="AZ288" s="250"/>
      <c r="BA288" s="250"/>
      <c r="BB288" s="251">
        <f t="shared" si="235"/>
        <v>0</v>
      </c>
      <c r="BC288" s="155"/>
      <c r="BD288" s="155"/>
      <c r="BE288" s="155"/>
      <c r="BF288" s="155"/>
    </row>
    <row r="289" spans="1:58" ht="31.2">
      <c r="A289" s="153"/>
      <c r="B289" s="154"/>
      <c r="C289" s="163"/>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SUM(AC285:AC288)</f>
        <v>0</v>
      </c>
      <c r="AD289" s="175">
        <f>SUM(AD285:AD288)</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BB289" si="236">SUM(AQ285:AQ288)</f>
        <v>0</v>
      </c>
      <c r="AR289" s="175">
        <f t="shared" si="236"/>
        <v>0</v>
      </c>
      <c r="AS289" s="175">
        <f t="shared" si="236"/>
        <v>0</v>
      </c>
      <c r="AT289" s="175">
        <f t="shared" si="236"/>
        <v>0</v>
      </c>
      <c r="AU289" s="175">
        <f t="shared" si="236"/>
        <v>0</v>
      </c>
      <c r="AV289" s="175">
        <f t="shared" si="236"/>
        <v>0</v>
      </c>
      <c r="AW289" s="175">
        <f t="shared" si="236"/>
        <v>0</v>
      </c>
      <c r="AX289" s="175">
        <f t="shared" si="236"/>
        <v>0</v>
      </c>
      <c r="AY289" s="175">
        <f t="shared" si="236"/>
        <v>0</v>
      </c>
      <c r="AZ289" s="175">
        <f t="shared" si="236"/>
        <v>0</v>
      </c>
      <c r="BA289" s="175">
        <f t="shared" si="236"/>
        <v>0</v>
      </c>
      <c r="BB289" s="175">
        <f t="shared" si="236"/>
        <v>0</v>
      </c>
      <c r="BC289" s="153"/>
      <c r="BD289" s="153"/>
      <c r="BE289" s="153"/>
      <c r="BF289" s="153"/>
    </row>
    <row r="292" spans="1:58">
      <c r="AQ292" s="239">
        <f>AQ5+AQ78+AQ150+AQ197+AQ244</f>
        <v>2699423477.7192855</v>
      </c>
      <c r="AR292" s="239">
        <f t="shared" ref="AR292:BB292" si="237">AR5+AR78+AR150+AR197+AR244</f>
        <v>6444763296.333334</v>
      </c>
      <c r="AS292" s="239">
        <f t="shared" si="237"/>
        <v>1250363667.3333333</v>
      </c>
      <c r="AT292" s="239">
        <f t="shared" si="237"/>
        <v>10394550441.38595</v>
      </c>
      <c r="AU292" s="239">
        <f t="shared" si="237"/>
        <v>9838666811.8449993</v>
      </c>
      <c r="AV292" s="239">
        <f t="shared" si="237"/>
        <v>45200000</v>
      </c>
      <c r="AW292" s="239">
        <f t="shared" si="237"/>
        <v>312097663</v>
      </c>
      <c r="AX292" s="239">
        <f t="shared" si="237"/>
        <v>3950000</v>
      </c>
      <c r="AY292" s="239">
        <f t="shared" si="237"/>
        <v>5506800</v>
      </c>
      <c r="AZ292" s="239">
        <f t="shared" si="237"/>
        <v>188445167</v>
      </c>
      <c r="BA292" s="239">
        <f t="shared" si="237"/>
        <v>0</v>
      </c>
      <c r="BB292" s="239">
        <f t="shared" si="237"/>
        <v>-683999.54095228517</v>
      </c>
    </row>
  </sheetData>
  <mergeCells count="38">
    <mergeCell ref="AQ2:BB2"/>
    <mergeCell ref="B2:E2"/>
    <mergeCell ref="B3:E3"/>
    <mergeCell ref="B5:E5"/>
    <mergeCell ref="C182:E182"/>
    <mergeCell ref="C163:E163"/>
    <mergeCell ref="B150:E150"/>
    <mergeCell ref="C151:E151"/>
    <mergeCell ref="C6:E6"/>
    <mergeCell ref="C79:E79"/>
    <mergeCell ref="B1:L1"/>
    <mergeCell ref="C16:E16"/>
    <mergeCell ref="C20:E20"/>
    <mergeCell ref="B78:E78"/>
    <mergeCell ref="C40:E40"/>
    <mergeCell ref="C45:E45"/>
    <mergeCell ref="C61:E61"/>
    <mergeCell ref="C213:E213"/>
    <mergeCell ref="C221:E221"/>
    <mergeCell ref="C226:E226"/>
    <mergeCell ref="C232:E232"/>
    <mergeCell ref="C238:E238"/>
    <mergeCell ref="B197:E197"/>
    <mergeCell ref="C198:E198"/>
    <mergeCell ref="C134:E134"/>
    <mergeCell ref="C140:E140"/>
    <mergeCell ref="C93:E93"/>
    <mergeCell ref="C100:E100"/>
    <mergeCell ref="C106:E106"/>
    <mergeCell ref="C111:E111"/>
    <mergeCell ref="C118:E118"/>
    <mergeCell ref="C123:E123"/>
    <mergeCell ref="C259:E259"/>
    <mergeCell ref="C284:E284"/>
    <mergeCell ref="C277:E277"/>
    <mergeCell ref="B244:E244"/>
    <mergeCell ref="C245:E245"/>
    <mergeCell ref="C269:E269"/>
  </mergeCells>
  <conditionalFormatting sqref="BB203 BB220:BB221 BB235:BB243 BB231:BB233 BB212:BB213 BB225:BB226">
    <cfRule type="cellIs" dxfId="30835" priority="375" operator="lessThan">
      <formula>0</formula>
    </cfRule>
    <cfRule type="cellIs" dxfId="30834" priority="376" operator="lessThan">
      <formula>-105575</formula>
    </cfRule>
  </conditionalFormatting>
  <conditionalFormatting sqref="BB220 BB212:BB213 BB235:BB238 BB240:BB243 BB225:BB226 BB231:BB233">
    <cfRule type="cellIs" dxfId="30833" priority="373" operator="lessThan">
      <formula>0</formula>
    </cfRule>
    <cfRule type="cellIs" dxfId="30832" priority="374" operator="lessThan">
      <formula>-105575</formula>
    </cfRule>
  </conditionalFormatting>
  <conditionalFormatting sqref="BB220:BB221 BB243 BB226 BB231:BB236 BB238:BB241 BB203 BB213">
    <cfRule type="cellIs" dxfId="30831" priority="371" operator="lessThan">
      <formula>0</formula>
    </cfRule>
    <cfRule type="cellIs" dxfId="30830" priority="372" operator="lessThan">
      <formula>-105575</formula>
    </cfRule>
  </conditionalFormatting>
  <conditionalFormatting sqref="BB235:BB243 BB231:BB233 BB220 BB212:BB213 BB225:BB226">
    <cfRule type="cellIs" dxfId="30829" priority="369" operator="lessThan">
      <formula>0</formula>
    </cfRule>
    <cfRule type="cellIs" dxfId="30828" priority="370" operator="lessThan">
      <formula>-105575</formula>
    </cfRule>
  </conditionalFormatting>
  <conditionalFormatting sqref="BB220:BB221 BB237:BB243 BB203 BB231:BB235 BB212:BB213 BB225:BB226">
    <cfRule type="cellIs" dxfId="30827" priority="367" operator="lessThan">
      <formula>0</formula>
    </cfRule>
    <cfRule type="cellIs" dxfId="30826" priority="368" operator="lessThan">
      <formula>-105575</formula>
    </cfRule>
  </conditionalFormatting>
  <conditionalFormatting sqref="BB220:BB221 BB237:BB240 BB242:BB243 BB225:BB226 BB231:BB235">
    <cfRule type="cellIs" dxfId="30825" priority="365" operator="lessThan">
      <formula>0</formula>
    </cfRule>
    <cfRule type="cellIs" dxfId="30824" priority="366" operator="lessThan">
      <formula>-105575</formula>
    </cfRule>
  </conditionalFormatting>
  <conditionalFormatting sqref="BB212 BB231 BB233:BB238 BB240:BB243 BB225">
    <cfRule type="cellIs" dxfId="30823" priority="363" operator="lessThan">
      <formula>0</formula>
    </cfRule>
    <cfRule type="cellIs" dxfId="30822" priority="364" operator="lessThan">
      <formula>-105575</formula>
    </cfRule>
  </conditionalFormatting>
  <conditionalFormatting sqref="BB237:BB243 BB231:BB235 BB220:BB221 BB225:BB226">
    <cfRule type="cellIs" dxfId="30821" priority="361" operator="lessThan">
      <formula>0</formula>
    </cfRule>
    <cfRule type="cellIs" dxfId="30820" priority="362" operator="lessThan">
      <formula>-105575</formula>
    </cfRule>
  </conditionalFormatting>
  <conditionalFormatting sqref="BB233:BB237 BB231 BB239:BB243">
    <cfRule type="cellIs" dxfId="30819" priority="359" operator="lessThan">
      <formula>0</formula>
    </cfRule>
    <cfRule type="cellIs" dxfId="30818" priority="360" operator="lessThan">
      <formula>-105575</formula>
    </cfRule>
  </conditionalFormatting>
  <conditionalFormatting sqref="BB233:BB237 BB231 BB239:BB243">
    <cfRule type="cellIs" dxfId="30817" priority="357" operator="lessThan">
      <formula>0</formula>
    </cfRule>
    <cfRule type="cellIs" dxfId="30816" priority="358" operator="lessThan">
      <formula>-105575</formula>
    </cfRule>
  </conditionalFormatting>
  <conditionalFormatting sqref="BB119:BB128 BB106:BB117 BB101:BB104 BB80:BB99">
    <cfRule type="cellIs" dxfId="30815" priority="353" operator="lessThan">
      <formula>0</formula>
    </cfRule>
    <cfRule type="cellIs" dxfId="30814" priority="354" operator="lessThan">
      <formula>-105575</formula>
    </cfRule>
  </conditionalFormatting>
  <conditionalFormatting sqref="BB130 BB132 BB134">
    <cfRule type="cellIs" dxfId="30813" priority="351" operator="lessThan">
      <formula>0</formula>
    </cfRule>
    <cfRule type="cellIs" dxfId="30812" priority="352" operator="lessThan">
      <formula>-105575</formula>
    </cfRule>
  </conditionalFormatting>
  <conditionalFormatting sqref="BB130 BB132 BB134">
    <cfRule type="cellIs" dxfId="30811" priority="349" operator="lessThan">
      <formula>0</formula>
    </cfRule>
    <cfRule type="cellIs" dxfId="30810" priority="350" operator="lessThan">
      <formula>-105575</formula>
    </cfRule>
  </conditionalFormatting>
  <conditionalFormatting sqref="BB129 BB131 BB133 BB135">
    <cfRule type="cellIs" dxfId="30809" priority="347" operator="lessThan">
      <formula>0</formula>
    </cfRule>
    <cfRule type="cellIs" dxfId="30808" priority="348" operator="lessThan">
      <formula>-105575</formula>
    </cfRule>
  </conditionalFormatting>
  <conditionalFormatting sqref="BB140 BB145 BB142:BB143 BB137:BB138">
    <cfRule type="cellIs" dxfId="30807" priority="337" operator="lessThan">
      <formula>0</formula>
    </cfRule>
    <cfRule type="cellIs" dxfId="30806" priority="338" operator="lessThan">
      <formula>-105575</formula>
    </cfRule>
  </conditionalFormatting>
  <conditionalFormatting sqref="BB149">
    <cfRule type="cellIs" dxfId="30805" priority="333" operator="lessThan">
      <formula>0</formula>
    </cfRule>
    <cfRule type="cellIs" dxfId="30804" priority="334" operator="lessThan">
      <formula>-105575</formula>
    </cfRule>
  </conditionalFormatting>
  <conditionalFormatting sqref="BB129:BB138 BB140:BB149">
    <cfRule type="cellIs" dxfId="30803" priority="331" operator="lessThan">
      <formula>0</formula>
    </cfRule>
    <cfRule type="cellIs" dxfId="30802" priority="332" operator="lessThan">
      <formula>-105575</formula>
    </cfRule>
  </conditionalFormatting>
  <conditionalFormatting sqref="BB86:BB87 BB89:BB91 BB141:BB149 BB124:BB133 BB107:BB110 BB112:BB117 BB119:BB122 BB135:BB138 BB101:BB104 BB80:BB84 BB94:BB99">
    <cfRule type="cellIs" dxfId="30801" priority="327" operator="lessThan">
      <formula>0</formula>
    </cfRule>
    <cfRule type="cellIs" dxfId="30800" priority="328" operator="lessThan">
      <formula>-105575</formula>
    </cfRule>
  </conditionalFormatting>
  <conditionalFormatting sqref="BB129 BB131 BB133 BB135">
    <cfRule type="cellIs" dxfId="30799" priority="345" operator="lessThan">
      <formula>0</formula>
    </cfRule>
    <cfRule type="cellIs" dxfId="30798" priority="346" operator="lessThan">
      <formula>-105575</formula>
    </cfRule>
  </conditionalFormatting>
  <conditionalFormatting sqref="BB146 BB144 BB141">
    <cfRule type="cellIs" dxfId="30797" priority="343" operator="lessThan">
      <formula>0</formula>
    </cfRule>
    <cfRule type="cellIs" dxfId="30796" priority="344" operator="lessThan">
      <formula>-105575</formula>
    </cfRule>
  </conditionalFormatting>
  <conditionalFormatting sqref="BB146 BB144 BB141">
    <cfRule type="cellIs" dxfId="30795" priority="341" operator="lessThan">
      <formula>0</formula>
    </cfRule>
    <cfRule type="cellIs" dxfId="30794" priority="342" operator="lessThan">
      <formula>-105575</formula>
    </cfRule>
  </conditionalFormatting>
  <conditionalFormatting sqref="BB140 BB145 BB142:BB143 BB137:BB138">
    <cfRule type="cellIs" dxfId="30793" priority="339" operator="lessThan">
      <formula>0</formula>
    </cfRule>
    <cfRule type="cellIs" dxfId="30792" priority="340" operator="lessThan">
      <formula>-105575</formula>
    </cfRule>
  </conditionalFormatting>
  <conditionalFormatting sqref="BB149">
    <cfRule type="cellIs" dxfId="30791" priority="335" operator="lessThan">
      <formula>0</formula>
    </cfRule>
    <cfRule type="cellIs" dxfId="30790" priority="336" operator="lessThan">
      <formula>-105575</formula>
    </cfRule>
  </conditionalFormatting>
  <conditionalFormatting sqref="BB86:BB87 BB89:BB91 BB141:BB149 BB124:BB133 BB107:BB110 BB112:BB117 BB119:BB122 BB135:BB138 BB101:BB104 BB80:BB84 BB94:BB99">
    <cfRule type="cellIs" dxfId="30789" priority="329" operator="lessThan">
      <formula>0</formula>
    </cfRule>
    <cfRule type="cellIs" dxfId="30788" priority="330"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30787" priority="395" operator="lessThan">
      <formula>0</formula>
    </cfRule>
    <cfRule type="cellIs" dxfId="30786" priority="396" operator="lessThan">
      <formula>-105575</formula>
    </cfRule>
  </conditionalFormatting>
  <conditionalFormatting sqref="BB41">
    <cfRule type="cellIs" dxfId="30785" priority="393" operator="lessThan">
      <formula>0</formula>
    </cfRule>
    <cfRule type="cellIs" dxfId="30784" priority="394" operator="lessThan">
      <formula>-105575</formula>
    </cfRule>
  </conditionalFormatting>
  <conditionalFormatting sqref="BB152:BB155">
    <cfRule type="cellIs" dxfId="30783" priority="325" operator="lessThan">
      <formula>0</formula>
    </cfRule>
    <cfRule type="cellIs" dxfId="30782" priority="326" operator="lessThan">
      <formula>-105575</formula>
    </cfRule>
  </conditionalFormatting>
  <conditionalFormatting sqref="BB152:BB155">
    <cfRule type="cellIs" dxfId="30781" priority="321" operator="lessThan">
      <formula>0</formula>
    </cfRule>
    <cfRule type="cellIs" dxfId="30780" priority="322" operator="lessThan">
      <formula>-105575</formula>
    </cfRule>
  </conditionalFormatting>
  <conditionalFormatting sqref="BB152:BB155">
    <cfRule type="cellIs" dxfId="30779" priority="323" operator="lessThan">
      <formula>0</formula>
    </cfRule>
    <cfRule type="cellIs" dxfId="30778" priority="324" operator="lessThan">
      <formula>-105575</formula>
    </cfRule>
  </conditionalFormatting>
  <conditionalFormatting sqref="BB157:BB158">
    <cfRule type="cellIs" dxfId="30777" priority="319" operator="lessThan">
      <formula>0</formula>
    </cfRule>
    <cfRule type="cellIs" dxfId="30776" priority="320" operator="lessThan">
      <formula>-105575</formula>
    </cfRule>
  </conditionalFormatting>
  <conditionalFormatting sqref="BB157:BB158">
    <cfRule type="cellIs" dxfId="30775" priority="315" operator="lessThan">
      <formula>0</formula>
    </cfRule>
    <cfRule type="cellIs" dxfId="30774" priority="316" operator="lessThan">
      <formula>-105575</formula>
    </cfRule>
  </conditionalFormatting>
  <conditionalFormatting sqref="BB157:BB158">
    <cfRule type="cellIs" dxfId="30773" priority="317" operator="lessThan">
      <formula>0</formula>
    </cfRule>
    <cfRule type="cellIs" dxfId="30772" priority="318" operator="lessThan">
      <formula>-105575</formula>
    </cfRule>
  </conditionalFormatting>
  <conditionalFormatting sqref="BB160:BB161">
    <cfRule type="cellIs" dxfId="30771" priority="313" operator="lessThan">
      <formula>0</formula>
    </cfRule>
    <cfRule type="cellIs" dxfId="30770" priority="314" operator="lessThan">
      <formula>-105575</formula>
    </cfRule>
  </conditionalFormatting>
  <conditionalFormatting sqref="BB160:BB161">
    <cfRule type="cellIs" dxfId="30769" priority="309" operator="lessThan">
      <formula>0</formula>
    </cfRule>
    <cfRule type="cellIs" dxfId="30768" priority="310" operator="lessThan">
      <formula>-105575</formula>
    </cfRule>
  </conditionalFormatting>
  <conditionalFormatting sqref="BB160:BB161">
    <cfRule type="cellIs" dxfId="30767" priority="311" operator="lessThan">
      <formula>0</formula>
    </cfRule>
    <cfRule type="cellIs" dxfId="30766" priority="312" operator="lessThan">
      <formula>-105575</formula>
    </cfRule>
  </conditionalFormatting>
  <conditionalFormatting sqref="BB164:BB167">
    <cfRule type="cellIs" dxfId="30765" priority="307" operator="lessThan">
      <formula>0</formula>
    </cfRule>
    <cfRule type="cellIs" dxfId="30764" priority="308" operator="lessThan">
      <formula>-105575</formula>
    </cfRule>
  </conditionalFormatting>
  <conditionalFormatting sqref="BB164:BB167">
    <cfRule type="cellIs" dxfId="30763" priority="303" operator="lessThan">
      <formula>0</formula>
    </cfRule>
    <cfRule type="cellIs" dxfId="30762" priority="304" operator="lessThan">
      <formula>-105575</formula>
    </cfRule>
  </conditionalFormatting>
  <conditionalFormatting sqref="BB164:BB167">
    <cfRule type="cellIs" dxfId="30761" priority="305" operator="lessThan">
      <formula>0</formula>
    </cfRule>
    <cfRule type="cellIs" dxfId="30760" priority="306" operator="lessThan">
      <formula>-105575</formula>
    </cfRule>
  </conditionalFormatting>
  <conditionalFormatting sqref="BB169:BB177">
    <cfRule type="cellIs" dxfId="30759" priority="301" operator="lessThan">
      <formula>0</formula>
    </cfRule>
    <cfRule type="cellIs" dxfId="30758" priority="302" operator="lessThan">
      <formula>-105575</formula>
    </cfRule>
  </conditionalFormatting>
  <conditionalFormatting sqref="BB169:BB177">
    <cfRule type="cellIs" dxfId="30757" priority="297" operator="lessThan">
      <formula>0</formula>
    </cfRule>
    <cfRule type="cellIs" dxfId="30756" priority="298" operator="lessThan">
      <formula>-105575</formula>
    </cfRule>
  </conditionalFormatting>
  <conditionalFormatting sqref="BB169:BB177">
    <cfRule type="cellIs" dxfId="30755" priority="299" operator="lessThan">
      <formula>0</formula>
    </cfRule>
    <cfRule type="cellIs" dxfId="30754" priority="300" operator="lessThan">
      <formula>-105575</formula>
    </cfRule>
  </conditionalFormatting>
  <conditionalFormatting sqref="BB179:BB180">
    <cfRule type="cellIs" dxfId="30753" priority="295" operator="lessThan">
      <formula>0</formula>
    </cfRule>
    <cfRule type="cellIs" dxfId="30752" priority="296" operator="lessThan">
      <formula>-105575</formula>
    </cfRule>
  </conditionalFormatting>
  <conditionalFormatting sqref="BB179:BB180">
    <cfRule type="cellIs" dxfId="30751" priority="291" operator="lessThan">
      <formula>0</formula>
    </cfRule>
    <cfRule type="cellIs" dxfId="30750" priority="292" operator="lessThan">
      <formula>-105575</formula>
    </cfRule>
  </conditionalFormatting>
  <conditionalFormatting sqref="BB179:BB180">
    <cfRule type="cellIs" dxfId="30749" priority="293" operator="lessThan">
      <formula>0</formula>
    </cfRule>
    <cfRule type="cellIs" dxfId="30748" priority="294" operator="lessThan">
      <formula>-105575</formula>
    </cfRule>
  </conditionalFormatting>
  <conditionalFormatting sqref="BB183:BB189">
    <cfRule type="cellIs" dxfId="30747" priority="289" operator="lessThan">
      <formula>0</formula>
    </cfRule>
    <cfRule type="cellIs" dxfId="30746" priority="290" operator="lessThan">
      <formula>-105575</formula>
    </cfRule>
  </conditionalFormatting>
  <conditionalFormatting sqref="BB183:BB189">
    <cfRule type="cellIs" dxfId="30745" priority="285" operator="lessThan">
      <formula>0</formula>
    </cfRule>
    <cfRule type="cellIs" dxfId="30744" priority="286" operator="lessThan">
      <formula>-105575</formula>
    </cfRule>
  </conditionalFormatting>
  <conditionalFormatting sqref="BB183:BB189">
    <cfRule type="cellIs" dxfId="30743" priority="287" operator="lessThan">
      <formula>0</formula>
    </cfRule>
    <cfRule type="cellIs" dxfId="30742" priority="288" operator="lessThan">
      <formula>-105575</formula>
    </cfRule>
  </conditionalFormatting>
  <conditionalFormatting sqref="BB191:BB192">
    <cfRule type="cellIs" dxfId="30741" priority="283" operator="lessThan">
      <formula>0</formula>
    </cfRule>
    <cfRule type="cellIs" dxfId="30740" priority="284" operator="lessThan">
      <formula>-105575</formula>
    </cfRule>
  </conditionalFormatting>
  <conditionalFormatting sqref="BB191:BB192">
    <cfRule type="cellIs" dxfId="30739" priority="279" operator="lessThan">
      <formula>0</formula>
    </cfRule>
    <cfRule type="cellIs" dxfId="30738" priority="280" operator="lessThan">
      <formula>-105575</formula>
    </cfRule>
  </conditionalFormatting>
  <conditionalFormatting sqref="BB191:BB192">
    <cfRule type="cellIs" dxfId="30737" priority="281" operator="lessThan">
      <formula>0</formula>
    </cfRule>
    <cfRule type="cellIs" dxfId="30736" priority="282" operator="lessThan">
      <formula>-105575</formula>
    </cfRule>
  </conditionalFormatting>
  <conditionalFormatting sqref="BB194:BB195">
    <cfRule type="cellIs" dxfId="30735" priority="277" operator="lessThan">
      <formula>0</formula>
    </cfRule>
    <cfRule type="cellIs" dxfId="30734" priority="278" operator="lessThan">
      <formula>-105575</formula>
    </cfRule>
  </conditionalFormatting>
  <conditionalFormatting sqref="BB194:BB195">
    <cfRule type="cellIs" dxfId="30733" priority="273" operator="lessThan">
      <formula>0</formula>
    </cfRule>
    <cfRule type="cellIs" dxfId="30732" priority="274" operator="lessThan">
      <formula>-105575</formula>
    </cfRule>
  </conditionalFormatting>
  <conditionalFormatting sqref="BB194:BB195">
    <cfRule type="cellIs" dxfId="30731" priority="275" operator="lessThan">
      <formula>0</formula>
    </cfRule>
    <cfRule type="cellIs" dxfId="30730" priority="276" operator="lessThan">
      <formula>-105575</formula>
    </cfRule>
  </conditionalFormatting>
  <conditionalFormatting sqref="BB199:BB202">
    <cfRule type="cellIs" dxfId="30729" priority="271" operator="lessThan">
      <formula>0</formula>
    </cfRule>
    <cfRule type="cellIs" dxfId="30728" priority="272" operator="lessThan">
      <formula>-105575</formula>
    </cfRule>
  </conditionalFormatting>
  <conditionalFormatting sqref="BB199:BB202">
    <cfRule type="cellIs" dxfId="30727" priority="267" operator="lessThan">
      <formula>0</formula>
    </cfRule>
    <cfRule type="cellIs" dxfId="30726" priority="268" operator="lessThan">
      <formula>-105575</formula>
    </cfRule>
  </conditionalFormatting>
  <conditionalFormatting sqref="BB199:BB202">
    <cfRule type="cellIs" dxfId="30725" priority="269" operator="lessThan">
      <formula>0</formula>
    </cfRule>
    <cfRule type="cellIs" dxfId="30724" priority="270" operator="lessThan">
      <formula>-105575</formula>
    </cfRule>
  </conditionalFormatting>
  <conditionalFormatting sqref="BB204:BB208">
    <cfRule type="cellIs" dxfId="30723" priority="265" operator="lessThan">
      <formula>0</formula>
    </cfRule>
    <cfRule type="cellIs" dxfId="30722" priority="266" operator="lessThan">
      <formula>-105575</formula>
    </cfRule>
  </conditionalFormatting>
  <conditionalFormatting sqref="BB204:BB208">
    <cfRule type="cellIs" dxfId="30721" priority="261" operator="lessThan">
      <formula>0</formula>
    </cfRule>
    <cfRule type="cellIs" dxfId="30720" priority="262" operator="lessThan">
      <formula>-105575</formula>
    </cfRule>
  </conditionalFormatting>
  <conditionalFormatting sqref="BB204:BB208">
    <cfRule type="cellIs" dxfId="30719" priority="263" operator="lessThan">
      <formula>0</formula>
    </cfRule>
    <cfRule type="cellIs" dxfId="30718" priority="264" operator="lessThan">
      <formula>-105575</formula>
    </cfRule>
  </conditionalFormatting>
  <conditionalFormatting sqref="BB210:BB211">
    <cfRule type="cellIs" dxfId="30717" priority="259" operator="lessThan">
      <formula>0</formula>
    </cfRule>
    <cfRule type="cellIs" dxfId="30716" priority="260" operator="lessThan">
      <formula>-105575</formula>
    </cfRule>
  </conditionalFormatting>
  <conditionalFormatting sqref="BB210:BB211">
    <cfRule type="cellIs" dxfId="30715" priority="255" operator="lessThan">
      <formula>0</formula>
    </cfRule>
    <cfRule type="cellIs" dxfId="30714" priority="256" operator="lessThan">
      <formula>-105575</formula>
    </cfRule>
  </conditionalFormatting>
  <conditionalFormatting sqref="BB210:BB211">
    <cfRule type="cellIs" dxfId="30713" priority="257" operator="lessThan">
      <formula>0</formula>
    </cfRule>
    <cfRule type="cellIs" dxfId="30712" priority="258" operator="lessThan">
      <formula>-105575</formula>
    </cfRule>
  </conditionalFormatting>
  <conditionalFormatting sqref="BB214:BB219">
    <cfRule type="cellIs" dxfId="30711" priority="253" operator="lessThan">
      <formula>0</formula>
    </cfRule>
    <cfRule type="cellIs" dxfId="30710" priority="254" operator="lessThan">
      <formula>-105575</formula>
    </cfRule>
  </conditionalFormatting>
  <conditionalFormatting sqref="BB214:BB219">
    <cfRule type="cellIs" dxfId="30709" priority="249" operator="lessThan">
      <formula>0</formula>
    </cfRule>
    <cfRule type="cellIs" dxfId="30708" priority="250" operator="lessThan">
      <formula>-105575</formula>
    </cfRule>
  </conditionalFormatting>
  <conditionalFormatting sqref="BB214:BB219">
    <cfRule type="cellIs" dxfId="30707" priority="251" operator="lessThan">
      <formula>0</formula>
    </cfRule>
    <cfRule type="cellIs" dxfId="30706" priority="252" operator="lessThan">
      <formula>-105575</formula>
    </cfRule>
  </conditionalFormatting>
  <conditionalFormatting sqref="BB222:BB224">
    <cfRule type="cellIs" dxfId="30705" priority="247" operator="lessThan">
      <formula>0</formula>
    </cfRule>
    <cfRule type="cellIs" dxfId="30704" priority="248" operator="lessThan">
      <formula>-105575</formula>
    </cfRule>
  </conditionalFormatting>
  <conditionalFormatting sqref="BB222:BB224">
    <cfRule type="cellIs" dxfId="30703" priority="243" operator="lessThan">
      <formula>0</formula>
    </cfRule>
    <cfRule type="cellIs" dxfId="30702" priority="244" operator="lessThan">
      <formula>-105575</formula>
    </cfRule>
  </conditionalFormatting>
  <conditionalFormatting sqref="BB222:BB224">
    <cfRule type="cellIs" dxfId="30701" priority="245" operator="lessThan">
      <formula>0</formula>
    </cfRule>
    <cfRule type="cellIs" dxfId="30700" priority="246" operator="lessThan">
      <formula>-105575</formula>
    </cfRule>
  </conditionalFormatting>
  <conditionalFormatting sqref="BB227:BB230">
    <cfRule type="cellIs" dxfId="30699" priority="241" operator="lessThan">
      <formula>0</formula>
    </cfRule>
    <cfRule type="cellIs" dxfId="30698" priority="242" operator="lessThan">
      <formula>-105575</formula>
    </cfRule>
  </conditionalFormatting>
  <conditionalFormatting sqref="BB227:BB230">
    <cfRule type="cellIs" dxfId="30697" priority="237" operator="lessThan">
      <formula>0</formula>
    </cfRule>
    <cfRule type="cellIs" dxfId="30696" priority="238" operator="lessThan">
      <formula>-105575</formula>
    </cfRule>
  </conditionalFormatting>
  <conditionalFormatting sqref="BB227:BB230">
    <cfRule type="cellIs" dxfId="30695" priority="239" operator="lessThan">
      <formula>0</formula>
    </cfRule>
    <cfRule type="cellIs" dxfId="30694" priority="240" operator="lessThan">
      <formula>-105575</formula>
    </cfRule>
  </conditionalFormatting>
  <conditionalFormatting sqref="BB246:BB249">
    <cfRule type="cellIs" dxfId="30693" priority="235" operator="lessThan">
      <formula>0</formula>
    </cfRule>
    <cfRule type="cellIs" dxfId="30692" priority="236" operator="lessThan">
      <formula>-105575</formula>
    </cfRule>
  </conditionalFormatting>
  <conditionalFormatting sqref="BB246:BB249">
    <cfRule type="cellIs" dxfId="30691" priority="233" operator="lessThan">
      <formula>0</formula>
    </cfRule>
    <cfRule type="cellIs" dxfId="30690" priority="234" operator="lessThan">
      <formula>-105575</formula>
    </cfRule>
  </conditionalFormatting>
  <conditionalFormatting sqref="BB246:BB249">
    <cfRule type="cellIs" dxfId="30689" priority="231" operator="lessThan">
      <formula>0</formula>
    </cfRule>
    <cfRule type="cellIs" dxfId="30688" priority="232" operator="lessThan">
      <formula>-105575</formula>
    </cfRule>
  </conditionalFormatting>
  <conditionalFormatting sqref="BB246:BB249">
    <cfRule type="cellIs" dxfId="30687" priority="229" operator="lessThan">
      <formula>0</formula>
    </cfRule>
    <cfRule type="cellIs" dxfId="30686" priority="230" operator="lessThan">
      <formula>-105575</formula>
    </cfRule>
  </conditionalFormatting>
  <conditionalFormatting sqref="BB246:BB249">
    <cfRule type="cellIs" dxfId="30685" priority="227" operator="lessThan">
      <formula>0</formula>
    </cfRule>
    <cfRule type="cellIs" dxfId="30684" priority="228" operator="lessThan">
      <formula>-105575</formula>
    </cfRule>
  </conditionalFormatting>
  <conditionalFormatting sqref="BB246:BB249">
    <cfRule type="cellIs" dxfId="30683" priority="225" operator="lessThan">
      <formula>0</formula>
    </cfRule>
    <cfRule type="cellIs" dxfId="30682" priority="226" operator="lessThan">
      <formula>-105575</formula>
    </cfRule>
  </conditionalFormatting>
  <conditionalFormatting sqref="BB246:BB249">
    <cfRule type="cellIs" dxfId="30681" priority="223" operator="lessThan">
      <formula>0</formula>
    </cfRule>
    <cfRule type="cellIs" dxfId="30680" priority="224" operator="lessThan">
      <formula>-105575</formula>
    </cfRule>
  </conditionalFormatting>
  <conditionalFormatting sqref="BB246:BB249">
    <cfRule type="cellIs" dxfId="30679" priority="221" operator="lessThan">
      <formula>0</formula>
    </cfRule>
    <cfRule type="cellIs" dxfId="30678" priority="222" operator="lessThan">
      <formula>-105575</formula>
    </cfRule>
  </conditionalFormatting>
  <conditionalFormatting sqref="BB246:BB249">
    <cfRule type="cellIs" dxfId="30677" priority="219" operator="lessThan">
      <formula>0</formula>
    </cfRule>
    <cfRule type="cellIs" dxfId="30676" priority="220" operator="lessThan">
      <formula>-105575</formula>
    </cfRule>
  </conditionalFormatting>
  <conditionalFormatting sqref="BB251:BB253">
    <cfRule type="cellIs" dxfId="30675" priority="217" operator="lessThan">
      <formula>0</formula>
    </cfRule>
    <cfRule type="cellIs" dxfId="30674" priority="218" operator="lessThan">
      <formula>-105575</formula>
    </cfRule>
  </conditionalFormatting>
  <conditionalFormatting sqref="BB251:BB253">
    <cfRule type="cellIs" dxfId="30673" priority="215" operator="lessThan">
      <formula>0</formula>
    </cfRule>
    <cfRule type="cellIs" dxfId="30672" priority="216" operator="lessThan">
      <formula>-105575</formula>
    </cfRule>
  </conditionalFormatting>
  <conditionalFormatting sqref="BB251:BB253">
    <cfRule type="cellIs" dxfId="30671" priority="213" operator="lessThan">
      <formula>0</formula>
    </cfRule>
    <cfRule type="cellIs" dxfId="30670" priority="214" operator="lessThan">
      <formula>-105575</formula>
    </cfRule>
  </conditionalFormatting>
  <conditionalFormatting sqref="BB251:BB253">
    <cfRule type="cellIs" dxfId="30669" priority="211" operator="lessThan">
      <formula>0</formula>
    </cfRule>
    <cfRule type="cellIs" dxfId="30668" priority="212" operator="lessThan">
      <formula>-105575</formula>
    </cfRule>
  </conditionalFormatting>
  <conditionalFormatting sqref="BB251:BB253">
    <cfRule type="cellIs" dxfId="30667" priority="209" operator="lessThan">
      <formula>0</formula>
    </cfRule>
    <cfRule type="cellIs" dxfId="30666" priority="210" operator="lessThan">
      <formula>-105575</formula>
    </cfRule>
  </conditionalFormatting>
  <conditionalFormatting sqref="BB251:BB253">
    <cfRule type="cellIs" dxfId="30665" priority="207" operator="lessThan">
      <formula>0</formula>
    </cfRule>
    <cfRule type="cellIs" dxfId="30664" priority="208" operator="lessThan">
      <formula>-105575</formula>
    </cfRule>
  </conditionalFormatting>
  <conditionalFormatting sqref="BB251:BB253">
    <cfRule type="cellIs" dxfId="30663" priority="205" operator="lessThan">
      <formula>0</formula>
    </cfRule>
    <cfRule type="cellIs" dxfId="30662" priority="206" operator="lessThan">
      <formula>-105575</formula>
    </cfRule>
  </conditionalFormatting>
  <conditionalFormatting sqref="BB251:BB253">
    <cfRule type="cellIs" dxfId="30661" priority="203" operator="lessThan">
      <formula>0</formula>
    </cfRule>
    <cfRule type="cellIs" dxfId="30660" priority="204" operator="lessThan">
      <formula>-105575</formula>
    </cfRule>
  </conditionalFormatting>
  <conditionalFormatting sqref="BB251:BB253">
    <cfRule type="cellIs" dxfId="30659" priority="201" operator="lessThan">
      <formula>0</formula>
    </cfRule>
    <cfRule type="cellIs" dxfId="30658" priority="202" operator="lessThan">
      <formula>-105575</formula>
    </cfRule>
  </conditionalFormatting>
  <conditionalFormatting sqref="BB255:BB257">
    <cfRule type="cellIs" dxfId="30657" priority="199" operator="lessThan">
      <formula>0</formula>
    </cfRule>
    <cfRule type="cellIs" dxfId="30656" priority="200" operator="lessThan">
      <formula>-105575</formula>
    </cfRule>
  </conditionalFormatting>
  <conditionalFormatting sqref="BB255:BB257">
    <cfRule type="cellIs" dxfId="30655" priority="197" operator="lessThan">
      <formula>0</formula>
    </cfRule>
    <cfRule type="cellIs" dxfId="30654" priority="198" operator="lessThan">
      <formula>-105575</formula>
    </cfRule>
  </conditionalFormatting>
  <conditionalFormatting sqref="BB255:BB257">
    <cfRule type="cellIs" dxfId="30653" priority="195" operator="lessThan">
      <formula>0</formula>
    </cfRule>
    <cfRule type="cellIs" dxfId="30652" priority="196" operator="lessThan">
      <formula>-105575</formula>
    </cfRule>
  </conditionalFormatting>
  <conditionalFormatting sqref="BB255:BB257">
    <cfRule type="cellIs" dxfId="30651" priority="193" operator="lessThan">
      <formula>0</formula>
    </cfRule>
    <cfRule type="cellIs" dxfId="30650" priority="194" operator="lessThan">
      <formula>-105575</formula>
    </cfRule>
  </conditionalFormatting>
  <conditionalFormatting sqref="BB255:BB257">
    <cfRule type="cellIs" dxfId="30649" priority="191" operator="lessThan">
      <formula>0</formula>
    </cfRule>
    <cfRule type="cellIs" dxfId="30648" priority="192" operator="lessThan">
      <formula>-105575</formula>
    </cfRule>
  </conditionalFormatting>
  <conditionalFormatting sqref="BB255:BB257">
    <cfRule type="cellIs" dxfId="30647" priority="189" operator="lessThan">
      <formula>0</formula>
    </cfRule>
    <cfRule type="cellIs" dxfId="30646" priority="190" operator="lessThan">
      <formula>-105575</formula>
    </cfRule>
  </conditionalFormatting>
  <conditionalFormatting sqref="BB255:BB257">
    <cfRule type="cellIs" dxfId="30645" priority="187" operator="lessThan">
      <formula>0</formula>
    </cfRule>
    <cfRule type="cellIs" dxfId="30644" priority="188" operator="lessThan">
      <formula>-105575</formula>
    </cfRule>
  </conditionalFormatting>
  <conditionalFormatting sqref="BB255:BB257">
    <cfRule type="cellIs" dxfId="30643" priority="185" operator="lessThan">
      <formula>0</formula>
    </cfRule>
    <cfRule type="cellIs" dxfId="30642" priority="186" operator="lessThan">
      <formula>-105575</formula>
    </cfRule>
  </conditionalFormatting>
  <conditionalFormatting sqref="BB255:BB257">
    <cfRule type="cellIs" dxfId="30641" priority="183" operator="lessThan">
      <formula>0</formula>
    </cfRule>
    <cfRule type="cellIs" dxfId="30640" priority="184" operator="lessThan">
      <formula>-105575</formula>
    </cfRule>
  </conditionalFormatting>
  <conditionalFormatting sqref="BB260:BB262">
    <cfRule type="cellIs" dxfId="30639" priority="181" operator="lessThan">
      <formula>0</formula>
    </cfRule>
    <cfRule type="cellIs" dxfId="30638" priority="182" operator="lessThan">
      <formula>-105575</formula>
    </cfRule>
  </conditionalFormatting>
  <conditionalFormatting sqref="BB260:BB262">
    <cfRule type="cellIs" dxfId="30637" priority="179" operator="lessThan">
      <formula>0</formula>
    </cfRule>
    <cfRule type="cellIs" dxfId="30636" priority="180" operator="lessThan">
      <formula>-105575</formula>
    </cfRule>
  </conditionalFormatting>
  <conditionalFormatting sqref="BB260:BB262">
    <cfRule type="cellIs" dxfId="30635" priority="177" operator="lessThan">
      <formula>0</formula>
    </cfRule>
    <cfRule type="cellIs" dxfId="30634" priority="178" operator="lessThan">
      <formula>-105575</formula>
    </cfRule>
  </conditionalFormatting>
  <conditionalFormatting sqref="BB260:BB262">
    <cfRule type="cellIs" dxfId="30633" priority="175" operator="lessThan">
      <formula>0</formula>
    </cfRule>
    <cfRule type="cellIs" dxfId="30632" priority="176" operator="lessThan">
      <formula>-105575</formula>
    </cfRule>
  </conditionalFormatting>
  <conditionalFormatting sqref="BB260:BB262">
    <cfRule type="cellIs" dxfId="30631" priority="173" operator="lessThan">
      <formula>0</formula>
    </cfRule>
    <cfRule type="cellIs" dxfId="30630" priority="174" operator="lessThan">
      <formula>-105575</formula>
    </cfRule>
  </conditionalFormatting>
  <conditionalFormatting sqref="BB260:BB262">
    <cfRule type="cellIs" dxfId="30629" priority="171" operator="lessThan">
      <formula>0</formula>
    </cfRule>
    <cfRule type="cellIs" dxfId="30628" priority="172" operator="lessThan">
      <formula>-105575</formula>
    </cfRule>
  </conditionalFormatting>
  <conditionalFormatting sqref="BB260:BB262">
    <cfRule type="cellIs" dxfId="30627" priority="169" operator="lessThan">
      <formula>0</formula>
    </cfRule>
    <cfRule type="cellIs" dxfId="30626" priority="170" operator="lessThan">
      <formula>-105575</formula>
    </cfRule>
  </conditionalFormatting>
  <conditionalFormatting sqref="BB260:BB262">
    <cfRule type="cellIs" dxfId="30625" priority="167" operator="lessThan">
      <formula>0</formula>
    </cfRule>
    <cfRule type="cellIs" dxfId="30624" priority="168" operator="lessThan">
      <formula>-105575</formula>
    </cfRule>
  </conditionalFormatting>
  <conditionalFormatting sqref="BB260:BB262">
    <cfRule type="cellIs" dxfId="30623" priority="165" operator="lessThan">
      <formula>0</formula>
    </cfRule>
    <cfRule type="cellIs" dxfId="30622" priority="166" operator="lessThan">
      <formula>-105575</formula>
    </cfRule>
  </conditionalFormatting>
  <conditionalFormatting sqref="BB264:BB267">
    <cfRule type="cellIs" dxfId="30621" priority="163" operator="lessThan">
      <formula>0</formula>
    </cfRule>
    <cfRule type="cellIs" dxfId="30620" priority="164" operator="lessThan">
      <formula>-105575</formula>
    </cfRule>
  </conditionalFormatting>
  <conditionalFormatting sqref="BB264:BB267">
    <cfRule type="cellIs" dxfId="30619" priority="161" operator="lessThan">
      <formula>0</formula>
    </cfRule>
    <cfRule type="cellIs" dxfId="30618" priority="162" operator="lessThan">
      <formula>-105575</formula>
    </cfRule>
  </conditionalFormatting>
  <conditionalFormatting sqref="BB264:BB267">
    <cfRule type="cellIs" dxfId="30617" priority="159" operator="lessThan">
      <formula>0</formula>
    </cfRule>
    <cfRule type="cellIs" dxfId="30616" priority="160" operator="lessThan">
      <formula>-105575</formula>
    </cfRule>
  </conditionalFormatting>
  <conditionalFormatting sqref="BB264:BB267">
    <cfRule type="cellIs" dxfId="30615" priority="157" operator="lessThan">
      <formula>0</formula>
    </cfRule>
    <cfRule type="cellIs" dxfId="30614" priority="158" operator="lessThan">
      <formula>-105575</formula>
    </cfRule>
  </conditionalFormatting>
  <conditionalFormatting sqref="BB264:BB267">
    <cfRule type="cellIs" dxfId="30613" priority="155" operator="lessThan">
      <formula>0</formula>
    </cfRule>
    <cfRule type="cellIs" dxfId="30612" priority="156" operator="lessThan">
      <formula>-105575</formula>
    </cfRule>
  </conditionalFormatting>
  <conditionalFormatting sqref="BB264:BB267">
    <cfRule type="cellIs" dxfId="30611" priority="153" operator="lessThan">
      <formula>0</formula>
    </cfRule>
    <cfRule type="cellIs" dxfId="30610" priority="154" operator="lessThan">
      <formula>-105575</formula>
    </cfRule>
  </conditionalFormatting>
  <conditionalFormatting sqref="BB264:BB267">
    <cfRule type="cellIs" dxfId="30609" priority="151" operator="lessThan">
      <formula>0</formula>
    </cfRule>
    <cfRule type="cellIs" dxfId="30608" priority="152" operator="lessThan">
      <formula>-105575</formula>
    </cfRule>
  </conditionalFormatting>
  <conditionalFormatting sqref="BB264:BB267">
    <cfRule type="cellIs" dxfId="30607" priority="149" operator="lessThan">
      <formula>0</formula>
    </cfRule>
    <cfRule type="cellIs" dxfId="30606" priority="150" operator="lessThan">
      <formula>-105575</formula>
    </cfRule>
  </conditionalFormatting>
  <conditionalFormatting sqref="BB264:BB267">
    <cfRule type="cellIs" dxfId="30605" priority="147" operator="lessThan">
      <formula>0</formula>
    </cfRule>
    <cfRule type="cellIs" dxfId="30604" priority="148" operator="lessThan">
      <formula>-105575</formula>
    </cfRule>
  </conditionalFormatting>
  <conditionalFormatting sqref="BB270:BB272">
    <cfRule type="cellIs" dxfId="30603" priority="145" operator="lessThan">
      <formula>0</formula>
    </cfRule>
    <cfRule type="cellIs" dxfId="30602" priority="146" operator="lessThan">
      <formula>-105575</formula>
    </cfRule>
  </conditionalFormatting>
  <conditionalFormatting sqref="BB270:BB272">
    <cfRule type="cellIs" dxfId="30601" priority="143" operator="lessThan">
      <formula>0</formula>
    </cfRule>
    <cfRule type="cellIs" dxfId="30600" priority="144" operator="lessThan">
      <formula>-105575</formula>
    </cfRule>
  </conditionalFormatting>
  <conditionalFormatting sqref="BB270:BB272">
    <cfRule type="cellIs" dxfId="30599" priority="141" operator="lessThan">
      <formula>0</formula>
    </cfRule>
    <cfRule type="cellIs" dxfId="30598" priority="142" operator="lessThan">
      <formula>-105575</formula>
    </cfRule>
  </conditionalFormatting>
  <conditionalFormatting sqref="BB270:BB272">
    <cfRule type="cellIs" dxfId="30597" priority="139" operator="lessThan">
      <formula>0</formula>
    </cfRule>
    <cfRule type="cellIs" dxfId="30596" priority="140" operator="lessThan">
      <formula>-105575</formula>
    </cfRule>
  </conditionalFormatting>
  <conditionalFormatting sqref="BB270:BB272">
    <cfRule type="cellIs" dxfId="30595" priority="137" operator="lessThan">
      <formula>0</formula>
    </cfRule>
    <cfRule type="cellIs" dxfId="30594" priority="138" operator="lessThan">
      <formula>-105575</formula>
    </cfRule>
  </conditionalFormatting>
  <conditionalFormatting sqref="BB270:BB272">
    <cfRule type="cellIs" dxfId="30593" priority="135" operator="lessThan">
      <formula>0</formula>
    </cfRule>
    <cfRule type="cellIs" dxfId="30592" priority="136" operator="lessThan">
      <formula>-105575</formula>
    </cfRule>
  </conditionalFormatting>
  <conditionalFormatting sqref="BB270:BB272">
    <cfRule type="cellIs" dxfId="30591" priority="133" operator="lessThan">
      <formula>0</formula>
    </cfRule>
    <cfRule type="cellIs" dxfId="30590" priority="134" operator="lessThan">
      <formula>-105575</formula>
    </cfRule>
  </conditionalFormatting>
  <conditionalFormatting sqref="BB270:BB272">
    <cfRule type="cellIs" dxfId="30589" priority="131" operator="lessThan">
      <formula>0</formula>
    </cfRule>
    <cfRule type="cellIs" dxfId="30588" priority="132" operator="lessThan">
      <formula>-105575</formula>
    </cfRule>
  </conditionalFormatting>
  <conditionalFormatting sqref="BB270:BB272">
    <cfRule type="cellIs" dxfId="30587" priority="129" operator="lessThan">
      <formula>0</formula>
    </cfRule>
    <cfRule type="cellIs" dxfId="30586" priority="130" operator="lessThan">
      <formula>-105575</formula>
    </cfRule>
  </conditionalFormatting>
  <conditionalFormatting sqref="BB274:BB275">
    <cfRule type="cellIs" dxfId="30585" priority="127" operator="lessThan">
      <formula>0</formula>
    </cfRule>
    <cfRule type="cellIs" dxfId="30584" priority="128" operator="lessThan">
      <formula>-105575</formula>
    </cfRule>
  </conditionalFormatting>
  <conditionalFormatting sqref="BB274:BB275">
    <cfRule type="cellIs" dxfId="30583" priority="125" operator="lessThan">
      <formula>0</formula>
    </cfRule>
    <cfRule type="cellIs" dxfId="30582" priority="126" operator="lessThan">
      <formula>-105575</formula>
    </cfRule>
  </conditionalFormatting>
  <conditionalFormatting sqref="BB274:BB275">
    <cfRule type="cellIs" dxfId="30581" priority="123" operator="lessThan">
      <formula>0</formula>
    </cfRule>
    <cfRule type="cellIs" dxfId="30580" priority="124" operator="lessThan">
      <formula>-105575</formula>
    </cfRule>
  </conditionalFormatting>
  <conditionalFormatting sqref="BB274:BB275">
    <cfRule type="cellIs" dxfId="30579" priority="121" operator="lessThan">
      <formula>0</formula>
    </cfRule>
    <cfRule type="cellIs" dxfId="30578" priority="122" operator="lessThan">
      <formula>-105575</formula>
    </cfRule>
  </conditionalFormatting>
  <conditionalFormatting sqref="BB274:BB275">
    <cfRule type="cellIs" dxfId="30577" priority="119" operator="lessThan">
      <formula>0</formula>
    </cfRule>
    <cfRule type="cellIs" dxfId="30576" priority="120" operator="lessThan">
      <formula>-105575</formula>
    </cfRule>
  </conditionalFormatting>
  <conditionalFormatting sqref="BB274:BB275">
    <cfRule type="cellIs" dxfId="30575" priority="117" operator="lessThan">
      <formula>0</formula>
    </cfRule>
    <cfRule type="cellIs" dxfId="30574" priority="118" operator="lessThan">
      <formula>-105575</formula>
    </cfRule>
  </conditionalFormatting>
  <conditionalFormatting sqref="BB274:BB275">
    <cfRule type="cellIs" dxfId="30573" priority="115" operator="lessThan">
      <formula>0</formula>
    </cfRule>
    <cfRule type="cellIs" dxfId="30572" priority="116" operator="lessThan">
      <formula>-105575</formula>
    </cfRule>
  </conditionalFormatting>
  <conditionalFormatting sqref="BB274:BB275">
    <cfRule type="cellIs" dxfId="30571" priority="113" operator="lessThan">
      <formula>0</formula>
    </cfRule>
    <cfRule type="cellIs" dxfId="30570" priority="114" operator="lessThan">
      <formula>-105575</formula>
    </cfRule>
  </conditionalFormatting>
  <conditionalFormatting sqref="BB274:BB275">
    <cfRule type="cellIs" dxfId="30569" priority="111" operator="lessThan">
      <formula>0</formula>
    </cfRule>
    <cfRule type="cellIs" dxfId="30568" priority="112" operator="lessThan">
      <formula>-105575</formula>
    </cfRule>
  </conditionalFormatting>
  <conditionalFormatting sqref="BB278:BB282">
    <cfRule type="cellIs" dxfId="30567" priority="109" operator="lessThan">
      <formula>0</formula>
    </cfRule>
    <cfRule type="cellIs" dxfId="30566" priority="110" operator="lessThan">
      <formula>-105575</formula>
    </cfRule>
  </conditionalFormatting>
  <conditionalFormatting sqref="BB278:BB282">
    <cfRule type="cellIs" dxfId="30565" priority="107" operator="lessThan">
      <formula>0</formula>
    </cfRule>
    <cfRule type="cellIs" dxfId="30564" priority="108" operator="lessThan">
      <formula>-105575</formula>
    </cfRule>
  </conditionalFormatting>
  <conditionalFormatting sqref="BB278:BB282">
    <cfRule type="cellIs" dxfId="30563" priority="105" operator="lessThan">
      <formula>0</formula>
    </cfRule>
    <cfRule type="cellIs" dxfId="30562" priority="106" operator="lessThan">
      <formula>-105575</formula>
    </cfRule>
  </conditionalFormatting>
  <conditionalFormatting sqref="BB278:BB282">
    <cfRule type="cellIs" dxfId="30561" priority="103" operator="lessThan">
      <formula>0</formula>
    </cfRule>
    <cfRule type="cellIs" dxfId="30560" priority="104" operator="lessThan">
      <formula>-105575</formula>
    </cfRule>
  </conditionalFormatting>
  <conditionalFormatting sqref="BB278:BB282">
    <cfRule type="cellIs" dxfId="30559" priority="101" operator="lessThan">
      <formula>0</formula>
    </cfRule>
    <cfRule type="cellIs" dxfId="30558" priority="102" operator="lessThan">
      <formula>-105575</formula>
    </cfRule>
  </conditionalFormatting>
  <conditionalFormatting sqref="BB278:BB282">
    <cfRule type="cellIs" dxfId="30557" priority="99" operator="lessThan">
      <formula>0</formula>
    </cfRule>
    <cfRule type="cellIs" dxfId="30556" priority="100" operator="lessThan">
      <formula>-105575</formula>
    </cfRule>
  </conditionalFormatting>
  <conditionalFormatting sqref="BB278:BB282">
    <cfRule type="cellIs" dxfId="30555" priority="97" operator="lessThan">
      <formula>0</formula>
    </cfRule>
    <cfRule type="cellIs" dxfId="30554" priority="98" operator="lessThan">
      <formula>-105575</formula>
    </cfRule>
  </conditionalFormatting>
  <conditionalFormatting sqref="BB278:BB282">
    <cfRule type="cellIs" dxfId="30553" priority="95" operator="lessThan">
      <formula>0</formula>
    </cfRule>
    <cfRule type="cellIs" dxfId="30552" priority="96" operator="lessThan">
      <formula>-105575</formula>
    </cfRule>
  </conditionalFormatting>
  <conditionalFormatting sqref="BB278:BB282">
    <cfRule type="cellIs" dxfId="30551" priority="93" operator="lessThan">
      <formula>0</formula>
    </cfRule>
    <cfRule type="cellIs" dxfId="30550" priority="94" operator="lessThan">
      <formula>-105575</formula>
    </cfRule>
  </conditionalFormatting>
  <conditionalFormatting sqref="BB285:BB288">
    <cfRule type="cellIs" dxfId="30549" priority="91" operator="lessThan">
      <formula>0</formula>
    </cfRule>
    <cfRule type="cellIs" dxfId="30548" priority="92" operator="lessThan">
      <formula>-105575</formula>
    </cfRule>
  </conditionalFormatting>
  <conditionalFormatting sqref="BB285:BB288">
    <cfRule type="cellIs" dxfId="30547" priority="89" operator="lessThan">
      <formula>0</formula>
    </cfRule>
    <cfRule type="cellIs" dxfId="30546" priority="90" operator="lessThan">
      <formula>-105575</formula>
    </cfRule>
  </conditionalFormatting>
  <conditionalFormatting sqref="BB285:BB288">
    <cfRule type="cellIs" dxfId="30545" priority="87" operator="lessThan">
      <formula>0</formula>
    </cfRule>
    <cfRule type="cellIs" dxfId="30544" priority="88" operator="lessThan">
      <formula>-105575</formula>
    </cfRule>
  </conditionalFormatting>
  <conditionalFormatting sqref="BB285:BB288">
    <cfRule type="cellIs" dxfId="30543" priority="85" operator="lessThan">
      <formula>0</formula>
    </cfRule>
    <cfRule type="cellIs" dxfId="30542" priority="86" operator="lessThan">
      <formula>-105575</formula>
    </cfRule>
  </conditionalFormatting>
  <conditionalFormatting sqref="BB285:BB288">
    <cfRule type="cellIs" dxfId="30541" priority="83" operator="lessThan">
      <formula>0</formula>
    </cfRule>
    <cfRule type="cellIs" dxfId="30540" priority="84" operator="lessThan">
      <formula>-105575</formula>
    </cfRule>
  </conditionalFormatting>
  <conditionalFormatting sqref="BB285:BB288">
    <cfRule type="cellIs" dxfId="30539" priority="81" operator="lessThan">
      <formula>0</formula>
    </cfRule>
    <cfRule type="cellIs" dxfId="30538" priority="82" operator="lessThan">
      <formula>-105575</formula>
    </cfRule>
  </conditionalFormatting>
  <conditionalFormatting sqref="BB285:BB288">
    <cfRule type="cellIs" dxfId="30537" priority="79" operator="lessThan">
      <formula>0</formula>
    </cfRule>
    <cfRule type="cellIs" dxfId="30536" priority="80" operator="lessThan">
      <formula>-105575</formula>
    </cfRule>
  </conditionalFormatting>
  <conditionalFormatting sqref="BB285:BB288">
    <cfRule type="cellIs" dxfId="30535" priority="77" operator="lessThan">
      <formula>0</formula>
    </cfRule>
    <cfRule type="cellIs" dxfId="30534" priority="78" operator="lessThan">
      <formula>-105575</formula>
    </cfRule>
  </conditionalFormatting>
  <conditionalFormatting sqref="BB285:BB288">
    <cfRule type="cellIs" dxfId="30533" priority="75" operator="lessThan">
      <formula>0</formula>
    </cfRule>
    <cfRule type="cellIs" dxfId="30532" priority="76" operator="lessThan">
      <formula>-105575</formula>
    </cfRule>
  </conditionalFormatting>
  <conditionalFormatting sqref="BB80:BB84">
    <cfRule type="cellIs" dxfId="30531" priority="73" operator="lessThan">
      <formula>0</formula>
    </cfRule>
    <cfRule type="cellIs" dxfId="30530" priority="74" operator="lessThan">
      <formula>-105575</formula>
    </cfRule>
  </conditionalFormatting>
  <conditionalFormatting sqref="BB86:BB87">
    <cfRule type="cellIs" dxfId="30529" priority="71" operator="lessThan">
      <formula>0</formula>
    </cfRule>
    <cfRule type="cellIs" dxfId="30528" priority="72" operator="lessThan">
      <formula>-105575</formula>
    </cfRule>
  </conditionalFormatting>
  <conditionalFormatting sqref="BB89:BB91">
    <cfRule type="cellIs" dxfId="30527" priority="69" operator="lessThan">
      <formula>0</formula>
    </cfRule>
    <cfRule type="cellIs" dxfId="30526" priority="70" operator="lessThan">
      <formula>-105575</formula>
    </cfRule>
  </conditionalFormatting>
  <conditionalFormatting sqref="BB94:BB98">
    <cfRule type="cellIs" dxfId="30525" priority="67" operator="lessThan">
      <formula>0</formula>
    </cfRule>
    <cfRule type="cellIs" dxfId="30524" priority="68" operator="lessThan">
      <formula>-105575</formula>
    </cfRule>
  </conditionalFormatting>
  <conditionalFormatting sqref="BB101:BB104">
    <cfRule type="cellIs" dxfId="30523" priority="65" operator="lessThan">
      <formula>0</formula>
    </cfRule>
    <cfRule type="cellIs" dxfId="30522" priority="66" operator="lessThan">
      <formula>-105575</formula>
    </cfRule>
  </conditionalFormatting>
  <conditionalFormatting sqref="BB107:BB109">
    <cfRule type="cellIs" dxfId="30521" priority="63" operator="lessThan">
      <formula>0</formula>
    </cfRule>
    <cfRule type="cellIs" dxfId="30520" priority="64" operator="lessThan">
      <formula>-105575</formula>
    </cfRule>
  </conditionalFormatting>
  <conditionalFormatting sqref="BB112:BB116">
    <cfRule type="cellIs" dxfId="30519" priority="61" operator="lessThan">
      <formula>0</formula>
    </cfRule>
    <cfRule type="cellIs" dxfId="30518" priority="62" operator="lessThan">
      <formula>-105575</formula>
    </cfRule>
  </conditionalFormatting>
  <conditionalFormatting sqref="BB119:BB121">
    <cfRule type="cellIs" dxfId="30517" priority="59" operator="lessThan">
      <formula>0</formula>
    </cfRule>
    <cfRule type="cellIs" dxfId="30516" priority="60" operator="lessThan">
      <formula>-105575</formula>
    </cfRule>
  </conditionalFormatting>
  <conditionalFormatting sqref="BB124:BB132">
    <cfRule type="cellIs" dxfId="30515" priority="57" operator="lessThan">
      <formula>0</formula>
    </cfRule>
    <cfRule type="cellIs" dxfId="30514" priority="58" operator="lessThan">
      <formula>-105575</formula>
    </cfRule>
  </conditionalFormatting>
  <conditionalFormatting sqref="BB135:BB138">
    <cfRule type="cellIs" dxfId="30513" priority="55" operator="lessThan">
      <formula>0</formula>
    </cfRule>
    <cfRule type="cellIs" dxfId="30512" priority="56" operator="lessThan">
      <formula>-105575</formula>
    </cfRule>
  </conditionalFormatting>
  <conditionalFormatting sqref="BB141:BB148">
    <cfRule type="cellIs" dxfId="30511" priority="53" operator="lessThan">
      <formula>0</formula>
    </cfRule>
    <cfRule type="cellIs" dxfId="30510" priority="54" operator="lessThan">
      <formula>-105575</formula>
    </cfRule>
  </conditionalFormatting>
  <conditionalFormatting sqref="BB152:BB155">
    <cfRule type="cellIs" dxfId="30509" priority="51" operator="lessThan">
      <formula>0</formula>
    </cfRule>
    <cfRule type="cellIs" dxfId="30508" priority="52" operator="lessThan">
      <formula>-105575</formula>
    </cfRule>
  </conditionalFormatting>
  <conditionalFormatting sqref="BB157:BB158">
    <cfRule type="cellIs" dxfId="30507" priority="49" operator="lessThan">
      <formula>0</formula>
    </cfRule>
    <cfRule type="cellIs" dxfId="30506" priority="50" operator="lessThan">
      <formula>-105575</formula>
    </cfRule>
  </conditionalFormatting>
  <conditionalFormatting sqref="BB160:BB161">
    <cfRule type="cellIs" dxfId="30505" priority="47" operator="lessThan">
      <formula>0</formula>
    </cfRule>
    <cfRule type="cellIs" dxfId="30504" priority="48" operator="lessThan">
      <formula>-105575</formula>
    </cfRule>
  </conditionalFormatting>
  <conditionalFormatting sqref="BB164:BB167">
    <cfRule type="cellIs" dxfId="30503" priority="45" operator="lessThan">
      <formula>0</formula>
    </cfRule>
    <cfRule type="cellIs" dxfId="30502" priority="46" operator="lessThan">
      <formula>-105575</formula>
    </cfRule>
  </conditionalFormatting>
  <conditionalFormatting sqref="BB169:BB177">
    <cfRule type="cellIs" dxfId="30501" priority="43" operator="lessThan">
      <formula>0</formula>
    </cfRule>
    <cfRule type="cellIs" dxfId="30500" priority="44" operator="lessThan">
      <formula>-105575</formula>
    </cfRule>
  </conditionalFormatting>
  <conditionalFormatting sqref="BB179:BB180">
    <cfRule type="cellIs" dxfId="30499" priority="41" operator="lessThan">
      <formula>0</formula>
    </cfRule>
    <cfRule type="cellIs" dxfId="30498" priority="42" operator="lessThan">
      <formula>-105575</formula>
    </cfRule>
  </conditionalFormatting>
  <conditionalFormatting sqref="BB183:BB189">
    <cfRule type="cellIs" dxfId="30497" priority="39" operator="lessThan">
      <formula>0</formula>
    </cfRule>
    <cfRule type="cellIs" dxfId="30496" priority="40" operator="lessThan">
      <formula>-105575</formula>
    </cfRule>
  </conditionalFormatting>
  <conditionalFormatting sqref="BB191:BB192">
    <cfRule type="cellIs" dxfId="30495" priority="37" operator="lessThan">
      <formula>0</formula>
    </cfRule>
    <cfRule type="cellIs" dxfId="30494" priority="38" operator="lessThan">
      <formula>-105575</formula>
    </cfRule>
  </conditionalFormatting>
  <conditionalFormatting sqref="BB194:BB195">
    <cfRule type="cellIs" dxfId="30493" priority="35" operator="lessThan">
      <formula>0</formula>
    </cfRule>
    <cfRule type="cellIs" dxfId="30492" priority="36" operator="lessThan">
      <formula>-105575</formula>
    </cfRule>
  </conditionalFormatting>
  <conditionalFormatting sqref="BB199:BB202">
    <cfRule type="cellIs" dxfId="30491" priority="33" operator="lessThan">
      <formula>0</formula>
    </cfRule>
    <cfRule type="cellIs" dxfId="30490" priority="34" operator="lessThan">
      <formula>-105575</formula>
    </cfRule>
  </conditionalFormatting>
  <conditionalFormatting sqref="BB204:BB208">
    <cfRule type="cellIs" dxfId="30489" priority="31" operator="lessThan">
      <formula>0</formula>
    </cfRule>
    <cfRule type="cellIs" dxfId="30488" priority="32" operator="lessThan">
      <formula>-105575</formula>
    </cfRule>
  </conditionalFormatting>
  <conditionalFormatting sqref="BB210:BB211">
    <cfRule type="cellIs" dxfId="30487" priority="29" operator="lessThan">
      <formula>0</formula>
    </cfRule>
    <cfRule type="cellIs" dxfId="30486" priority="30" operator="lessThan">
      <formula>-105575</formula>
    </cfRule>
  </conditionalFormatting>
  <conditionalFormatting sqref="BB214:BB219">
    <cfRule type="cellIs" dxfId="30485" priority="27" operator="lessThan">
      <formula>0</formula>
    </cfRule>
    <cfRule type="cellIs" dxfId="30484" priority="28" operator="lessThan">
      <formula>-105575</formula>
    </cfRule>
  </conditionalFormatting>
  <conditionalFormatting sqref="BB222:BB224">
    <cfRule type="cellIs" dxfId="30483" priority="25" operator="lessThan">
      <formula>0</formula>
    </cfRule>
    <cfRule type="cellIs" dxfId="30482" priority="26" operator="lessThan">
      <formula>-105575</formula>
    </cfRule>
  </conditionalFormatting>
  <conditionalFormatting sqref="BB227:BB230">
    <cfRule type="cellIs" dxfId="30481" priority="23" operator="lessThan">
      <formula>0</formula>
    </cfRule>
    <cfRule type="cellIs" dxfId="30480" priority="24" operator="lessThan">
      <formula>-105575</formula>
    </cfRule>
  </conditionalFormatting>
  <conditionalFormatting sqref="BB233:BB236">
    <cfRule type="cellIs" dxfId="30479" priority="21" operator="lessThan">
      <formula>0</formula>
    </cfRule>
    <cfRule type="cellIs" dxfId="30478" priority="22" operator="lessThan">
      <formula>-105575</formula>
    </cfRule>
  </conditionalFormatting>
  <conditionalFormatting sqref="BB239:BB242">
    <cfRule type="cellIs" dxfId="30477" priority="19" operator="lessThan">
      <formula>0</formula>
    </cfRule>
    <cfRule type="cellIs" dxfId="30476" priority="20" operator="lessThan">
      <formula>-105575</formula>
    </cfRule>
  </conditionalFormatting>
  <conditionalFormatting sqref="BB246:BB249">
    <cfRule type="cellIs" dxfId="30475" priority="17" operator="lessThan">
      <formula>0</formula>
    </cfRule>
    <cfRule type="cellIs" dxfId="30474" priority="18" operator="lessThan">
      <formula>-105575</formula>
    </cfRule>
  </conditionalFormatting>
  <conditionalFormatting sqref="BB251:BB253">
    <cfRule type="cellIs" dxfId="30473" priority="15" operator="lessThan">
      <formula>0</formula>
    </cfRule>
    <cfRule type="cellIs" dxfId="30472" priority="16" operator="lessThan">
      <formula>-105575</formula>
    </cfRule>
  </conditionalFormatting>
  <conditionalFormatting sqref="BB255:BB257">
    <cfRule type="cellIs" dxfId="30471" priority="13" operator="lessThan">
      <formula>0</formula>
    </cfRule>
    <cfRule type="cellIs" dxfId="30470" priority="14" operator="lessThan">
      <formula>-105575</formula>
    </cfRule>
  </conditionalFormatting>
  <conditionalFormatting sqref="BB260:BB262">
    <cfRule type="cellIs" dxfId="30469" priority="11" operator="lessThan">
      <formula>0</formula>
    </cfRule>
    <cfRule type="cellIs" dxfId="30468" priority="12" operator="lessThan">
      <formula>-105575</formula>
    </cfRule>
  </conditionalFormatting>
  <conditionalFormatting sqref="BB264:BB267">
    <cfRule type="cellIs" dxfId="30467" priority="9" operator="lessThan">
      <formula>0</formula>
    </cfRule>
    <cfRule type="cellIs" dxfId="30466" priority="10" operator="lessThan">
      <formula>-105575</formula>
    </cfRule>
  </conditionalFormatting>
  <conditionalFormatting sqref="BB270:BB272">
    <cfRule type="cellIs" dxfId="30465" priority="7" operator="lessThan">
      <formula>0</formula>
    </cfRule>
    <cfRule type="cellIs" dxfId="30464" priority="8" operator="lessThan">
      <formula>-105575</formula>
    </cfRule>
  </conditionalFormatting>
  <conditionalFormatting sqref="BB274:BB275">
    <cfRule type="cellIs" dxfId="30463" priority="5" operator="lessThan">
      <formula>0</formula>
    </cfRule>
    <cfRule type="cellIs" dxfId="30462" priority="6" operator="lessThan">
      <formula>-105575</formula>
    </cfRule>
  </conditionalFormatting>
  <conditionalFormatting sqref="BB278:BB282">
    <cfRule type="cellIs" dxfId="30461" priority="3" operator="lessThan">
      <formula>0</formula>
    </cfRule>
    <cfRule type="cellIs" dxfId="30460" priority="4" operator="lessThan">
      <formula>-105575</formula>
    </cfRule>
  </conditionalFormatting>
  <conditionalFormatting sqref="BB285:BB288">
    <cfRule type="cellIs" dxfId="30459" priority="1" operator="lessThan">
      <formula>0</formula>
    </cfRule>
    <cfRule type="cellIs" dxfId="30458" priority="2" operator="lessThan">
      <formula>-105575</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dimension ref="A1:BF292"/>
  <sheetViews>
    <sheetView zoomScale="60" zoomScaleNormal="60" workbookViewId="0">
      <pane xSplit="8" ySplit="5" topLeftCell="AU276" activePane="bottomRight" state="frozen"/>
      <selection pane="topRight" activeCell="I1" sqref="I1"/>
      <selection pane="bottomLeft" activeCell="A6" sqref="A6"/>
      <selection pane="bottomRight" activeCell="AZ278" sqref="AZ278"/>
    </sheetView>
  </sheetViews>
  <sheetFormatPr defaultColWidth="8.88671875" defaultRowHeight="14.4" outlineLevelRow="2" outlineLevelCol="2"/>
  <cols>
    <col min="1" max="1" width="4.88671875" style="183"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18" width="14" style="239" customWidth="1" outlineLevel="2"/>
    <col min="19" max="20" width="12.109375" style="239" customWidth="1" outlineLevel="2"/>
    <col min="21" max="21" width="14.55468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2.6640625" style="235" customWidth="1"/>
    <col min="55" max="58" width="9.109375" style="167" customWidth="1"/>
    <col min="59" max="16384" width="8.88671875" style="169"/>
  </cols>
  <sheetData>
    <row r="1" spans="1:58" s="183" customFormat="1" ht="55.8" customHeight="1">
      <c r="A1" s="115"/>
      <c r="B1" s="391" t="s">
        <v>155</v>
      </c>
      <c r="C1" s="391"/>
      <c r="D1" s="391"/>
      <c r="E1" s="391"/>
      <c r="F1" s="391"/>
      <c r="G1" s="391"/>
      <c r="H1" s="391"/>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536</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52.2" customHeight="1">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339" t="s">
        <v>58</v>
      </c>
      <c r="I5" s="243"/>
      <c r="J5" s="243"/>
      <c r="K5" s="243"/>
      <c r="L5" s="243">
        <f>SUM(L6+L16+L20+L40+L45+L61)</f>
        <v>1876439250.7142856</v>
      </c>
      <c r="M5" s="243">
        <f>SUM(M6+M16+M20+M40+M45+M61)</f>
        <v>313365354.8692857</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6213000</v>
      </c>
      <c r="AC5" s="243">
        <f t="shared" si="0"/>
        <v>5298885600</v>
      </c>
      <c r="AD5" s="243">
        <f t="shared" si="0"/>
        <v>0</v>
      </c>
      <c r="AE5" s="243">
        <f t="shared" si="0"/>
        <v>86427800</v>
      </c>
      <c r="AF5" s="243">
        <f t="shared" si="0"/>
        <v>5394523900</v>
      </c>
      <c r="AG5" s="243"/>
      <c r="AH5" s="243"/>
      <c r="AI5" s="243"/>
      <c r="AJ5" s="243">
        <f>SUM(AJ6+AJ16+AJ20+AJ40+AJ45+AJ61)</f>
        <v>123350000</v>
      </c>
      <c r="AK5" s="243">
        <f>SUM(AK6+AK16+AK20+AK40+AK45+AK61)</f>
        <v>0</v>
      </c>
      <c r="AL5" s="243">
        <f>SUM(AL6+AL16+AL20+AL40+AL45+AL61)</f>
        <v>23673000</v>
      </c>
      <c r="AM5" s="243">
        <f>SUM(AM6+AM16+AM20+AM40+AM45+AM61)</f>
        <v>150133000</v>
      </c>
      <c r="AN5" s="243">
        <f>SUM(AN6+AN16+AN20+AN40+AN45+AN61)</f>
        <v>7966500</v>
      </c>
      <c r="AO5" s="243"/>
      <c r="AP5" s="244"/>
      <c r="AQ5" s="243">
        <f t="shared" ref="AQ5:BB5" si="1">SUM(AQ6+AQ16+AQ20+AQ40+AQ45+AQ61)</f>
        <v>2189804605.583571</v>
      </c>
      <c r="AR5" s="243">
        <f t="shared" si="1"/>
        <v>5394523900</v>
      </c>
      <c r="AS5" s="243">
        <f t="shared" si="1"/>
        <v>158099500</v>
      </c>
      <c r="AT5" s="243">
        <f t="shared" si="1"/>
        <v>7742428005.5835705</v>
      </c>
      <c r="AU5" s="243">
        <f t="shared" si="1"/>
        <v>5910767105.5835714</v>
      </c>
      <c r="AV5" s="243">
        <f t="shared" si="1"/>
        <v>0</v>
      </c>
      <c r="AW5" s="243">
        <f t="shared" si="1"/>
        <v>0</v>
      </c>
      <c r="AX5" s="243">
        <f t="shared" si="1"/>
        <v>540000</v>
      </c>
      <c r="AY5" s="243">
        <f t="shared" si="1"/>
        <v>6340800</v>
      </c>
      <c r="AZ5" s="243">
        <f t="shared" si="1"/>
        <v>0</v>
      </c>
      <c r="BA5" s="243">
        <f t="shared" si="1"/>
        <v>0</v>
      </c>
      <c r="BB5" s="243">
        <f t="shared" si="1"/>
        <v>-1824780100</v>
      </c>
    </row>
    <row r="6" spans="1:58" s="170" customFormat="1" ht="15.75" customHeight="1">
      <c r="A6" s="120"/>
      <c r="B6" s="290"/>
      <c r="C6" s="381" t="s">
        <v>191</v>
      </c>
      <c r="D6" s="381"/>
      <c r="E6" s="382"/>
      <c r="F6" s="289"/>
      <c r="G6" s="288"/>
      <c r="H6" s="114" t="s">
        <v>59</v>
      </c>
      <c r="I6" s="246"/>
      <c r="J6" s="246"/>
      <c r="K6" s="246"/>
      <c r="L6" s="247">
        <f>SUM(L11+L15)</f>
        <v>4712200</v>
      </c>
      <c r="M6" s="247">
        <f>SUM(M11+M15)</f>
        <v>786937.4</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2394000</v>
      </c>
      <c r="AC6" s="247">
        <f t="shared" si="2"/>
        <v>779500</v>
      </c>
      <c r="AD6" s="247">
        <f t="shared" si="2"/>
        <v>0</v>
      </c>
      <c r="AE6" s="247">
        <f t="shared" si="2"/>
        <v>727200</v>
      </c>
      <c r="AF6" s="247">
        <f t="shared" si="2"/>
        <v>4363200</v>
      </c>
      <c r="AG6" s="247"/>
      <c r="AH6" s="247"/>
      <c r="AI6" s="247"/>
      <c r="AJ6" s="247">
        <f>SUM(AJ11+AJ15)</f>
        <v>0</v>
      </c>
      <c r="AK6" s="247">
        <f>SUM(AK11+AK15)</f>
        <v>0</v>
      </c>
      <c r="AL6" s="247">
        <f>SUM(AL11+AL15)</f>
        <v>0</v>
      </c>
      <c r="AM6" s="247">
        <f>SUM(AM11+AM15)</f>
        <v>0</v>
      </c>
      <c r="AN6" s="247">
        <f>SUM(AN11+AN15)</f>
        <v>0</v>
      </c>
      <c r="AO6" s="247"/>
      <c r="AP6" s="244"/>
      <c r="AQ6" s="248">
        <f>SUM(AQ11+AQ15)</f>
        <v>5499137.4000000004</v>
      </c>
      <c r="AR6" s="248">
        <f>SUM(AR11+AR15)</f>
        <v>4363200</v>
      </c>
      <c r="AS6" s="248">
        <f>SUM(AS11+AS15)</f>
        <v>0</v>
      </c>
      <c r="AT6" s="248">
        <f>SUM(AT11+AT15)</f>
        <v>9862337.4000000004</v>
      </c>
      <c r="AU6" s="248">
        <f t="shared" ref="AU6:BB6" si="3">SUM(AU11+AU15)</f>
        <v>5499137.4000000004</v>
      </c>
      <c r="AV6" s="248">
        <f t="shared" si="3"/>
        <v>0</v>
      </c>
      <c r="AW6" s="248">
        <f>SUM(AW11+AW15)</f>
        <v>0</v>
      </c>
      <c r="AX6" s="248">
        <f t="shared" si="3"/>
        <v>540000</v>
      </c>
      <c r="AY6" s="248">
        <f t="shared" si="3"/>
        <v>0</v>
      </c>
      <c r="AZ6" s="248">
        <f t="shared" si="3"/>
        <v>0</v>
      </c>
      <c r="BA6" s="248">
        <f t="shared" si="3"/>
        <v>0</v>
      </c>
      <c r="BB6" s="248">
        <f t="shared" si="3"/>
        <v>-3823200</v>
      </c>
    </row>
    <row r="7" spans="1:58" ht="78" outlineLevel="2">
      <c r="A7" s="115"/>
      <c r="B7" s="200"/>
      <c r="C7" s="201"/>
      <c r="D7" s="138"/>
      <c r="E7" s="295"/>
      <c r="F7" s="295"/>
      <c r="G7" s="296"/>
      <c r="H7" s="199" t="s">
        <v>369</v>
      </c>
      <c r="I7" s="130" t="s">
        <v>4</v>
      </c>
      <c r="J7" s="126">
        <v>1</v>
      </c>
      <c r="K7" s="126">
        <v>4</v>
      </c>
      <c r="L7" s="125">
        <f>IF(I7&lt;&gt;0,((VLOOKUP(I7,'1. Standard_Cost'!$B$4:$D$11,2)+VLOOKUP(I7,'1. Standard_Cost'!$B$4:$D$11,3))*J7*K7),"0")</f>
        <v>323000</v>
      </c>
      <c r="M7" s="125">
        <f>L7*'1. Standard_Cost'!$F$4</f>
        <v>53941</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v>10</v>
      </c>
      <c r="AB7" s="127">
        <f>+Z7*'1. Standard_Cost'!$B$23+AA7*'1. Standard_Cost'!$C$23</f>
        <v>190000</v>
      </c>
      <c r="AC7" s="128">
        <f>30*300</f>
        <v>9000</v>
      </c>
      <c r="AD7" s="129"/>
      <c r="AE7" s="127">
        <f>SUM(AD7,AC7,AB7,Y7,U7,T7,S7,R7)*'1. Standard_Cost'!$B$31</f>
        <v>39800</v>
      </c>
      <c r="AF7" s="127">
        <f>SUM(AE7,AD7,AC7,AB7,Y7,U7,T7,S7,R7)</f>
        <v>238800</v>
      </c>
      <c r="AG7" s="126"/>
      <c r="AH7" s="126"/>
      <c r="AI7" s="126"/>
      <c r="AJ7" s="130"/>
      <c r="AK7" s="130"/>
      <c r="AL7" s="130"/>
      <c r="AM7" s="127">
        <f>AG7*'1. Standard_Cost'!$B$27+'Incremental_Cost Year 2'!AH7*'1. Standard_Cost'!$C$27+'Incremental_Cost Year 2'!AI7*'1. Standard_Cost'!$D$27+'Incremental_Cost Year 2'!AJ7+'Incremental_Cost Year 2'!AL7+AK7</f>
        <v>0</v>
      </c>
      <c r="AN7" s="127">
        <f>AM7*'1. Standard_Cost'!$C$31</f>
        <v>0</v>
      </c>
      <c r="AO7" s="249"/>
      <c r="AQ7" s="171">
        <f>L7+M7</f>
        <v>376941</v>
      </c>
      <c r="AR7" s="171">
        <f>AF7</f>
        <v>238800</v>
      </c>
      <c r="AS7" s="171">
        <f>AM7+AN7</f>
        <v>0</v>
      </c>
      <c r="AT7" s="171">
        <f>SUM(AQ7,AR7,AS7)</f>
        <v>615741</v>
      </c>
      <c r="AU7" s="250">
        <f>AQ7</f>
        <v>376941</v>
      </c>
      <c r="AV7" s="250"/>
      <c r="AW7" s="250"/>
      <c r="AX7" s="250"/>
      <c r="AY7" s="250"/>
      <c r="AZ7" s="250"/>
      <c r="BA7" s="250"/>
      <c r="BB7" s="251">
        <f>SUM(AU7:BA7)-AT7</f>
        <v>-238800</v>
      </c>
      <c r="BC7" s="169"/>
      <c r="BD7" s="169"/>
      <c r="BE7" s="169"/>
      <c r="BF7" s="169"/>
    </row>
    <row r="8" spans="1:58" ht="124.8" outlineLevel="2">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f>
        <v>33000</v>
      </c>
      <c r="AD8" s="129"/>
      <c r="AE8" s="127">
        <f>SUM(AD8,AC8,AB8,Y8,U8,T8,S8,R8)*'1. Standard_Cost'!$B$31</f>
        <v>120600</v>
      </c>
      <c r="AF8" s="127">
        <f>SUM(AE8,AD8,AC8,AB8,Y8,U8,T8,S8,R8)</f>
        <v>723600</v>
      </c>
      <c r="AG8" s="126"/>
      <c r="AH8" s="126"/>
      <c r="AI8" s="126"/>
      <c r="AJ8" s="130"/>
      <c r="AK8" s="130"/>
      <c r="AL8" s="130"/>
      <c r="AM8" s="127">
        <f>AG8*'1. Standard_Cost'!$B$27+'Incremental_Cost Year 2'!AH8*'1. Standard_Cost'!$C$27+'Incremental_Cost Year 2'!AI8*'1. Standard_Cost'!$D$27+'Incremental_Cost Year 2'!AJ8+'Incremental_Cost Year 2'!AL8+AK8</f>
        <v>0</v>
      </c>
      <c r="AN8" s="127">
        <f>AM8*'1. Standard_Cost'!$C$31</f>
        <v>0</v>
      </c>
      <c r="AO8" s="130"/>
      <c r="AQ8" s="171">
        <f>L8+M8</f>
        <v>942352.5</v>
      </c>
      <c r="AR8" s="171">
        <f>AF8</f>
        <v>723600</v>
      </c>
      <c r="AS8" s="171">
        <f>AM8+AN8</f>
        <v>0</v>
      </c>
      <c r="AT8" s="171">
        <f>SUM(AQ8,AR8,AS8)</f>
        <v>1665952.5</v>
      </c>
      <c r="AU8" s="250">
        <f>AQ8</f>
        <v>942352.5</v>
      </c>
      <c r="AV8" s="250"/>
      <c r="AW8" s="250"/>
      <c r="AX8" s="250"/>
      <c r="AY8" s="250"/>
      <c r="AZ8" s="250"/>
      <c r="BA8" s="250"/>
      <c r="BB8" s="251">
        <f t="shared" ref="BB8:BB14" si="4">SUM(AU8:BA8)-AT8</f>
        <v>-723600</v>
      </c>
      <c r="BC8" s="169"/>
      <c r="BD8" s="169"/>
      <c r="BE8" s="169"/>
      <c r="BF8" s="169"/>
    </row>
    <row r="9" spans="1:58" ht="140.4" outlineLevel="2">
      <c r="A9" s="115"/>
      <c r="B9" s="200"/>
      <c r="C9" s="201"/>
      <c r="D9" s="135"/>
      <c r="E9" s="219"/>
      <c r="F9" s="219"/>
      <c r="G9" s="313"/>
      <c r="H9" s="199" t="s">
        <v>371</v>
      </c>
      <c r="I9" s="130" t="s">
        <v>4</v>
      </c>
      <c r="J9" s="126">
        <v>3</v>
      </c>
      <c r="K9" s="126">
        <v>10</v>
      </c>
      <c r="L9" s="125">
        <f>IF(I9&lt;&gt;0,((VLOOKUP(I9,'1. Standard_Cost'!$B$4:$D$11,2)+VLOOKUP(I9,'1. Standard_Cost'!$B$4:$D$11,3))*J9*K9),"0")</f>
        <v>2422500</v>
      </c>
      <c r="M9" s="125">
        <f>L9*'1. Standard_Cost'!$F$4</f>
        <v>404557.5</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80</v>
      </c>
      <c r="AB9" s="127">
        <f>+Z9*'1. Standard_Cost'!$B$23+AA9*'1. Standard_Cost'!$C$23</f>
        <v>1520000</v>
      </c>
      <c r="AC9" s="128">
        <f>60*250+15000</f>
        <v>30000</v>
      </c>
      <c r="AD9" s="129"/>
      <c r="AE9" s="127">
        <f>SUM(AD9,AC9,AB9,Y9,U9,T9,S9,R9)*'1. Standard_Cost'!$B$31</f>
        <v>310000</v>
      </c>
      <c r="AF9" s="127">
        <f>SUM(AE9,AD9,AC9,AB9,Y9,U9,T9,S9,R9)</f>
        <v>1860000</v>
      </c>
      <c r="AG9" s="126"/>
      <c r="AH9" s="126"/>
      <c r="AI9" s="126"/>
      <c r="AJ9" s="130"/>
      <c r="AK9" s="130"/>
      <c r="AL9" s="130"/>
      <c r="AM9" s="127">
        <f>AG9*'1. Standard_Cost'!$B$27+'Incremental_Cost Year 2'!AH9*'1. Standard_Cost'!$C$27+'Incremental_Cost Year 2'!AI9*'1. Standard_Cost'!$D$27+'Incremental_Cost Year 2'!AJ9+'Incremental_Cost Year 2'!AL9+AK9</f>
        <v>0</v>
      </c>
      <c r="AN9" s="127">
        <f>AM9*'1. Standard_Cost'!$C$31</f>
        <v>0</v>
      </c>
      <c r="AO9" s="130"/>
      <c r="AQ9" s="171">
        <f>L9+M9</f>
        <v>2827057.5</v>
      </c>
      <c r="AR9" s="171">
        <f>AF9</f>
        <v>1860000</v>
      </c>
      <c r="AS9" s="171">
        <f>AM9+AN9</f>
        <v>0</v>
      </c>
      <c r="AT9" s="171">
        <f>SUM(AQ9,AR9,AS9)</f>
        <v>4687057.5</v>
      </c>
      <c r="AU9" s="250">
        <f>AQ9</f>
        <v>2827057.5</v>
      </c>
      <c r="AV9" s="250"/>
      <c r="AW9" s="250"/>
      <c r="AX9" s="250"/>
      <c r="AY9" s="250"/>
      <c r="AZ9" s="250"/>
      <c r="BA9" s="250"/>
      <c r="BB9" s="251">
        <f t="shared" si="4"/>
        <v>-1860000</v>
      </c>
      <c r="BC9" s="169"/>
      <c r="BD9" s="169"/>
      <c r="BE9" s="169"/>
      <c r="BF9" s="169"/>
    </row>
    <row r="10" spans="1:58" ht="140.4"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2'!AH10*'1. Standard_Cost'!$C$27+'Incremental_Cost Year 2'!AI10*'1. Standard_Cost'!$D$27+'Incremental_Cost Year 2'!AJ10+'Incremental_Cost Year 2'!AL10+AK10</f>
        <v>0</v>
      </c>
      <c r="AN10" s="127">
        <f>AM10*'1. Standard_Cost'!$C$31</f>
        <v>0</v>
      </c>
      <c r="AO10" s="130"/>
      <c r="AQ10" s="171">
        <f>L10+M10</f>
        <v>0</v>
      </c>
      <c r="AR10" s="171">
        <f>AF10</f>
        <v>0</v>
      </c>
      <c r="AS10" s="171">
        <f>AM10+AN10</f>
        <v>0</v>
      </c>
      <c r="AT10" s="171">
        <f>SUM(AQ10,AR10,AS10)</f>
        <v>0</v>
      </c>
      <c r="AU10" s="250"/>
      <c r="AV10" s="250"/>
      <c r="AW10" s="250"/>
      <c r="AX10" s="250"/>
      <c r="AY10" s="250"/>
      <c r="AZ10" s="250"/>
      <c r="BA10" s="250"/>
      <c r="BB10" s="251">
        <f t="shared" si="4"/>
        <v>0</v>
      </c>
      <c r="BC10" s="169"/>
      <c r="BD10" s="169"/>
      <c r="BE10" s="169"/>
      <c r="BF10" s="169"/>
    </row>
    <row r="11" spans="1:58" ht="78" outlineLevel="1">
      <c r="A11" s="115"/>
      <c r="B11" s="142"/>
      <c r="C11" s="297"/>
      <c r="D11" s="116" t="s">
        <v>373</v>
      </c>
      <c r="E11" s="209" t="s">
        <v>374</v>
      </c>
      <c r="F11" s="117">
        <v>2022</v>
      </c>
      <c r="G11" s="117">
        <v>2024</v>
      </c>
      <c r="H11" s="298" t="s">
        <v>46</v>
      </c>
      <c r="I11" s="252"/>
      <c r="J11" s="252"/>
      <c r="K11" s="252"/>
      <c r="L11" s="127">
        <f>SUM(L7:L10)</f>
        <v>3553000</v>
      </c>
      <c r="M11" s="127">
        <f>SUM(M7:M10)</f>
        <v>593351</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2280000</v>
      </c>
      <c r="AC11" s="127">
        <f>SUM(AC7:AC9)</f>
        <v>72000</v>
      </c>
      <c r="AD11" s="127">
        <f>SUM(AD7:AD9)</f>
        <v>0</v>
      </c>
      <c r="AE11" s="127">
        <f>SUM(AE7:AE9)</f>
        <v>470400</v>
      </c>
      <c r="AF11" s="127">
        <f>SUM(AF7:AF9)</f>
        <v>2822400</v>
      </c>
      <c r="AG11" s="252"/>
      <c r="AH11" s="252"/>
      <c r="AI11" s="252"/>
      <c r="AJ11" s="127">
        <f>SUM(AJ7:AJ9)</f>
        <v>0</v>
      </c>
      <c r="AK11" s="127">
        <f>SUM(AK7:AK9)</f>
        <v>0</v>
      </c>
      <c r="AL11" s="127">
        <f>SUM(AL7:AL9)</f>
        <v>0</v>
      </c>
      <c r="AM11" s="127">
        <f>SUM(AM7:AM9)</f>
        <v>0</v>
      </c>
      <c r="AN11" s="127">
        <f>SUM(AN7:AN9)</f>
        <v>0</v>
      </c>
      <c r="AO11" s="253"/>
      <c r="AP11" s="254"/>
      <c r="AQ11" s="175">
        <f>SUM(AQ7:AQ10)</f>
        <v>4146351</v>
      </c>
      <c r="AR11" s="175">
        <f t="shared" ref="AR11:BA11" si="5">SUM(AR7:AR10)</f>
        <v>2822400</v>
      </c>
      <c r="AS11" s="175">
        <f t="shared" si="5"/>
        <v>0</v>
      </c>
      <c r="AT11" s="175">
        <f t="shared" si="5"/>
        <v>6968751</v>
      </c>
      <c r="AU11" s="175">
        <f t="shared" si="5"/>
        <v>4146351</v>
      </c>
      <c r="AV11" s="175">
        <f t="shared" si="5"/>
        <v>0</v>
      </c>
      <c r="AW11" s="175">
        <f t="shared" si="5"/>
        <v>0</v>
      </c>
      <c r="AX11" s="175">
        <f t="shared" si="5"/>
        <v>0</v>
      </c>
      <c r="AY11" s="175">
        <f t="shared" si="5"/>
        <v>0</v>
      </c>
      <c r="AZ11" s="175">
        <f t="shared" si="5"/>
        <v>0</v>
      </c>
      <c r="BA11" s="175">
        <f t="shared" si="5"/>
        <v>0</v>
      </c>
      <c r="BB11" s="175">
        <f>SUM(BB7:BB10)</f>
        <v>-2822400</v>
      </c>
      <c r="BC11" s="169"/>
      <c r="BD11" s="169"/>
      <c r="BE11" s="169"/>
      <c r="BF11" s="169"/>
    </row>
    <row r="12" spans="1:58" ht="187.2" outlineLevel="2">
      <c r="A12" s="115"/>
      <c r="B12" s="200"/>
      <c r="C12" s="201"/>
      <c r="D12" s="138"/>
      <c r="E12" s="295"/>
      <c r="F12" s="295"/>
      <c r="G12" s="296"/>
      <c r="H12" s="299" t="s">
        <v>375</v>
      </c>
      <c r="I12" s="130" t="s">
        <v>3</v>
      </c>
      <c r="J12" s="126">
        <v>1</v>
      </c>
      <c r="K12" s="126">
        <v>10</v>
      </c>
      <c r="L12" s="125">
        <f>IF(I12&lt;&gt;0,((VLOOKUP(I12,'1. Standard_Cost'!$B$4:$D$11,2)+VLOOKUP(I12,'1. Standard_Cost'!$B$4:$D$11,3))*J12*K12),"0")</f>
        <v>1008000</v>
      </c>
      <c r="M12" s="125">
        <f>L12*'1. Standard_Cost'!$F$4</f>
        <v>168336</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0</v>
      </c>
      <c r="AA12" s="126">
        <v>0</v>
      </c>
      <c r="AB12" s="127">
        <f>+Z12*'1. Standard_Cost'!$B$23+AA12*'1. Standard_Cost'!$C$23</f>
        <v>0</v>
      </c>
      <c r="AC12" s="128">
        <f>40*250</f>
        <v>10000</v>
      </c>
      <c r="AD12" s="129"/>
      <c r="AE12" s="127">
        <f>SUM(AD12,AC12,AB12,Y12,U12,T12,S12,R12)*'1. Standard_Cost'!$B$31</f>
        <v>2000</v>
      </c>
      <c r="AF12" s="127">
        <f>SUM(AE12,AD12,AC12,AB12,Y12,U12,T12,S12,R12)</f>
        <v>12000</v>
      </c>
      <c r="AG12" s="126"/>
      <c r="AH12" s="126"/>
      <c r="AI12" s="126"/>
      <c r="AJ12" s="130"/>
      <c r="AK12" s="130"/>
      <c r="AL12" s="130"/>
      <c r="AM12" s="127">
        <f>AG12*'1. Standard_Cost'!$B$27+'Incremental_Cost Year 2'!AH12*'1. Standard_Cost'!$C$27+'Incremental_Cost Year 2'!AI12*'1. Standard_Cost'!$D$27+'Incremental_Cost Year 2'!AJ12+'Incremental_Cost Year 2'!AL12+AK12</f>
        <v>0</v>
      </c>
      <c r="AN12" s="127">
        <f>AM12*'1. Standard_Cost'!$C$31</f>
        <v>0</v>
      </c>
      <c r="AO12" s="130"/>
      <c r="AQ12" s="171">
        <f>L12+M12</f>
        <v>1176336</v>
      </c>
      <c r="AR12" s="171">
        <f>AF12</f>
        <v>12000</v>
      </c>
      <c r="AS12" s="171">
        <f>AM12+AN12</f>
        <v>0</v>
      </c>
      <c r="AT12" s="171">
        <f>SUM(AQ12,AR12,AS12)</f>
        <v>1188336</v>
      </c>
      <c r="AU12" s="250">
        <f>AQ12</f>
        <v>1176336</v>
      </c>
      <c r="AV12" s="250"/>
      <c r="AW12" s="250"/>
      <c r="AX12" s="250"/>
      <c r="AY12" s="250"/>
      <c r="AZ12" s="250"/>
      <c r="BA12" s="250"/>
      <c r="BB12" s="251">
        <f t="shared" si="4"/>
        <v>-12000</v>
      </c>
      <c r="BC12" s="169"/>
      <c r="BD12" s="169"/>
      <c r="BE12" s="169"/>
      <c r="BF12" s="169"/>
    </row>
    <row r="13" spans="1:58" ht="93.6" outlineLevel="2">
      <c r="A13" s="115"/>
      <c r="B13" s="200"/>
      <c r="C13" s="201"/>
      <c r="D13" s="135"/>
      <c r="E13" s="219"/>
      <c r="F13" s="219"/>
      <c r="G13" s="313"/>
      <c r="H13" s="213" t="s">
        <v>376</v>
      </c>
      <c r="I13" s="130" t="s">
        <v>3</v>
      </c>
      <c r="J13" s="126">
        <v>0</v>
      </c>
      <c r="K13" s="126">
        <v>0</v>
      </c>
      <c r="L13" s="125">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f>500*700+100000</f>
        <v>450000</v>
      </c>
      <c r="AD13" s="129"/>
      <c r="AE13" s="127">
        <f>SUM(AD13,AC13,AB13,Y13,U13,T13,S13,R13)*'1. Standard_Cost'!$B$31</f>
        <v>90000</v>
      </c>
      <c r="AF13" s="127">
        <f>SUM(AE13,AD13,AC13,AB13,Y13,U13,T13,S13,R13)</f>
        <v>540000</v>
      </c>
      <c r="AG13" s="126"/>
      <c r="AH13" s="126"/>
      <c r="AI13" s="126"/>
      <c r="AJ13" s="130"/>
      <c r="AK13" s="130"/>
      <c r="AL13" s="130"/>
      <c r="AM13" s="127">
        <f>AG13*'1. Standard_Cost'!$B$27+'Incremental_Cost Year 2'!AH13*'1. Standard_Cost'!$C$27+'Incremental_Cost Year 2'!AI13*'1. Standard_Cost'!$D$27+'Incremental_Cost Year 2'!AJ13+'Incremental_Cost Year 2'!AL13+AK13</f>
        <v>0</v>
      </c>
      <c r="AN13" s="127">
        <f>AM13*'1. Standard_Cost'!$C$31</f>
        <v>0</v>
      </c>
      <c r="AO13" s="130"/>
      <c r="AQ13" s="171">
        <f>L13+M13</f>
        <v>0</v>
      </c>
      <c r="AR13" s="171">
        <f>AF13</f>
        <v>540000</v>
      </c>
      <c r="AS13" s="171">
        <f>AM13+AN13</f>
        <v>0</v>
      </c>
      <c r="AT13" s="171">
        <f>SUM(AQ13,AR13,AS13)</f>
        <v>540000</v>
      </c>
      <c r="AU13" s="250">
        <f>AQ13</f>
        <v>0</v>
      </c>
      <c r="AV13" s="250"/>
      <c r="AW13" s="250"/>
      <c r="AX13" s="250">
        <f>AT13</f>
        <v>540000</v>
      </c>
      <c r="AY13" s="250"/>
      <c r="AZ13" s="250"/>
      <c r="BA13" s="250"/>
      <c r="BB13" s="251">
        <f t="shared" si="4"/>
        <v>0</v>
      </c>
      <c r="BC13" s="169"/>
      <c r="BD13" s="169"/>
      <c r="BE13" s="169"/>
      <c r="BF13" s="169"/>
    </row>
    <row r="14" spans="1:58" ht="140.4"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2'!AH14*'1. Standard_Cost'!$C$27+'Incremental_Cost Year 2'!AI14*'1. Standard_Cost'!$D$27+'Incremental_Cost Year 2'!AJ14+'Incremental_Cost Year 2'!AL14+AK14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1159200</v>
      </c>
      <c r="M15" s="127">
        <f>SUM(M12:M14)</f>
        <v>193586.4</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707500</v>
      </c>
      <c r="AD15" s="127">
        <f>SUM(AD12:AD14)</f>
        <v>0</v>
      </c>
      <c r="AE15" s="127">
        <f>SUM(AE12:AE14)</f>
        <v>256800</v>
      </c>
      <c r="AF15" s="127">
        <f>SUM(AF12:AF14)</f>
        <v>1540800</v>
      </c>
      <c r="AG15" s="252"/>
      <c r="AH15" s="252"/>
      <c r="AI15" s="252"/>
      <c r="AJ15" s="127">
        <f>SUM(AJ12:AJ12)</f>
        <v>0</v>
      </c>
      <c r="AK15" s="127">
        <f>SUM(AK12:AK14)</f>
        <v>0</v>
      </c>
      <c r="AL15" s="127">
        <f>SUM(AL12:AL14)</f>
        <v>0</v>
      </c>
      <c r="AM15" s="127">
        <f>SUM(AM12:AM14)</f>
        <v>0</v>
      </c>
      <c r="AN15" s="127">
        <f>SUM(AN12:AN14)</f>
        <v>0</v>
      </c>
      <c r="AO15" s="253"/>
      <c r="AP15" s="254"/>
      <c r="AQ15" s="175">
        <f>SUM(AQ12:AQ14)</f>
        <v>1352786.4</v>
      </c>
      <c r="AR15" s="175">
        <f>SUM(AR12:AR14)</f>
        <v>1540800</v>
      </c>
      <c r="AS15" s="175">
        <f>SUM(AS12:AS14)</f>
        <v>0</v>
      </c>
      <c r="AT15" s="175">
        <f>SUM(AT12:AT14)</f>
        <v>2893586.4</v>
      </c>
      <c r="AU15" s="175">
        <f t="shared" ref="AU15:BB15" si="6">SUM(AU12:AU14)</f>
        <v>1352786.4</v>
      </c>
      <c r="AV15" s="175">
        <f t="shared" si="6"/>
        <v>0</v>
      </c>
      <c r="AW15" s="175">
        <f>SUM(AW12:AW14)</f>
        <v>0</v>
      </c>
      <c r="AX15" s="175">
        <f t="shared" si="6"/>
        <v>540000</v>
      </c>
      <c r="AY15" s="175">
        <f t="shared" si="6"/>
        <v>0</v>
      </c>
      <c r="AZ15" s="175">
        <f t="shared" si="6"/>
        <v>0</v>
      </c>
      <c r="BA15" s="175">
        <f t="shared" si="6"/>
        <v>0</v>
      </c>
      <c r="BB15" s="175">
        <f t="shared" si="6"/>
        <v>-1000799.9999999999</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10.25" customHeight="1"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2'!AH17*'1. Standard_Cost'!$C$27+'Incremental_Cost Year 2'!AI17*'1. Standard_Cost'!$D$27+'Incremental_Cost Year 2'!AJ17+'Incremental_Cost Year 2'!AL17+AK17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2"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2'!AH18*'1. Standard_Cost'!$C$27+'Incremental_Cost Year 2'!AI18*'1. Standard_Cost'!$D$27+'Incremental_Cost Year 2'!AJ18+'Incremental_Cost Year 2'!AL18+AK18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4856607100</v>
      </c>
      <c r="AD20" s="247">
        <f t="shared" si="13"/>
        <v>0</v>
      </c>
      <c r="AE20" s="247">
        <f t="shared" si="13"/>
        <v>570000</v>
      </c>
      <c r="AF20" s="247">
        <f t="shared" si="13"/>
        <v>4857177100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4857177100</v>
      </c>
      <c r="AS20" s="248">
        <f>SUM(AS25+AS29+AS37+AS39)</f>
        <v>0</v>
      </c>
      <c r="AT20" s="248">
        <f>SUM(AT25+AT29+AT37+AT39)</f>
        <v>5183134904.1999998</v>
      </c>
      <c r="AU20" s="248">
        <f t="shared" ref="AU20:BB20" si="14">SUM(AU25+AU29+AU37+AU39)</f>
        <v>3428134904.1999998</v>
      </c>
      <c r="AV20" s="248">
        <f t="shared" si="14"/>
        <v>0</v>
      </c>
      <c r="AW20" s="248">
        <f>SUM(AW25+AW29+AW37+AW39)</f>
        <v>0</v>
      </c>
      <c r="AX20" s="248">
        <f t="shared" si="14"/>
        <v>0</v>
      </c>
      <c r="AY20" s="248">
        <f t="shared" si="14"/>
        <v>0</v>
      </c>
      <c r="AZ20" s="248">
        <f t="shared" si="14"/>
        <v>0</v>
      </c>
      <c r="BA20" s="248">
        <f t="shared" si="14"/>
        <v>0</v>
      </c>
      <c r="BB20" s="248">
        <f t="shared" si="14"/>
        <v>-1755000000</v>
      </c>
    </row>
    <row r="21" spans="1:58" ht="189" customHeight="1"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233757100</v>
      </c>
      <c r="AD21" s="129"/>
      <c r="AE21" s="127">
        <v>0</v>
      </c>
      <c r="AF21" s="127">
        <f>SUM(AE21,AD21,AC21,AB21,Y21,U21,T21,S21,R21)</f>
        <v>233757100</v>
      </c>
      <c r="AG21" s="126"/>
      <c r="AH21" s="126"/>
      <c r="AI21" s="126"/>
      <c r="AJ21" s="130"/>
      <c r="AK21" s="130"/>
      <c r="AL21" s="130"/>
      <c r="AM21" s="127">
        <f>AG21*'1. Standard_Cost'!$B$27+'Incremental_Cost Year 2'!AH21*'1. Standard_Cost'!$C$27+'Incremental_Cost Year 2'!AI21*'1. Standard_Cost'!$D$27+'Incremental_Cost Year 2'!AJ21+'Incremental_Cost Year 2'!AL21+AK21</f>
        <v>0</v>
      </c>
      <c r="AN21" s="127">
        <f>AM21*'1. Standard_Cost'!$C$31</f>
        <v>0</v>
      </c>
      <c r="AO21" s="249"/>
      <c r="AQ21" s="171">
        <f>L21+M21</f>
        <v>0</v>
      </c>
      <c r="AR21" s="171">
        <f>AF21</f>
        <v>233757100</v>
      </c>
      <c r="AS21" s="171">
        <f>AM21+AN21</f>
        <v>0</v>
      </c>
      <c r="AT21" s="171">
        <f>SUM(AQ21,AR21,AS21)</f>
        <v>233757100</v>
      </c>
      <c r="AU21" s="250">
        <f>AT21</f>
        <v>233757100</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2'!AH22*'1. Standard_Cost'!$C$27+'Incremental_Cost Year 2'!AI22*'1. Standard_Cost'!$D$27+'Incremental_Cost Year 2'!AJ22+'Incremental_Cost Year 2'!AL22+AK22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2'!AH23*'1. Standard_Cost'!$C$27+'Incremental_Cost Year 2'!AI23*'1. Standard_Cost'!$D$27+'Incremental_Cost Year 2'!AJ23+'Incremental_Cost Year 2'!AL23+AK23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2'!AH24*'1. Standard_Cost'!$C$27+'Incremental_Cost Year 2'!AI24*'1. Standard_Cost'!$D$27+'Incremental_Cost Year 2'!AJ24+'Incremental_Cost Year 2'!AL24+AK24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235607100</v>
      </c>
      <c r="AD25" s="127">
        <f>SUM(AD21:AD24)</f>
        <v>0</v>
      </c>
      <c r="AE25" s="127">
        <f>SUM(AE21:AE24)</f>
        <v>370000</v>
      </c>
      <c r="AF25" s="127">
        <f>SUM(AF21:AF24)</f>
        <v>235977100</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235977100</v>
      </c>
      <c r="AS25" s="175">
        <f>SUM(AS21:AS24)</f>
        <v>0</v>
      </c>
      <c r="AT25" s="175">
        <f>SUM(AT21:AT24)</f>
        <v>285736112.80000001</v>
      </c>
      <c r="AU25" s="175">
        <f t="shared" ref="AU25:BB25" si="16">SUM(AU21:AU24)</f>
        <v>285736112.80000001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c r="AD26" s="129"/>
      <c r="AE26" s="127">
        <f>SUM(AD26,AC26,AB26,Y26,U26,T26,S26,R26)*'1. Standard_Cost'!$B$31</f>
        <v>0</v>
      </c>
      <c r="AF26" s="127">
        <f>SUM(AE26,AD26,AC26,AB26,Y26,U26,T26,S26,R26)</f>
        <v>0</v>
      </c>
      <c r="AG26" s="126"/>
      <c r="AH26" s="126"/>
      <c r="AI26" s="126"/>
      <c r="AJ26" s="130"/>
      <c r="AK26" s="130"/>
      <c r="AL26" s="130"/>
      <c r="AM26" s="127">
        <f>AG26*'1. Standard_Cost'!$B$27+'Incremental_Cost Year 2'!AH26*'1. Standard_Cost'!$C$27+'Incremental_Cost Year 2'!AI26*'1. Standard_Cost'!$D$27+'Incremental_Cost Year 2'!AJ26+'Incremental_Cost Year 2'!AL26+AK26</f>
        <v>0</v>
      </c>
      <c r="AN26" s="127">
        <f>AM26*'1. Standard_Cost'!$C$31</f>
        <v>0</v>
      </c>
      <c r="AO26" s="249"/>
      <c r="AQ26" s="171">
        <f>L26+M26</f>
        <v>0</v>
      </c>
      <c r="AR26" s="171">
        <f>AF26</f>
        <v>0</v>
      </c>
      <c r="AS26" s="171">
        <f>AM26+AN26</f>
        <v>0</v>
      </c>
      <c r="AT26" s="171">
        <f>SUM(AQ26,AR26,AS26)</f>
        <v>0</v>
      </c>
      <c r="AU26" s="250"/>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2'!AH27*'1. Standard_Cost'!$C$27+'Incremental_Cost Year 2'!AI27*'1. Standard_Cost'!$D$27+'Incremental_Cost Year 2'!AJ27+'Incremental_Cost Year 2'!AL27+AK27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165000000</v>
      </c>
      <c r="AD28" s="129"/>
      <c r="AE28" s="127">
        <v>0</v>
      </c>
      <c r="AF28" s="127">
        <f>SUM(AE28,AD28,AC28,AB28,Y28,U28,T28,S28,R28)</f>
        <v>165000000</v>
      </c>
      <c r="AG28" s="126"/>
      <c r="AH28" s="126"/>
      <c r="AI28" s="126"/>
      <c r="AJ28" s="130"/>
      <c r="AK28" s="130"/>
      <c r="AL28" s="130"/>
      <c r="AM28" s="127">
        <f>AG28*'1. Standard_Cost'!$B$27+'Incremental_Cost Year 2'!AH28*'1. Standard_Cost'!$C$27+'Incremental_Cost Year 2'!AI28*'1. Standard_Cost'!$D$27+'Incremental_Cost Year 2'!AJ28+'Incremental_Cost Year 2'!AL28+AK28</f>
        <v>0</v>
      </c>
      <c r="AN28" s="127">
        <f>AM28*'1. Standard_Cost'!$C$31</f>
        <v>0</v>
      </c>
      <c r="AO28" s="130"/>
      <c r="AQ28" s="171">
        <f>L28+M28</f>
        <v>0</v>
      </c>
      <c r="AR28" s="171">
        <f>AF28</f>
        <v>165000000</v>
      </c>
      <c r="AS28" s="171">
        <f>AM28+AN28</f>
        <v>0</v>
      </c>
      <c r="AT28" s="171">
        <f>SUM(AQ28,AR28,AS28)</f>
        <v>165000000</v>
      </c>
      <c r="AU28" s="250">
        <f>AT28</f>
        <v>165000000</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165000000</v>
      </c>
      <c r="AD29" s="127">
        <f>SUM(AD26:AD28)</f>
        <v>0</v>
      </c>
      <c r="AE29" s="127">
        <f>SUM(AE26:AE28)</f>
        <v>0</v>
      </c>
      <c r="AF29" s="127">
        <f>SUM(AF26:AF28)</f>
        <v>165000000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165000000</v>
      </c>
      <c r="AS29" s="175">
        <f>SUM(AS26:AS28)</f>
        <v>0</v>
      </c>
      <c r="AT29" s="175">
        <f>SUM(AT26:AT28)</f>
        <v>165000000</v>
      </c>
      <c r="AU29" s="175">
        <f t="shared" ref="AU29:BB29" si="18">SUM(AU26:AU28)</f>
        <v>165000000</v>
      </c>
      <c r="AV29" s="175">
        <f t="shared" si="18"/>
        <v>0</v>
      </c>
      <c r="AW29" s="175">
        <f>SUM(AW26:AW28)</f>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2'!AH30*'1. Standard_Cost'!$C$27+'Incremental_Cost Year 2'!AI30*'1. Standard_Cost'!$D$27+'Incremental_Cost Year 2'!AJ30+'Incremental_Cost Year 2'!AL30+AK30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2'!AH31*'1. Standard_Cost'!$C$27+'Incremental_Cost Year 2'!AI31*'1. Standard_Cost'!$D$27+'Incremental_Cost Year 2'!AJ31+'Incremental_Cost Year 2'!AL31+AK31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2'!AH32*'1. Standard_Cost'!$C$27+'Incremental_Cost Year 2'!AI32*'1. Standard_Cost'!$D$27+'Incremental_Cost Year 2'!AJ32+'Incremental_Cost Year 2'!AL32+AK32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2'!AH33*'1. Standard_Cost'!$C$27+'Incremental_Cost Year 2'!AI33*'1. Standard_Cost'!$D$27+'Incremental_Cost Year 2'!AJ33+'Incremental_Cost Year 2'!AL33+AK33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2'!AH34*'1. Standard_Cost'!$C$27+'Incremental_Cost Year 2'!AI34*'1. Standard_Cost'!$D$27+'Incremental_Cost Year 2'!AJ34+'Incremental_Cost Year 2'!AL34+AK34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2'!AH35*'1. Standard_Cost'!$C$27+'Incremental_Cost Year 2'!AI35*'1. Standard_Cost'!$D$27+'Incremental_Cost Year 2'!AJ35+'Incremental_Cost Year 2'!AL35+AK35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2'!AH36*'1. Standard_Cost'!$C$27+'Incremental_Cost Year 2'!AI36*'1. Standard_Cost'!$D$27+'Incremental_Cost Year 2'!AJ36+'Incremental_Cost Year 2'!AL36+AK36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SUM(AW30:AW36)</f>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v>4455000000</v>
      </c>
      <c r="AD38" s="129"/>
      <c r="AE38" s="127"/>
      <c r="AF38" s="127">
        <f>SUM(AE38,AD38,AC38,AB38,Y38,U38,T38,S38,R38)</f>
        <v>4455000000</v>
      </c>
      <c r="AG38" s="126"/>
      <c r="AH38" s="126"/>
      <c r="AI38" s="126"/>
      <c r="AJ38" s="130"/>
      <c r="AK38" s="130"/>
      <c r="AL38" s="130"/>
      <c r="AM38" s="127">
        <f>AG38*'1. Standard_Cost'!$B$27+'Incremental_Cost Year 2'!AH38*'1. Standard_Cost'!$C$27+'Incremental_Cost Year 2'!AI38*'1. Standard_Cost'!$D$27+'Incremental_Cost Year 2'!AJ38+'Incremental_Cost Year 2'!AL38+AK38</f>
        <v>0</v>
      </c>
      <c r="AN38" s="127">
        <f>AM38*'1. Standard_Cost'!$C$31</f>
        <v>0</v>
      </c>
      <c r="AO38" s="249"/>
      <c r="AQ38" s="171">
        <f>L38+M38</f>
        <v>0</v>
      </c>
      <c r="AR38" s="171">
        <f>AF38</f>
        <v>4455000000</v>
      </c>
      <c r="AS38" s="171">
        <f>AM38+AN38</f>
        <v>0</v>
      </c>
      <c r="AT38" s="171">
        <f>SUM(AQ38,AR38,AS38)</f>
        <v>4455000000</v>
      </c>
      <c r="AU38" s="250">
        <v>2700000000</v>
      </c>
      <c r="AV38" s="250"/>
      <c r="AW38" s="250"/>
      <c r="AX38" s="250"/>
      <c r="AY38" s="250"/>
      <c r="AZ38" s="250"/>
      <c r="BA38" s="250"/>
      <c r="BB38" s="251">
        <f t="shared" ref="BB38" si="27">SUM(AU38:BA38)-AT38</f>
        <v>-1755000000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4455000000</v>
      </c>
      <c r="AD39" s="127">
        <f>SUM(AD38:AD38)</f>
        <v>0</v>
      </c>
      <c r="AE39" s="127">
        <f>SUM(AE38:AE38)</f>
        <v>0</v>
      </c>
      <c r="AF39" s="127">
        <f>SUM(AF38:AF38)</f>
        <v>4455000000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4455000000</v>
      </c>
      <c r="AS39" s="175">
        <f>SUM(AS38:AS38)</f>
        <v>0</v>
      </c>
      <c r="AT39" s="175">
        <f>SUM(AT38:AT38)</f>
        <v>4455000000</v>
      </c>
      <c r="AU39" s="175">
        <f t="shared" ref="AU39:BB39" si="28">SUM(AU38:AU38)</f>
        <v>2700000000</v>
      </c>
      <c r="AV39" s="175">
        <f t="shared" si="28"/>
        <v>0</v>
      </c>
      <c r="AW39" s="175">
        <f>SUM(AW38:AW38)</f>
        <v>0</v>
      </c>
      <c r="AX39" s="175">
        <f t="shared" si="28"/>
        <v>0</v>
      </c>
      <c r="AY39" s="175">
        <f t="shared" si="28"/>
        <v>0</v>
      </c>
      <c r="AZ39" s="175">
        <f t="shared" si="28"/>
        <v>0</v>
      </c>
      <c r="BA39" s="175">
        <f t="shared" si="28"/>
        <v>0</v>
      </c>
      <c r="BB39" s="175">
        <f t="shared" si="28"/>
        <v>-1755000000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403750</v>
      </c>
      <c r="M40" s="247">
        <f>SUM(M44)</f>
        <v>67426.25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ref="AC40:AD40" si="31">SUM(AC44)</f>
        <v>825000</v>
      </c>
      <c r="AD40" s="247">
        <f t="shared" si="31"/>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471176.25</v>
      </c>
      <c r="AR40" s="248">
        <f>SUM(AR44)</f>
        <v>2793600</v>
      </c>
      <c r="AS40" s="248">
        <f>SUM(AS44)</f>
        <v>0</v>
      </c>
      <c r="AT40" s="248">
        <f>SUM(AT44)</f>
        <v>3264776.25</v>
      </c>
      <c r="AU40" s="248">
        <f t="shared" ref="AU40:BA40" si="32">SUM(AU44)</f>
        <v>471176.25</v>
      </c>
      <c r="AV40" s="248">
        <f t="shared" si="32"/>
        <v>0</v>
      </c>
      <c r="AW40" s="248">
        <f>SUM(AW44)</f>
        <v>0</v>
      </c>
      <c r="AX40" s="248">
        <f t="shared" si="32"/>
        <v>0</v>
      </c>
      <c r="AY40" s="248">
        <f t="shared" si="32"/>
        <v>0</v>
      </c>
      <c r="AZ40" s="248">
        <f t="shared" si="32"/>
        <v>0</v>
      </c>
      <c r="BA40" s="248">
        <f t="shared" si="32"/>
        <v>0</v>
      </c>
      <c r="BB40" s="248">
        <f t="shared" ref="BB40" si="33">SUM(BB44)</f>
        <v>-2793600</v>
      </c>
    </row>
    <row r="41" spans="1:58" ht="108.6" customHeight="1" outlineLevel="2">
      <c r="A41" s="115"/>
      <c r="B41" s="200"/>
      <c r="C41" s="201"/>
      <c r="D41" s="138"/>
      <c r="E41" s="295"/>
      <c r="F41" s="295"/>
      <c r="G41" s="296"/>
      <c r="H41" s="213" t="s">
        <v>395</v>
      </c>
      <c r="I41" s="130" t="s">
        <v>4</v>
      </c>
      <c r="J41" s="126">
        <v>0.5</v>
      </c>
      <c r="K41" s="126">
        <v>5</v>
      </c>
      <c r="L41" s="125">
        <f>IF(I41&lt;&gt;0,((VLOOKUP(I41,'1. Standard_Cost'!$B$4:$D$11,2)+VLOOKUP(I41,'1. Standard_Cost'!$B$4:$D$11,3))*J41*K41),"0")</f>
        <v>201875</v>
      </c>
      <c r="M41" s="125">
        <f>L41*'1. Standard_Cost'!$F$4</f>
        <v>33713.125</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c r="AD41" s="129"/>
      <c r="AE41" s="127"/>
      <c r="AF41" s="127">
        <f>SUM(AE41,AD41,AC41,AB41,Y41,U41,T41,S41,R41)</f>
        <v>0</v>
      </c>
      <c r="AG41" s="126"/>
      <c r="AH41" s="126"/>
      <c r="AI41" s="126"/>
      <c r="AJ41" s="130"/>
      <c r="AK41" s="130"/>
      <c r="AL41" s="130"/>
      <c r="AM41" s="127">
        <f>AG41*'1. Standard_Cost'!$B$27+'Incremental_Cost Year 2'!AH41*'1. Standard_Cost'!$C$27+'Incremental_Cost Year 2'!AI41*'1. Standard_Cost'!$D$27+'Incremental_Cost Year 2'!AJ41+'Incremental_Cost Year 2'!AL41+AK41</f>
        <v>0</v>
      </c>
      <c r="AN41" s="127">
        <f>AM41*'1. Standard_Cost'!$C$31</f>
        <v>0</v>
      </c>
      <c r="AO41" s="249"/>
      <c r="AQ41" s="171">
        <f>L41+M41</f>
        <v>235588.125</v>
      </c>
      <c r="AR41" s="171">
        <f>AF41</f>
        <v>0</v>
      </c>
      <c r="AS41" s="171">
        <f>AM41+AN41</f>
        <v>0</v>
      </c>
      <c r="AT41" s="171">
        <f>SUM(AQ41,AR41,AS41)</f>
        <v>235588.125</v>
      </c>
      <c r="AU41" s="250">
        <f>AQ41</f>
        <v>235588.125</v>
      </c>
      <c r="AV41" s="250"/>
      <c r="AW41" s="250"/>
      <c r="AX41" s="250">
        <v>0</v>
      </c>
      <c r="AY41" s="250"/>
      <c r="AZ41" s="250"/>
      <c r="BA41" s="250"/>
      <c r="BB41" s="251">
        <f t="shared" ref="BB41:BB43" si="34">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2'!AH42*'1. Standard_Cost'!$C$27+'Incremental_Cost Year 2'!AI42*'1. Standard_Cost'!$D$27+'Incremental_Cost Year 2'!AJ42+'Incremental_Cost Year 2'!AL42+AK42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4"/>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0</v>
      </c>
      <c r="AD43" s="129"/>
      <c r="AE43" s="127">
        <v>0</v>
      </c>
      <c r="AF43" s="127">
        <f>SUM(AE43,AD43,AC43,AB43,Y43,U43,T43,S43,R43)</f>
        <v>0</v>
      </c>
      <c r="AG43" s="126"/>
      <c r="AH43" s="126"/>
      <c r="AI43" s="126"/>
      <c r="AJ43" s="130"/>
      <c r="AK43" s="130"/>
      <c r="AL43" s="130"/>
      <c r="AM43" s="127">
        <f>AG43*'1. Standard_Cost'!$B$27+'Incremental_Cost Year 2'!AH43*'1. Standard_Cost'!$C$27+'Incremental_Cost Year 2'!AI43*'1. Standard_Cost'!$D$27+'Incremental_Cost Year 2'!AJ43+'Incremental_Cost Year 2'!AL43+AK43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4"/>
        <v>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403750</v>
      </c>
      <c r="M44" s="127">
        <f>SUM(M41:M43)</f>
        <v>67426.25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471176.25</v>
      </c>
      <c r="AR44" s="175">
        <f>SUM(AR41:AR43)</f>
        <v>2793600</v>
      </c>
      <c r="AS44" s="175">
        <f>SUM(AS41:AS43)</f>
        <v>0</v>
      </c>
      <c r="AT44" s="175">
        <f>SUM(AT41:AT43)</f>
        <v>3264776.25</v>
      </c>
      <c r="AU44" s="175">
        <f t="shared" ref="AU44:BB44" si="35">SUM(AU41:AU43)</f>
        <v>471176.25</v>
      </c>
      <c r="AV44" s="175">
        <f t="shared" si="35"/>
        <v>0</v>
      </c>
      <c r="AW44" s="175">
        <f>SUM(AW41:AW43)</f>
        <v>0</v>
      </c>
      <c r="AX44" s="175">
        <f t="shared" si="35"/>
        <v>0</v>
      </c>
      <c r="AY44" s="175">
        <f t="shared" si="35"/>
        <v>0</v>
      </c>
      <c r="AZ44" s="175">
        <f t="shared" si="35"/>
        <v>0</v>
      </c>
      <c r="BA44" s="175">
        <f t="shared" si="35"/>
        <v>0</v>
      </c>
      <c r="BB44" s="175">
        <f t="shared" si="35"/>
        <v>-2793600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1076454818.5714285</v>
      </c>
      <c r="M45" s="247">
        <f>SUM(M50+M56+M60)</f>
        <v>179767954.70142856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6">SUM(Z50+Z56+Z60)</f>
        <v>0</v>
      </c>
      <c r="AA45" s="247">
        <f t="shared" si="36"/>
        <v>0</v>
      </c>
      <c r="AB45" s="247">
        <f t="shared" ref="AB45:AF45" si="37">SUM(AB50+AB56+AB60)</f>
        <v>1520000</v>
      </c>
      <c r="AC45" s="247">
        <f t="shared" si="37"/>
        <v>10530000</v>
      </c>
      <c r="AD45" s="247">
        <f t="shared" si="37"/>
        <v>0</v>
      </c>
      <c r="AE45" s="247">
        <f t="shared" si="37"/>
        <v>2410000</v>
      </c>
      <c r="AF45" s="247">
        <f t="shared" si="37"/>
        <v>14460000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1256222773.272857</v>
      </c>
      <c r="AR45" s="248">
        <f>SUM(AR50+AR56+AR60)</f>
        <v>14460000</v>
      </c>
      <c r="AS45" s="248">
        <f>SUM(AS50+AS56+AS60)</f>
        <v>0</v>
      </c>
      <c r="AT45" s="248">
        <f>SUM(AT50+AT56+AT60)</f>
        <v>1270682773.272857</v>
      </c>
      <c r="AU45" s="248">
        <f t="shared" ref="AU45:BB45" si="38">SUM(AU50+AU56+AU60)</f>
        <v>1268282773.272857</v>
      </c>
      <c r="AV45" s="248">
        <f t="shared" si="38"/>
        <v>0</v>
      </c>
      <c r="AW45" s="248">
        <f>SUM(AW50+AW56+AW60)</f>
        <v>0</v>
      </c>
      <c r="AX45" s="248">
        <f t="shared" si="38"/>
        <v>0</v>
      </c>
      <c r="AY45" s="248">
        <f t="shared" si="38"/>
        <v>1393200</v>
      </c>
      <c r="AZ45" s="248">
        <f t="shared" si="38"/>
        <v>0</v>
      </c>
      <c r="BA45" s="248">
        <f t="shared" si="38"/>
        <v>0</v>
      </c>
      <c r="BB45" s="248">
        <f t="shared" si="38"/>
        <v>-1006800</v>
      </c>
    </row>
    <row r="46" spans="1:58" ht="78" outlineLevel="2">
      <c r="A46" s="115"/>
      <c r="B46" s="200"/>
      <c r="C46" s="201"/>
      <c r="D46" s="138"/>
      <c r="E46" s="295"/>
      <c r="F46" s="295"/>
      <c r="G46" s="296"/>
      <c r="H46" s="199" t="s">
        <v>397</v>
      </c>
      <c r="I46" s="130" t="s">
        <v>4</v>
      </c>
      <c r="J46" s="126">
        <v>1</v>
      </c>
      <c r="K46" s="126">
        <v>4</v>
      </c>
      <c r="L46" s="125">
        <f>IF(I46&lt;&gt;0,((VLOOKUP(I46,'1. Standard_Cost'!$B$4:$D$11,2)+VLOOKUP(I46,'1. Standard_Cost'!$B$4:$D$11,3))*J46*K46),"0")</f>
        <v>323000</v>
      </c>
      <c r="M46" s="125">
        <f>L46*'1. Standard_Cost'!$F$4</f>
        <v>53941</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v>20</v>
      </c>
      <c r="AB46" s="127">
        <f>+Z46*'1. Standard_Cost'!$B$23+AA46*'1. Standard_Cost'!$C$23</f>
        <v>380000</v>
      </c>
      <c r="AC46" s="128">
        <f>30*300</f>
        <v>9000</v>
      </c>
      <c r="AD46" s="129"/>
      <c r="AE46" s="127">
        <f>SUM(AD46,AC46,AB46,Y46,U46,T46,S46,R46)*'1. Standard_Cost'!$B$31</f>
        <v>77800</v>
      </c>
      <c r="AF46" s="127">
        <f>SUM(AE46,AD46,AC46,AB46,Y46,U46,T46,S46,R46)</f>
        <v>466800</v>
      </c>
      <c r="AG46" s="126"/>
      <c r="AH46" s="126"/>
      <c r="AI46" s="126"/>
      <c r="AJ46" s="130"/>
      <c r="AK46" s="130"/>
      <c r="AL46" s="130"/>
      <c r="AM46" s="127">
        <f>AG46*'1. Standard_Cost'!$B$27+'Incremental_Cost Year 2'!AH46*'1. Standard_Cost'!$C$27+'Incremental_Cost Year 2'!AI46*'1. Standard_Cost'!$D$27+'Incremental_Cost Year 2'!AJ46+'Incremental_Cost Year 2'!AL46+AK46</f>
        <v>0</v>
      </c>
      <c r="AN46" s="127">
        <f>AM46*'1. Standard_Cost'!$C$31</f>
        <v>0</v>
      </c>
      <c r="AO46" s="249"/>
      <c r="AQ46" s="171">
        <f>L46+M46</f>
        <v>376941</v>
      </c>
      <c r="AR46" s="171">
        <f>AF46</f>
        <v>466800</v>
      </c>
      <c r="AS46" s="171">
        <f>AM46+AN46</f>
        <v>0</v>
      </c>
      <c r="AT46" s="171">
        <f>SUM(AQ46,AR46,AS46)</f>
        <v>843741</v>
      </c>
      <c r="AU46" s="250">
        <f>AQ46</f>
        <v>376941</v>
      </c>
      <c r="AV46" s="250"/>
      <c r="AW46" s="250"/>
      <c r="AX46" s="250"/>
      <c r="AY46" s="250"/>
      <c r="AZ46" s="250"/>
      <c r="BA46" s="250"/>
      <c r="BB46" s="251">
        <f t="shared" ref="BB46:BB49" si="39">SUM(AU46:BA46)-AT46</f>
        <v>-466800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2'!AH47*'1. Standard_Cost'!$C$27+'Incremental_Cost Year 2'!AI47*'1. Standard_Cost'!$D$27+'Incremental_Cost Year 2'!AJ47+'Incremental_Cost Year 2'!AL47+AK47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9"/>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2'!AH48*'1. Standard_Cost'!$C$27+'Incremental_Cost Year 2'!AI48*'1. Standard_Cost'!$D$27+'Incremental_Cost Year 2'!AJ48+'Incremental_Cost Year 2'!AL48+AK48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9"/>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f>500*700+100000</f>
        <v>450000</v>
      </c>
      <c r="AD49" s="129"/>
      <c r="AE49" s="127">
        <f>SUM(AD49,AC49,AB49,Y49,U49,T49,S49,R49)*'1. Standard_Cost'!$B$31</f>
        <v>90000</v>
      </c>
      <c r="AF49" s="127">
        <f>SUM(AE49,AD49,AC49,AB49,Y49,U49,T49,S49,R49)</f>
        <v>540000</v>
      </c>
      <c r="AG49" s="126"/>
      <c r="AH49" s="126"/>
      <c r="AI49" s="126"/>
      <c r="AJ49" s="130"/>
      <c r="AK49" s="130"/>
      <c r="AL49" s="130"/>
      <c r="AM49" s="127">
        <f>AG49*'1. Standard_Cost'!$B$27+'Incremental_Cost Year 2'!AH49*'1. Standard_Cost'!$C$27+'Incremental_Cost Year 2'!AI49*'1. Standard_Cost'!$D$27+'Incremental_Cost Year 2'!AJ49+'Incremental_Cost Year 2'!AL49+AK49</f>
        <v>0</v>
      </c>
      <c r="AN49" s="127">
        <f>AM49*'1. Standard_Cost'!$C$31</f>
        <v>0</v>
      </c>
      <c r="AO49" s="130"/>
      <c r="AQ49" s="171">
        <f>L49+M49</f>
        <v>0</v>
      </c>
      <c r="AR49" s="171">
        <f>AF49</f>
        <v>540000</v>
      </c>
      <c r="AS49" s="171">
        <f>AM49+AN49</f>
        <v>0</v>
      </c>
      <c r="AT49" s="171">
        <f>SUM(AQ49,AR49,AS49)</f>
        <v>540000</v>
      </c>
      <c r="AU49" s="250"/>
      <c r="AV49" s="250"/>
      <c r="AW49" s="250"/>
      <c r="AX49" s="250"/>
      <c r="AY49" s="250"/>
      <c r="AZ49" s="250"/>
      <c r="BA49" s="250"/>
      <c r="BB49" s="251">
        <f t="shared" si="39"/>
        <v>-540000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323000</v>
      </c>
      <c r="M50" s="127">
        <f>SUM(M46:M49)</f>
        <v>53941</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380000</v>
      </c>
      <c r="AC50" s="127">
        <f>SUM(AC46:AC49)</f>
        <v>459000</v>
      </c>
      <c r="AD50" s="127">
        <f>SUM(AD46:AD49)</f>
        <v>0</v>
      </c>
      <c r="AE50" s="127">
        <f>SUM(AE46:AE49)</f>
        <v>167800</v>
      </c>
      <c r="AF50" s="127">
        <f>SUM(AF46:AF49)</f>
        <v>1006800</v>
      </c>
      <c r="AG50" s="252"/>
      <c r="AH50" s="252"/>
      <c r="AI50" s="252"/>
      <c r="AJ50" s="127">
        <f>SUM(AJ46:AJ49)</f>
        <v>0</v>
      </c>
      <c r="AK50" s="127">
        <f>SUM(AK46:AK49)</f>
        <v>0</v>
      </c>
      <c r="AL50" s="127">
        <f>SUM(AL46:AL49)</f>
        <v>0</v>
      </c>
      <c r="AM50" s="127">
        <f>SUM(AM46:AM49)</f>
        <v>0</v>
      </c>
      <c r="AN50" s="127">
        <f>SUM(AN46:AN49)</f>
        <v>0</v>
      </c>
      <c r="AO50" s="253"/>
      <c r="AP50" s="254"/>
      <c r="AQ50" s="175">
        <f>SUM(AQ46:AQ49)</f>
        <v>376941</v>
      </c>
      <c r="AR50" s="175">
        <f>SUM(AR46:AR49)</f>
        <v>1006800</v>
      </c>
      <c r="AS50" s="175">
        <f>SUM(AS46:AS49)</f>
        <v>0</v>
      </c>
      <c r="AT50" s="175">
        <f>SUM(AT46:AT49)</f>
        <v>1383741</v>
      </c>
      <c r="AU50" s="175">
        <f t="shared" ref="AU50:BB50" si="40">SUM(AU46:AU49)</f>
        <v>376941</v>
      </c>
      <c r="AV50" s="175">
        <f t="shared" si="40"/>
        <v>0</v>
      </c>
      <c r="AW50" s="175">
        <f>SUM(AW46:AW49)</f>
        <v>0</v>
      </c>
      <c r="AX50" s="175">
        <f t="shared" si="40"/>
        <v>0</v>
      </c>
      <c r="AY50" s="175">
        <f t="shared" si="40"/>
        <v>0</v>
      </c>
      <c r="AZ50" s="175">
        <f t="shared" si="40"/>
        <v>0</v>
      </c>
      <c r="BA50" s="175">
        <f t="shared" si="40"/>
        <v>0</v>
      </c>
      <c r="BB50" s="175">
        <f t="shared" si="40"/>
        <v>-1006800</v>
      </c>
      <c r="BC50" s="169"/>
      <c r="BD50" s="169"/>
      <c r="BE50" s="169"/>
      <c r="BF50" s="169"/>
    </row>
    <row r="51" spans="1:58" ht="94.5" customHeight="1" outlineLevel="2">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2'!AH51*'1. Standard_Cost'!$C$27+'Incremental_Cost Year 2'!AI51*'1. Standard_Cost'!$D$27+'Incremental_Cost Year 2'!AJ51+'Incremental_Cost Year 2'!AL51+AK51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41">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2'!AH52*'1. Standard_Cost'!$C$27+'Incremental_Cost Year 2'!AI52*'1. Standard_Cost'!$D$27+'Incremental_Cost Year 2'!AJ52+'Incremental_Cost Year 2'!AL52+AK52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41"/>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2'!AH53*'1. Standard_Cost'!$C$27+'Incremental_Cost Year 2'!AI53*'1. Standard_Cost'!$D$27+'Incremental_Cost Year 2'!AJ53+'Incremental_Cost Year 2'!AL53+AK53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41"/>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2'!AH54*'1. Standard_Cost'!$C$27+'Incremental_Cost Year 2'!AI54*'1. Standard_Cost'!$D$27+'Incremental_Cost Year 2'!AJ54+'Incremental_Cost Year 2'!AL54+AK54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41"/>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2'!AH55*'1. Standard_Cost'!$C$27+'Incremental_Cost Year 2'!AI55*'1. Standard_Cost'!$D$27+'Incremental_Cost Year 2'!AJ55+'Incremental_Cost Year 2'!AL55+AK55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41"/>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2">SUM(AU51:AU55)</f>
        <v>1267905832.272857</v>
      </c>
      <c r="AV56" s="175">
        <f t="shared" si="42"/>
        <v>0</v>
      </c>
      <c r="AW56" s="175">
        <f>SUM(AW51:AW55)</f>
        <v>0</v>
      </c>
      <c r="AX56" s="175">
        <f t="shared" si="42"/>
        <v>0</v>
      </c>
      <c r="AY56" s="175">
        <f t="shared" si="42"/>
        <v>1393200</v>
      </c>
      <c r="AZ56" s="175">
        <f t="shared" si="42"/>
        <v>0</v>
      </c>
      <c r="BA56" s="175">
        <f t="shared" si="42"/>
        <v>0</v>
      </c>
      <c r="BB56" s="175">
        <f t="shared" si="42"/>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2'!AH57*'1. Standard_Cost'!$C$27+'Incremental_Cost Year 2'!AI57*'1. Standard_Cost'!$D$27+'Incremental_Cost Year 2'!AJ57+'Incremental_Cost Year 2'!AL57+AK57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3">SUM(AU57:BA57)-AT57</f>
        <v>0</v>
      </c>
      <c r="BC57" s="169"/>
      <c r="BD57" s="169"/>
      <c r="BE57" s="169"/>
      <c r="BF57" s="169"/>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2'!AH58*'1. Standard_Cost'!$C$27+'Incremental_Cost Year 2'!AI58*'1. Standard_Cost'!$D$27+'Incremental_Cost Year 2'!AJ58+'Incremental_Cost Year 2'!AL58+AK58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3"/>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2'!AH59*'1. Standard_Cost'!$C$27+'Incremental_Cost Year 2'!AI59*'1. Standard_Cost'!$D$27+'Incremental_Cost Year 2'!AJ59+'Incremental_Cost Year 2'!AL59+AK59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3"/>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4">SUM(AU57:AU59)</f>
        <v>0</v>
      </c>
      <c r="AV60" s="175">
        <f t="shared" si="44"/>
        <v>0</v>
      </c>
      <c r="AW60" s="175">
        <f>SUM(AW57:AW59)</f>
        <v>0</v>
      </c>
      <c r="AX60" s="175">
        <f t="shared" si="44"/>
        <v>0</v>
      </c>
      <c r="AY60" s="175">
        <f t="shared" si="44"/>
        <v>0</v>
      </c>
      <c r="AZ60" s="175">
        <f t="shared" si="44"/>
        <v>0</v>
      </c>
      <c r="BA60" s="175">
        <f t="shared" si="44"/>
        <v>0</v>
      </c>
      <c r="BB60" s="175">
        <f t="shared" si="44"/>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515555882.14285713</v>
      </c>
      <c r="M61" s="247">
        <f>SUM(M77)</f>
        <v>86097832.317857146</v>
      </c>
      <c r="N61" s="247"/>
      <c r="O61" s="247"/>
      <c r="P61" s="247"/>
      <c r="Q61" s="247"/>
      <c r="R61" s="247">
        <f>SUM(R77)</f>
        <v>280000</v>
      </c>
      <c r="S61" s="247">
        <f>SUM(S77)</f>
        <v>420000</v>
      </c>
      <c r="T61" s="247">
        <f>SUM(T77)</f>
        <v>0</v>
      </c>
      <c r="U61" s="247">
        <f>SUM(U77)</f>
        <v>560000</v>
      </c>
      <c r="V61" s="247"/>
      <c r="W61" s="247"/>
      <c r="X61" s="247"/>
      <c r="Y61" s="247">
        <f>SUM(Y77)</f>
        <v>0</v>
      </c>
      <c r="Z61" s="247">
        <f t="shared" ref="Z61:AA61" si="45">SUM(Z77)</f>
        <v>0</v>
      </c>
      <c r="AA61" s="247">
        <f t="shared" si="45"/>
        <v>0</v>
      </c>
      <c r="AB61" s="247">
        <f t="shared" ref="AB61:AF61" si="46">SUM(AB77)</f>
        <v>2071000</v>
      </c>
      <c r="AC61" s="247">
        <f t="shared" ref="AC61:AD61" si="47">SUM(AC77)</f>
        <v>430144000</v>
      </c>
      <c r="AD61" s="247">
        <f t="shared" si="47"/>
        <v>0</v>
      </c>
      <c r="AE61" s="247">
        <f t="shared" si="46"/>
        <v>82255000</v>
      </c>
      <c r="AF61" s="247">
        <f t="shared" si="46"/>
        <v>515730000</v>
      </c>
      <c r="AG61" s="247"/>
      <c r="AH61" s="247"/>
      <c r="AI61" s="247"/>
      <c r="AJ61" s="247">
        <f>SUM(AJ77)</f>
        <v>123350000</v>
      </c>
      <c r="AK61" s="247">
        <f>SUM(AK77)</f>
        <v>0</v>
      </c>
      <c r="AL61" s="247">
        <f>SUM(AL77)</f>
        <v>23673000</v>
      </c>
      <c r="AM61" s="247">
        <f>SUM(AM77)</f>
        <v>150133000</v>
      </c>
      <c r="AN61" s="247">
        <f>SUM(AN77)</f>
        <v>7966500</v>
      </c>
      <c r="AO61" s="247"/>
      <c r="AP61" s="244"/>
      <c r="AQ61" s="248">
        <f>SUM(AQ77)</f>
        <v>601653714.46071422</v>
      </c>
      <c r="AR61" s="248">
        <f>SUM(AR77)</f>
        <v>515730000</v>
      </c>
      <c r="AS61" s="248">
        <f>SUM(AS77)</f>
        <v>158099500</v>
      </c>
      <c r="AT61" s="248">
        <f>SUM(AT77)</f>
        <v>1275483214.4607143</v>
      </c>
      <c r="AU61" s="248">
        <f t="shared" ref="AU61:BA61" si="48">SUM(AU77)</f>
        <v>1208379114.4607143</v>
      </c>
      <c r="AV61" s="248">
        <f t="shared" si="48"/>
        <v>0</v>
      </c>
      <c r="AW61" s="248">
        <f>SUM(AW77)</f>
        <v>0</v>
      </c>
      <c r="AX61" s="248">
        <f t="shared" si="48"/>
        <v>0</v>
      </c>
      <c r="AY61" s="248">
        <f t="shared" si="48"/>
        <v>4947600</v>
      </c>
      <c r="AZ61" s="248">
        <f t="shared" si="48"/>
        <v>0</v>
      </c>
      <c r="BA61" s="248">
        <f t="shared" si="48"/>
        <v>0</v>
      </c>
      <c r="BB61" s="248">
        <f t="shared" ref="BB61" si="49">SUM(BB77)</f>
        <v>-62156500</v>
      </c>
    </row>
    <row r="62" spans="1:58" ht="124.8" outlineLevel="2">
      <c r="A62" s="115"/>
      <c r="B62" s="200"/>
      <c r="C62" s="201"/>
      <c r="D62" s="350"/>
      <c r="E62" s="315"/>
      <c r="F62" s="316"/>
      <c r="G62" s="317"/>
      <c r="H62" s="199" t="s">
        <v>404</v>
      </c>
      <c r="I62" s="130" t="s">
        <v>3</v>
      </c>
      <c r="J62" s="126">
        <v>1</v>
      </c>
      <c r="K62" s="126">
        <v>5</v>
      </c>
      <c r="L62" s="125">
        <f>IF(I62&lt;&gt;0,((VLOOKUP(I62,'1. Standard_Cost'!$B$4:$D$11,2)+VLOOKUP(I62,'1. Standard_Cost'!$B$4:$D$11,3))*J62*K62),"0")</f>
        <v>504000</v>
      </c>
      <c r="M62" s="125">
        <f>L62*'1. Standard_Cost'!$F$4</f>
        <v>84168</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v>40</v>
      </c>
      <c r="AB62" s="127">
        <f>+Z62*'1. Standard_Cost'!$B$23+AA62*'1. Standard_Cost'!$C$23</f>
        <v>760000</v>
      </c>
      <c r="AC62" s="128">
        <f>30*300+500*500</f>
        <v>259000</v>
      </c>
      <c r="AD62" s="129"/>
      <c r="AE62" s="127">
        <f>SUM(AD62,AC62,AB62,Y62,U62,T62,S62,R62)*'1. Standard_Cost'!$B$31</f>
        <v>203800</v>
      </c>
      <c r="AF62" s="127">
        <f t="shared" ref="AF62:AF67" si="50">SUM(AE62,AD62,AC62,AB62,Y62,U62,T62,S62,R62)</f>
        <v>1222800</v>
      </c>
      <c r="AG62" s="126"/>
      <c r="AH62" s="126"/>
      <c r="AI62" s="126"/>
      <c r="AJ62" s="130"/>
      <c r="AK62" s="130"/>
      <c r="AL62" s="130"/>
      <c r="AM62" s="127">
        <f>AG62*'1. Standard_Cost'!$B$27+'Incremental_Cost Year 2'!AH62*'1. Standard_Cost'!$C$27+'Incremental_Cost Year 2'!AI62*'1. Standard_Cost'!$D$27+'Incremental_Cost Year 2'!AJ62+'Incremental_Cost Year 2'!AL62+AK62</f>
        <v>0</v>
      </c>
      <c r="AN62" s="127">
        <f>AM62*'1. Standard_Cost'!$C$31</f>
        <v>0</v>
      </c>
      <c r="AO62" s="249"/>
      <c r="AQ62" s="171">
        <f t="shared" ref="AQ62:AQ76" si="51">L62+M62</f>
        <v>588168</v>
      </c>
      <c r="AR62" s="171">
        <f t="shared" ref="AR62:AR76" si="52">AF62</f>
        <v>1222800</v>
      </c>
      <c r="AS62" s="171">
        <f t="shared" ref="AS62:AS76" si="53">AM62+AN62</f>
        <v>0</v>
      </c>
      <c r="AT62" s="171">
        <f t="shared" ref="AT62:AT76" si="54">SUM(AQ62,AR62,AS62)</f>
        <v>1810968</v>
      </c>
      <c r="AU62" s="250">
        <f>AQ62</f>
        <v>588168</v>
      </c>
      <c r="AV62" s="250"/>
      <c r="AW62" s="250"/>
      <c r="AX62" s="250"/>
      <c r="AY62" s="250">
        <f>AR62</f>
        <v>1222800</v>
      </c>
      <c r="AZ62" s="250"/>
      <c r="BA62" s="250"/>
      <c r="BB62" s="251">
        <f t="shared" ref="BB62" si="55">SUM(AU62:BA62)-AT62</f>
        <v>0</v>
      </c>
      <c r="BC62" s="169"/>
      <c r="BD62" s="169"/>
      <c r="BE62" s="169"/>
      <c r="BF62" s="169"/>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50"/>
        <v>0</v>
      </c>
      <c r="AG63" s="126"/>
      <c r="AH63" s="126"/>
      <c r="AI63" s="126"/>
      <c r="AJ63" s="130"/>
      <c r="AK63" s="130"/>
      <c r="AL63" s="130"/>
      <c r="AM63" s="127">
        <f>AG63*'1. Standard_Cost'!$B$27+'Incremental_Cost Year 2'!AH63*'1. Standard_Cost'!$C$27+'Incremental_Cost Year 2'!AI63*'1. Standard_Cost'!$D$27+'Incremental_Cost Year 2'!AJ63+'Incremental_Cost Year 2'!AL63+AK63</f>
        <v>0</v>
      </c>
      <c r="AN63" s="127">
        <f>AM63*'1. Standard_Cost'!$C$31</f>
        <v>0</v>
      </c>
      <c r="AO63" s="249"/>
      <c r="AQ63" s="171">
        <f t="shared" si="51"/>
        <v>0</v>
      </c>
      <c r="AR63" s="171">
        <f t="shared" si="52"/>
        <v>0</v>
      </c>
      <c r="AS63" s="171">
        <f t="shared" si="53"/>
        <v>0</v>
      </c>
      <c r="AT63" s="171">
        <f t="shared" si="54"/>
        <v>0</v>
      </c>
      <c r="AU63" s="250"/>
      <c r="AV63" s="250"/>
      <c r="AW63" s="250"/>
      <c r="AX63" s="250"/>
      <c r="AY63" s="250"/>
      <c r="AZ63" s="250"/>
      <c r="BA63" s="250"/>
      <c r="BB63" s="251">
        <f t="shared" ref="BB63:BB76" si="56">SUM(AU63:BA63)-AT63</f>
        <v>0</v>
      </c>
      <c r="BC63" s="169"/>
      <c r="BD63" s="169"/>
      <c r="BE63" s="169"/>
      <c r="BF63" s="169"/>
    </row>
    <row r="64" spans="1:58" ht="63" customHeight="1" outlineLevel="2">
      <c r="A64" s="115"/>
      <c r="B64" s="200"/>
      <c r="C64" s="201"/>
      <c r="D64" s="131"/>
      <c r="E64" s="319"/>
      <c r="F64" s="219"/>
      <c r="G64" s="313"/>
      <c r="H64" s="199" t="s">
        <v>406</v>
      </c>
      <c r="I64" s="130" t="s">
        <v>1</v>
      </c>
      <c r="J64" s="126">
        <v>3</v>
      </c>
      <c r="K64" s="126">
        <v>130</v>
      </c>
      <c r="L64" s="125">
        <f>IF(I64&lt;&gt;0,((VLOOKUP(I64,'1. Standard_Cost'!$B$4:$D$11,2)+VLOOKUP(I64,'1. Standard_Cost'!$B$4:$D$11,3))*J64*K64),"0")</f>
        <v>27999214.285714284</v>
      </c>
      <c r="M64" s="125">
        <f>L64*'1. Standard_Cost'!$F$4</f>
        <v>4675868.7857142854</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50"/>
        <v>5000000</v>
      </c>
      <c r="AG64" s="126"/>
      <c r="AH64" s="126"/>
      <c r="AI64" s="126"/>
      <c r="AJ64" s="130"/>
      <c r="AK64" s="130"/>
      <c r="AL64" s="130"/>
      <c r="AM64" s="127">
        <f>AG64*'1. Standard_Cost'!$B$27+'Incremental_Cost Year 2'!AH64*'1. Standard_Cost'!$C$27+'Incremental_Cost Year 2'!AI64*'1. Standard_Cost'!$D$27+'Incremental_Cost Year 2'!AJ64+'Incremental_Cost Year 2'!AL64+AK64</f>
        <v>0</v>
      </c>
      <c r="AN64" s="127">
        <f>AM64*'1. Standard_Cost'!$C$31</f>
        <v>0</v>
      </c>
      <c r="AO64" s="130"/>
      <c r="AQ64" s="171">
        <f t="shared" si="51"/>
        <v>32675083.071428567</v>
      </c>
      <c r="AR64" s="171">
        <f t="shared" si="52"/>
        <v>5000000</v>
      </c>
      <c r="AS64" s="171">
        <f t="shared" si="53"/>
        <v>0</v>
      </c>
      <c r="AT64" s="171">
        <f t="shared" si="54"/>
        <v>37675083.071428567</v>
      </c>
      <c r="AU64" s="250">
        <f>AT64</f>
        <v>37675083.071428567</v>
      </c>
      <c r="AV64" s="250"/>
      <c r="AW64" s="250"/>
      <c r="AX64" s="250"/>
      <c r="AY64" s="250"/>
      <c r="AZ64" s="250"/>
      <c r="BA64" s="250"/>
      <c r="BB64" s="251">
        <f t="shared" si="56"/>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14*300000</f>
        <v>4200000</v>
      </c>
      <c r="AD65" s="129"/>
      <c r="AE65" s="127">
        <v>0</v>
      </c>
      <c r="AF65" s="127">
        <f t="shared" si="50"/>
        <v>4200000</v>
      </c>
      <c r="AG65" s="126"/>
      <c r="AH65" s="126"/>
      <c r="AI65" s="126"/>
      <c r="AJ65" s="130"/>
      <c r="AK65" s="130"/>
      <c r="AL65" s="130"/>
      <c r="AM65" s="127">
        <f>AG65*'1. Standard_Cost'!$B$27+'Incremental_Cost Year 2'!AH65*'1. Standard_Cost'!$C$27+'Incremental_Cost Year 2'!AI65*'1. Standard_Cost'!$D$27+'Incremental_Cost Year 2'!AJ65+'Incremental_Cost Year 2'!AL65+AK65</f>
        <v>0</v>
      </c>
      <c r="AN65" s="127">
        <f>AM65*'1. Standard_Cost'!$C$31</f>
        <v>0</v>
      </c>
      <c r="AO65" s="130"/>
      <c r="AQ65" s="171">
        <f t="shared" si="51"/>
        <v>93501006.942857146</v>
      </c>
      <c r="AR65" s="171">
        <f t="shared" si="52"/>
        <v>4200000</v>
      </c>
      <c r="AS65" s="171">
        <f t="shared" si="53"/>
        <v>0</v>
      </c>
      <c r="AT65" s="171">
        <f t="shared" si="54"/>
        <v>97701006.942857146</v>
      </c>
      <c r="AU65" s="250">
        <f>AT65</f>
        <v>97701006.942857146</v>
      </c>
      <c r="AV65" s="250"/>
      <c r="AW65" s="250"/>
      <c r="AX65" s="250"/>
      <c r="AY65" s="250"/>
      <c r="AZ65" s="250"/>
      <c r="BA65" s="250"/>
      <c r="BB65" s="251">
        <f t="shared" si="56"/>
        <v>0</v>
      </c>
      <c r="BC65" s="169"/>
      <c r="BD65" s="169"/>
      <c r="BE65" s="169"/>
      <c r="BF65" s="169"/>
    </row>
    <row r="66" spans="1:58" ht="93.6" outlineLevel="2">
      <c r="A66" s="115"/>
      <c r="B66" s="200"/>
      <c r="C66" s="201"/>
      <c r="D66" s="131"/>
      <c r="E66" s="318"/>
      <c r="F66" s="219"/>
      <c r="G66" s="313"/>
      <c r="H66" s="199" t="s">
        <v>548</v>
      </c>
      <c r="I66" s="130"/>
      <c r="J66" s="126"/>
      <c r="K66" s="126"/>
      <c r="L66" s="125" t="str">
        <f>IF(I66&lt;&gt;0,((VLOOKUP(I66,'1. Standard_Cost'!$B$4:$D$11,2)+VLOOKUP(I66,'1. Standard_Cost'!$B$4:$D$11,3))*J66*K66),"0")</f>
        <v>0</v>
      </c>
      <c r="M66" s="125">
        <f>L66*'1. Standard_Cost'!$F$4</f>
        <v>0</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c r="AD66" s="129"/>
      <c r="AE66" s="127">
        <f>SUM(AD66,AC66,AB66,Y66,U66,T66,S66,R66)*'1. Standard_Cost'!$B$31</f>
        <v>0</v>
      </c>
      <c r="AF66" s="127">
        <f t="shared" si="50"/>
        <v>0</v>
      </c>
      <c r="AG66" s="126">
        <v>14</v>
      </c>
      <c r="AH66" s="126">
        <v>14</v>
      </c>
      <c r="AI66" s="126">
        <v>1</v>
      </c>
      <c r="AJ66" s="130">
        <f>25000000*2</f>
        <v>50000000</v>
      </c>
      <c r="AK66" s="130"/>
      <c r="AL66" s="130"/>
      <c r="AM66" s="127">
        <f>AG66*'1. Standard_Cost'!$B$27+'Incremental_Cost Year 2'!AH66*'1. Standard_Cost'!$C$27+'Incremental_Cost Year 2'!AI66*'1. Standard_Cost'!$D$27+'Incremental_Cost Year 2'!AJ66+'Incremental_Cost Year 2'!AL66+AK66</f>
        <v>53110000</v>
      </c>
      <c r="AN66" s="127">
        <f>AM66*'1. Standard_Cost'!$C$31</f>
        <v>7966500</v>
      </c>
      <c r="AO66" s="130"/>
      <c r="AQ66" s="171">
        <f t="shared" si="51"/>
        <v>0</v>
      </c>
      <c r="AR66" s="171">
        <f t="shared" si="52"/>
        <v>0</v>
      </c>
      <c r="AS66" s="171">
        <f t="shared" si="53"/>
        <v>61076500</v>
      </c>
      <c r="AT66" s="171">
        <f t="shared" si="54"/>
        <v>61076500</v>
      </c>
      <c r="AU66" s="250"/>
      <c r="AV66" s="250"/>
      <c r="AW66" s="250"/>
      <c r="AX66" s="250"/>
      <c r="AY66" s="250"/>
      <c r="AZ66" s="250"/>
      <c r="BA66" s="250"/>
      <c r="BB66" s="251">
        <f t="shared" si="56"/>
        <v>-61076500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50"/>
        <v>487502400</v>
      </c>
      <c r="AG67" s="126"/>
      <c r="AH67" s="126"/>
      <c r="AI67" s="126"/>
      <c r="AJ67" s="130"/>
      <c r="AK67" s="130"/>
      <c r="AL67" s="130"/>
      <c r="AM67" s="127">
        <f>AG67*'1. Standard_Cost'!$B$27+'Incremental_Cost Year 2'!AH67*'1. Standard_Cost'!$C$27+'Incremental_Cost Year 2'!AI67*'1. Standard_Cost'!$D$27+'Incremental_Cost Year 2'!AJ67+'Incremental_Cost Year 2'!AL67+AK67</f>
        <v>0</v>
      </c>
      <c r="AN67" s="127">
        <f>AM67*'1. Standard_Cost'!$C$31</f>
        <v>0</v>
      </c>
      <c r="AO67" s="130"/>
      <c r="AQ67" s="171">
        <f>L67+M67</f>
        <v>402154868.57142854</v>
      </c>
      <c r="AR67" s="171">
        <f t="shared" si="52"/>
        <v>487502400</v>
      </c>
      <c r="AS67" s="171">
        <f t="shared" si="53"/>
        <v>0</v>
      </c>
      <c r="AT67" s="171">
        <f t="shared" si="54"/>
        <v>889657268.57142854</v>
      </c>
      <c r="AU67" s="250">
        <f>AT67</f>
        <v>889657268.57142854</v>
      </c>
      <c r="AV67" s="250"/>
      <c r="AW67" s="250"/>
      <c r="AX67" s="250"/>
      <c r="AY67" s="250"/>
      <c r="AZ67" s="250"/>
      <c r="BA67" s="250"/>
      <c r="BB67" s="251">
        <f t="shared" si="56"/>
        <v>0</v>
      </c>
      <c r="BC67" s="169"/>
      <c r="BD67" s="169"/>
      <c r="BE67" s="169"/>
      <c r="BF67" s="169"/>
    </row>
    <row r="68" spans="1:58" ht="93.6"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2'!AH68*'1. Standard_Cost'!$C$27+'Incremental_Cost Year 2'!AI68*'1. Standard_Cost'!$D$27+'Incremental_Cost Year 2'!AJ68+'Incremental_Cost Year 2'!AL68+AK68</f>
        <v>0</v>
      </c>
      <c r="AN68" s="127">
        <f>AM68*'1. Standard_Cost'!$C$31</f>
        <v>0</v>
      </c>
      <c r="AO68" s="130"/>
      <c r="AQ68" s="171">
        <f t="shared" si="51"/>
        <v>0</v>
      </c>
      <c r="AR68" s="171">
        <f t="shared" si="52"/>
        <v>0</v>
      </c>
      <c r="AS68" s="171">
        <f t="shared" si="53"/>
        <v>0</v>
      </c>
      <c r="AT68" s="171">
        <f t="shared" si="54"/>
        <v>0</v>
      </c>
      <c r="AU68" s="250"/>
      <c r="AV68" s="250"/>
      <c r="AW68" s="250"/>
      <c r="AX68" s="250"/>
      <c r="AY68" s="250"/>
      <c r="AZ68" s="250"/>
      <c r="BA68" s="250"/>
      <c r="BB68" s="251">
        <f t="shared" si="56"/>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f>SUM(AE69,AD69,AC69,AB69,Y69,U69,T69,S69,R69)</f>
        <v>0</v>
      </c>
      <c r="AG69" s="126"/>
      <c r="AH69" s="126"/>
      <c r="AI69" s="126"/>
      <c r="AJ69" s="130"/>
      <c r="AK69" s="130"/>
      <c r="AL69" s="130"/>
      <c r="AM69" s="127">
        <f>AG69*'1. Standard_Cost'!$B$27+'Incremental_Cost Year 2'!AH69*'1. Standard_Cost'!$C$27+'Incremental_Cost Year 2'!AI69*'1. Standard_Cost'!$D$27+'Incremental_Cost Year 2'!AJ69+'Incremental_Cost Year 2'!AL69+AK69</f>
        <v>0</v>
      </c>
      <c r="AN69" s="127">
        <f>AM69*'1. Standard_Cost'!$C$31</f>
        <v>0</v>
      </c>
      <c r="AO69" s="130"/>
      <c r="AQ69" s="171">
        <f t="shared" si="51"/>
        <v>0</v>
      </c>
      <c r="AR69" s="171">
        <f t="shared" si="52"/>
        <v>0</v>
      </c>
      <c r="AS69" s="171">
        <f t="shared" si="53"/>
        <v>0</v>
      </c>
      <c r="AT69" s="171">
        <f t="shared" si="54"/>
        <v>0</v>
      </c>
      <c r="AU69" s="250"/>
      <c r="AV69" s="250"/>
      <c r="AW69" s="250"/>
      <c r="AX69" s="250"/>
      <c r="AY69" s="250"/>
      <c r="AZ69" s="250"/>
      <c r="BA69" s="250"/>
      <c r="BB69" s="251">
        <f t="shared" si="56"/>
        <v>0</v>
      </c>
      <c r="BC69" s="169"/>
      <c r="BD69" s="169"/>
      <c r="BE69" s="169"/>
      <c r="BF69" s="169"/>
    </row>
    <row r="70" spans="1:58" ht="187.2" outlineLevel="2">
      <c r="A70" s="115"/>
      <c r="B70" s="200"/>
      <c r="C70" s="201"/>
      <c r="D70" s="131"/>
      <c r="E70" s="318"/>
      <c r="F70" s="219"/>
      <c r="G70" s="313"/>
      <c r="H70" s="111" t="s">
        <v>410</v>
      </c>
      <c r="I70" s="130" t="s">
        <v>4</v>
      </c>
      <c r="J70" s="126">
        <v>0.5</v>
      </c>
      <c r="K70" s="126">
        <v>20</v>
      </c>
      <c r="L70" s="125">
        <f>IF(I70&lt;&gt;0,((VLOOKUP(I70,'1. Standard_Cost'!$B$4:$D$11,2)+VLOOKUP(I70,'1. Standard_Cost'!$B$4:$D$11,3))*J70*K70),"0")</f>
        <v>807500</v>
      </c>
      <c r="M70" s="125">
        <f>L70*'1. Standard_Cost'!$F$4</f>
        <v>134852.5</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v>60</v>
      </c>
      <c r="AB70" s="127">
        <f>+Z70*'1. Standard_Cost'!$B$23+AA70*'1. Standard_Cost'!$C$23</f>
        <v>1140000</v>
      </c>
      <c r="AC70" s="128">
        <f>10*3*300</f>
        <v>9000</v>
      </c>
      <c r="AD70" s="129"/>
      <c r="AE70" s="127">
        <f>SUM(AD70,AC70,AB70,Y70,U70,T70,S70,R70)*'1. Standard_Cost'!$B$31</f>
        <v>229800</v>
      </c>
      <c r="AF70" s="127">
        <f t="shared" ref="AF70:AF76" si="57">SUM(AE70,AD70,AC70,AB70,Y70,U70,T70,S70,R70)</f>
        <v>1378800</v>
      </c>
      <c r="AG70" s="126"/>
      <c r="AH70" s="126"/>
      <c r="AI70" s="126"/>
      <c r="AJ70" s="130"/>
      <c r="AK70" s="130"/>
      <c r="AL70" s="130"/>
      <c r="AM70" s="127">
        <f>AG70*'1. Standard_Cost'!$B$27+'Incremental_Cost Year 2'!AH70*'1. Standard_Cost'!$C$27+'Incremental_Cost Year 2'!AI70*'1. Standard_Cost'!$D$27+'Incremental_Cost Year 2'!AJ70+'Incremental_Cost Year 2'!AL70+AK70</f>
        <v>0</v>
      </c>
      <c r="AN70" s="127">
        <f>AM70*'1. Standard_Cost'!$C$31</f>
        <v>0</v>
      </c>
      <c r="AO70" s="130"/>
      <c r="AQ70" s="171">
        <f t="shared" si="51"/>
        <v>942352.5</v>
      </c>
      <c r="AR70" s="171">
        <f t="shared" si="52"/>
        <v>1378800</v>
      </c>
      <c r="AS70" s="171">
        <f t="shared" si="53"/>
        <v>0</v>
      </c>
      <c r="AT70" s="171">
        <f t="shared" si="54"/>
        <v>2321152.5</v>
      </c>
      <c r="AU70" s="250">
        <f>AQ70</f>
        <v>942352.5</v>
      </c>
      <c r="AV70" s="250"/>
      <c r="AW70" s="250"/>
      <c r="AX70" s="250"/>
      <c r="AY70" s="250">
        <f>AR70</f>
        <v>1378800</v>
      </c>
      <c r="AZ70" s="250"/>
      <c r="BA70" s="250"/>
      <c r="BB70" s="251">
        <f t="shared" si="56"/>
        <v>0</v>
      </c>
      <c r="BC70" s="169"/>
      <c r="BD70" s="169"/>
      <c r="BE70" s="169"/>
      <c r="BF70" s="169"/>
    </row>
    <row r="71" spans="1:58" ht="15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7"/>
        <v>0</v>
      </c>
      <c r="AG71" s="126"/>
      <c r="AH71" s="126"/>
      <c r="AI71" s="126"/>
      <c r="AJ71" s="130"/>
      <c r="AK71" s="130"/>
      <c r="AL71" s="130"/>
      <c r="AM71" s="127">
        <f>AG71*'1. Standard_Cost'!$B$27+'Incremental_Cost Year 2'!AH71*'1. Standard_Cost'!$C$27+'Incremental_Cost Year 2'!AI71*'1. Standard_Cost'!$D$27+'Incremental_Cost Year 2'!AJ71+'Incremental_Cost Year 2'!AL71+AK71</f>
        <v>0</v>
      </c>
      <c r="AN71" s="127">
        <f>AM71*'1. Standard_Cost'!$C$31</f>
        <v>0</v>
      </c>
      <c r="AO71" s="130"/>
      <c r="AQ71" s="171">
        <f t="shared" si="51"/>
        <v>0</v>
      </c>
      <c r="AR71" s="171">
        <f t="shared" si="52"/>
        <v>0</v>
      </c>
      <c r="AS71" s="171">
        <f t="shared" si="53"/>
        <v>0</v>
      </c>
      <c r="AT71" s="171">
        <f t="shared" si="54"/>
        <v>0</v>
      </c>
      <c r="AU71" s="250"/>
      <c r="AV71" s="250"/>
      <c r="AW71" s="250"/>
      <c r="AX71" s="250"/>
      <c r="AY71" s="250"/>
      <c r="AZ71" s="250"/>
      <c r="BA71" s="250"/>
      <c r="BB71" s="251">
        <f t="shared" si="56"/>
        <v>0</v>
      </c>
      <c r="BC71" s="169"/>
      <c r="BD71" s="169"/>
      <c r="BE71" s="169"/>
      <c r="BF71" s="169"/>
    </row>
    <row r="72" spans="1:58" ht="173.25" customHeight="1"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7"/>
        <v>2008800</v>
      </c>
      <c r="AG72" s="126"/>
      <c r="AH72" s="126"/>
      <c r="AI72" s="126"/>
      <c r="AJ72" s="130"/>
      <c r="AK72" s="130"/>
      <c r="AL72" s="130"/>
      <c r="AM72" s="127">
        <f>AG72*'1. Standard_Cost'!$B$27+'Incremental_Cost Year 2'!AH72*'1. Standard_Cost'!$C$27+'Incremental_Cost Year 2'!AI72*'1. Standard_Cost'!$D$27+'Incremental_Cost Year 2'!AJ72+'Incremental_Cost Year 2'!AL72+AK72</f>
        <v>0</v>
      </c>
      <c r="AN72" s="127">
        <f>AM72*'1. Standard_Cost'!$C$31</f>
        <v>0</v>
      </c>
      <c r="AO72" s="249"/>
      <c r="AQ72" s="171">
        <f t="shared" si="51"/>
        <v>235588.125</v>
      </c>
      <c r="AR72" s="171">
        <f t="shared" si="52"/>
        <v>2008800</v>
      </c>
      <c r="AS72" s="171">
        <f t="shared" si="53"/>
        <v>0</v>
      </c>
      <c r="AT72" s="171">
        <f t="shared" si="54"/>
        <v>2244388.125</v>
      </c>
      <c r="AU72" s="250">
        <f>AQ72</f>
        <v>235588.125</v>
      </c>
      <c r="AV72" s="250"/>
      <c r="AW72" s="250"/>
      <c r="AX72" s="250"/>
      <c r="AY72" s="250">
        <f>928800</f>
        <v>928800</v>
      </c>
      <c r="AZ72" s="250"/>
      <c r="BA72" s="250"/>
      <c r="BB72" s="251">
        <f t="shared" si="56"/>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7"/>
        <v>817200</v>
      </c>
      <c r="AG73" s="126"/>
      <c r="AH73" s="126"/>
      <c r="AI73" s="126"/>
      <c r="AJ73" s="130"/>
      <c r="AK73" s="130"/>
      <c r="AL73" s="130"/>
      <c r="AM73" s="127">
        <f>AG73*'1. Standard_Cost'!$B$27+'Incremental_Cost Year 2'!AH73*'1. Standard_Cost'!$C$27+'Incremental_Cost Year 2'!AI73*'1. Standard_Cost'!$D$27+'Incremental_Cost Year 2'!AJ73+'Incremental_Cost Year 2'!AL73+AK73</f>
        <v>0</v>
      </c>
      <c r="AN73" s="127">
        <f>AM73*'1. Standard_Cost'!$C$31</f>
        <v>0</v>
      </c>
      <c r="AO73" s="249"/>
      <c r="AQ73" s="171">
        <f t="shared" si="51"/>
        <v>94235.25</v>
      </c>
      <c r="AR73" s="171">
        <f t="shared" si="52"/>
        <v>817200</v>
      </c>
      <c r="AS73" s="171">
        <f t="shared" si="53"/>
        <v>0</v>
      </c>
      <c r="AT73" s="171">
        <f t="shared" si="54"/>
        <v>911435.25</v>
      </c>
      <c r="AU73" s="250">
        <f>AQ73</f>
        <v>94235.25</v>
      </c>
      <c r="AV73" s="250"/>
      <c r="AW73" s="250"/>
      <c r="AX73" s="250"/>
      <c r="AY73" s="250">
        <f>AR73</f>
        <v>817200</v>
      </c>
      <c r="AZ73" s="250"/>
      <c r="BA73" s="250"/>
      <c r="BB73" s="251">
        <f t="shared" si="56"/>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7"/>
        <v>0</v>
      </c>
      <c r="AG74" s="126"/>
      <c r="AH74" s="126"/>
      <c r="AI74" s="126"/>
      <c r="AJ74" s="130"/>
      <c r="AK74" s="130"/>
      <c r="AL74" s="130"/>
      <c r="AM74" s="127">
        <f>AG74*'1. Standard_Cost'!$B$27+'Incremental_Cost Year 2'!AH74*'1. Standard_Cost'!$C$27+'Incremental_Cost Year 2'!AI74*'1. Standard_Cost'!$D$27+'Incremental_Cost Year 2'!AJ74+'Incremental_Cost Year 2'!AL74+AK74</f>
        <v>0</v>
      </c>
      <c r="AN74" s="127">
        <f>AM74*'1. Standard_Cost'!$C$31</f>
        <v>0</v>
      </c>
      <c r="AO74" s="130"/>
      <c r="AQ74" s="171">
        <f t="shared" si="51"/>
        <v>0</v>
      </c>
      <c r="AR74" s="171">
        <f t="shared" si="52"/>
        <v>0</v>
      </c>
      <c r="AS74" s="171">
        <f t="shared" si="53"/>
        <v>0</v>
      </c>
      <c r="AT74" s="171">
        <f t="shared" si="54"/>
        <v>0</v>
      </c>
      <c r="AU74" s="250"/>
      <c r="AV74" s="250"/>
      <c r="AW74" s="250"/>
      <c r="AX74" s="250"/>
      <c r="AY74" s="250"/>
      <c r="AZ74" s="250"/>
      <c r="BA74" s="250"/>
      <c r="BB74" s="251">
        <f t="shared" si="56"/>
        <v>0</v>
      </c>
      <c r="BC74" s="169"/>
      <c r="BD74" s="169"/>
      <c r="BE74" s="169"/>
      <c r="BF74" s="169"/>
    </row>
    <row r="75" spans="1:58" ht="124.8" outlineLevel="2">
      <c r="A75" s="115"/>
      <c r="B75" s="200"/>
      <c r="C75" s="201"/>
      <c r="D75" s="131"/>
      <c r="E75" s="219"/>
      <c r="F75" s="219"/>
      <c r="G75" s="313"/>
      <c r="H75" s="112" t="s">
        <v>562</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7"/>
        <v>13000000</v>
      </c>
      <c r="AG75" s="126"/>
      <c r="AH75" s="126"/>
      <c r="AI75" s="126"/>
      <c r="AJ75" s="130">
        <v>73350000</v>
      </c>
      <c r="AK75" s="130"/>
      <c r="AL75" s="130">
        <v>23673000</v>
      </c>
      <c r="AM75" s="127">
        <f>AG75*'1. Standard_Cost'!$B$27+'Incremental_Cost Year 2'!AH75*'1. Standard_Cost'!$C$27+'Incremental_Cost Year 2'!AI75*'1. Standard_Cost'!$D$27+'Incremental_Cost Year 2'!AJ75+'Incremental_Cost Year 2'!AL75+AK75</f>
        <v>97023000</v>
      </c>
      <c r="AN75" s="127"/>
      <c r="AO75" s="130"/>
      <c r="AQ75" s="171">
        <f t="shared" si="51"/>
        <v>71285961.599999994</v>
      </c>
      <c r="AR75" s="171">
        <f t="shared" si="52"/>
        <v>13000000</v>
      </c>
      <c r="AS75" s="171">
        <f t="shared" si="53"/>
        <v>97023000</v>
      </c>
      <c r="AT75" s="171">
        <f t="shared" si="54"/>
        <v>181308961.59999999</v>
      </c>
      <c r="AU75" s="250">
        <f>AT75</f>
        <v>181308961.59999999</v>
      </c>
      <c r="AV75" s="250"/>
      <c r="AW75" s="250"/>
      <c r="AX75" s="250"/>
      <c r="AY75" s="250"/>
      <c r="AZ75" s="250"/>
      <c r="BA75" s="250"/>
      <c r="BB75" s="251">
        <f t="shared" si="56"/>
        <v>0</v>
      </c>
      <c r="BC75" s="169"/>
      <c r="BD75" s="169"/>
      <c r="BE75" s="169"/>
      <c r="BF75" s="169"/>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7"/>
        <v>600000</v>
      </c>
      <c r="AG76" s="126"/>
      <c r="AH76" s="126"/>
      <c r="AI76" s="126"/>
      <c r="AJ76" s="130"/>
      <c r="AK76" s="130"/>
      <c r="AL76" s="130"/>
      <c r="AM76" s="127">
        <f>AG76*'1. Standard_Cost'!$B$27+'Incremental_Cost Year 2'!AH76*'1. Standard_Cost'!$C$27+'Incremental_Cost Year 2'!AI76*'1. Standard_Cost'!$D$27+'Incremental_Cost Year 2'!AJ76+'Incremental_Cost Year 2'!AL76+AK76</f>
        <v>0</v>
      </c>
      <c r="AN76" s="127">
        <f>AM76*'1. Standard_Cost'!$C$31</f>
        <v>0</v>
      </c>
      <c r="AO76" s="130"/>
      <c r="AQ76" s="171">
        <f t="shared" si="51"/>
        <v>176450.4</v>
      </c>
      <c r="AR76" s="171">
        <f t="shared" si="52"/>
        <v>600000</v>
      </c>
      <c r="AS76" s="171">
        <f t="shared" si="53"/>
        <v>0</v>
      </c>
      <c r="AT76" s="171">
        <f t="shared" si="54"/>
        <v>776450.4</v>
      </c>
      <c r="AU76" s="250">
        <f>AQ76</f>
        <v>176450.4</v>
      </c>
      <c r="AV76" s="250"/>
      <c r="AW76" s="250"/>
      <c r="AX76" s="250"/>
      <c r="AY76" s="250">
        <v>600000</v>
      </c>
      <c r="AZ76" s="250"/>
      <c r="BA76" s="250"/>
      <c r="BB76" s="251">
        <f t="shared" si="56"/>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515555882.14285713</v>
      </c>
      <c r="M77" s="127">
        <f>SUM(M62:M76)</f>
        <v>86097832.317857146</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2071000</v>
      </c>
      <c r="AC77" s="127">
        <f>SUM(AC62:AC76)</f>
        <v>430144000</v>
      </c>
      <c r="AD77" s="127">
        <f>SUM(AD62:AD76)</f>
        <v>0</v>
      </c>
      <c r="AE77" s="127">
        <f>SUM(AE62:AE76)</f>
        <v>82255000</v>
      </c>
      <c r="AF77" s="127">
        <f>SUM(AF62:AF76)</f>
        <v>515730000</v>
      </c>
      <c r="AG77" s="252"/>
      <c r="AH77" s="252"/>
      <c r="AI77" s="252"/>
      <c r="AJ77" s="127">
        <f>SUM(AJ62:AJ76)</f>
        <v>123350000</v>
      </c>
      <c r="AK77" s="127">
        <f>SUM(AK62:AK76)</f>
        <v>0</v>
      </c>
      <c r="AL77" s="127">
        <f>SUM(AL62:AL76)</f>
        <v>23673000</v>
      </c>
      <c r="AM77" s="127">
        <f>SUM(AM62:AM76)</f>
        <v>150133000</v>
      </c>
      <c r="AN77" s="127">
        <f>SUM(AN62:AN76)</f>
        <v>7966500</v>
      </c>
      <c r="AO77" s="253"/>
      <c r="AP77" s="254"/>
      <c r="AQ77" s="175">
        <f>SUM(AQ62:AQ76)</f>
        <v>601653714.46071422</v>
      </c>
      <c r="AR77" s="175">
        <f>SUM(AR62:AR76)</f>
        <v>515730000</v>
      </c>
      <c r="AS77" s="175">
        <f>SUM(AS62:AS76)</f>
        <v>158099500</v>
      </c>
      <c r="AT77" s="175">
        <f>SUM(AT62:AT76)</f>
        <v>1275483214.4607143</v>
      </c>
      <c r="AU77" s="175">
        <f t="shared" ref="AU77:BB77" si="58">SUM(AU62:AU76)</f>
        <v>1208379114.4607143</v>
      </c>
      <c r="AV77" s="175">
        <f t="shared" si="58"/>
        <v>0</v>
      </c>
      <c r="AW77" s="175">
        <f>SUM(AW62:AW76)</f>
        <v>0</v>
      </c>
      <c r="AX77" s="175">
        <f t="shared" si="58"/>
        <v>0</v>
      </c>
      <c r="AY77" s="175">
        <f t="shared" si="58"/>
        <v>4947600</v>
      </c>
      <c r="AZ77" s="175">
        <f t="shared" si="58"/>
        <v>0</v>
      </c>
      <c r="BA77" s="175">
        <f t="shared" si="58"/>
        <v>0</v>
      </c>
      <c r="BB77" s="175">
        <f t="shared" si="58"/>
        <v>-62156500</v>
      </c>
      <c r="BC77" s="169"/>
      <c r="BD77" s="169"/>
      <c r="BE77" s="169"/>
      <c r="BF77" s="169"/>
    </row>
    <row r="78" spans="1:58" s="170" customFormat="1" ht="15.75" customHeight="1">
      <c r="A78" s="120"/>
      <c r="B78" s="386" t="s">
        <v>298</v>
      </c>
      <c r="C78" s="387"/>
      <c r="D78" s="387"/>
      <c r="E78" s="388"/>
      <c r="F78" s="339"/>
      <c r="G78" s="339"/>
      <c r="H78" s="339" t="s">
        <v>60</v>
      </c>
      <c r="I78" s="243"/>
      <c r="J78" s="243"/>
      <c r="K78" s="243"/>
      <c r="L78" s="243">
        <f>SUM(L79,L93,L100,L106,L111,L118,L123,L134,L140)</f>
        <v>40848857.142857149</v>
      </c>
      <c r="M78" s="243">
        <f>SUM(M79,M93,M100,M106,M111,M118,M123,M134,M140)</f>
        <v>6821759.1428571427</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4750000</v>
      </c>
      <c r="AC78" s="243">
        <f>SUM(AC79,AC93,AC100,AC106,AC111,AC118,AC123,AC134,AC140)</f>
        <v>14698677903</v>
      </c>
      <c r="AD78" s="243">
        <f>SUM(AD79,AD93,AD100,AD106,AD111,AD118,AD123,AD134,AD140)</f>
        <v>0</v>
      </c>
      <c r="AE78" s="243">
        <f>SUM(AE79,AE93,AE100,AE106,AE111,AE118,AE123,AE134,AE140)</f>
        <v>4104980.6</v>
      </c>
      <c r="AF78" s="243">
        <f>SUM(AF79,AF93,AF100,AF106,AF111,AF118,AF123,AF134,AF140)</f>
        <v>14707787883.6</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47670616.285714284</v>
      </c>
      <c r="AR78" s="245">
        <f t="shared" ref="AR78:BB78" si="59">SUM(AR79,AR93,AR100,AR106,AR111,AR118,AR123,AR134,AR140)</f>
        <v>14707787883.6</v>
      </c>
      <c r="AS78" s="245">
        <f t="shared" si="59"/>
        <v>0</v>
      </c>
      <c r="AT78" s="245">
        <f t="shared" si="59"/>
        <v>14755458499.885715</v>
      </c>
      <c r="AU78" s="245">
        <f t="shared" si="59"/>
        <v>14738893090</v>
      </c>
      <c r="AV78" s="245">
        <f t="shared" si="59"/>
        <v>0</v>
      </c>
      <c r="AW78" s="245">
        <f>SUM(AW79,AW93,AW100,AW106,AW111,AW118,AW123,AW134,AW140)</f>
        <v>10000000</v>
      </c>
      <c r="AX78" s="245">
        <f t="shared" si="59"/>
        <v>0</v>
      </c>
      <c r="AY78" s="245">
        <f t="shared" si="59"/>
        <v>0</v>
      </c>
      <c r="AZ78" s="245">
        <f t="shared" si="59"/>
        <v>0</v>
      </c>
      <c r="BA78" s="245">
        <f t="shared" si="59"/>
        <v>0</v>
      </c>
      <c r="BB78" s="245">
        <f t="shared" si="59"/>
        <v>-6565409.8857142851</v>
      </c>
    </row>
    <row r="79" spans="1:58" s="170" customFormat="1" ht="15.75" customHeight="1">
      <c r="A79" s="120"/>
      <c r="B79" s="290"/>
      <c r="C79" s="381" t="s">
        <v>313</v>
      </c>
      <c r="D79" s="381"/>
      <c r="E79" s="382"/>
      <c r="F79" s="293"/>
      <c r="G79" s="293"/>
      <c r="H79" s="114" t="s">
        <v>163</v>
      </c>
      <c r="I79" s="246"/>
      <c r="J79" s="246"/>
      <c r="K79" s="246"/>
      <c r="L79" s="247">
        <f>SUM(L85,L88,L92)</f>
        <v>7384200</v>
      </c>
      <c r="M79" s="247">
        <f>SUM(M85,M88,M92)</f>
        <v>1233161.3999999999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1330000</v>
      </c>
      <c r="AC79" s="247">
        <f>SUM(AC85,AC88,AC92)</f>
        <v>3663039961</v>
      </c>
      <c r="AD79" s="247">
        <f>SUM(AD85,AD88,AD92)</f>
        <v>0</v>
      </c>
      <c r="AE79" s="247">
        <f>SUM(AE85,AE88,AE92)</f>
        <v>293392.2</v>
      </c>
      <c r="AF79" s="247">
        <f>SUM(AF85,AF88,AF92)</f>
        <v>3664918353.1999998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8617361.4000000004</v>
      </c>
      <c r="AR79" s="248">
        <f t="shared" ref="AR79:BB79" si="60">SUM(AR85,AR88,AR92)</f>
        <v>3664918353.1999998</v>
      </c>
      <c r="AS79" s="248">
        <f t="shared" si="60"/>
        <v>0</v>
      </c>
      <c r="AT79" s="248">
        <f t="shared" si="60"/>
        <v>3673535714.5999999</v>
      </c>
      <c r="AU79" s="248">
        <f t="shared" si="60"/>
        <v>3662110714</v>
      </c>
      <c r="AV79" s="248">
        <f t="shared" si="60"/>
        <v>0</v>
      </c>
      <c r="AW79" s="248">
        <f t="shared" si="60"/>
        <v>10000000</v>
      </c>
      <c r="AX79" s="248">
        <f t="shared" si="60"/>
        <v>0</v>
      </c>
      <c r="AY79" s="248">
        <f>SUM(AY85,AY88,AY92)</f>
        <v>0</v>
      </c>
      <c r="AZ79" s="248">
        <f t="shared" si="60"/>
        <v>0</v>
      </c>
      <c r="BA79" s="248">
        <f t="shared" si="60"/>
        <v>0</v>
      </c>
      <c r="BB79" s="248">
        <f t="shared" si="60"/>
        <v>-1425000.6</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c r="AF80" s="127">
        <f>SUM(AE80,AD80,AC80,AB80,Y80,U80,T80,S80,R80)</f>
        <v>876090000</v>
      </c>
      <c r="AG80" s="126"/>
      <c r="AH80" s="126"/>
      <c r="AI80" s="126"/>
      <c r="AJ80" s="130"/>
      <c r="AK80" s="130"/>
      <c r="AL80" s="130"/>
      <c r="AM80" s="127">
        <f>AG80*'1. Standard_Cost'!$B$27+'Incremental_Cost Year 2'!AH80*'1. Standard_Cost'!$C$27+'Incremental_Cost Year 2'!AI80*'1. Standard_Cost'!$D$27+'Incremental_Cost Year 2'!AJ80+'Incremental_Cost Year 2'!AL80+AK80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61">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36600000</v>
      </c>
      <c r="AD81" s="129"/>
      <c r="AE81" s="127"/>
      <c r="AF81" s="127">
        <f>SUM(AE81,AD81,AC81,AB81,Y81,U81,T81,S81,R81)</f>
        <v>36600000</v>
      </c>
      <c r="AG81" s="126"/>
      <c r="AH81" s="126"/>
      <c r="AI81" s="126"/>
      <c r="AJ81" s="130"/>
      <c r="AK81" s="130"/>
      <c r="AL81" s="130"/>
      <c r="AM81" s="127">
        <f>AG81*'1. Standard_Cost'!$B$27+'Incremental_Cost Year 2'!AH81*'1. Standard_Cost'!$C$27+'Incremental_Cost Year 2'!AI81*'1. Standard_Cost'!$D$27+'Incremental_Cost Year 2'!AJ81+'Incremental_Cost Year 2'!AL81+AK81</f>
        <v>0</v>
      </c>
      <c r="AN81" s="127">
        <f>AM81*'1. Standard_Cost'!$C$31</f>
        <v>0</v>
      </c>
      <c r="AO81" s="130"/>
      <c r="AP81" s="256"/>
      <c r="AQ81" s="171">
        <f>L81+M81</f>
        <v>0</v>
      </c>
      <c r="AR81" s="171">
        <f>AF81</f>
        <v>36600000</v>
      </c>
      <c r="AS81" s="171">
        <f>AM81+AN81</f>
        <v>0</v>
      </c>
      <c r="AT81" s="171">
        <f>SUM(AQ81,AR81,AS81)</f>
        <v>36600000</v>
      </c>
      <c r="AU81" s="250">
        <v>36600000</v>
      </c>
      <c r="AV81" s="250"/>
      <c r="AW81" s="250"/>
      <c r="AX81" s="250"/>
      <c r="AY81" s="250"/>
      <c r="AZ81" s="250"/>
      <c r="BA81" s="250"/>
      <c r="BB81" s="251">
        <f t="shared" si="61"/>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12383000</v>
      </c>
      <c r="AD82" s="129"/>
      <c r="AE82" s="127"/>
      <c r="AF82" s="127">
        <f>SUM(AE82,AD82,AC82,AB82,Y82,U82,T82,S82,R82)</f>
        <v>12383000</v>
      </c>
      <c r="AG82" s="126"/>
      <c r="AH82" s="126"/>
      <c r="AI82" s="126"/>
      <c r="AJ82" s="130"/>
      <c r="AK82" s="130"/>
      <c r="AL82" s="130"/>
      <c r="AM82" s="127">
        <f>AG82*'1. Standard_Cost'!$B$27+'Incremental_Cost Year 2'!AH82*'1. Standard_Cost'!$C$27+'Incremental_Cost Year 2'!AI82*'1. Standard_Cost'!$D$27+'Incremental_Cost Year 2'!AJ82+'Incremental_Cost Year 2'!AL82+AK82</f>
        <v>0</v>
      </c>
      <c r="AN82" s="127">
        <f>AM82*'1. Standard_Cost'!$C$31</f>
        <v>0</v>
      </c>
      <c r="AO82" s="130"/>
      <c r="AP82" s="256"/>
      <c r="AQ82" s="171">
        <f>L82+M82</f>
        <v>0</v>
      </c>
      <c r="AR82" s="171">
        <f>AF82</f>
        <v>12383000</v>
      </c>
      <c r="AS82" s="171">
        <f>AM82+AN82</f>
        <v>0</v>
      </c>
      <c r="AT82" s="171">
        <f>SUM(AQ82,AR82,AS82)</f>
        <v>12383000</v>
      </c>
      <c r="AU82" s="250">
        <v>12383000</v>
      </c>
      <c r="AV82" s="250"/>
      <c r="AW82" s="250"/>
      <c r="AX82" s="250"/>
      <c r="AY82" s="250"/>
      <c r="AZ82" s="250"/>
      <c r="BA82" s="250"/>
      <c r="BB82" s="251">
        <f t="shared" si="61"/>
        <v>0</v>
      </c>
      <c r="BC82" s="169"/>
      <c r="BD82" s="169"/>
      <c r="BE82" s="169"/>
      <c r="BF82" s="169"/>
    </row>
    <row r="83" spans="1:58" ht="99.75" customHeight="1" outlineLevel="2">
      <c r="A83" s="115"/>
      <c r="B83" s="200"/>
      <c r="C83" s="201"/>
      <c r="D83" s="137"/>
      <c r="E83" s="105"/>
      <c r="F83" s="308"/>
      <c r="G83" s="309"/>
      <c r="H83" s="199" t="s">
        <v>539</v>
      </c>
      <c r="I83" s="130" t="s">
        <v>5</v>
      </c>
      <c r="J83" s="126">
        <v>2</v>
      </c>
      <c r="K83" s="126">
        <v>15</v>
      </c>
      <c r="L83" s="125">
        <f>IF(I83&lt;&gt;0,((VLOOKUP(I83,'1. Standard_Cost'!$B$4:$D$11,2)+VLOOKUP(I83,'1. Standard_Cost'!$B$4:$D$11,3))*J83*K83),"0")</f>
        <v>2121000</v>
      </c>
      <c r="M83" s="125">
        <f>L83*'1. Standard_Cost'!$F$4</f>
        <v>354207</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v>45</v>
      </c>
      <c r="AB83" s="127">
        <f>+Z83*'1. Standard_Cost'!$B$23+AA83*'1. Standard_Cost'!$C$23</f>
        <v>855000</v>
      </c>
      <c r="AC83" s="128">
        <v>1537230000</v>
      </c>
      <c r="AD83" s="129"/>
      <c r="AE83" s="127"/>
      <c r="AF83" s="127">
        <f>SUM(AE83,AD83,AC83,AB83,Y83,U83,T83,S83,R83)</f>
        <v>1538085000</v>
      </c>
      <c r="AG83" s="126"/>
      <c r="AH83" s="126"/>
      <c r="AI83" s="126"/>
      <c r="AJ83" s="130"/>
      <c r="AK83" s="130"/>
      <c r="AL83" s="130"/>
      <c r="AM83" s="127">
        <f>AG83*'1. Standard_Cost'!$B$27+'Incremental_Cost Year 2'!AH83*'1. Standard_Cost'!$C$27+'Incremental_Cost Year 2'!AI83*'1. Standard_Cost'!$D$27+'Incremental_Cost Year 2'!AJ83+'Incremental_Cost Year 2'!AL83+AK83</f>
        <v>0</v>
      </c>
      <c r="AN83" s="127">
        <f>AM83*'1. Standard_Cost'!$C$31</f>
        <v>0</v>
      </c>
      <c r="AO83" s="130"/>
      <c r="AP83" s="256"/>
      <c r="AQ83" s="171">
        <f>L83+M83</f>
        <v>2475207</v>
      </c>
      <c r="AR83" s="171">
        <f>AF83</f>
        <v>1538085000</v>
      </c>
      <c r="AS83" s="171">
        <f>AM83+AN83</f>
        <v>0</v>
      </c>
      <c r="AT83" s="171">
        <f>SUM(AQ83,AR83,AS83)</f>
        <v>1540560207</v>
      </c>
      <c r="AU83" s="250">
        <v>1529705207</v>
      </c>
      <c r="AV83" s="250"/>
      <c r="AW83" s="250">
        <v>10000000</v>
      </c>
      <c r="AX83" s="250"/>
      <c r="AY83" s="250"/>
      <c r="AZ83" s="250"/>
      <c r="BA83" s="250"/>
      <c r="BB83" s="251">
        <f t="shared" si="61"/>
        <v>-855000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1200000000</v>
      </c>
      <c r="AD84" s="129"/>
      <c r="AE84" s="127"/>
      <c r="AF84" s="127">
        <f>SUM(AE84,AD84,AC84,AB84,Y84,U84,T84,S84,R84)</f>
        <v>1200000000</v>
      </c>
      <c r="AG84" s="126"/>
      <c r="AH84" s="126"/>
      <c r="AI84" s="126"/>
      <c r="AJ84" s="130"/>
      <c r="AK84" s="130"/>
      <c r="AL84" s="130"/>
      <c r="AM84" s="127">
        <f>AG84*'1. Standard_Cost'!$B$27+'Incremental_Cost Year 2'!AH84*'1. Standard_Cost'!$C$27+'Incremental_Cost Year 2'!AI84*'1. Standard_Cost'!$D$27+'Incremental_Cost Year 2'!AJ84+'Incremental_Cost Year 2'!AL84+AK84</f>
        <v>0</v>
      </c>
      <c r="AN84" s="127">
        <f>AM84*'1. Standard_Cost'!$C$31</f>
        <v>0</v>
      </c>
      <c r="AO84" s="130"/>
      <c r="AP84" s="256"/>
      <c r="AQ84" s="171">
        <f>L84+M84</f>
        <v>0</v>
      </c>
      <c r="AR84" s="171">
        <f>AF84</f>
        <v>1200000000</v>
      </c>
      <c r="AS84" s="171">
        <f>AM84+AN84</f>
        <v>0</v>
      </c>
      <c r="AT84" s="171">
        <f>SUM(AQ84,AR84,AS84)</f>
        <v>1200000000</v>
      </c>
      <c r="AU84" s="250">
        <v>1200000000</v>
      </c>
      <c r="AV84" s="250"/>
      <c r="AW84" s="250"/>
      <c r="AX84" s="250"/>
      <c r="AY84" s="250"/>
      <c r="AZ84" s="250"/>
      <c r="BA84" s="250"/>
      <c r="BB84" s="251">
        <f t="shared" si="61"/>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2121000</v>
      </c>
      <c r="M85" s="127">
        <f>SUM(M80:M84)</f>
        <v>354207</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855000</v>
      </c>
      <c r="AC85" s="127">
        <f>SUM(AC80:AC84)</f>
        <v>3662303000</v>
      </c>
      <c r="AD85" s="127">
        <f>SUM(AD80:AD84)</f>
        <v>0</v>
      </c>
      <c r="AE85" s="127">
        <f>SUM(AE80:AE84)</f>
        <v>0</v>
      </c>
      <c r="AF85" s="127">
        <f>SUM(AF80:AF84)</f>
        <v>3663158000</v>
      </c>
      <c r="AG85" s="252"/>
      <c r="AH85" s="252"/>
      <c r="AI85" s="252"/>
      <c r="AJ85" s="127">
        <f>SUM(AJ80:AJ84)</f>
        <v>0</v>
      </c>
      <c r="AK85" s="127">
        <f>SUM(AK80:AK84)</f>
        <v>0</v>
      </c>
      <c r="AL85" s="127">
        <f>SUM(AL80:AL84)</f>
        <v>0</v>
      </c>
      <c r="AM85" s="127">
        <f>SUM(AM80:AM84)</f>
        <v>0</v>
      </c>
      <c r="AN85" s="127">
        <f>SUM(AN80:AN84)</f>
        <v>0</v>
      </c>
      <c r="AO85" s="253"/>
      <c r="AP85" s="254"/>
      <c r="AQ85" s="175">
        <f>SUM(AQ80:AQ84)</f>
        <v>2475207</v>
      </c>
      <c r="AR85" s="175">
        <f>SUM(AR80:AR84)</f>
        <v>3663158000</v>
      </c>
      <c r="AS85" s="175">
        <f>SUM(AS80:AS84)</f>
        <v>0</v>
      </c>
      <c r="AT85" s="175">
        <f>SUM(AT80:AT84)</f>
        <v>3665633207</v>
      </c>
      <c r="AU85" s="175">
        <f t="shared" ref="AU85:BB85" si="62">SUM(AU80:AU84)</f>
        <v>3654778207</v>
      </c>
      <c r="AV85" s="175">
        <f t="shared" si="62"/>
        <v>0</v>
      </c>
      <c r="AW85" s="175">
        <f t="shared" si="62"/>
        <v>10000000</v>
      </c>
      <c r="AX85" s="175">
        <f t="shared" si="62"/>
        <v>0</v>
      </c>
      <c r="AY85" s="175">
        <f t="shared" si="62"/>
        <v>0</v>
      </c>
      <c r="AZ85" s="175">
        <f t="shared" si="62"/>
        <v>0</v>
      </c>
      <c r="BA85" s="175">
        <f t="shared" si="62"/>
        <v>0</v>
      </c>
      <c r="BB85" s="175">
        <f t="shared" si="62"/>
        <v>-855000</v>
      </c>
      <c r="BC85" s="169"/>
      <c r="BD85" s="169"/>
      <c r="BE85" s="169"/>
      <c r="BF85" s="169"/>
    </row>
    <row r="86" spans="1:58" ht="94.5" customHeight="1" outlineLevel="2">
      <c r="A86" s="115"/>
      <c r="B86" s="200"/>
      <c r="C86" s="201"/>
      <c r="D86" s="346"/>
      <c r="E86" s="321"/>
      <c r="F86" s="295"/>
      <c r="G86" s="296"/>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2'!AH86*'1. Standard_Cost'!$C$27+'Incremental_Cost Year 2'!AI86*'1. Standard_Cost'!$D$27+'Incremental_Cost Year 2'!AJ86+'Incremental_Cost Year 2'!AL86+AK86</f>
        <v>0</v>
      </c>
      <c r="AN86" s="127">
        <f>AM86*'1. Standard_Cost'!$C$31</f>
        <v>0</v>
      </c>
      <c r="AO86" s="130"/>
      <c r="AQ86" s="171">
        <f>L86+M86</f>
        <v>0</v>
      </c>
      <c r="AR86" s="171">
        <f>AF86</f>
        <v>0</v>
      </c>
      <c r="AS86" s="171">
        <f>AM86+AN86</f>
        <v>0</v>
      </c>
      <c r="AT86" s="171">
        <f>SUM(AQ86,AR86,AS86)</f>
        <v>0</v>
      </c>
      <c r="AU86" s="250"/>
      <c r="AV86" s="250"/>
      <c r="AW86" s="250"/>
      <c r="AX86" s="250"/>
      <c r="AY86" s="250"/>
      <c r="AZ86" s="250"/>
      <c r="BA86" s="250"/>
      <c r="BB86" s="251">
        <f t="shared" ref="BB86:BB87" si="63">SUM(AU86:BA86)-AT86</f>
        <v>0</v>
      </c>
      <c r="BC86" s="169"/>
      <c r="BD86" s="169"/>
      <c r="BE86" s="169"/>
      <c r="BF86" s="169"/>
    </row>
    <row r="87" spans="1:58" ht="124.8" outlineLevel="2">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2'!AH87*'1. Standard_Cost'!$C$27+'Incremental_Cost Year 2'!AI87*'1. Standard_Cost'!$D$27+'Incremental_Cost Year 2'!AJ87+'Incremental_Cost Year 2'!AL87+AK87</f>
        <v>0</v>
      </c>
      <c r="AN87" s="127">
        <f>AM87*'1. Standard_Cost'!$C$31</f>
        <v>0</v>
      </c>
      <c r="AO87" s="130"/>
      <c r="AQ87" s="171">
        <f>L87+M87</f>
        <v>0</v>
      </c>
      <c r="AR87" s="171">
        <f>AF87</f>
        <v>0</v>
      </c>
      <c r="AS87" s="171">
        <f>AM87+AN87</f>
        <v>0</v>
      </c>
      <c r="AT87" s="171">
        <f>SUM(AQ87,AR87,AS87)</f>
        <v>0</v>
      </c>
      <c r="AU87" s="250"/>
      <c r="AV87" s="250"/>
      <c r="AW87" s="250"/>
      <c r="AX87" s="250"/>
      <c r="AY87" s="250"/>
      <c r="AZ87" s="250"/>
      <c r="BA87" s="250"/>
      <c r="BB87" s="251">
        <f t="shared" si="63"/>
        <v>0</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B88" si="64">SUM(AU86:AU87)</f>
        <v>0</v>
      </c>
      <c r="AV88" s="175">
        <f t="shared" si="64"/>
        <v>0</v>
      </c>
      <c r="AW88" s="175">
        <f>SUM(AW86:AW87)</f>
        <v>0</v>
      </c>
      <c r="AX88" s="175">
        <f t="shared" si="64"/>
        <v>0</v>
      </c>
      <c r="AY88" s="175">
        <f t="shared" si="64"/>
        <v>0</v>
      </c>
      <c r="AZ88" s="175">
        <f t="shared" si="64"/>
        <v>0</v>
      </c>
      <c r="BA88" s="175">
        <f t="shared" si="64"/>
        <v>0</v>
      </c>
      <c r="BB88" s="175">
        <f t="shared" si="64"/>
        <v>0</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2'!AH89*'1. Standard_Cost'!$C$27+'Incremental_Cost Year 2'!AI89*'1. Standard_Cost'!$D$27+'Incremental_Cost Year 2'!AJ89+'Incremental_Cost Year 2'!AL89+AK89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5">SUM(AU89:BA89)-AT89</f>
        <v>-0.20000000018626451</v>
      </c>
      <c r="BC89" s="169"/>
      <c r="BD89" s="169"/>
      <c r="BE89" s="169"/>
      <c r="BF89" s="169"/>
    </row>
    <row r="90" spans="1:58" ht="93.6"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2'!AH90*'1. Standard_Cost'!$C$27+'Incremental_Cost Year 2'!AI90*'1. Standard_Cost'!$D$27+'Incremental_Cost Year 2'!AJ90+'Incremental_Cost Year 2'!AL90+AK90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5"/>
        <v>-570000</v>
      </c>
      <c r="BC90" s="169"/>
      <c r="BD90" s="169"/>
      <c r="BE90" s="169"/>
      <c r="BF90" s="169"/>
    </row>
    <row r="91" spans="1:58"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2'!AH91*'1. Standard_Cost'!$C$27+'Incremental_Cost Year 2'!AI91*'1. Standard_Cost'!$D$27+'Incremental_Cost Year 2'!AJ91+'Incremental_Cost Year 2'!AL91+AK91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5"/>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6">SUM(AU89:AU91)</f>
        <v>7332507</v>
      </c>
      <c r="AV92" s="175">
        <f t="shared" si="66"/>
        <v>0</v>
      </c>
      <c r="AW92" s="175">
        <f>SUM(AW89:AW91)</f>
        <v>0</v>
      </c>
      <c r="AX92" s="175">
        <f t="shared" si="66"/>
        <v>0</v>
      </c>
      <c r="AY92" s="175">
        <f t="shared" si="66"/>
        <v>0</v>
      </c>
      <c r="AZ92" s="175">
        <f t="shared" si="66"/>
        <v>0</v>
      </c>
      <c r="BA92" s="175">
        <f t="shared" si="66"/>
        <v>0</v>
      </c>
      <c r="BB92" s="175">
        <f t="shared" si="66"/>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555200</v>
      </c>
      <c r="M93" s="258">
        <f>SUM(M99)</f>
        <v>92718.399999999994</v>
      </c>
      <c r="N93" s="257"/>
      <c r="O93" s="257"/>
      <c r="P93" s="257"/>
      <c r="Q93" s="257"/>
      <c r="R93" s="258">
        <f>SUM(R99)</f>
        <v>0</v>
      </c>
      <c r="S93" s="258">
        <f>SUM(S99)</f>
        <v>0</v>
      </c>
      <c r="T93" s="258">
        <f>SUM(T99)</f>
        <v>0</v>
      </c>
      <c r="U93" s="258">
        <f>SUM(U99)</f>
        <v>0</v>
      </c>
      <c r="V93" s="257"/>
      <c r="W93" s="257"/>
      <c r="X93" s="257"/>
      <c r="Y93" s="258">
        <f>SUM(Y99)</f>
        <v>0</v>
      </c>
      <c r="Z93" s="257"/>
      <c r="AA93" s="257"/>
      <c r="AB93" s="258">
        <f>SUM(AB99)</f>
        <v>950000</v>
      </c>
      <c r="AC93" s="258">
        <f>SUM(AC99)</f>
        <v>69000</v>
      </c>
      <c r="AD93" s="258">
        <f>SUM(AD99)</f>
        <v>0</v>
      </c>
      <c r="AE93" s="258">
        <f>SUM(AE99)</f>
        <v>203800</v>
      </c>
      <c r="AF93" s="258">
        <f>SUM(AF99)</f>
        <v>1222800</v>
      </c>
      <c r="AG93" s="257"/>
      <c r="AH93" s="257"/>
      <c r="AI93" s="257"/>
      <c r="AJ93" s="258">
        <f>SUM(AJ99)</f>
        <v>0</v>
      </c>
      <c r="AK93" s="258">
        <f>SUM(AK99)</f>
        <v>0</v>
      </c>
      <c r="AL93" s="258">
        <f>SUM(AL99)</f>
        <v>0</v>
      </c>
      <c r="AM93" s="258">
        <f>SUM(AM99)</f>
        <v>0</v>
      </c>
      <c r="AN93" s="258">
        <f>SUM(AN99)</f>
        <v>0</v>
      </c>
      <c r="AO93" s="259"/>
      <c r="AP93" s="260"/>
      <c r="AQ93" s="261">
        <f>SUM(AQ99)</f>
        <v>647918.4</v>
      </c>
      <c r="AR93" s="261">
        <f>SUM(AR99)</f>
        <v>1222800</v>
      </c>
      <c r="AS93" s="261">
        <f>SUM(AS99)</f>
        <v>0</v>
      </c>
      <c r="AT93" s="261">
        <f>SUM(AT99)</f>
        <v>1870718.4</v>
      </c>
      <c r="AU93" s="261">
        <f t="shared" ref="AU93:BA93" si="67">SUM(AU99)</f>
        <v>93307</v>
      </c>
      <c r="AV93" s="261">
        <f t="shared" si="67"/>
        <v>0</v>
      </c>
      <c r="AW93" s="261">
        <f>SUM(AW99)</f>
        <v>0</v>
      </c>
      <c r="AX93" s="261">
        <f t="shared" si="67"/>
        <v>0</v>
      </c>
      <c r="AY93" s="261">
        <f t="shared" si="67"/>
        <v>0</v>
      </c>
      <c r="AZ93" s="261">
        <f t="shared" si="67"/>
        <v>0</v>
      </c>
      <c r="BA93" s="261">
        <f t="shared" si="67"/>
        <v>0</v>
      </c>
      <c r="BB93" s="261">
        <f>SUM(BB99)</f>
        <v>-1777411.4</v>
      </c>
    </row>
    <row r="94" spans="1:58" ht="93.6" outlineLevel="2">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v>50</v>
      </c>
      <c r="AB94" s="127">
        <f>+Z94*'1. Standard_Cost'!$B$23+AA94*'1. Standard_Cost'!$C$23</f>
        <v>950000</v>
      </c>
      <c r="AC94" s="128">
        <v>9000</v>
      </c>
      <c r="AD94" s="129"/>
      <c r="AE94" s="127">
        <f>SUM(AD94,AC94,AB94,Y94,U94,T94,S94,R94)*'1. Standard_Cost'!$B$31</f>
        <v>191800</v>
      </c>
      <c r="AF94" s="127">
        <f>SUM(AE94,AD94,AC94,AB94,Y94,U94,T94,S94,R94)</f>
        <v>1150800</v>
      </c>
      <c r="AG94" s="126"/>
      <c r="AH94" s="126"/>
      <c r="AI94" s="126"/>
      <c r="AJ94" s="130"/>
      <c r="AK94" s="130"/>
      <c r="AL94" s="130"/>
      <c r="AM94" s="127">
        <f>AG94*'1. Standard_Cost'!$B$27+'Incremental_Cost Year 2'!AH94*'1. Standard_Cost'!$C$27+'Incremental_Cost Year 2'!AI94*'1. Standard_Cost'!$D$27+'Incremental_Cost Year 2'!AJ94+'Incremental_Cost Year 2'!AL94+AK94</f>
        <v>0</v>
      </c>
      <c r="AN94" s="127">
        <f>AM94*'1. Standard_Cost'!$C$31</f>
        <v>0</v>
      </c>
      <c r="AO94" s="130"/>
      <c r="AQ94" s="171">
        <f>L94+M94</f>
        <v>82506.899999999994</v>
      </c>
      <c r="AR94" s="171">
        <f>AF94</f>
        <v>1150800</v>
      </c>
      <c r="AS94" s="171">
        <f>AM94+AN94</f>
        <v>0</v>
      </c>
      <c r="AT94" s="171">
        <f>SUM(AQ94,AR94,AS94)</f>
        <v>1233306.8999999999</v>
      </c>
      <c r="AU94" s="250">
        <v>93307</v>
      </c>
      <c r="AV94" s="250"/>
      <c r="AW94" s="250"/>
      <c r="AX94" s="250"/>
      <c r="AY94" s="250"/>
      <c r="AZ94" s="250"/>
      <c r="BA94" s="250"/>
      <c r="BB94" s="251">
        <f t="shared" ref="BB94:BB98" si="68">SUM(AU94:BA94)-AT94</f>
        <v>-1139999.8999999999</v>
      </c>
      <c r="BC94" s="169"/>
      <c r="BD94" s="169"/>
      <c r="BE94" s="169"/>
      <c r="BF94" s="169"/>
    </row>
    <row r="95" spans="1:58"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2'!AH95*'1. Standard_Cost'!$C$27+'Incremental_Cost Year 2'!AI95*'1. Standard_Cost'!$D$27+'Incremental_Cost Year 2'!AJ95+'Incremental_Cost Year 2'!AL95+AK95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8"/>
        <v>0</v>
      </c>
      <c r="BC95" s="169"/>
      <c r="BD95" s="169"/>
      <c r="BE95" s="169"/>
      <c r="BF95" s="169"/>
    </row>
    <row r="96" spans="1:58"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2'!AH96*'1. Standard_Cost'!$C$27+'Incremental_Cost Year 2'!AI96*'1. Standard_Cost'!$D$27+'Incremental_Cost Year 2'!AJ96+'Incremental_Cost Year 2'!AL96+AK96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8"/>
        <v>0</v>
      </c>
      <c r="BC96" s="169"/>
      <c r="BD96" s="169"/>
      <c r="BE96" s="169"/>
      <c r="BF96" s="169"/>
    </row>
    <row r="97" spans="1:58" ht="93.6" outlineLevel="2">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2'!AH97*'1. Standard_Cost'!$C$27+'Incremental_Cost Year 2'!AI97*'1. Standard_Cost'!$D$27+'Incremental_Cost Year 2'!AJ97+'Incremental_Cost Year 2'!AL97+AK97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8"/>
        <v>0</v>
      </c>
      <c r="BC97" s="169"/>
      <c r="BD97" s="169"/>
      <c r="BE97" s="169"/>
      <c r="BF97" s="169"/>
    </row>
    <row r="98" spans="1:58" ht="78" outlineLevel="2">
      <c r="A98" s="115"/>
      <c r="B98" s="200"/>
      <c r="C98" s="201"/>
      <c r="D98" s="133"/>
      <c r="E98" s="323"/>
      <c r="F98" s="308"/>
      <c r="G98" s="309"/>
      <c r="H98" s="109" t="s">
        <v>431</v>
      </c>
      <c r="I98" s="130" t="s">
        <v>4</v>
      </c>
      <c r="J98" s="126">
        <v>2</v>
      </c>
      <c r="K98" s="126">
        <v>3</v>
      </c>
      <c r="L98" s="125">
        <f>IF(I98&lt;&gt;0,((VLOOKUP(I98,'1. Standard_Cost'!$B$4:$D$11,2)+VLOOKUP(I98,'1. Standard_Cost'!$B$4:$D$11,3))*J98*K98),"0")</f>
        <v>484500</v>
      </c>
      <c r="M98" s="125">
        <f>L98*'1. Standard_Cost'!$F$4</f>
        <v>80911.5</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60000</v>
      </c>
      <c r="AD98" s="129"/>
      <c r="AE98" s="127">
        <f>SUM(AD98,AC98,AB98,Y98,U98,T98,S98,R98)*'1. Standard_Cost'!$B$31</f>
        <v>12000</v>
      </c>
      <c r="AF98" s="127">
        <f>SUM(AE98,AD98,AC98,AB98,Y98,U98,T98,S98,R98)</f>
        <v>72000</v>
      </c>
      <c r="AG98" s="126"/>
      <c r="AH98" s="126"/>
      <c r="AI98" s="126"/>
      <c r="AJ98" s="130"/>
      <c r="AK98" s="130"/>
      <c r="AL98" s="130"/>
      <c r="AM98" s="127">
        <f>AG98*'1. Standard_Cost'!$B$27+'Incremental_Cost Year 2'!AH98*'1. Standard_Cost'!$C$27+'Incremental_Cost Year 2'!AI98*'1. Standard_Cost'!$D$27+'Incremental_Cost Year 2'!AJ98+'Incremental_Cost Year 2'!AL98+AK98</f>
        <v>0</v>
      </c>
      <c r="AN98" s="127">
        <f>AM98*'1. Standard_Cost'!$C$31</f>
        <v>0</v>
      </c>
      <c r="AO98" s="262"/>
      <c r="AQ98" s="171">
        <f>L98+M98</f>
        <v>565411.5</v>
      </c>
      <c r="AR98" s="171">
        <f>AF98</f>
        <v>72000</v>
      </c>
      <c r="AS98" s="171">
        <f>AM98+AN98</f>
        <v>0</v>
      </c>
      <c r="AT98" s="171">
        <f>SUM(AQ98,AR98,AS98)</f>
        <v>637411.5</v>
      </c>
      <c r="AU98" s="250"/>
      <c r="AV98" s="250"/>
      <c r="AW98" s="250"/>
      <c r="AX98" s="250"/>
      <c r="AY98" s="250"/>
      <c r="AZ98" s="250"/>
      <c r="BA98" s="250"/>
      <c r="BB98" s="251">
        <f t="shared" si="68"/>
        <v>-637411.5</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555200</v>
      </c>
      <c r="M99" s="127">
        <f>SUM(M94:M98)</f>
        <v>92718.399999999994</v>
      </c>
      <c r="N99" s="252"/>
      <c r="O99" s="252"/>
      <c r="P99" s="252"/>
      <c r="Q99" s="252"/>
      <c r="R99" s="127">
        <f>SUM(R94:R98)</f>
        <v>0</v>
      </c>
      <c r="S99" s="127">
        <f>SUM(S94:S98)</f>
        <v>0</v>
      </c>
      <c r="T99" s="127">
        <f>SUM(T94:T98)</f>
        <v>0</v>
      </c>
      <c r="U99" s="127">
        <f>SUM(U94:U98)</f>
        <v>0</v>
      </c>
      <c r="V99" s="252"/>
      <c r="W99" s="252"/>
      <c r="X99" s="252"/>
      <c r="Y99" s="127">
        <f>SUM(Y94:Y98)</f>
        <v>0</v>
      </c>
      <c r="Z99" s="127">
        <f>SUM(Z94:Z98)</f>
        <v>0</v>
      </c>
      <c r="AA99" s="252"/>
      <c r="AB99" s="127">
        <f>SUM(AB94:AB98)</f>
        <v>950000</v>
      </c>
      <c r="AC99" s="127">
        <f>SUM(AC94:AC98)</f>
        <v>69000</v>
      </c>
      <c r="AD99" s="127">
        <f>SUM(AD94:AD98)</f>
        <v>0</v>
      </c>
      <c r="AE99" s="127">
        <f>SUM(AE94:AE98)</f>
        <v>203800</v>
      </c>
      <c r="AF99" s="127">
        <f>SUM(AF94:AF98)</f>
        <v>1222800</v>
      </c>
      <c r="AG99" s="252"/>
      <c r="AH99" s="252"/>
      <c r="AI99" s="252"/>
      <c r="AJ99" s="127">
        <f>SUM(AJ94:AJ98)</f>
        <v>0</v>
      </c>
      <c r="AK99" s="127">
        <f>SUM(AK94:AK98)</f>
        <v>0</v>
      </c>
      <c r="AL99" s="127">
        <f>SUM(AL94:AL98)</f>
        <v>0</v>
      </c>
      <c r="AM99" s="127">
        <f>SUM(AM94:AM98)</f>
        <v>0</v>
      </c>
      <c r="AN99" s="127">
        <f>SUM(AN94:AN98)</f>
        <v>0</v>
      </c>
      <c r="AO99" s="253"/>
      <c r="AP99" s="254"/>
      <c r="AQ99" s="175">
        <f>SUM(AQ94:AQ98)</f>
        <v>647918.4</v>
      </c>
      <c r="AR99" s="175">
        <f t="shared" ref="AR99:BA99" si="69">SUM(AR94:AR98)</f>
        <v>1222800</v>
      </c>
      <c r="AS99" s="175">
        <f t="shared" si="69"/>
        <v>0</v>
      </c>
      <c r="AT99" s="175">
        <f t="shared" si="69"/>
        <v>1870718.4</v>
      </c>
      <c r="AU99" s="175">
        <f t="shared" si="69"/>
        <v>93307</v>
      </c>
      <c r="AV99" s="175">
        <f t="shared" si="69"/>
        <v>0</v>
      </c>
      <c r="AW99" s="175">
        <f t="shared" si="69"/>
        <v>0</v>
      </c>
      <c r="AX99" s="175">
        <f t="shared" si="69"/>
        <v>0</v>
      </c>
      <c r="AY99" s="175">
        <f t="shared" si="69"/>
        <v>0</v>
      </c>
      <c r="AZ99" s="175">
        <f t="shared" si="69"/>
        <v>0</v>
      </c>
      <c r="BA99" s="175">
        <f t="shared" si="69"/>
        <v>0</v>
      </c>
      <c r="BB99" s="251">
        <f t="shared" ref="BB99" si="70">SUM(AU99:BA99)-AT99</f>
        <v>-1777411.4</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0</v>
      </c>
      <c r="M100" s="258">
        <f>SUM(M105)</f>
        <v>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AC105</f>
        <v>0</v>
      </c>
      <c r="AD100" s="258">
        <f>AD105</f>
        <v>0</v>
      </c>
      <c r="AE100" s="258">
        <f>AE105</f>
        <v>0</v>
      </c>
      <c r="AF100" s="258">
        <f>SUM(AF105)</f>
        <v>0</v>
      </c>
      <c r="AG100" s="257"/>
      <c r="AH100" s="257"/>
      <c r="AI100" s="257"/>
      <c r="AJ100" s="258">
        <f>AJ105</f>
        <v>0</v>
      </c>
      <c r="AK100" s="258">
        <f>AK105</f>
        <v>0</v>
      </c>
      <c r="AL100" s="258">
        <f>AL105</f>
        <v>0</v>
      </c>
      <c r="AM100" s="258">
        <f>AM105</f>
        <v>0</v>
      </c>
      <c r="AN100" s="258">
        <f>AN105</f>
        <v>0</v>
      </c>
      <c r="AO100" s="259"/>
      <c r="AP100" s="260"/>
      <c r="AQ100" s="261">
        <f>SUM(AQ105)</f>
        <v>0</v>
      </c>
      <c r="AR100" s="261">
        <f>SUM(AR105)</f>
        <v>0</v>
      </c>
      <c r="AS100" s="261">
        <f>SUM(AS105)</f>
        <v>0</v>
      </c>
      <c r="AT100" s="261">
        <f>SUM(AT105)</f>
        <v>0</v>
      </c>
      <c r="AU100" s="261">
        <f t="shared" ref="AU100:BA100" si="71">AU105</f>
        <v>0</v>
      </c>
      <c r="AV100" s="261">
        <f t="shared" si="71"/>
        <v>0</v>
      </c>
      <c r="AW100" s="261">
        <f>AW105</f>
        <v>0</v>
      </c>
      <c r="AX100" s="261">
        <f t="shared" si="71"/>
        <v>0</v>
      </c>
      <c r="AY100" s="261">
        <f t="shared" si="71"/>
        <v>0</v>
      </c>
      <c r="AZ100" s="261">
        <f t="shared" si="71"/>
        <v>0</v>
      </c>
      <c r="BA100" s="261">
        <f t="shared" si="71"/>
        <v>0</v>
      </c>
      <c r="BB100" s="261">
        <f>SUM(BB105)</f>
        <v>0</v>
      </c>
    </row>
    <row r="101" spans="1:58" ht="46.8" outlineLevel="2">
      <c r="A101" s="115"/>
      <c r="B101" s="303"/>
      <c r="C101" s="329"/>
      <c r="D101" s="342"/>
      <c r="E101" s="328"/>
      <c r="F101" s="328"/>
      <c r="G101" s="328"/>
      <c r="H101" s="199" t="s">
        <v>433</v>
      </c>
      <c r="I101" s="130"/>
      <c r="J101" s="126"/>
      <c r="K101" s="126"/>
      <c r="L101" s="125" t="str">
        <f>IF(I101&lt;&gt;0,((VLOOKUP(I101,'1. Standard_Cost'!$B$4:$D$11,2)+VLOOKUP(I101,'1. Standard_Cost'!$B$4:$D$11,3))*J101*K101),"0")</f>
        <v>0</v>
      </c>
      <c r="M101" s="125">
        <f>L101*'1. Standard_Cost'!$F$4</f>
        <v>0</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c r="AD101" s="129"/>
      <c r="AE101" s="127">
        <f>SUM(AD101,AC101,AB101,Y101,U101,T101,S101,R101)*'1. Standard_Cost'!$B$31</f>
        <v>0</v>
      </c>
      <c r="AF101" s="127">
        <f>SUM(AE101,AD101,AC101,AB101,Y101,U101,T101,S101,R101)</f>
        <v>0</v>
      </c>
      <c r="AG101" s="126"/>
      <c r="AH101" s="126"/>
      <c r="AI101" s="126"/>
      <c r="AJ101" s="130"/>
      <c r="AK101" s="130"/>
      <c r="AL101" s="130"/>
      <c r="AM101" s="127">
        <f>AG101*'1. Standard_Cost'!$B$27+'Incremental_Cost Year 2'!AH101*'1. Standard_Cost'!$C$27+'Incremental_Cost Year 2'!AI101*'1. Standard_Cost'!$D$27+'Incremental_Cost Year 2'!AJ101+'Incremental_Cost Year 2'!AL101+AK101</f>
        <v>0</v>
      </c>
      <c r="AN101" s="127">
        <f>AM101*'1. Standard_Cost'!$C$31</f>
        <v>0</v>
      </c>
      <c r="AO101" s="130"/>
      <c r="AQ101" s="171">
        <f>L101+M101</f>
        <v>0</v>
      </c>
      <c r="AR101" s="171">
        <f>AF101</f>
        <v>0</v>
      </c>
      <c r="AS101" s="171">
        <f>AM101+AN101</f>
        <v>0</v>
      </c>
      <c r="AT101" s="171">
        <f>SUM(AQ101,AR101,AS101)</f>
        <v>0</v>
      </c>
      <c r="AU101" s="250"/>
      <c r="AV101" s="250"/>
      <c r="AW101" s="250"/>
      <c r="AX101" s="250"/>
      <c r="AY101" s="250"/>
      <c r="AZ101" s="250"/>
      <c r="BA101" s="250"/>
      <c r="BB101" s="251">
        <f t="shared" ref="BB101:BB104" si="72">SUM(AU101:BA101)-AT101</f>
        <v>0</v>
      </c>
      <c r="BC101" s="169"/>
      <c r="BD101" s="169"/>
      <c r="BE101" s="169"/>
      <c r="BF101" s="169"/>
    </row>
    <row r="102" spans="1:58" ht="46.8" outlineLevel="2">
      <c r="A102" s="115"/>
      <c r="B102" s="200"/>
      <c r="C102" s="330"/>
      <c r="D102" s="343"/>
      <c r="E102" s="328"/>
      <c r="F102" s="328"/>
      <c r="G102" s="328"/>
      <c r="H102" s="199" t="s">
        <v>434</v>
      </c>
      <c r="I102" s="130"/>
      <c r="J102" s="126"/>
      <c r="K102" s="126"/>
      <c r="L102" s="125" t="str">
        <f>IF(I102&lt;&gt;0,((VLOOKUP(I102,'1. Standard_Cost'!$B$4:$D$11,2)+VLOOKUP(I102,'1. Standard_Cost'!$B$4:$D$11,3))*J102*K102),"0")</f>
        <v>0</v>
      </c>
      <c r="M102" s="125">
        <f>L102*'1. Standard_Cost'!$F$4</f>
        <v>0</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c r="AD102" s="129"/>
      <c r="AE102" s="127">
        <f>SUM(AD102,AC102,AB102,Y102,U102,T102,S102,R102)*'1. Standard_Cost'!$B$31</f>
        <v>0</v>
      </c>
      <c r="AF102" s="127">
        <f>SUM(AE102,AD102,AC102,AB102,Y102,U102,T102,S102,R102)</f>
        <v>0</v>
      </c>
      <c r="AG102" s="126"/>
      <c r="AH102" s="126"/>
      <c r="AI102" s="126"/>
      <c r="AJ102" s="130"/>
      <c r="AK102" s="130"/>
      <c r="AL102" s="130"/>
      <c r="AM102" s="127">
        <f>AG102*'1. Standard_Cost'!$B$27+'Incremental_Cost Year 2'!AH102*'1. Standard_Cost'!$C$27+'Incremental_Cost Year 2'!AI102*'1. Standard_Cost'!$D$27+'Incremental_Cost Year 2'!AJ102+'Incremental_Cost Year 2'!AL102+AK102</f>
        <v>0</v>
      </c>
      <c r="AN102" s="127">
        <f>AM102*'1. Standard_Cost'!$C$31</f>
        <v>0</v>
      </c>
      <c r="AO102" s="130"/>
      <c r="AQ102" s="171">
        <f>L102+M102</f>
        <v>0</v>
      </c>
      <c r="AR102" s="171">
        <f>AF102</f>
        <v>0</v>
      </c>
      <c r="AS102" s="171">
        <f>AM102+AN102</f>
        <v>0</v>
      </c>
      <c r="AT102" s="171">
        <f>SUM(AQ102,AR102,AS102)</f>
        <v>0</v>
      </c>
      <c r="AU102" s="250"/>
      <c r="AV102" s="250"/>
      <c r="AW102" s="250"/>
      <c r="AX102" s="250"/>
      <c r="AY102" s="250"/>
      <c r="AZ102" s="250"/>
      <c r="BA102" s="250"/>
      <c r="BB102" s="251">
        <f t="shared" si="72"/>
        <v>0</v>
      </c>
      <c r="BC102" s="169"/>
      <c r="BD102" s="169"/>
      <c r="BE102" s="169"/>
      <c r="BF102" s="169"/>
    </row>
    <row r="103" spans="1:58" ht="31.2"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2'!AH103*'1. Standard_Cost'!$C$27+'Incremental_Cost Year 2'!AI103*'1. Standard_Cost'!$D$27+'Incremental_Cost Year 2'!AJ103+'Incremental_Cost Year 2'!AL103+AK103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72"/>
        <v>0</v>
      </c>
      <c r="BC103" s="169"/>
      <c r="BD103" s="169"/>
      <c r="BE103" s="169"/>
      <c r="BF103" s="169"/>
    </row>
    <row r="104" spans="1:58" ht="62.4" outlineLevel="2">
      <c r="A104" s="115"/>
      <c r="B104" s="310"/>
      <c r="C104" s="331"/>
      <c r="D104" s="344"/>
      <c r="E104" s="328"/>
      <c r="F104" s="328"/>
      <c r="G104" s="328"/>
      <c r="H104" s="103" t="s">
        <v>436</v>
      </c>
      <c r="I104" s="130"/>
      <c r="J104" s="126"/>
      <c r="K104" s="126"/>
      <c r="L104" s="125" t="str">
        <f>IF(I104&lt;&gt;0,((VLOOKUP(I104,'1. Standard_Cost'!$B$4:$D$11,2)+VLOOKUP(I104,'1. Standard_Cost'!$B$4:$D$11,3))*J104*K104),"0")</f>
        <v>0</v>
      </c>
      <c r="M104" s="125">
        <f>L104*'1. Standard_Cost'!$F$4</f>
        <v>0</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c r="AD104" s="129"/>
      <c r="AE104" s="127">
        <f>SUM(AD104,AC104,AB104,Y104,U104,T104,S104,R104)*'1. Standard_Cost'!$B$31</f>
        <v>0</v>
      </c>
      <c r="AF104" s="127">
        <f>SUM(AE104,AD104,AC104,AB104,Y104,U104,T104,S104,R104)</f>
        <v>0</v>
      </c>
      <c r="AG104" s="126"/>
      <c r="AH104" s="126"/>
      <c r="AI104" s="126"/>
      <c r="AJ104" s="130"/>
      <c r="AK104" s="130"/>
      <c r="AL104" s="130"/>
      <c r="AM104" s="127">
        <f>AG104*'1. Standard_Cost'!$B$27+'Incremental_Cost Year 2'!AH104*'1. Standard_Cost'!$C$27+'Incremental_Cost Year 2'!AI104*'1. Standard_Cost'!$D$27+'Incremental_Cost Year 2'!AJ104+'Incremental_Cost Year 2'!AL104+AK104</f>
        <v>0</v>
      </c>
      <c r="AN104" s="127">
        <f>AM104*'1. Standard_Cost'!$C$31</f>
        <v>0</v>
      </c>
      <c r="AO104" s="262"/>
      <c r="AQ104" s="171">
        <f>L104+M104</f>
        <v>0</v>
      </c>
      <c r="AR104" s="171">
        <f>AF104</f>
        <v>0</v>
      </c>
      <c r="AS104" s="171">
        <f>AM104+AN104</f>
        <v>0</v>
      </c>
      <c r="AT104" s="171">
        <f>SUM(AQ104,AR104,AS104)</f>
        <v>0</v>
      </c>
      <c r="AU104" s="250"/>
      <c r="AV104" s="250"/>
      <c r="AW104" s="250"/>
      <c r="AX104" s="250"/>
      <c r="AY104" s="250"/>
      <c r="AZ104" s="250"/>
      <c r="BA104" s="250"/>
      <c r="BB104" s="251">
        <f t="shared" si="72"/>
        <v>0</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0</v>
      </c>
      <c r="M105" s="127">
        <f>SUM(M101:M104)</f>
        <v>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0</v>
      </c>
      <c r="AD105" s="127">
        <f>SUM(AD101:AD104)</f>
        <v>0</v>
      </c>
      <c r="AE105" s="127">
        <f>SUM(AE101:AE104)</f>
        <v>0</v>
      </c>
      <c r="AF105" s="127">
        <f>SUM(AF101:AF104)</f>
        <v>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0</v>
      </c>
      <c r="AR105" s="175">
        <f>SUM(AR101:AR104)</f>
        <v>0</v>
      </c>
      <c r="AS105" s="175">
        <f>SUM(AS101:AS104)</f>
        <v>0</v>
      </c>
      <c r="AT105" s="175">
        <f>SUM(AT101:AT104)</f>
        <v>0</v>
      </c>
      <c r="AU105" s="175">
        <f t="shared" ref="AU105:BB105" si="73">SUM(AU101:AU104)</f>
        <v>0</v>
      </c>
      <c r="AV105" s="175">
        <f t="shared" si="73"/>
        <v>0</v>
      </c>
      <c r="AW105" s="175">
        <f>SUM(AW101:AW104)</f>
        <v>0</v>
      </c>
      <c r="AX105" s="175">
        <f t="shared" si="73"/>
        <v>0</v>
      </c>
      <c r="AY105" s="175">
        <f t="shared" si="73"/>
        <v>0</v>
      </c>
      <c r="AZ105" s="175">
        <f t="shared" si="73"/>
        <v>0</v>
      </c>
      <c r="BA105" s="175">
        <f t="shared" si="73"/>
        <v>0</v>
      </c>
      <c r="BB105" s="175">
        <f t="shared" si="73"/>
        <v>0</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 t="shared" ref="AR106:BA106" si="74">SUM(AR110)</f>
        <v>0</v>
      </c>
      <c r="AS106" s="261">
        <f t="shared" si="74"/>
        <v>0</v>
      </c>
      <c r="AT106" s="261">
        <f t="shared" si="74"/>
        <v>0</v>
      </c>
      <c r="AU106" s="261">
        <f t="shared" si="74"/>
        <v>0</v>
      </c>
      <c r="AV106" s="261">
        <f t="shared" si="74"/>
        <v>0</v>
      </c>
      <c r="AW106" s="261">
        <f t="shared" si="74"/>
        <v>0</v>
      </c>
      <c r="AX106" s="261">
        <f t="shared" si="74"/>
        <v>0</v>
      </c>
      <c r="AY106" s="261">
        <f t="shared" si="74"/>
        <v>0</v>
      </c>
      <c r="AZ106" s="261">
        <f t="shared" si="74"/>
        <v>0</v>
      </c>
      <c r="BA106" s="261">
        <f t="shared" si="74"/>
        <v>0</v>
      </c>
      <c r="BB106" s="261">
        <f>SUM(BB110)</f>
        <v>0</v>
      </c>
    </row>
    <row r="107" spans="1:58" ht="62.4" outlineLevel="2">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2'!AH107*'1. Standard_Cost'!$C$27+'Incremental_Cost Year 2'!AI107*'1. Standard_Cost'!$D$27+'Incremental_Cost Year 2'!AJ107+'Incremental_Cost Year 2'!AL107+AK107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5">SUM(AU107:BA107)-AT107</f>
        <v>0</v>
      </c>
      <c r="BC107" s="169"/>
      <c r="BD107" s="169"/>
      <c r="BE107" s="169"/>
      <c r="BF107" s="169"/>
    </row>
    <row r="108" spans="1:58" ht="78" outlineLevel="2">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2'!AH108*'1. Standard_Cost'!$C$27+'Incremental_Cost Year 2'!AI108*'1. Standard_Cost'!$D$27+'Incremental_Cost Year 2'!AJ108+'Incremental_Cost Year 2'!AL108+AK108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5"/>
        <v>0</v>
      </c>
      <c r="BC108" s="169"/>
      <c r="BD108" s="169"/>
      <c r="BE108" s="169"/>
      <c r="BF108" s="169"/>
    </row>
    <row r="109" spans="1:58" ht="78" outlineLevel="2">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2'!AH109*'1. Standard_Cost'!$C$27+'Incremental_Cost Year 2'!AI109*'1. Standard_Cost'!$D$27+'Incremental_Cost Year 2'!AJ109+'Incremental_Cost Year 2'!AL109+AK109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5"/>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6">SUM(AU107:AU109)</f>
        <v>0</v>
      </c>
      <c r="AV110" s="175">
        <f t="shared" si="76"/>
        <v>0</v>
      </c>
      <c r="AW110" s="175">
        <f>SUM(AW107:AW109)</f>
        <v>0</v>
      </c>
      <c r="AX110" s="175">
        <f t="shared" si="76"/>
        <v>0</v>
      </c>
      <c r="AY110" s="175">
        <f t="shared" si="76"/>
        <v>0</v>
      </c>
      <c r="AZ110" s="175">
        <f t="shared" si="76"/>
        <v>0</v>
      </c>
      <c r="BA110" s="175">
        <f t="shared" si="76"/>
        <v>0</v>
      </c>
      <c r="BB110" s="175">
        <f t="shared" si="76"/>
        <v>0</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3973300</v>
      </c>
      <c r="M111" s="258">
        <f>SUM(M117)</f>
        <v>663541.10000000009</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556520</v>
      </c>
      <c r="AD111" s="258">
        <f>SUM(AD117)</f>
        <v>0</v>
      </c>
      <c r="AE111" s="258">
        <f>SUM(AE117)</f>
        <v>206304</v>
      </c>
      <c r="AF111" s="258">
        <f>SUM(AF117)</f>
        <v>1237824</v>
      </c>
      <c r="AG111" s="257"/>
      <c r="AH111" s="257"/>
      <c r="AI111" s="257"/>
      <c r="AJ111" s="258">
        <f>SUM(AJ117)</f>
        <v>0</v>
      </c>
      <c r="AK111" s="258">
        <f>SUM(AK117)</f>
        <v>0</v>
      </c>
      <c r="AL111" s="258">
        <f>SUM(AL117)</f>
        <v>0</v>
      </c>
      <c r="AM111" s="258">
        <f>SUM(AM117)</f>
        <v>0</v>
      </c>
      <c r="AN111" s="258">
        <f>SUM(AN117)</f>
        <v>0</v>
      </c>
      <c r="AO111" s="259"/>
      <c r="AP111" s="260"/>
      <c r="AQ111" s="261">
        <f>SUM(AQ117)</f>
        <v>4636841.0999999996</v>
      </c>
      <c r="AR111" s="261">
        <f t="shared" ref="AR111:BA111" si="77">SUM(AR117)</f>
        <v>1237824</v>
      </c>
      <c r="AS111" s="261">
        <f t="shared" si="77"/>
        <v>0</v>
      </c>
      <c r="AT111" s="261">
        <f t="shared" si="77"/>
        <v>5874665.0999999996</v>
      </c>
      <c r="AU111" s="261">
        <f t="shared" si="77"/>
        <v>5304666</v>
      </c>
      <c r="AV111" s="261">
        <f t="shared" si="77"/>
        <v>0</v>
      </c>
      <c r="AW111" s="261">
        <f t="shared" si="77"/>
        <v>0</v>
      </c>
      <c r="AX111" s="261">
        <f t="shared" si="77"/>
        <v>0</v>
      </c>
      <c r="AY111" s="261">
        <f t="shared" si="77"/>
        <v>0</v>
      </c>
      <c r="AZ111" s="261">
        <f t="shared" si="77"/>
        <v>0</v>
      </c>
      <c r="BA111" s="261">
        <f t="shared" si="77"/>
        <v>0</v>
      </c>
      <c r="BB111" s="261">
        <f>SUM(BB117)</f>
        <v>-569999.10000000009</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2'!AH112*'1. Standard_Cost'!$C$27+'Incremental_Cost Year 2'!AI112*'1. Standard_Cost'!$D$27+'Incremental_Cost Year 2'!AJ112+'Incremental_Cost Year 2'!AL112+AK112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8">SUM(AU112:BA112)-AT112</f>
        <v>0</v>
      </c>
      <c r="BC112" s="169"/>
      <c r="BD112" s="169"/>
      <c r="BE112" s="169"/>
      <c r="BF112" s="169"/>
    </row>
    <row r="113" spans="1:58" ht="63" customHeight="1" outlineLevel="2">
      <c r="A113" s="115"/>
      <c r="B113" s="200"/>
      <c r="C113" s="201"/>
      <c r="D113" s="208"/>
      <c r="E113" s="323"/>
      <c r="F113" s="308"/>
      <c r="G113" s="309"/>
      <c r="H113" s="199" t="s">
        <v>441</v>
      </c>
      <c r="I113" s="130" t="s">
        <v>3</v>
      </c>
      <c r="J113" s="126">
        <v>3</v>
      </c>
      <c r="K113" s="126">
        <v>7</v>
      </c>
      <c r="L113" s="125">
        <f>IF(I113&lt;&gt;0,((VLOOKUP(I113,'1. Standard_Cost'!$B$4:$D$11,2)+VLOOKUP(I113,'1. Standard_Cost'!$B$4:$D$11,3))*J113*K113),"0")</f>
        <v>2116800</v>
      </c>
      <c r="M113" s="125">
        <f>L113*'1. Standard_Cost'!$F$4</f>
        <v>353505.60000000003</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296500</v>
      </c>
      <c r="AD113" s="129"/>
      <c r="AE113" s="127">
        <f>SUM(AD113,AC113,AB113,Y113,U113,T113,S113,R113)*'1. Standard_Cost'!$B$31</f>
        <v>59300</v>
      </c>
      <c r="AF113" s="127">
        <f>SUM(AE113,AD113,AC113,AB113,Y113,U113,T113,S113,R113)</f>
        <v>355800</v>
      </c>
      <c r="AG113" s="126"/>
      <c r="AH113" s="126"/>
      <c r="AI113" s="126"/>
      <c r="AJ113" s="130"/>
      <c r="AK113" s="130"/>
      <c r="AL113" s="130"/>
      <c r="AM113" s="127">
        <f>AG113*'1. Standard_Cost'!$B$27+'Incremental_Cost Year 2'!AH113*'1. Standard_Cost'!$C$27+'Incremental_Cost Year 2'!AI113*'1. Standard_Cost'!$D$27+'Incremental_Cost Year 2'!AJ113+'Incremental_Cost Year 2'!AL113+AK113</f>
        <v>0</v>
      </c>
      <c r="AN113" s="127">
        <f>AM113*'1. Standard_Cost'!$C$31</f>
        <v>0</v>
      </c>
      <c r="AO113" s="130"/>
      <c r="AQ113" s="171">
        <f>L113+M113</f>
        <v>2470305.6</v>
      </c>
      <c r="AR113" s="171">
        <f>AF113</f>
        <v>355800</v>
      </c>
      <c r="AS113" s="171">
        <f>AM113+AN113</f>
        <v>0</v>
      </c>
      <c r="AT113" s="171">
        <f>SUM(AQ113,AR113,AS113)</f>
        <v>2826105.6</v>
      </c>
      <c r="AU113" s="250">
        <v>2826106</v>
      </c>
      <c r="AV113" s="250"/>
      <c r="AW113" s="250"/>
      <c r="AX113" s="250"/>
      <c r="AY113" s="250"/>
      <c r="AZ113" s="250"/>
      <c r="BA113" s="250"/>
      <c r="BB113" s="251">
        <f t="shared" si="78"/>
        <v>0.39999999990686774</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2'!AH114*'1. Standard_Cost'!$C$27+'Incremental_Cost Year 2'!AI114*'1. Standard_Cost'!$D$27+'Incremental_Cost Year 2'!AJ114+'Incremental_Cost Year 2'!AL114+AK114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8"/>
        <v>-569999.5</v>
      </c>
      <c r="BC114" s="169"/>
      <c r="BD114" s="169"/>
      <c r="BE114" s="169"/>
      <c r="BF114" s="169"/>
    </row>
    <row r="115" spans="1:58"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2'!AH115*'1. Standard_Cost'!$C$27+'Incremental_Cost Year 2'!AI115*'1. Standard_Cost'!$D$27+'Incremental_Cost Year 2'!AJ115+'Incremental_Cost Year 2'!AL115+AK115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8"/>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2'!AH116*'1. Standard_Cost'!$C$27+'Incremental_Cost Year 2'!AI116*'1. Standard_Cost'!$D$27+'Incremental_Cost Year 2'!AJ116+'Incremental_Cost Year 2'!AL116+AK116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8"/>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3973300</v>
      </c>
      <c r="M117" s="127">
        <f>SUM(M112:M116)</f>
        <v>663541.10000000009</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556520</v>
      </c>
      <c r="AD117" s="127">
        <f>SUM(AD112:AD116)</f>
        <v>0</v>
      </c>
      <c r="AE117" s="127">
        <f>SUM(AE112:AE116)</f>
        <v>206304</v>
      </c>
      <c r="AF117" s="127">
        <f>SUM(AF112:AF116)</f>
        <v>1237824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4636841.0999999996</v>
      </c>
      <c r="AR117" s="175">
        <f>SUM(AR112:AR116)</f>
        <v>1237824</v>
      </c>
      <c r="AS117" s="175">
        <f>SUM(AS112:AS116)</f>
        <v>0</v>
      </c>
      <c r="AT117" s="175">
        <f>SUM(AT112:AT116)</f>
        <v>5874665.0999999996</v>
      </c>
      <c r="AU117" s="175">
        <f t="shared" ref="AU117:BB117" si="79">SUM(AU112:AU116)</f>
        <v>5304666</v>
      </c>
      <c r="AV117" s="175">
        <f t="shared" si="79"/>
        <v>0</v>
      </c>
      <c r="AW117" s="175">
        <f>SUM(AW112:AW116)</f>
        <v>0</v>
      </c>
      <c r="AX117" s="175">
        <f t="shared" si="79"/>
        <v>0</v>
      </c>
      <c r="AY117" s="175">
        <f t="shared" si="79"/>
        <v>0</v>
      </c>
      <c r="AZ117" s="175">
        <f t="shared" si="79"/>
        <v>0</v>
      </c>
      <c r="BA117" s="175">
        <f t="shared" si="79"/>
        <v>0</v>
      </c>
      <c r="BB117" s="175">
        <f t="shared" si="79"/>
        <v>-569999.10000000009</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2520000</v>
      </c>
      <c r="M118" s="258">
        <f>SUM(M122)</f>
        <v>420840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1425000</v>
      </c>
      <c r="AC118" s="258">
        <f>SUM(AC122)</f>
        <v>735210</v>
      </c>
      <c r="AD118" s="258">
        <f>SUM(AD122)</f>
        <v>0</v>
      </c>
      <c r="AE118" s="258">
        <f>SUM(AE122)</f>
        <v>432042</v>
      </c>
      <c r="AF118" s="258">
        <f>SUM(AF122)</f>
        <v>2592252</v>
      </c>
      <c r="AG118" s="257"/>
      <c r="AH118" s="257"/>
      <c r="AI118" s="257"/>
      <c r="AJ118" s="258">
        <f>SUM(AJ122)</f>
        <v>0</v>
      </c>
      <c r="AK118" s="258">
        <f>SUM(AK122)</f>
        <v>0</v>
      </c>
      <c r="AL118" s="258">
        <f>SUM(AL122)</f>
        <v>0</v>
      </c>
      <c r="AM118" s="258">
        <f>SUM(AM122)</f>
        <v>0</v>
      </c>
      <c r="AN118" s="258">
        <f>SUM(AN122)</f>
        <v>0</v>
      </c>
      <c r="AO118" s="259"/>
      <c r="AP118" s="260"/>
      <c r="AQ118" s="261">
        <f>SUM(AQ122)</f>
        <v>2940840</v>
      </c>
      <c r="AR118" s="261">
        <f>SUM(AR122)</f>
        <v>2592252</v>
      </c>
      <c r="AS118" s="261">
        <f>SUM(AS122)</f>
        <v>0</v>
      </c>
      <c r="AT118" s="261">
        <f>SUM(AT122)</f>
        <v>5533092</v>
      </c>
      <c r="AU118" s="261">
        <f t="shared" ref="AU118:BA118" si="80">SUM(AU122)</f>
        <v>3538092</v>
      </c>
      <c r="AV118" s="261">
        <f t="shared" si="80"/>
        <v>0</v>
      </c>
      <c r="AW118" s="261">
        <f>SUM(AW122)</f>
        <v>0</v>
      </c>
      <c r="AX118" s="261">
        <f t="shared" si="80"/>
        <v>0</v>
      </c>
      <c r="AY118" s="261">
        <f t="shared" si="80"/>
        <v>0</v>
      </c>
      <c r="AZ118" s="261">
        <f t="shared" si="80"/>
        <v>0</v>
      </c>
      <c r="BA118" s="261">
        <f t="shared" si="80"/>
        <v>0</v>
      </c>
      <c r="BB118" s="261">
        <f>SUM(BB122)</f>
        <v>-1995000</v>
      </c>
    </row>
    <row r="119" spans="1:58" ht="93.6" outlineLevel="2">
      <c r="A119" s="115"/>
      <c r="B119" s="200"/>
      <c r="C119" s="201"/>
      <c r="D119" s="348"/>
      <c r="E119" s="321"/>
      <c r="F119" s="306"/>
      <c r="G119" s="307"/>
      <c r="H119" s="199" t="s">
        <v>443</v>
      </c>
      <c r="I119" s="130" t="s">
        <v>3</v>
      </c>
      <c r="J119" s="126">
        <v>5</v>
      </c>
      <c r="K119" s="126">
        <v>5</v>
      </c>
      <c r="L119" s="125">
        <f>IF(I119&lt;&gt;0,((VLOOKUP(I119,'1. Standard_Cost'!$B$4:$D$11,2)+VLOOKUP(I119,'1. Standard_Cost'!$B$4:$D$11,3))*J119*K119),"0")</f>
        <v>2520000</v>
      </c>
      <c r="M119" s="125">
        <f>L119*'1. Standard_Cost'!$F$4</f>
        <v>420840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v>75</v>
      </c>
      <c r="AB119" s="127">
        <f>+Z119*'1. Standard_Cost'!$B$23+AA119*'1. Standard_Cost'!$C$23</f>
        <v>1425000</v>
      </c>
      <c r="AC119" s="128">
        <v>735210</v>
      </c>
      <c r="AD119" s="129"/>
      <c r="AE119" s="127">
        <f>SUM(AD119,AC119,AB119,Y119,U119,T119,S119,R119)*'1. Standard_Cost'!$B$31</f>
        <v>432042</v>
      </c>
      <c r="AF119" s="127">
        <f>SUM(AE119,AD119,AC119,AB119,Y119,U119,T119,S119,R119)</f>
        <v>2592252</v>
      </c>
      <c r="AG119" s="126"/>
      <c r="AH119" s="126"/>
      <c r="AI119" s="126"/>
      <c r="AJ119" s="130"/>
      <c r="AK119" s="130"/>
      <c r="AL119" s="130"/>
      <c r="AM119" s="127">
        <f>AG119*'1. Standard_Cost'!$B$27+'Incremental_Cost Year 2'!AH119*'1. Standard_Cost'!$C$27+'Incremental_Cost Year 2'!AI119*'1. Standard_Cost'!$D$27+'Incremental_Cost Year 2'!AJ119+'Incremental_Cost Year 2'!AL119+AK119</f>
        <v>0</v>
      </c>
      <c r="AN119" s="127">
        <f>AM119*'1. Standard_Cost'!$C$31</f>
        <v>0</v>
      </c>
      <c r="AO119" s="130"/>
      <c r="AQ119" s="171">
        <f>L119+M119</f>
        <v>2940840</v>
      </c>
      <c r="AR119" s="171">
        <f>AF119</f>
        <v>2592252</v>
      </c>
      <c r="AS119" s="171">
        <f>AM119+AN119</f>
        <v>0</v>
      </c>
      <c r="AT119" s="171">
        <f>SUM(AQ119,AR119,AS119)</f>
        <v>5533092</v>
      </c>
      <c r="AU119" s="250">
        <v>3538092</v>
      </c>
      <c r="AV119" s="250"/>
      <c r="AW119" s="250"/>
      <c r="AX119" s="250"/>
      <c r="AY119" s="250"/>
      <c r="AZ119" s="250"/>
      <c r="BA119" s="250"/>
      <c r="BB119" s="251">
        <f t="shared" ref="BB119:BB121" si="81">SUM(AU119:BA119)-AT119</f>
        <v>-1995000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2'!AH120*'1. Standard_Cost'!$C$27+'Incremental_Cost Year 2'!AI120*'1. Standard_Cost'!$D$27+'Incremental_Cost Year 2'!AJ120+'Incremental_Cost Year 2'!AL120+AK120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81"/>
        <v>0</v>
      </c>
      <c r="BC120" s="169"/>
      <c r="BD120" s="169"/>
      <c r="BE120" s="169"/>
      <c r="BF120" s="169"/>
    </row>
    <row r="121" spans="1:58" ht="109.2"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2'!AH121*'1. Standard_Cost'!$C$27+'Incremental_Cost Year 2'!AI121*'1. Standard_Cost'!$D$27+'Incremental_Cost Year 2'!AJ121+'Incremental_Cost Year 2'!AL121+AK121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81"/>
        <v>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2520000</v>
      </c>
      <c r="M122" s="127">
        <f>SUM(M119:M121)</f>
        <v>420840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1425000</v>
      </c>
      <c r="AC122" s="127">
        <f>SUM(AC119:AC121)</f>
        <v>735210</v>
      </c>
      <c r="AD122" s="127">
        <f>SUM(AD119:AD121)</f>
        <v>0</v>
      </c>
      <c r="AE122" s="127">
        <f>SUM(AE119:AE121)</f>
        <v>432042</v>
      </c>
      <c r="AF122" s="127">
        <f>SUM(AF119:AF121)</f>
        <v>2592252</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2940840</v>
      </c>
      <c r="AR122" s="175">
        <f>SUM(AR119:AR121)</f>
        <v>2592252</v>
      </c>
      <c r="AS122" s="175">
        <f>SUM(AS119:AS121)</f>
        <v>0</v>
      </c>
      <c r="AT122" s="175">
        <f>SUM(AT119:AT121)</f>
        <v>5533092</v>
      </c>
      <c r="AU122" s="175">
        <f t="shared" ref="AU122:BB122" si="82">SUM(AU119:AU121)</f>
        <v>3538092</v>
      </c>
      <c r="AV122" s="175">
        <f t="shared" si="82"/>
        <v>0</v>
      </c>
      <c r="AW122" s="175">
        <f>SUM(AW119:AW121)</f>
        <v>0</v>
      </c>
      <c r="AX122" s="175">
        <f t="shared" si="82"/>
        <v>0</v>
      </c>
      <c r="AY122" s="175">
        <f t="shared" si="82"/>
        <v>0</v>
      </c>
      <c r="AZ122" s="175">
        <f t="shared" si="82"/>
        <v>0</v>
      </c>
      <c r="BA122" s="175">
        <f t="shared" si="82"/>
        <v>0</v>
      </c>
      <c r="BB122" s="175">
        <f t="shared" si="82"/>
        <v>-1995000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24719357.142857146</v>
      </c>
      <c r="M123" s="258">
        <f>SUM(M133)</f>
        <v>4128132.6428571432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570000</v>
      </c>
      <c r="AC123" s="258">
        <f>SUM(AC133)</f>
        <v>4077212</v>
      </c>
      <c r="AD123" s="258">
        <f>SUM(AD133)</f>
        <v>0</v>
      </c>
      <c r="AE123" s="258">
        <f>SUM(AE133)</f>
        <v>929442.4</v>
      </c>
      <c r="AF123" s="258">
        <f>SUM(AF133)</f>
        <v>5576654.4000000004</v>
      </c>
      <c r="AG123" s="257"/>
      <c r="AH123" s="257"/>
      <c r="AI123" s="257"/>
      <c r="AJ123" s="258">
        <f>SUM(AJ133)</f>
        <v>0</v>
      </c>
      <c r="AK123" s="258">
        <f>SUM(AK133)</f>
        <v>0</v>
      </c>
      <c r="AL123" s="258">
        <f>SUM(AL133)</f>
        <v>0</v>
      </c>
      <c r="AM123" s="258">
        <f>SUM(AM133)</f>
        <v>0</v>
      </c>
      <c r="AN123" s="258">
        <f>SUM(AN133)</f>
        <v>0</v>
      </c>
      <c r="AO123" s="259"/>
      <c r="AP123" s="260"/>
      <c r="AQ123" s="261">
        <f>SUM(AQ133)</f>
        <v>28847489.785714284</v>
      </c>
      <c r="AR123" s="261">
        <f>SUM(AR133)</f>
        <v>5576654.4000000004</v>
      </c>
      <c r="AS123" s="261">
        <f>SUM(AS133)</f>
        <v>0</v>
      </c>
      <c r="AT123" s="261">
        <f>SUM(AT133)</f>
        <v>34424144.18571429</v>
      </c>
      <c r="AU123" s="261">
        <f t="shared" ref="AU123:BA123" si="83">SUM(AU133)</f>
        <v>33626145</v>
      </c>
      <c r="AV123" s="261">
        <f t="shared" si="83"/>
        <v>0</v>
      </c>
      <c r="AW123" s="261">
        <f>SUM(AW133)</f>
        <v>0</v>
      </c>
      <c r="AX123" s="261">
        <f t="shared" si="83"/>
        <v>0</v>
      </c>
      <c r="AY123" s="261">
        <f t="shared" si="83"/>
        <v>0</v>
      </c>
      <c r="AZ123" s="261">
        <f t="shared" si="83"/>
        <v>0</v>
      </c>
      <c r="BA123" s="261">
        <f t="shared" si="83"/>
        <v>0</v>
      </c>
      <c r="BB123" s="261">
        <f t="shared" ref="BB123" si="84">SUM(BB133)</f>
        <v>-797999.18571428582</v>
      </c>
    </row>
    <row r="124" spans="1:58" ht="78" outlineLevel="2">
      <c r="A124" s="115"/>
      <c r="B124" s="200"/>
      <c r="C124" s="201"/>
      <c r="D124" s="346"/>
      <c r="E124" s="321"/>
      <c r="F124" s="306"/>
      <c r="G124" s="307"/>
      <c r="H124" s="199" t="s">
        <v>549</v>
      </c>
      <c r="I124" s="130" t="s">
        <v>5</v>
      </c>
      <c r="J124" s="126">
        <v>5</v>
      </c>
      <c r="K124" s="126">
        <v>9</v>
      </c>
      <c r="L124" s="125">
        <f>IF(I124&lt;&gt;0,((VLOOKUP(I124,'1. Standard_Cost'!$B$4:$D$11,2)+VLOOKUP(I124,'1. Standard_Cost'!$B$4:$D$11,3))*J124*K124),"0")</f>
        <v>3181500</v>
      </c>
      <c r="M124" s="125">
        <f>L124*'1. Standard_Cost'!$F$4</f>
        <v>531310.5</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v>30</v>
      </c>
      <c r="AB124" s="127">
        <f>+Z124*'1. Standard_Cost'!$B$23+AA124*'1. Standard_Cost'!$C$23</f>
        <v>570000</v>
      </c>
      <c r="AC124" s="128">
        <v>910000</v>
      </c>
      <c r="AD124" s="129"/>
      <c r="AE124" s="127">
        <f>SUM(AD124,AC124,AB124,Y124,U124,T124,S124,R124)*'1. Standard_Cost'!$B$31</f>
        <v>296000</v>
      </c>
      <c r="AF124" s="127">
        <f t="shared" ref="AF124:AF132" si="85">SUM(AE124,AD124,AC124,AB124,Y124,U124,T124,S124,R124)</f>
        <v>1776000</v>
      </c>
      <c r="AG124" s="126"/>
      <c r="AH124" s="126"/>
      <c r="AI124" s="126"/>
      <c r="AJ124" s="130"/>
      <c r="AK124" s="130"/>
      <c r="AL124" s="130"/>
      <c r="AM124" s="127">
        <f>AG124*'1. Standard_Cost'!$B$27+'Incremental_Cost Year 2'!AH124*'1. Standard_Cost'!$C$27+'Incremental_Cost Year 2'!AI124*'1. Standard_Cost'!$D$27+'Incremental_Cost Year 2'!AJ124+'Incremental_Cost Year 2'!AL124+AK124</f>
        <v>0</v>
      </c>
      <c r="AN124" s="127">
        <f>AM124*'1. Standard_Cost'!$C$31</f>
        <v>0</v>
      </c>
      <c r="AO124" s="130"/>
      <c r="AQ124" s="171">
        <f t="shared" ref="AQ124:AQ132" si="86">L124+M124</f>
        <v>3712810.5</v>
      </c>
      <c r="AR124" s="171">
        <f t="shared" ref="AR124:AR132" si="87">AF124</f>
        <v>1776000</v>
      </c>
      <c r="AS124" s="171">
        <f t="shared" ref="AS124:AS132" si="88">AM124+AN124</f>
        <v>0</v>
      </c>
      <c r="AT124" s="171">
        <f t="shared" ref="AT124:AT132" si="89">SUM(AQ124,AR124,AS124)</f>
        <v>5488810.5</v>
      </c>
      <c r="AU124" s="250">
        <v>4690811</v>
      </c>
      <c r="AV124" s="250"/>
      <c r="AW124" s="250"/>
      <c r="AX124" s="250"/>
      <c r="AY124" s="250"/>
      <c r="AZ124" s="250"/>
      <c r="BA124" s="250"/>
      <c r="BB124" s="251">
        <f t="shared" ref="BB124:BB132" si="90">SUM(AU124:BA124)-AT124</f>
        <v>-797999.5</v>
      </c>
      <c r="BC124" s="169"/>
      <c r="BD124" s="169"/>
      <c r="BE124" s="169"/>
      <c r="BF124" s="169"/>
    </row>
    <row r="125" spans="1:58" ht="46.8"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5"/>
        <v>1737600</v>
      </c>
      <c r="AG125" s="126"/>
      <c r="AH125" s="126"/>
      <c r="AI125" s="126"/>
      <c r="AJ125" s="130"/>
      <c r="AK125" s="130"/>
      <c r="AL125" s="130"/>
      <c r="AM125" s="127">
        <f>AG125*'1. Standard_Cost'!$B$27+'Incremental_Cost Year 2'!AH125*'1. Standard_Cost'!$C$27+'Incremental_Cost Year 2'!AI125*'1. Standard_Cost'!$D$27+'Incremental_Cost Year 2'!AJ125+'Incremental_Cost Year 2'!AL125+AK125</f>
        <v>0</v>
      </c>
      <c r="AN125" s="127">
        <f>AM125*'1. Standard_Cost'!$C$31</f>
        <v>0</v>
      </c>
      <c r="AO125" s="130"/>
      <c r="AQ125" s="171">
        <f t="shared" si="86"/>
        <v>12064646.057142857</v>
      </c>
      <c r="AR125" s="171">
        <f t="shared" si="87"/>
        <v>1737600</v>
      </c>
      <c r="AS125" s="171">
        <f t="shared" si="88"/>
        <v>0</v>
      </c>
      <c r="AT125" s="171">
        <f t="shared" si="89"/>
        <v>13802246.057142857</v>
      </c>
      <c r="AU125" s="250">
        <v>13802246</v>
      </c>
      <c r="AV125" s="250"/>
      <c r="AW125" s="250"/>
      <c r="AX125" s="250"/>
      <c r="AY125" s="250"/>
      <c r="AZ125" s="250"/>
      <c r="BA125" s="250"/>
      <c r="BB125" s="251">
        <f t="shared" si="90"/>
        <v>-5.714285746216774E-2</v>
      </c>
      <c r="BC125" s="169"/>
      <c r="BD125" s="169"/>
      <c r="BE125" s="169"/>
      <c r="BF125" s="169"/>
    </row>
    <row r="126" spans="1:58" ht="46.8"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5"/>
        <v>1158206.3999999999</v>
      </c>
      <c r="AG126" s="126"/>
      <c r="AH126" s="126"/>
      <c r="AI126" s="126"/>
      <c r="AJ126" s="130"/>
      <c r="AK126" s="130"/>
      <c r="AL126" s="130"/>
      <c r="AM126" s="127">
        <f>AG126*'1. Standard_Cost'!$B$27+'Incremental_Cost Year 2'!AH126*'1. Standard_Cost'!$C$27+'Incremental_Cost Year 2'!AI126*'1. Standard_Cost'!$D$27+'Incremental_Cost Year 2'!AJ126+'Incremental_Cost Year 2'!AL126+AK126</f>
        <v>0</v>
      </c>
      <c r="AN126" s="127">
        <f>AM126*'1. Standard_Cost'!$C$31</f>
        <v>0</v>
      </c>
      <c r="AO126" s="130"/>
      <c r="AQ126" s="171">
        <f t="shared" si="86"/>
        <v>8043097.3714285716</v>
      </c>
      <c r="AR126" s="171">
        <f t="shared" si="87"/>
        <v>1158206.3999999999</v>
      </c>
      <c r="AS126" s="171">
        <f t="shared" si="88"/>
        <v>0</v>
      </c>
      <c r="AT126" s="171">
        <f t="shared" si="89"/>
        <v>9201303.771428572</v>
      </c>
      <c r="AU126" s="250">
        <v>9201304</v>
      </c>
      <c r="AV126" s="250"/>
      <c r="AW126" s="250"/>
      <c r="AX126" s="250"/>
      <c r="AY126" s="250"/>
      <c r="AZ126" s="250"/>
      <c r="BA126" s="250"/>
      <c r="BB126" s="251">
        <f t="shared" si="90"/>
        <v>0.22857142798602581</v>
      </c>
      <c r="BC126" s="169"/>
      <c r="BD126" s="169"/>
      <c r="BE126" s="169"/>
      <c r="BF126" s="169"/>
    </row>
    <row r="127" spans="1:58" ht="46.8" outlineLevel="2">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5"/>
        <v>904848</v>
      </c>
      <c r="AG127" s="126"/>
      <c r="AH127" s="126"/>
      <c r="AI127" s="126"/>
      <c r="AJ127" s="130"/>
      <c r="AK127" s="130"/>
      <c r="AL127" s="130"/>
      <c r="AM127" s="127">
        <f>AG127*'1. Standard_Cost'!$B$27+'Incremental_Cost Year 2'!AH127*'1. Standard_Cost'!$C$27+'Incremental_Cost Year 2'!AI127*'1. Standard_Cost'!$D$27+'Incremental_Cost Year 2'!AJ127+'Incremental_Cost Year 2'!AL127+AK127</f>
        <v>0</v>
      </c>
      <c r="AN127" s="127">
        <f>AM127*'1. Standard_Cost'!$C$31</f>
        <v>0</v>
      </c>
      <c r="AO127" s="130"/>
      <c r="AQ127" s="171">
        <f t="shared" si="86"/>
        <v>5026935.8571428563</v>
      </c>
      <c r="AR127" s="171">
        <f t="shared" si="87"/>
        <v>904848</v>
      </c>
      <c r="AS127" s="171">
        <f t="shared" si="88"/>
        <v>0</v>
      </c>
      <c r="AT127" s="171">
        <f t="shared" si="89"/>
        <v>5931783.8571428563</v>
      </c>
      <c r="AU127" s="250">
        <v>5931784</v>
      </c>
      <c r="AV127" s="250"/>
      <c r="AW127" s="250"/>
      <c r="AX127" s="250"/>
      <c r="AY127" s="250"/>
      <c r="AZ127" s="250"/>
      <c r="BA127" s="250"/>
      <c r="BB127" s="251">
        <f t="shared" si="90"/>
        <v>0.14285714365541935</v>
      </c>
      <c r="BC127" s="169"/>
      <c r="BD127" s="169"/>
      <c r="BE127" s="169"/>
      <c r="BF127" s="169"/>
    </row>
    <row r="128" spans="1:58" ht="62.4" outlineLevel="2">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5"/>
        <v>0</v>
      </c>
      <c r="AG128" s="126"/>
      <c r="AH128" s="126"/>
      <c r="AI128" s="126"/>
      <c r="AJ128" s="130"/>
      <c r="AK128" s="130"/>
      <c r="AL128" s="130"/>
      <c r="AM128" s="127">
        <f>AG128*'1. Standard_Cost'!$B$27+'Incremental_Cost Year 2'!AH128*'1. Standard_Cost'!$C$27+'Incremental_Cost Year 2'!AI128*'1. Standard_Cost'!$D$27+'Incremental_Cost Year 2'!AJ128+'Incremental_Cost Year 2'!AL128+AK128</f>
        <v>0</v>
      </c>
      <c r="AN128" s="127">
        <f>AM128*'1. Standard_Cost'!$C$31</f>
        <v>0</v>
      </c>
      <c r="AO128" s="130"/>
      <c r="AQ128" s="171">
        <f t="shared" si="86"/>
        <v>0</v>
      </c>
      <c r="AR128" s="171">
        <f t="shared" si="87"/>
        <v>0</v>
      </c>
      <c r="AS128" s="171">
        <f t="shared" si="88"/>
        <v>0</v>
      </c>
      <c r="AT128" s="171">
        <f t="shared" si="89"/>
        <v>0</v>
      </c>
      <c r="AU128" s="250"/>
      <c r="AV128" s="250"/>
      <c r="AW128" s="250"/>
      <c r="AX128" s="250"/>
      <c r="AY128" s="250"/>
      <c r="AZ128" s="250"/>
      <c r="BA128" s="250"/>
      <c r="BB128" s="251">
        <f t="shared" si="90"/>
        <v>0</v>
      </c>
      <c r="BC128" s="169"/>
      <c r="BD128" s="169"/>
      <c r="BE128" s="169"/>
      <c r="BF128" s="169"/>
    </row>
    <row r="129" spans="1:58" ht="31.2" outlineLevel="2">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5"/>
        <v>0</v>
      </c>
      <c r="AG129" s="126"/>
      <c r="AH129" s="126"/>
      <c r="AI129" s="126"/>
      <c r="AJ129" s="130"/>
      <c r="AK129" s="130"/>
      <c r="AL129" s="130"/>
      <c r="AM129" s="127">
        <f>AG129*'1. Standard_Cost'!$B$27+'Incremental_Cost Year 2'!AH129*'1. Standard_Cost'!$C$27+'Incremental_Cost Year 2'!AI129*'1. Standard_Cost'!$D$27+'Incremental_Cost Year 2'!AJ129+'Incremental_Cost Year 2'!AL129+AK129</f>
        <v>0</v>
      </c>
      <c r="AN129" s="127">
        <f>AM129*'1. Standard_Cost'!$C$31</f>
        <v>0</v>
      </c>
      <c r="AO129" s="130"/>
      <c r="AQ129" s="171">
        <f t="shared" si="86"/>
        <v>0</v>
      </c>
      <c r="AR129" s="171">
        <f t="shared" si="87"/>
        <v>0</v>
      </c>
      <c r="AS129" s="171">
        <f t="shared" si="88"/>
        <v>0</v>
      </c>
      <c r="AT129" s="171">
        <f t="shared" si="89"/>
        <v>0</v>
      </c>
      <c r="AU129" s="250"/>
      <c r="AV129" s="250"/>
      <c r="AW129" s="250"/>
      <c r="AX129" s="250"/>
      <c r="AY129" s="250"/>
      <c r="AZ129" s="250"/>
      <c r="BA129" s="250"/>
      <c r="BB129" s="251">
        <f t="shared" si="90"/>
        <v>0</v>
      </c>
      <c r="BC129" s="169"/>
      <c r="BD129" s="169"/>
      <c r="BE129" s="169"/>
      <c r="BF129" s="169"/>
    </row>
    <row r="130" spans="1:58" ht="62.4" outlineLevel="2">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5"/>
        <v>0</v>
      </c>
      <c r="AG130" s="126"/>
      <c r="AH130" s="126"/>
      <c r="AI130" s="126"/>
      <c r="AJ130" s="130"/>
      <c r="AK130" s="130"/>
      <c r="AL130" s="130"/>
      <c r="AM130" s="127">
        <f>AG130*'1. Standard_Cost'!$B$27+'Incremental_Cost Year 2'!AH130*'1. Standard_Cost'!$C$27+'Incremental_Cost Year 2'!AI130*'1. Standard_Cost'!$D$27+'Incremental_Cost Year 2'!AJ130+'Incremental_Cost Year 2'!AL130+AK130</f>
        <v>0</v>
      </c>
      <c r="AN130" s="127">
        <f>AM130*'1. Standard_Cost'!$C$31</f>
        <v>0</v>
      </c>
      <c r="AO130" s="130"/>
      <c r="AQ130" s="171">
        <f t="shared" si="86"/>
        <v>0</v>
      </c>
      <c r="AR130" s="171">
        <f t="shared" si="87"/>
        <v>0</v>
      </c>
      <c r="AS130" s="171">
        <f t="shared" si="88"/>
        <v>0</v>
      </c>
      <c r="AT130" s="171">
        <f t="shared" si="89"/>
        <v>0</v>
      </c>
      <c r="AU130" s="250"/>
      <c r="AV130" s="250"/>
      <c r="AW130" s="250"/>
      <c r="AX130" s="250"/>
      <c r="AY130" s="250"/>
      <c r="AZ130" s="250"/>
      <c r="BA130" s="250"/>
      <c r="BB130" s="251">
        <f t="shared" si="90"/>
        <v>0</v>
      </c>
      <c r="BC130" s="169"/>
      <c r="BD130" s="169"/>
      <c r="BE130" s="169"/>
      <c r="BF130" s="169"/>
    </row>
    <row r="131" spans="1:58" ht="31.2" outlineLevel="2">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5"/>
        <v>0</v>
      </c>
      <c r="AG131" s="126"/>
      <c r="AH131" s="126"/>
      <c r="AI131" s="126"/>
      <c r="AJ131" s="130"/>
      <c r="AK131" s="130"/>
      <c r="AL131" s="130"/>
      <c r="AM131" s="127">
        <f>AG131*'1. Standard_Cost'!$B$27+'Incremental_Cost Year 2'!AH131*'1. Standard_Cost'!$C$27+'Incremental_Cost Year 2'!AI131*'1. Standard_Cost'!$D$27+'Incremental_Cost Year 2'!AJ131+'Incremental_Cost Year 2'!AL131+AK131</f>
        <v>0</v>
      </c>
      <c r="AN131" s="127">
        <f>AM131*'1. Standard_Cost'!$C$31</f>
        <v>0</v>
      </c>
      <c r="AO131" s="130"/>
      <c r="AQ131" s="171">
        <f t="shared" si="86"/>
        <v>0</v>
      </c>
      <c r="AR131" s="171">
        <f t="shared" si="87"/>
        <v>0</v>
      </c>
      <c r="AS131" s="171">
        <f t="shared" si="88"/>
        <v>0</v>
      </c>
      <c r="AT131" s="171">
        <f t="shared" si="89"/>
        <v>0</v>
      </c>
      <c r="AU131" s="250"/>
      <c r="AV131" s="250"/>
      <c r="AW131" s="250"/>
      <c r="AX131" s="250"/>
      <c r="AY131" s="250"/>
      <c r="AZ131" s="250"/>
      <c r="BA131" s="250"/>
      <c r="BB131" s="251">
        <f t="shared" si="90"/>
        <v>0</v>
      </c>
      <c r="BC131" s="169"/>
      <c r="BD131" s="169"/>
      <c r="BE131" s="169"/>
      <c r="BF131" s="169"/>
    </row>
    <row r="132" spans="1:58" ht="94.5" customHeight="1" outlineLevel="2">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5"/>
        <v>0</v>
      </c>
      <c r="AG132" s="126"/>
      <c r="AH132" s="126"/>
      <c r="AI132" s="126"/>
      <c r="AJ132" s="130"/>
      <c r="AK132" s="130"/>
      <c r="AL132" s="130"/>
      <c r="AM132" s="127">
        <f>AG132*'1. Standard_Cost'!$B$27+'Incremental_Cost Year 2'!AH132*'1. Standard_Cost'!$C$27+'Incremental_Cost Year 2'!AI132*'1. Standard_Cost'!$D$27+'Incremental_Cost Year 2'!AJ132+'Incremental_Cost Year 2'!AL132+AK132</f>
        <v>0</v>
      </c>
      <c r="AN132" s="127">
        <f>AM132*'1. Standard_Cost'!$C$31</f>
        <v>0</v>
      </c>
      <c r="AO132" s="130"/>
      <c r="AQ132" s="171">
        <f t="shared" si="86"/>
        <v>0</v>
      </c>
      <c r="AR132" s="171">
        <f t="shared" si="87"/>
        <v>0</v>
      </c>
      <c r="AS132" s="171">
        <f t="shared" si="88"/>
        <v>0</v>
      </c>
      <c r="AT132" s="171">
        <f t="shared" si="89"/>
        <v>0</v>
      </c>
      <c r="AU132" s="250"/>
      <c r="AV132" s="250"/>
      <c r="AW132" s="250"/>
      <c r="AX132" s="250"/>
      <c r="AY132" s="250"/>
      <c r="AZ132" s="250"/>
      <c r="BA132" s="250"/>
      <c r="BB132" s="251">
        <f t="shared" si="90"/>
        <v>0</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24719357.142857146</v>
      </c>
      <c r="M133" s="127">
        <f>SUM(M124:M132)</f>
        <v>4128132.6428571432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570000</v>
      </c>
      <c r="AC133" s="127">
        <f>SUM(AC124:AC132)</f>
        <v>4077212</v>
      </c>
      <c r="AD133" s="127">
        <f>SUM(AD124:AD132)</f>
        <v>0</v>
      </c>
      <c r="AE133" s="127">
        <f>SUM(AE124:AE132)</f>
        <v>929442.4</v>
      </c>
      <c r="AF133" s="127">
        <f>SUM(AF124:AF132)</f>
        <v>5576654.4000000004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28847489.785714284</v>
      </c>
      <c r="AR133" s="175">
        <f>SUM(AR124:AR132)</f>
        <v>5576654.4000000004</v>
      </c>
      <c r="AS133" s="175">
        <f>SUM(AS124:AS132)</f>
        <v>0</v>
      </c>
      <c r="AT133" s="175">
        <f>SUM(AT124:AT132)</f>
        <v>34424144.18571429</v>
      </c>
      <c r="AU133" s="175">
        <f t="shared" ref="AU133:BB133" si="91">SUM(AU124:AU132)</f>
        <v>33626145</v>
      </c>
      <c r="AV133" s="175">
        <f t="shared" si="91"/>
        <v>0</v>
      </c>
      <c r="AW133" s="175">
        <f>SUM(AW124:AW132)</f>
        <v>0</v>
      </c>
      <c r="AX133" s="175">
        <f t="shared" si="91"/>
        <v>0</v>
      </c>
      <c r="AY133" s="175">
        <f t="shared" si="91"/>
        <v>0</v>
      </c>
      <c r="AZ133" s="175">
        <f t="shared" si="91"/>
        <v>0</v>
      </c>
      <c r="BA133" s="175">
        <f t="shared" si="91"/>
        <v>0</v>
      </c>
      <c r="BB133" s="175">
        <f t="shared" si="91"/>
        <v>-797999.18571428582</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11030200000</v>
      </c>
      <c r="AD134" s="258">
        <f>SUM(AD139)</f>
        <v>0</v>
      </c>
      <c r="AE134" s="258">
        <f>SUM(AE139)</f>
        <v>2040000</v>
      </c>
      <c r="AF134" s="258">
        <f>SUM(AF139)</f>
        <v>11032240000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11032240000</v>
      </c>
      <c r="AS134" s="261">
        <f>SUM(AS139)</f>
        <v>0</v>
      </c>
      <c r="AT134" s="261">
        <f>SUM(AT139)</f>
        <v>11034220165.6</v>
      </c>
      <c r="AU134" s="261">
        <f t="shared" ref="AU134:BA134" si="92">SUM(AU139)</f>
        <v>11034220166</v>
      </c>
      <c r="AV134" s="261">
        <f t="shared" si="92"/>
        <v>0</v>
      </c>
      <c r="AW134" s="261">
        <f>SUM(AW139)</f>
        <v>0</v>
      </c>
      <c r="AX134" s="261">
        <f t="shared" si="92"/>
        <v>0</v>
      </c>
      <c r="AY134" s="261">
        <f t="shared" si="92"/>
        <v>0</v>
      </c>
      <c r="AZ134" s="261">
        <f t="shared" si="92"/>
        <v>0</v>
      </c>
      <c r="BA134" s="261">
        <f t="shared" si="92"/>
        <v>0</v>
      </c>
      <c r="BB134" s="261">
        <f t="shared" ref="BB134" si="93">SUM(BB139)</f>
        <v>0.40000000037252903</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11020000000</v>
      </c>
      <c r="AD135" s="129"/>
      <c r="AE135" s="127"/>
      <c r="AF135" s="127">
        <f>SUM(AE135,AD135,AC135,AB135,Y135,U135,T135,S135,R135)</f>
        <v>11020000000</v>
      </c>
      <c r="AG135" s="126"/>
      <c r="AH135" s="126"/>
      <c r="AI135" s="126"/>
      <c r="AJ135" s="130"/>
      <c r="AK135" s="130"/>
      <c r="AL135" s="130"/>
      <c r="AM135" s="127">
        <f>AG135*'1. Standard_Cost'!$B$27+'Incremental_Cost Year 2'!AH135*'1. Standard_Cost'!$C$27+'Incremental_Cost Year 2'!AI135*'1. Standard_Cost'!$D$27+'Incremental_Cost Year 2'!AJ135+'Incremental_Cost Year 2'!AL135+AK135</f>
        <v>0</v>
      </c>
      <c r="AN135" s="127">
        <f>AM135*'1. Standard_Cost'!$C$31</f>
        <v>0</v>
      </c>
      <c r="AO135" s="130"/>
      <c r="AQ135" s="171">
        <f>L135+M135</f>
        <v>0</v>
      </c>
      <c r="AR135" s="171">
        <f>AF135</f>
        <v>11020000000</v>
      </c>
      <c r="AS135" s="171">
        <f>AM135+AN135</f>
        <v>0</v>
      </c>
      <c r="AT135" s="171">
        <f>SUM(AQ135,AR135,AS135)</f>
        <v>11020000000</v>
      </c>
      <c r="AU135" s="250">
        <v>11020000000</v>
      </c>
      <c r="AV135" s="250"/>
      <c r="AW135" s="250"/>
      <c r="AX135" s="250"/>
      <c r="AY135" s="250"/>
      <c r="AZ135" s="250"/>
      <c r="BA135" s="250"/>
      <c r="BB135" s="251">
        <f t="shared" ref="BB135:BB138" si="94">SUM(AU135:BA135)-AT135</f>
        <v>0</v>
      </c>
      <c r="BC135" s="169"/>
      <c r="BD135" s="169"/>
      <c r="BE135" s="169"/>
      <c r="BF135" s="169"/>
    </row>
    <row r="136" spans="1:58" ht="78" outlineLevel="2">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2'!AH136*'1. Standard_Cost'!$C$27+'Incremental_Cost Year 2'!AI136*'1. Standard_Cost'!$D$27+'Incremental_Cost Year 2'!AJ136+'Incremental_Cost Year 2'!AL136+AK136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94"/>
        <v>0</v>
      </c>
      <c r="BC136" s="169"/>
      <c r="BD136" s="169"/>
      <c r="BE136" s="169"/>
      <c r="BF136" s="169"/>
    </row>
    <row r="137" spans="1:58" ht="94.5" customHeight="1" outlineLevel="2">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2'!AH137*'1. Standard_Cost'!$C$27+'Incremental_Cost Year 2'!AI137*'1. Standard_Cost'!$D$27+'Incremental_Cost Year 2'!AJ137+'Incremental_Cost Year 2'!AL137+AK137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94"/>
        <v>0</v>
      </c>
      <c r="BC137" s="169"/>
      <c r="BD137" s="169"/>
      <c r="BE137" s="169"/>
      <c r="BF137" s="169"/>
    </row>
    <row r="138" spans="1:58" ht="78"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2'!AH138*'1. Standard_Cost'!$C$27+'Incremental_Cost Year 2'!AI138*'1. Standard_Cost'!$D$27+'Incremental_Cost Year 2'!AJ138+'Incremental_Cost Year 2'!AL138+AK138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4"/>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11030200000</v>
      </c>
      <c r="AD139" s="127">
        <f>SUM(AD135:AD138)</f>
        <v>0</v>
      </c>
      <c r="AE139" s="127">
        <f>SUM(AE135:AE138)</f>
        <v>2040000</v>
      </c>
      <c r="AF139" s="127">
        <f>SUM(AF135:AF138)</f>
        <v>11032240000</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1980165.6</v>
      </c>
      <c r="AR139" s="175">
        <f>SUM(AR135:AR138)</f>
        <v>11032240000</v>
      </c>
      <c r="AS139" s="175">
        <f>SUM(AS135:AS138)</f>
        <v>0</v>
      </c>
      <c r="AT139" s="175">
        <f>SUM(AT135:AT138)</f>
        <v>11034220165.6</v>
      </c>
      <c r="AU139" s="175">
        <f t="shared" ref="AU139:BB139" si="95">SUM(AU135:AU138)</f>
        <v>11034220166</v>
      </c>
      <c r="AV139" s="175">
        <f t="shared" si="95"/>
        <v>0</v>
      </c>
      <c r="AW139" s="175">
        <f>SUM(AW135:AW138)</f>
        <v>0</v>
      </c>
      <c r="AX139" s="175">
        <f t="shared" si="95"/>
        <v>0</v>
      </c>
      <c r="AY139" s="175">
        <f t="shared" si="95"/>
        <v>0</v>
      </c>
      <c r="AZ139" s="175">
        <f t="shared" si="95"/>
        <v>0</v>
      </c>
      <c r="BA139" s="175">
        <f t="shared" si="95"/>
        <v>0</v>
      </c>
      <c r="BB139" s="175">
        <f t="shared" si="95"/>
        <v>0.40000000037252903</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A140" si="96">SUM(AU149)</f>
        <v>0</v>
      </c>
      <c r="AV140" s="261">
        <f t="shared" si="96"/>
        <v>0</v>
      </c>
      <c r="AW140" s="261">
        <f>SUM(AW149)</f>
        <v>0</v>
      </c>
      <c r="AX140" s="261">
        <f t="shared" si="96"/>
        <v>0</v>
      </c>
      <c r="AY140" s="261">
        <f t="shared" si="96"/>
        <v>0</v>
      </c>
      <c r="AZ140" s="261">
        <f t="shared" si="96"/>
        <v>0</v>
      </c>
      <c r="BA140" s="261">
        <f t="shared" si="96"/>
        <v>0</v>
      </c>
      <c r="BB140" s="261">
        <f t="shared" ref="BB140" si="97">SUM(BB149)</f>
        <v>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8">SUM(AE141,AD141,AC141,AB141,Y141,U141,T141,S141,R141)</f>
        <v>0</v>
      </c>
      <c r="AG141" s="126"/>
      <c r="AH141" s="126"/>
      <c r="AI141" s="126"/>
      <c r="AJ141" s="130"/>
      <c r="AK141" s="130"/>
      <c r="AL141" s="130"/>
      <c r="AM141" s="127">
        <f>AG141*'1. Standard_Cost'!$B$27+'Incremental_Cost Year 2'!AH141*'1. Standard_Cost'!$C$27+'Incremental_Cost Year 2'!AI141*'1. Standard_Cost'!$D$27+'Incremental_Cost Year 2'!AJ141+'Incremental_Cost Year 2'!AL141+AK141</f>
        <v>0</v>
      </c>
      <c r="AN141" s="127">
        <f>AM141*'1. Standard_Cost'!$C$31</f>
        <v>0</v>
      </c>
      <c r="AO141" s="130"/>
      <c r="AQ141" s="171">
        <f t="shared" ref="AQ141:AQ148" si="99">L141+M141</f>
        <v>0</v>
      </c>
      <c r="AR141" s="171">
        <f t="shared" ref="AR141:AR148" si="100">AF141</f>
        <v>0</v>
      </c>
      <c r="AS141" s="171">
        <f t="shared" ref="AS141:AS148" si="101">AM141+AN141</f>
        <v>0</v>
      </c>
      <c r="AT141" s="171">
        <f t="shared" ref="AT141:AT148" si="102">SUM(AQ141,AR141,AS141)</f>
        <v>0</v>
      </c>
      <c r="AU141" s="250"/>
      <c r="AV141" s="250"/>
      <c r="AW141" s="250"/>
      <c r="AX141" s="250"/>
      <c r="AY141" s="250"/>
      <c r="AZ141" s="250"/>
      <c r="BA141" s="250"/>
      <c r="BB141" s="251">
        <f t="shared" ref="BB141:BB148" si="103">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8"/>
        <v>0</v>
      </c>
      <c r="AG142" s="126"/>
      <c r="AH142" s="126"/>
      <c r="AI142" s="126"/>
      <c r="AJ142" s="130"/>
      <c r="AK142" s="130"/>
      <c r="AL142" s="130"/>
      <c r="AM142" s="127">
        <f>AG142*'1. Standard_Cost'!$B$27+'Incremental_Cost Year 2'!AH142*'1. Standard_Cost'!$C$27+'Incremental_Cost Year 2'!AI142*'1. Standard_Cost'!$D$27+'Incremental_Cost Year 2'!AJ142+'Incremental_Cost Year 2'!AL142+AK142</f>
        <v>0</v>
      </c>
      <c r="AN142" s="127">
        <f>AM142*'1. Standard_Cost'!$C$31</f>
        <v>0</v>
      </c>
      <c r="AO142" s="130"/>
      <c r="AQ142" s="171">
        <f t="shared" si="99"/>
        <v>0</v>
      </c>
      <c r="AR142" s="171">
        <f t="shared" si="100"/>
        <v>0</v>
      </c>
      <c r="AS142" s="171">
        <f t="shared" si="101"/>
        <v>0</v>
      </c>
      <c r="AT142" s="171">
        <f t="shared" si="102"/>
        <v>0</v>
      </c>
      <c r="AU142" s="250"/>
      <c r="AV142" s="250"/>
      <c r="AW142" s="250"/>
      <c r="AX142" s="250"/>
      <c r="AY142" s="250"/>
      <c r="AZ142" s="250"/>
      <c r="BA142" s="250"/>
      <c r="BB142" s="251">
        <f t="shared" si="103"/>
        <v>0</v>
      </c>
      <c r="BC142" s="169"/>
      <c r="BD142" s="169"/>
      <c r="BE142" s="169"/>
      <c r="BF142" s="169"/>
    </row>
    <row r="143" spans="1:58" ht="78" outlineLevel="2">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8"/>
        <v>0</v>
      </c>
      <c r="AG143" s="126"/>
      <c r="AH143" s="126"/>
      <c r="AI143" s="126"/>
      <c r="AJ143" s="130"/>
      <c r="AK143" s="130"/>
      <c r="AL143" s="130"/>
      <c r="AM143" s="127">
        <f>AG143*'1. Standard_Cost'!$B$27+'Incremental_Cost Year 2'!AH143*'1. Standard_Cost'!$C$27+'Incremental_Cost Year 2'!AI143*'1. Standard_Cost'!$D$27+'Incremental_Cost Year 2'!AJ143+'Incremental_Cost Year 2'!AL143+AK143</f>
        <v>0</v>
      </c>
      <c r="AN143" s="127">
        <f>AM143*'1. Standard_Cost'!$C$31</f>
        <v>0</v>
      </c>
      <c r="AO143" s="130"/>
      <c r="AQ143" s="171">
        <f t="shared" si="99"/>
        <v>0</v>
      </c>
      <c r="AR143" s="171">
        <f t="shared" si="100"/>
        <v>0</v>
      </c>
      <c r="AS143" s="171">
        <f t="shared" si="101"/>
        <v>0</v>
      </c>
      <c r="AT143" s="171">
        <f t="shared" si="102"/>
        <v>0</v>
      </c>
      <c r="AU143" s="250"/>
      <c r="AV143" s="250"/>
      <c r="AW143" s="250"/>
      <c r="AX143" s="250"/>
      <c r="AY143" s="250"/>
      <c r="AZ143" s="250"/>
      <c r="BA143" s="250"/>
      <c r="BB143" s="251">
        <f t="shared" si="103"/>
        <v>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8"/>
        <v>0</v>
      </c>
      <c r="AG144" s="126"/>
      <c r="AH144" s="126"/>
      <c r="AI144" s="126"/>
      <c r="AJ144" s="130"/>
      <c r="AK144" s="130"/>
      <c r="AL144" s="130"/>
      <c r="AM144" s="127">
        <f>AG144*'1. Standard_Cost'!$B$27+'Incremental_Cost Year 2'!AH144*'1. Standard_Cost'!$C$27+'Incremental_Cost Year 2'!AI144*'1. Standard_Cost'!$D$27+'Incremental_Cost Year 2'!AJ144+'Incremental_Cost Year 2'!AL144+AK144</f>
        <v>0</v>
      </c>
      <c r="AN144" s="127">
        <f>AM144*'1. Standard_Cost'!$C$31</f>
        <v>0</v>
      </c>
      <c r="AO144" s="130"/>
      <c r="AQ144" s="171">
        <f t="shared" si="99"/>
        <v>0</v>
      </c>
      <c r="AR144" s="171">
        <f t="shared" si="100"/>
        <v>0</v>
      </c>
      <c r="AS144" s="171">
        <f t="shared" si="101"/>
        <v>0</v>
      </c>
      <c r="AT144" s="171">
        <f t="shared" si="102"/>
        <v>0</v>
      </c>
      <c r="AU144" s="250"/>
      <c r="AV144" s="250"/>
      <c r="AW144" s="250"/>
      <c r="AX144" s="250"/>
      <c r="AY144" s="250"/>
      <c r="AZ144" s="250"/>
      <c r="BA144" s="250"/>
      <c r="BB144" s="251">
        <f t="shared" si="103"/>
        <v>0</v>
      </c>
      <c r="BC144" s="169"/>
      <c r="BD144" s="169"/>
      <c r="BE144" s="169"/>
      <c r="BF144" s="169"/>
    </row>
    <row r="145" spans="1:58" ht="93.6" outlineLevel="2">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8"/>
        <v>0</v>
      </c>
      <c r="AG145" s="126"/>
      <c r="AH145" s="126"/>
      <c r="AI145" s="126"/>
      <c r="AJ145" s="130"/>
      <c r="AK145" s="130"/>
      <c r="AL145" s="130"/>
      <c r="AM145" s="127">
        <f>AG145*'1. Standard_Cost'!$B$27+'Incremental_Cost Year 2'!AH145*'1. Standard_Cost'!$C$27+'Incremental_Cost Year 2'!AI145*'1. Standard_Cost'!$D$27+'Incremental_Cost Year 2'!AJ145+'Incremental_Cost Year 2'!AL145+AK145</f>
        <v>0</v>
      </c>
      <c r="AN145" s="127">
        <f>AM145*'1. Standard_Cost'!$C$31</f>
        <v>0</v>
      </c>
      <c r="AO145" s="130"/>
      <c r="AQ145" s="171">
        <f t="shared" si="99"/>
        <v>0</v>
      </c>
      <c r="AR145" s="171">
        <f t="shared" si="100"/>
        <v>0</v>
      </c>
      <c r="AS145" s="171">
        <f t="shared" si="101"/>
        <v>0</v>
      </c>
      <c r="AT145" s="171">
        <f t="shared" si="102"/>
        <v>0</v>
      </c>
      <c r="AU145" s="250"/>
      <c r="AV145" s="250"/>
      <c r="AW145" s="250"/>
      <c r="AX145" s="250"/>
      <c r="AY145" s="250"/>
      <c r="AZ145" s="250"/>
      <c r="BA145" s="250"/>
      <c r="BB145" s="251">
        <f t="shared" si="103"/>
        <v>0</v>
      </c>
      <c r="BC145" s="169"/>
      <c r="BD145" s="169"/>
      <c r="BE145" s="169"/>
      <c r="BF145" s="169"/>
    </row>
    <row r="146" spans="1:58" ht="171.6" outlineLevel="2">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8"/>
        <v>0</v>
      </c>
      <c r="AG146" s="126"/>
      <c r="AH146" s="126"/>
      <c r="AI146" s="126"/>
      <c r="AJ146" s="130"/>
      <c r="AK146" s="130"/>
      <c r="AL146" s="130"/>
      <c r="AM146" s="127">
        <f>AG146*'1. Standard_Cost'!$B$27+'Incremental_Cost Year 2'!AH146*'1. Standard_Cost'!$C$27+'Incremental_Cost Year 2'!AI146*'1. Standard_Cost'!$D$27+'Incremental_Cost Year 2'!AJ146+'Incremental_Cost Year 2'!AL146+AK146</f>
        <v>0</v>
      </c>
      <c r="AN146" s="127">
        <f>AM146*'1. Standard_Cost'!$C$31</f>
        <v>0</v>
      </c>
      <c r="AO146" s="130"/>
      <c r="AQ146" s="171">
        <f t="shared" si="99"/>
        <v>0</v>
      </c>
      <c r="AR146" s="171">
        <f t="shared" si="100"/>
        <v>0</v>
      </c>
      <c r="AS146" s="171">
        <f t="shared" si="101"/>
        <v>0</v>
      </c>
      <c r="AT146" s="171">
        <f t="shared" si="102"/>
        <v>0</v>
      </c>
      <c r="AU146" s="250"/>
      <c r="AV146" s="250"/>
      <c r="AW146" s="250"/>
      <c r="AX146" s="250"/>
      <c r="AY146" s="250"/>
      <c r="AZ146" s="250"/>
      <c r="BA146" s="250"/>
      <c r="BB146" s="251">
        <f t="shared" si="103"/>
        <v>0</v>
      </c>
      <c r="BC146" s="169"/>
      <c r="BD146" s="169"/>
      <c r="BE146" s="169"/>
      <c r="BF146" s="169"/>
    </row>
    <row r="147" spans="1:58" ht="93.6" outlineLevel="2">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8"/>
        <v>0</v>
      </c>
      <c r="AG147" s="126"/>
      <c r="AH147" s="126"/>
      <c r="AI147" s="126"/>
      <c r="AJ147" s="130"/>
      <c r="AK147" s="130"/>
      <c r="AL147" s="130"/>
      <c r="AM147" s="127">
        <f>AG147*'1. Standard_Cost'!$B$27+'Incremental_Cost Year 2'!AH147*'1. Standard_Cost'!$C$27+'Incremental_Cost Year 2'!AI147*'1. Standard_Cost'!$D$27+'Incremental_Cost Year 2'!AJ147+'Incremental_Cost Year 2'!AL147+AK147</f>
        <v>0</v>
      </c>
      <c r="AN147" s="127">
        <f>AM147*'1. Standard_Cost'!$C$31</f>
        <v>0</v>
      </c>
      <c r="AO147" s="130"/>
      <c r="AQ147" s="171">
        <f t="shared" si="99"/>
        <v>0</v>
      </c>
      <c r="AR147" s="171">
        <f t="shared" si="100"/>
        <v>0</v>
      </c>
      <c r="AS147" s="171">
        <f t="shared" si="101"/>
        <v>0</v>
      </c>
      <c r="AT147" s="171">
        <f t="shared" si="102"/>
        <v>0</v>
      </c>
      <c r="AU147" s="250"/>
      <c r="AV147" s="250"/>
      <c r="AW147" s="250"/>
      <c r="AX147" s="250"/>
      <c r="AY147" s="250"/>
      <c r="AZ147" s="250"/>
      <c r="BA147" s="250"/>
      <c r="BB147" s="251">
        <f t="shared" si="103"/>
        <v>0</v>
      </c>
      <c r="BC147" s="169"/>
      <c r="BD147" s="169"/>
      <c r="BE147" s="169"/>
      <c r="BF147" s="169"/>
    </row>
    <row r="148" spans="1:58" ht="124.8" outlineLevel="2">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8"/>
        <v>0</v>
      </c>
      <c r="AG148" s="126"/>
      <c r="AH148" s="126"/>
      <c r="AI148" s="126"/>
      <c r="AJ148" s="130"/>
      <c r="AK148" s="130"/>
      <c r="AL148" s="130"/>
      <c r="AM148" s="127">
        <f>AG148*'1. Standard_Cost'!$B$27+'Incremental_Cost Year 2'!AH148*'1. Standard_Cost'!$C$27+'Incremental_Cost Year 2'!AI148*'1. Standard_Cost'!$D$27+'Incremental_Cost Year 2'!AJ148+'Incremental_Cost Year 2'!AL148+AK148</f>
        <v>0</v>
      </c>
      <c r="AN148" s="127">
        <f>AM148*'1. Standard_Cost'!$C$31</f>
        <v>0</v>
      </c>
      <c r="AO148" s="130"/>
      <c r="AQ148" s="171">
        <f t="shared" si="99"/>
        <v>0</v>
      </c>
      <c r="AR148" s="171">
        <f t="shared" si="100"/>
        <v>0</v>
      </c>
      <c r="AS148" s="171">
        <f t="shared" si="101"/>
        <v>0</v>
      </c>
      <c r="AT148" s="171">
        <f t="shared" si="102"/>
        <v>0</v>
      </c>
      <c r="AU148" s="250"/>
      <c r="AV148" s="250"/>
      <c r="AW148" s="250"/>
      <c r="AX148" s="250"/>
      <c r="AY148" s="250"/>
      <c r="AZ148" s="250"/>
      <c r="BA148" s="250"/>
      <c r="BB148" s="251">
        <f t="shared" si="103"/>
        <v>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0</v>
      </c>
      <c r="AR149" s="175">
        <f>SUM(AR141:AR148)</f>
        <v>0</v>
      </c>
      <c r="AS149" s="175">
        <f>SUM(AS141:AS148)</f>
        <v>0</v>
      </c>
      <c r="AT149" s="175">
        <f>SUM(AT141:AT148)</f>
        <v>0</v>
      </c>
      <c r="AU149" s="175">
        <f t="shared" ref="AU149:BB149" si="104">SUM(AU141:AU148)</f>
        <v>0</v>
      </c>
      <c r="AV149" s="175">
        <f t="shared" si="104"/>
        <v>0</v>
      </c>
      <c r="AW149" s="175">
        <f>SUM(AW141:AW148)</f>
        <v>0</v>
      </c>
      <c r="AX149" s="175">
        <f t="shared" si="104"/>
        <v>0</v>
      </c>
      <c r="AY149" s="175">
        <f t="shared" si="104"/>
        <v>0</v>
      </c>
      <c r="AZ149" s="175">
        <f t="shared" si="104"/>
        <v>0</v>
      </c>
      <c r="BA149" s="175">
        <f t="shared" si="104"/>
        <v>0</v>
      </c>
      <c r="BB149" s="175">
        <f t="shared" si="104"/>
        <v>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10390902980</v>
      </c>
      <c r="M150" s="243">
        <f>M151+M163+M182</f>
        <v>1735280797.6600001</v>
      </c>
      <c r="N150" s="243"/>
      <c r="O150" s="243"/>
      <c r="P150" s="243"/>
      <c r="Q150" s="243"/>
      <c r="R150" s="243">
        <f>R151+R163+R182</f>
        <v>710000</v>
      </c>
      <c r="S150" s="243">
        <f>S151+S163+S182</f>
        <v>532500</v>
      </c>
      <c r="T150" s="243">
        <f>T151+T163+T182</f>
        <v>0</v>
      </c>
      <c r="U150" s="243">
        <f>U151+U163+U182</f>
        <v>640000</v>
      </c>
      <c r="V150" s="243"/>
      <c r="W150" s="243"/>
      <c r="X150" s="243"/>
      <c r="Y150" s="243"/>
      <c r="Z150" s="243">
        <v>0</v>
      </c>
      <c r="AA150" s="243"/>
      <c r="AB150" s="243">
        <f>AB151+AB163+AB182</f>
        <v>6574000</v>
      </c>
      <c r="AC150" s="243">
        <f>AC151+AC163+AC182</f>
        <v>13166998755</v>
      </c>
      <c r="AD150" s="243">
        <f>AD151+AD163+AD182</f>
        <v>0</v>
      </c>
      <c r="AE150" s="243">
        <f>AE151+AE163+AE182</f>
        <v>1643952851</v>
      </c>
      <c r="AF150" s="243">
        <f>AF151+AF163+AF182</f>
        <v>14819658106</v>
      </c>
      <c r="AG150" s="243"/>
      <c r="AH150" s="243"/>
      <c r="AI150" s="243"/>
      <c r="AJ150" s="243">
        <f>AJ151+AJ163+AJ182</f>
        <v>1442549000</v>
      </c>
      <c r="AK150" s="243">
        <f>AK151+AK163+AK182</f>
        <v>0</v>
      </c>
      <c r="AL150" s="243">
        <f>AL151+AL163+AL182</f>
        <v>341819000</v>
      </c>
      <c r="AM150" s="243">
        <f>AM151+AM163+AM182</f>
        <v>1784368000</v>
      </c>
      <c r="AN150" s="243">
        <f>AN151+AN163+AN182</f>
        <v>252713850</v>
      </c>
      <c r="AO150" s="243"/>
      <c r="AP150" s="244"/>
      <c r="AQ150" s="243">
        <f>AQ151+AQ163+AQ182</f>
        <v>12126183777.660002</v>
      </c>
      <c r="AR150" s="243">
        <f>AR151+AR163+AR182</f>
        <v>14819658106</v>
      </c>
      <c r="AS150" s="243">
        <f>AS151+AS163+AS182</f>
        <v>2037081850</v>
      </c>
      <c r="AT150" s="243">
        <f>AT151+AT163+AT182</f>
        <v>28982923733.66</v>
      </c>
      <c r="AU150" s="243">
        <f t="shared" ref="AU150:BB150" si="105">AU151+AU163+AU182</f>
        <v>28126106607.599998</v>
      </c>
      <c r="AV150" s="243">
        <f t="shared" si="105"/>
        <v>115000000</v>
      </c>
      <c r="AW150" s="243">
        <f>AW151+AW163+AW182</f>
        <v>272000000</v>
      </c>
      <c r="AX150" s="243">
        <f t="shared" si="105"/>
        <v>0</v>
      </c>
      <c r="AY150" s="243">
        <f t="shared" si="105"/>
        <v>0</v>
      </c>
      <c r="AZ150" s="243">
        <f t="shared" si="105"/>
        <v>212700000</v>
      </c>
      <c r="BA150" s="243">
        <f t="shared" si="105"/>
        <v>0</v>
      </c>
      <c r="BB150" s="243">
        <f t="shared" si="105"/>
        <v>-257117126.05999848</v>
      </c>
    </row>
    <row r="151" spans="1:58" s="184" customFormat="1" ht="15.75" customHeight="1">
      <c r="A151" s="143"/>
      <c r="B151" s="290"/>
      <c r="C151" s="381" t="s">
        <v>232</v>
      </c>
      <c r="D151" s="381"/>
      <c r="E151" s="382"/>
      <c r="F151" s="287"/>
      <c r="G151" s="289"/>
      <c r="H151" s="149" t="s">
        <v>167</v>
      </c>
      <c r="I151" s="257"/>
      <c r="J151" s="257"/>
      <c r="K151" s="257"/>
      <c r="L151" s="258">
        <f>L156+L159+L162</f>
        <v>11413000</v>
      </c>
      <c r="M151" s="258">
        <f>M156+M159+M162</f>
        <v>1905971.0000000002</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2774000</v>
      </c>
      <c r="AC151" s="258">
        <f>AC156+AC159+AC162</f>
        <v>17870000</v>
      </c>
      <c r="AD151" s="258">
        <f>AD156+AD159+AD162</f>
        <v>0</v>
      </c>
      <c r="AE151" s="258">
        <f>AE156+AE159+AE162</f>
        <v>869300</v>
      </c>
      <c r="AF151" s="258">
        <f>AF156+AF159+AF162</f>
        <v>22915800</v>
      </c>
      <c r="AG151" s="257"/>
      <c r="AH151" s="257"/>
      <c r="AI151" s="257"/>
      <c r="AJ151" s="258">
        <f>AJ156+AJ159+AJ162</f>
        <v>295052000</v>
      </c>
      <c r="AK151" s="258">
        <f>AK156+AK159+AK162</f>
        <v>0</v>
      </c>
      <c r="AL151" s="258">
        <f>AL156+AL159+AL162</f>
        <v>109609000</v>
      </c>
      <c r="AM151" s="258">
        <f>AM156+AM159+AM162</f>
        <v>404661000</v>
      </c>
      <c r="AN151" s="258">
        <f>AN156+AN159+AN162</f>
        <v>45757800</v>
      </c>
      <c r="AO151" s="259"/>
      <c r="AP151" s="260"/>
      <c r="AQ151" s="258">
        <f>AQ156+AQ159+AQ162</f>
        <v>13318971</v>
      </c>
      <c r="AR151" s="258">
        <f>AR156+AR159+AR162</f>
        <v>22915800</v>
      </c>
      <c r="AS151" s="258">
        <f>AS156+AS159+AS162</f>
        <v>450418800</v>
      </c>
      <c r="AT151" s="258">
        <f>AT156+AT159+AT162</f>
        <v>486653571</v>
      </c>
      <c r="AU151" s="258">
        <f t="shared" ref="AU151:BB151" si="106">AU156+AU159+AU162</f>
        <v>233051943.40000001</v>
      </c>
      <c r="AV151" s="258">
        <f t="shared" si="106"/>
        <v>0</v>
      </c>
      <c r="AW151" s="258">
        <f>AW156+AW159+AW162</f>
        <v>0</v>
      </c>
      <c r="AX151" s="258">
        <f t="shared" si="106"/>
        <v>0</v>
      </c>
      <c r="AY151" s="258">
        <f t="shared" si="106"/>
        <v>0</v>
      </c>
      <c r="AZ151" s="258">
        <f t="shared" si="106"/>
        <v>202700000</v>
      </c>
      <c r="BA151" s="258">
        <f t="shared" si="106"/>
        <v>0</v>
      </c>
      <c r="BB151" s="258">
        <f t="shared" si="106"/>
        <v>-50901627.600000001</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137052000+158000000</f>
        <v>295052000</v>
      </c>
      <c r="AK152" s="130"/>
      <c r="AL152" s="130">
        <v>10000000</v>
      </c>
      <c r="AM152" s="127">
        <f>AG152*'1. Standard_Cost'!$B$27+'Incremental_Cost Year 2'!AH152*'1. Standard_Cost'!$C$27+'Incremental_Cost Year 2'!AI152*'1. Standard_Cost'!$D$27+'Incremental_Cost Year 2'!AJ152+'Incremental_Cost Year 2'!AL152+AK152</f>
        <v>305052000</v>
      </c>
      <c r="AN152" s="127">
        <f>AM152*'1. Standard_Cost'!$C$31</f>
        <v>45757800</v>
      </c>
      <c r="AO152" s="130"/>
      <c r="AP152" s="256"/>
      <c r="AQ152" s="171">
        <f>L152+M152</f>
        <v>0</v>
      </c>
      <c r="AR152" s="171">
        <f>AF152</f>
        <v>0</v>
      </c>
      <c r="AS152" s="171">
        <f>AM152+AN152</f>
        <v>350809800</v>
      </c>
      <c r="AT152" s="171">
        <f>SUM(AQ152,AR152,AS152)</f>
        <v>350809800</v>
      </c>
      <c r="AU152" s="250">
        <v>147052000</v>
      </c>
      <c r="AV152" s="250"/>
      <c r="AW152" s="250"/>
      <c r="AX152" s="250"/>
      <c r="AY152" s="250"/>
      <c r="AZ152" s="250">
        <v>158000000</v>
      </c>
      <c r="BA152" s="250"/>
      <c r="BB152" s="251">
        <f t="shared" ref="BB152:BB155" si="107">SUM(AU152:BA152)-AT152</f>
        <v>-45757800</v>
      </c>
      <c r="BC152" s="169"/>
      <c r="BD152" s="169"/>
      <c r="BE152" s="169"/>
      <c r="BF152" s="169"/>
    </row>
    <row r="153" spans="1:58" ht="109.2"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2'!AH153*'1. Standard_Cost'!$C$27+'Incremental_Cost Year 2'!AI153*'1. Standard_Cost'!$D$27+'Incremental_Cost Year 2'!AJ153+'Incremental_Cost Year 2'!AL153+AK153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7"/>
        <v>0</v>
      </c>
      <c r="BC153" s="169"/>
      <c r="BD153" s="169"/>
      <c r="BE153" s="169"/>
      <c r="BF153" s="169"/>
    </row>
    <row r="154" spans="1:58" ht="62.4" outlineLevel="2">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v>392000</v>
      </c>
      <c r="AF154" s="127">
        <f>SUM(AE154,AD154,AC154,AB154,Y154,U154,T154,S154,R154)</f>
        <v>2352000</v>
      </c>
      <c r="AG154" s="126"/>
      <c r="AH154" s="126"/>
      <c r="AI154" s="126"/>
      <c r="AJ154" s="130"/>
      <c r="AK154" s="130"/>
      <c r="AL154" s="130"/>
      <c r="AM154" s="127">
        <f>AG154*'1. Standard_Cost'!$B$27+'Incremental_Cost Year 2'!AH154*'1. Standard_Cost'!$C$27+'Incremental_Cost Year 2'!AI154*'1. Standard_Cost'!$D$27+'Incremental_Cost Year 2'!AJ154+'Incremental_Cost Year 2'!AL154+AK154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7"/>
        <v>-2280027.6</v>
      </c>
      <c r="BC154" s="169"/>
      <c r="BD154" s="169"/>
      <c r="BE154" s="169"/>
      <c r="BF154" s="169"/>
    </row>
    <row r="155" spans="1:58" ht="124.8" outlineLevel="2">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46</v>
      </c>
      <c r="AB155" s="127">
        <f>+Z155*'1. Standard_Cost'!$B$23+AA155*'1. Standard_Cost'!$C$23</f>
        <v>874000</v>
      </c>
      <c r="AC155" s="128">
        <f>14700000+110000</f>
        <v>14810000</v>
      </c>
      <c r="AD155" s="129"/>
      <c r="AE155" s="127">
        <v>477300</v>
      </c>
      <c r="AF155" s="127">
        <f>SUM(AE155,AD155,AC155,AB155,Y155,U155,T155,S155,R155)</f>
        <v>17563800</v>
      </c>
      <c r="AG155" s="126"/>
      <c r="AH155" s="126"/>
      <c r="AI155" s="126"/>
      <c r="AJ155" s="130"/>
      <c r="AK155" s="130"/>
      <c r="AL155" s="130"/>
      <c r="AM155" s="127">
        <f>AG155*'1. Standard_Cost'!$B$27+'Incremental_Cost Year 2'!AH155*'1. Standard_Cost'!$C$27+'Incremental_Cost Year 2'!AI155*'1. Standard_Cost'!$D$27+'Incremental_Cost Year 2'!AJ155+'Incremental_Cost Year 2'!AL155+AK155</f>
        <v>0</v>
      </c>
      <c r="AN155" s="127">
        <f>AM155*'1. Standard_Cost'!$C$31</f>
        <v>0</v>
      </c>
      <c r="AO155" s="130"/>
      <c r="AP155" s="256"/>
      <c r="AQ155" s="171">
        <f>L155+M155</f>
        <v>117867</v>
      </c>
      <c r="AR155" s="171">
        <f>AF155</f>
        <v>17563800</v>
      </c>
      <c r="AS155" s="171">
        <f>AM155+AN155</f>
        <v>0</v>
      </c>
      <c r="AT155" s="171">
        <f>SUM(AQ155,AR155,AS155)</f>
        <v>17681667</v>
      </c>
      <c r="AU155" s="250">
        <v>117867</v>
      </c>
      <c r="AV155" s="250"/>
      <c r="AW155" s="250"/>
      <c r="AX155" s="250"/>
      <c r="AY155" s="250"/>
      <c r="AZ155" s="250">
        <v>14700000</v>
      </c>
      <c r="BA155" s="250"/>
      <c r="BB155" s="251">
        <f t="shared" si="107"/>
        <v>-2863800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383800</v>
      </c>
      <c r="M156" s="127">
        <f>SUM(M152:M155)</f>
        <v>64094.600000000006</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2774000</v>
      </c>
      <c r="AC156" s="127">
        <f>SUM(AC152:AC155)</f>
        <v>14870000</v>
      </c>
      <c r="AD156" s="127">
        <f>SUM(AD152:AD155)</f>
        <v>0</v>
      </c>
      <c r="AE156" s="127">
        <f>SUM(AE152:AE155)</f>
        <v>869300</v>
      </c>
      <c r="AF156" s="127">
        <f>SUM(AF152:AF155)</f>
        <v>19915800</v>
      </c>
      <c r="AG156" s="252"/>
      <c r="AH156" s="252"/>
      <c r="AI156" s="252"/>
      <c r="AJ156" s="127">
        <f>SUM(AJ152:AJ155)</f>
        <v>295052000</v>
      </c>
      <c r="AK156" s="127">
        <f>SUM(AK152:AK155)</f>
        <v>0</v>
      </c>
      <c r="AL156" s="127">
        <f>SUM(AL152:AL155)</f>
        <v>10000000</v>
      </c>
      <c r="AM156" s="127">
        <f>SUM(AM152:AM155)</f>
        <v>305052000</v>
      </c>
      <c r="AN156" s="127">
        <f>SUM(AN152:AN155)</f>
        <v>45757800</v>
      </c>
      <c r="AO156" s="253"/>
      <c r="AP156" s="254"/>
      <c r="AQ156" s="175">
        <f>SUM(AQ152:AQ155)</f>
        <v>447894.6</v>
      </c>
      <c r="AR156" s="175">
        <f>SUM(AR152:AR155)</f>
        <v>19915800</v>
      </c>
      <c r="AS156" s="175">
        <f>SUM(AS152:AS155)</f>
        <v>350809800</v>
      </c>
      <c r="AT156" s="175">
        <f>SUM(AT152:AT155)</f>
        <v>371173494.60000002</v>
      </c>
      <c r="AU156" s="175">
        <f t="shared" ref="AU156:BA156" si="108">SUM(AU152:AU155)</f>
        <v>147571867</v>
      </c>
      <c r="AV156" s="175">
        <f t="shared" si="108"/>
        <v>0</v>
      </c>
      <c r="AW156" s="175">
        <f>SUM(AW152:AW155)</f>
        <v>0</v>
      </c>
      <c r="AX156" s="175">
        <f t="shared" si="108"/>
        <v>0</v>
      </c>
      <c r="AY156" s="175">
        <f t="shared" si="108"/>
        <v>0</v>
      </c>
      <c r="AZ156" s="175">
        <f t="shared" si="108"/>
        <v>172700000</v>
      </c>
      <c r="BA156" s="175">
        <f t="shared" si="108"/>
        <v>0</v>
      </c>
      <c r="BB156" s="175">
        <f>SUM(BB152:BB155)</f>
        <v>-50901627.600000001</v>
      </c>
      <c r="BC156" s="169"/>
      <c r="BD156" s="169"/>
      <c r="BE156" s="169"/>
      <c r="BF156" s="169"/>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69609000+30000000</f>
        <v>99609000</v>
      </c>
      <c r="AM157" s="127">
        <f>AG157*'1. Standard_Cost'!$B$27+'Incremental_Cost Year 2'!AH157*'1. Standard_Cost'!$C$27+'Incremental_Cost Year 2'!AI157*'1. Standard_Cost'!$D$27+'Incremental_Cost Year 2'!AJ157+'Incremental_Cost Year 2'!AL157+AK157</f>
        <v>99609000</v>
      </c>
      <c r="AN157" s="127"/>
      <c r="AO157" s="130"/>
      <c r="AP157" s="256"/>
      <c r="AQ157" s="171">
        <f>L157+M157</f>
        <v>0</v>
      </c>
      <c r="AR157" s="171">
        <f>AF157</f>
        <v>0</v>
      </c>
      <c r="AS157" s="171">
        <f>AM157+AN157</f>
        <v>99609000</v>
      </c>
      <c r="AT157" s="171">
        <f>SUM(AQ157,AR157,AS157)</f>
        <v>99609000</v>
      </c>
      <c r="AU157" s="250">
        <v>69609000</v>
      </c>
      <c r="AV157" s="250"/>
      <c r="AW157" s="250"/>
      <c r="AX157" s="250"/>
      <c r="AY157" s="250"/>
      <c r="AZ157" s="250">
        <v>30000000</v>
      </c>
      <c r="BA157" s="250"/>
      <c r="BB157" s="251">
        <f t="shared" ref="BB157:BB158" si="109">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2'!AH158*'1. Standard_Cost'!$C$27+'Incremental_Cost Year 2'!AI158*'1. Standard_Cost'!$D$27+'Incremental_Cost Year 2'!AJ158+'Incremental_Cost Year 2'!AL158+AK158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9"/>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99609000</v>
      </c>
      <c r="AM159" s="127">
        <f>SUM(AM157:AM158)</f>
        <v>99609000</v>
      </c>
      <c r="AN159" s="127">
        <f>SUM(AN157:AN158)</f>
        <v>0</v>
      </c>
      <c r="AO159" s="253"/>
      <c r="AP159" s="254"/>
      <c r="AQ159" s="175">
        <f>SUM(AQ157:AQ158)</f>
        <v>0</v>
      </c>
      <c r="AR159" s="175">
        <f>SUM(AR157:AR158)</f>
        <v>0</v>
      </c>
      <c r="AS159" s="175">
        <f>SUM(AS157:AS158)</f>
        <v>99609000</v>
      </c>
      <c r="AT159" s="175">
        <f>SUM(AT157:AT158)</f>
        <v>99609000</v>
      </c>
      <c r="AU159" s="175">
        <f t="shared" ref="AU159:BA159" si="110">SUM(AU157:AU158)</f>
        <v>69609000</v>
      </c>
      <c r="AV159" s="175">
        <f t="shared" si="110"/>
        <v>0</v>
      </c>
      <c r="AW159" s="175">
        <f>SUM(AW157:AW158)</f>
        <v>0</v>
      </c>
      <c r="AX159" s="175">
        <f t="shared" si="110"/>
        <v>0</v>
      </c>
      <c r="AY159" s="175">
        <f t="shared" si="110"/>
        <v>0</v>
      </c>
      <c r="AZ159" s="175">
        <f t="shared" si="110"/>
        <v>30000000</v>
      </c>
      <c r="BA159" s="175">
        <f t="shared" si="110"/>
        <v>0</v>
      </c>
      <c r="BB159" s="175">
        <f t="shared" ref="BB159" si="111">SUM(BB157:BB158)</f>
        <v>0</v>
      </c>
      <c r="BC159" s="169"/>
      <c r="BD159" s="169"/>
      <c r="BE159" s="169"/>
      <c r="BF159" s="169"/>
    </row>
    <row r="160" spans="1:58" ht="93.6"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2'!AH160*'1. Standard_Cost'!$C$27+'Incremental_Cost Year 2'!AI160*'1. Standard_Cost'!$D$27+'Incremental_Cost Year 2'!AJ160+'Incremental_Cost Year 2'!AL160+AK160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12">SUM(AU160:BA160)-AT160</f>
        <v>0</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3000000</v>
      </c>
      <c r="AD161" s="129"/>
      <c r="AE161" s="127"/>
      <c r="AF161" s="127">
        <f>SUM(AE161,AD161,AC161,AB161,Y161,U161,T161,S161,R161)</f>
        <v>3000000</v>
      </c>
      <c r="AG161" s="126"/>
      <c r="AH161" s="126"/>
      <c r="AI161" s="126"/>
      <c r="AJ161" s="130"/>
      <c r="AK161" s="130"/>
      <c r="AL161" s="130"/>
      <c r="AM161" s="127">
        <f>AG161*'1. Standard_Cost'!$B$27+'Incremental_Cost Year 2'!AH161*'1. Standard_Cost'!$C$27+'Incremental_Cost Year 2'!AI161*'1. Standard_Cost'!$D$27+'Incremental_Cost Year 2'!AJ161+'Incremental_Cost Year 2'!AL161+AK161</f>
        <v>0</v>
      </c>
      <c r="AN161" s="127">
        <f>AM161*'1. Standard_Cost'!$C$31</f>
        <v>0</v>
      </c>
      <c r="AO161" s="130"/>
      <c r="AP161" s="256"/>
      <c r="AQ161" s="171">
        <f>L161+M161</f>
        <v>12871076.4</v>
      </c>
      <c r="AR161" s="171">
        <f>AF161</f>
        <v>3000000</v>
      </c>
      <c r="AS161" s="171">
        <f>AM161+AN161</f>
        <v>0</v>
      </c>
      <c r="AT161" s="171">
        <f>SUM(AQ161,AR161,AS161)</f>
        <v>15871076.4</v>
      </c>
      <c r="AU161" s="250">
        <v>15871076.4</v>
      </c>
      <c r="AV161" s="250"/>
      <c r="AW161" s="250"/>
      <c r="AX161" s="250"/>
      <c r="AY161" s="250"/>
      <c r="AZ161" s="250"/>
      <c r="BA161" s="250"/>
      <c r="BB161" s="251">
        <f t="shared" si="112"/>
        <v>0</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3000000</v>
      </c>
      <c r="AD162" s="127">
        <f>SUM(AD160:AD161)</f>
        <v>0</v>
      </c>
      <c r="AE162" s="127">
        <f>SUM(AE160:AE161)</f>
        <v>0</v>
      </c>
      <c r="AF162" s="127">
        <f>SUM(AF160:AF161)</f>
        <v>3000000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3000000</v>
      </c>
      <c r="AS162" s="175">
        <f>SUM(AS160:AS161)</f>
        <v>0</v>
      </c>
      <c r="AT162" s="175">
        <f>SUM(AT160:AT161)</f>
        <v>15871076.4</v>
      </c>
      <c r="AU162" s="175">
        <f t="shared" ref="AU162:BA162" si="113">SUM(AU160:AU161)</f>
        <v>15871076.4</v>
      </c>
      <c r="AV162" s="175">
        <f t="shared" si="113"/>
        <v>0</v>
      </c>
      <c r="AW162" s="175">
        <f>SUM(AW160:AW161)</f>
        <v>0</v>
      </c>
      <c r="AX162" s="175">
        <f t="shared" si="113"/>
        <v>0</v>
      </c>
      <c r="AY162" s="175">
        <f t="shared" si="113"/>
        <v>0</v>
      </c>
      <c r="AZ162" s="175">
        <f t="shared" si="113"/>
        <v>0</v>
      </c>
      <c r="BA162" s="175">
        <f t="shared" si="113"/>
        <v>0</v>
      </c>
      <c r="BB162" s="175">
        <f>SUM(BB160:BB161)</f>
        <v>0</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440453850</v>
      </c>
      <c r="M163" s="258">
        <f>M168+M178+M181</f>
        <v>73555792.950000003</v>
      </c>
      <c r="N163" s="257"/>
      <c r="O163" s="257"/>
      <c r="P163" s="257"/>
      <c r="Q163" s="257"/>
      <c r="R163" s="258">
        <f>R168+R178+R181</f>
        <v>120000</v>
      </c>
      <c r="S163" s="258">
        <f>S168+S178+S181</f>
        <v>90000</v>
      </c>
      <c r="T163" s="258">
        <f>T168+T178+T181</f>
        <v>0</v>
      </c>
      <c r="U163" s="258">
        <f>U168+U178+U181</f>
        <v>160000</v>
      </c>
      <c r="V163" s="257"/>
      <c r="W163" s="257"/>
      <c r="X163" s="257"/>
      <c r="Y163" s="258">
        <f>Y168+Y178+Y181</f>
        <v>0</v>
      </c>
      <c r="Z163" s="258"/>
      <c r="AA163" s="258"/>
      <c r="AB163" s="258">
        <f>AB168+AB178+AB181</f>
        <v>2850000</v>
      </c>
      <c r="AC163" s="258">
        <f>AC168+AC178+AC181</f>
        <v>4942878755</v>
      </c>
      <c r="AD163" s="258">
        <f>AD168+AD178+AD181</f>
        <v>0</v>
      </c>
      <c r="AE163" s="258">
        <f>AE168+AE178+AE181</f>
        <v>2771551</v>
      </c>
      <c r="AF163" s="258">
        <f>AF168+AF178+AF181</f>
        <v>4948870306</v>
      </c>
      <c r="AG163" s="257"/>
      <c r="AH163" s="257"/>
      <c r="AI163" s="257"/>
      <c r="AJ163" s="258">
        <f>AJ168+AJ178+AJ181</f>
        <v>1147497000</v>
      </c>
      <c r="AK163" s="258">
        <f>AK168+AK178+AK181</f>
        <v>0</v>
      </c>
      <c r="AL163" s="258">
        <f>AL168+AL178+AL181</f>
        <v>232210000</v>
      </c>
      <c r="AM163" s="258">
        <f>AM168+AM178+AM181</f>
        <v>1379707000</v>
      </c>
      <c r="AN163" s="258">
        <f>AN168+AN178+AN181</f>
        <v>206956050</v>
      </c>
      <c r="AO163" s="259"/>
      <c r="AP163" s="260"/>
      <c r="AQ163" s="261">
        <f>AQ168+AQ178+AQ181</f>
        <v>514009642.94999999</v>
      </c>
      <c r="AR163" s="261">
        <f>AR168+AR178+AR181</f>
        <v>4948870306</v>
      </c>
      <c r="AS163" s="261">
        <f>AS168+AS178+AS181</f>
        <v>1586663050</v>
      </c>
      <c r="AT163" s="261">
        <f>AT168+AT178+AT181</f>
        <v>7049542998.9499998</v>
      </c>
      <c r="AU163" s="261">
        <f t="shared" ref="AU163:BB163" si="114">AU168+AU178+AU181</f>
        <v>6447705500.1999998</v>
      </c>
      <c r="AV163" s="261">
        <f t="shared" si="114"/>
        <v>115000000</v>
      </c>
      <c r="AW163" s="261">
        <f>AW168+AW178+AW181</f>
        <v>272000000</v>
      </c>
      <c r="AX163" s="261">
        <f t="shared" si="114"/>
        <v>0</v>
      </c>
      <c r="AY163" s="261">
        <f t="shared" si="114"/>
        <v>0</v>
      </c>
      <c r="AZ163" s="261">
        <f t="shared" si="114"/>
        <v>10000000</v>
      </c>
      <c r="BA163" s="261">
        <f t="shared" si="114"/>
        <v>0</v>
      </c>
      <c r="BB163" s="261">
        <f t="shared" si="114"/>
        <v>-204837498.75</v>
      </c>
      <c r="BC163" s="184"/>
      <c r="BD163" s="184"/>
      <c r="BE163" s="184"/>
      <c r="BF163" s="184"/>
    </row>
    <row r="164" spans="1:58" ht="78" outlineLevel="2">
      <c r="A164" s="115"/>
      <c r="B164" s="200"/>
      <c r="C164" s="201"/>
      <c r="D164" s="333"/>
      <c r="E164" s="295"/>
      <c r="F164" s="306"/>
      <c r="G164" s="307"/>
      <c r="H164" s="199" t="s">
        <v>475</v>
      </c>
      <c r="I164" s="130" t="s">
        <v>4</v>
      </c>
      <c r="J164" s="126">
        <v>1</v>
      </c>
      <c r="K164" s="126">
        <v>7</v>
      </c>
      <c r="L164" s="125">
        <f>IF(I164&lt;&gt;0,((VLOOKUP(I164,'1. Standard_Cost'!$B$4:$D$11,2)+VLOOKUP(I164,'1. Standard_Cost'!$B$4:$D$11,3))*J164*K164),"0")</f>
        <v>565250</v>
      </c>
      <c r="M164" s="125">
        <f>L164*'1. Standard_Cost'!$F$4</f>
        <v>94396.75</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v>30</v>
      </c>
      <c r="AB164" s="127">
        <f>+Z164*'1. Standard_Cost'!$B$23+AA164*'1. Standard_Cost'!$C$23</f>
        <v>570000</v>
      </c>
      <c r="AC164" s="128">
        <v>150000</v>
      </c>
      <c r="AD164" s="129"/>
      <c r="AE164" s="127">
        <f>SUM(AD164,AC164,AB164,Y164,U164,T164,S164,R164)*'1. Standard_Cost'!$B$31</f>
        <v>144000</v>
      </c>
      <c r="AF164" s="127">
        <f>SUM(AE164,AD164,AC164,AB164,Y164,U164,T164,S164,R164)</f>
        <v>864000</v>
      </c>
      <c r="AG164" s="126"/>
      <c r="AH164" s="126"/>
      <c r="AI164" s="126"/>
      <c r="AJ164" s="130"/>
      <c r="AK164" s="130"/>
      <c r="AL164" s="130"/>
      <c r="AM164" s="127">
        <f>AG164*'1. Standard_Cost'!$B$27+'Incremental_Cost Year 2'!AH164*'1. Standard_Cost'!$C$27+'Incremental_Cost Year 2'!AI164*'1. Standard_Cost'!$D$27+'Incremental_Cost Year 2'!AJ164+'Incremental_Cost Year 2'!AL164+AK164</f>
        <v>0</v>
      </c>
      <c r="AN164" s="127">
        <f>AM164*'1. Standard_Cost'!$C$31</f>
        <v>0</v>
      </c>
      <c r="AO164" s="130"/>
      <c r="AP164" s="256"/>
      <c r="AQ164" s="171">
        <f>L164+M164</f>
        <v>659646.75</v>
      </c>
      <c r="AR164" s="171">
        <f>AF164</f>
        <v>864000</v>
      </c>
      <c r="AS164" s="171">
        <f>AM164+AN164</f>
        <v>0</v>
      </c>
      <c r="AT164" s="171">
        <f>SUM(AQ164,AR164,AS164)</f>
        <v>1523646.75</v>
      </c>
      <c r="AU164" s="250">
        <v>839647</v>
      </c>
      <c r="AV164" s="250"/>
      <c r="AW164" s="250"/>
      <c r="AX164" s="250"/>
      <c r="AY164" s="250"/>
      <c r="AZ164" s="250"/>
      <c r="BA164" s="250"/>
      <c r="BB164" s="251">
        <f t="shared" ref="BB164:BB167" si="115">SUM(AU164:BA164)-AT164</f>
        <v>-683999.75</v>
      </c>
      <c r="BC164" s="169"/>
      <c r="BD164" s="169"/>
      <c r="BE164" s="169"/>
      <c r="BF164" s="169"/>
    </row>
    <row r="165" spans="1:58" ht="78" outlineLevel="2">
      <c r="A165" s="115"/>
      <c r="B165" s="200"/>
      <c r="C165" s="201"/>
      <c r="D165" s="151"/>
      <c r="E165" s="219"/>
      <c r="F165" s="308"/>
      <c r="G165" s="309"/>
      <c r="H165" s="199" t="s">
        <v>476</v>
      </c>
      <c r="I165" s="130" t="s">
        <v>4</v>
      </c>
      <c r="J165" s="126">
        <v>1</v>
      </c>
      <c r="K165" s="126">
        <v>9</v>
      </c>
      <c r="L165" s="125">
        <f>IF(I165&lt;&gt;0,((VLOOKUP(I165,'1. Standard_Cost'!$B$4:$D$11,2)+VLOOKUP(I165,'1. Standard_Cost'!$B$4:$D$11,3))*J165*K165),"0")</f>
        <v>726750</v>
      </c>
      <c r="M165" s="125">
        <f>L165*'1. Standard_Cost'!$F$4</f>
        <v>121367.25</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v>30</v>
      </c>
      <c r="AB165" s="127">
        <f>+Z165*'1. Standard_Cost'!$B$23+AA165*'1. Standard_Cost'!$C$23</f>
        <v>570000</v>
      </c>
      <c r="AC165" s="128">
        <v>150000</v>
      </c>
      <c r="AD165" s="129"/>
      <c r="AE165" s="127">
        <f>SUM(AD165,AC165,AB165,Y165,U165,T165,S165,R165)*'1. Standard_Cost'!$B$31</f>
        <v>144000</v>
      </c>
      <c r="AF165" s="127">
        <f>SUM(AE165,AD165,AC165,AB165,Y165,U165,T165,S165,R165)</f>
        <v>864000</v>
      </c>
      <c r="AG165" s="126"/>
      <c r="AH165" s="126"/>
      <c r="AI165" s="126"/>
      <c r="AJ165" s="130"/>
      <c r="AK165" s="130"/>
      <c r="AL165" s="130"/>
      <c r="AM165" s="127">
        <f>AG165*'1. Standard_Cost'!$B$27+'Incremental_Cost Year 2'!AH165*'1. Standard_Cost'!$C$27+'Incremental_Cost Year 2'!AI165*'1. Standard_Cost'!$D$27+'Incremental_Cost Year 2'!AJ165+'Incremental_Cost Year 2'!AL165+AK165</f>
        <v>0</v>
      </c>
      <c r="AN165" s="127">
        <f>AM165*'1. Standard_Cost'!$C$31</f>
        <v>0</v>
      </c>
      <c r="AO165" s="130"/>
      <c r="AP165" s="256"/>
      <c r="AQ165" s="171">
        <f>L165+M165</f>
        <v>848117.25</v>
      </c>
      <c r="AR165" s="171">
        <f>AF165</f>
        <v>864000</v>
      </c>
      <c r="AS165" s="171">
        <f>AM165+AN165</f>
        <v>0</v>
      </c>
      <c r="AT165" s="171">
        <f>SUM(AQ165,AR165,AS165)</f>
        <v>1712117.25</v>
      </c>
      <c r="AU165" s="250">
        <v>1028117</v>
      </c>
      <c r="AV165" s="250"/>
      <c r="AW165" s="250"/>
      <c r="AX165" s="250"/>
      <c r="AY165" s="250"/>
      <c r="AZ165" s="250"/>
      <c r="BA165" s="250"/>
      <c r="BB165" s="251">
        <f t="shared" si="115"/>
        <v>-684000.25</v>
      </c>
      <c r="BC165" s="169"/>
      <c r="BD165" s="169"/>
      <c r="BE165" s="169"/>
      <c r="BF165" s="169"/>
    </row>
    <row r="166" spans="1:58" ht="109.2" outlineLevel="2">
      <c r="A166" s="115"/>
      <c r="B166" s="200"/>
      <c r="C166" s="201"/>
      <c r="D166" s="151"/>
      <c r="E166" s="219"/>
      <c r="F166" s="308"/>
      <c r="G166" s="309"/>
      <c r="H166" s="199" t="s">
        <v>541</v>
      </c>
      <c r="I166" s="130" t="s">
        <v>5</v>
      </c>
      <c r="J166" s="126">
        <v>1.5</v>
      </c>
      <c r="K166" s="126">
        <v>13</v>
      </c>
      <c r="L166" s="125">
        <f>IF(I166&lt;&gt;0,((VLOOKUP(I166,'1. Standard_Cost'!$B$4:$D$11,2)+VLOOKUP(I166,'1. Standard_Cost'!$B$4:$D$11,3))*J166*K166),"0")</f>
        <v>1378650</v>
      </c>
      <c r="M166" s="125">
        <f>L166*'1. Standard_Cost'!$F$4</f>
        <v>230234.55000000002</v>
      </c>
      <c r="N166" s="126">
        <v>4</v>
      </c>
      <c r="O166" s="126">
        <v>1</v>
      </c>
      <c r="P166" s="126">
        <v>15</v>
      </c>
      <c r="Q166" s="126"/>
      <c r="R166" s="127">
        <f>'1. Standard_Cost'!$B$15*N166*P166</f>
        <v>120000</v>
      </c>
      <c r="S166" s="127">
        <f>N166*O166*P166*'1. Standard_Cost'!$C$15</f>
        <v>90000</v>
      </c>
      <c r="T166" s="127">
        <f>N166*P166*Q166*'1. Standard_Cost'!$D$15</f>
        <v>0</v>
      </c>
      <c r="U166" s="127">
        <f>N166*O166*'1. Standard_Cost'!$E$15</f>
        <v>160000</v>
      </c>
      <c r="V166" s="126"/>
      <c r="W166" s="126"/>
      <c r="X166" s="126"/>
      <c r="Y166" s="127">
        <f>+V166*((X166*'1. Standard_Cost'!$B$19)+(W166*X166*'1. Standard_Cost'!$C$19))</f>
        <v>0</v>
      </c>
      <c r="Z166" s="126"/>
      <c r="AA166" s="126">
        <v>40</v>
      </c>
      <c r="AB166" s="127">
        <f>+Z166*'1. Standard_Cost'!$B$23+AA166*'1. Standard_Cost'!$C$23</f>
        <v>760000</v>
      </c>
      <c r="AC166" s="128">
        <f>10000000+160000</f>
        <v>10160000</v>
      </c>
      <c r="AD166" s="129"/>
      <c r="AE166" s="127">
        <f>SUM(AD166,AC166,AB166,Y166,U166,T166,S166,R166)*'1. Standard_Cost'!$B$31</f>
        <v>2258000</v>
      </c>
      <c r="AF166" s="127">
        <f>SUM(AE166,AD166,AC166,AB166,Y166,U166,T166,S166,R166)</f>
        <v>13548000</v>
      </c>
      <c r="AG166" s="126"/>
      <c r="AH166" s="126"/>
      <c r="AI166" s="126"/>
      <c r="AJ166" s="130"/>
      <c r="AK166" s="130"/>
      <c r="AL166" s="130"/>
      <c r="AM166" s="127">
        <f>AG166*'1. Standard_Cost'!$B$27+'Incremental_Cost Year 2'!AH166*'1. Standard_Cost'!$C$27+'Incremental_Cost Year 2'!AI166*'1. Standard_Cost'!$D$27+'Incremental_Cost Year 2'!AJ166+'Incremental_Cost Year 2'!AL166+AK166</f>
        <v>0</v>
      </c>
      <c r="AN166" s="127">
        <f>AM166*'1. Standard_Cost'!$C$31</f>
        <v>0</v>
      </c>
      <c r="AO166" s="130"/>
      <c r="AP166" s="256"/>
      <c r="AQ166" s="171">
        <f>L166+M166</f>
        <v>1608884.55</v>
      </c>
      <c r="AR166" s="171">
        <f>AF166</f>
        <v>13548000</v>
      </c>
      <c r="AS166" s="171">
        <f>AM166+AN166</f>
        <v>0</v>
      </c>
      <c r="AT166" s="171">
        <f>SUM(AQ166,AR166,AS166)</f>
        <v>15156884.550000001</v>
      </c>
      <c r="AU166" s="250">
        <v>1608885</v>
      </c>
      <c r="AV166" s="250"/>
      <c r="AW166" s="250"/>
      <c r="AX166" s="250"/>
      <c r="AY166" s="250"/>
      <c r="AZ166" s="250">
        <v>10000000</v>
      </c>
      <c r="BA166" s="250"/>
      <c r="BB166" s="251">
        <f t="shared" si="115"/>
        <v>-3547999.5500000007</v>
      </c>
      <c r="BC166" s="169"/>
      <c r="BD166" s="169"/>
      <c r="BE166" s="169"/>
      <c r="BF166" s="169"/>
    </row>
    <row r="167" spans="1:58" ht="31.2"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640000000</v>
      </c>
      <c r="AD167" s="129"/>
      <c r="AE167" s="127"/>
      <c r="AF167" s="127">
        <f>SUM(AE167,AD167,AC167,AB167,Y167,U167,T167,S167,R167)</f>
        <v>640000000</v>
      </c>
      <c r="AG167" s="126"/>
      <c r="AH167" s="126"/>
      <c r="AI167" s="126"/>
      <c r="AJ167" s="130"/>
      <c r="AK167" s="130"/>
      <c r="AL167" s="130"/>
      <c r="AM167" s="127">
        <f>AG167*'1. Standard_Cost'!$B$27+'Incremental_Cost Year 2'!AH167*'1. Standard_Cost'!$C$27+'Incremental_Cost Year 2'!AI167*'1. Standard_Cost'!$D$27+'Incremental_Cost Year 2'!AJ167+'Incremental_Cost Year 2'!AL167+AK167</f>
        <v>0</v>
      </c>
      <c r="AN167" s="127">
        <f>AM167*'1. Standard_Cost'!$C$31</f>
        <v>0</v>
      </c>
      <c r="AO167" s="130"/>
      <c r="AP167" s="256"/>
      <c r="AQ167" s="171">
        <f>L167+M167</f>
        <v>450067554</v>
      </c>
      <c r="AR167" s="171">
        <f>AF167</f>
        <v>640000000</v>
      </c>
      <c r="AS167" s="171">
        <f>AM167+AN167</f>
        <v>0</v>
      </c>
      <c r="AT167" s="171">
        <f>SUM(AQ167,AR167,AS167)</f>
        <v>1090067554</v>
      </c>
      <c r="AU167" s="250">
        <v>1090067554</v>
      </c>
      <c r="AV167" s="250"/>
      <c r="AW167" s="250"/>
      <c r="AX167" s="250"/>
      <c r="AY167" s="250"/>
      <c r="AZ167" s="250"/>
      <c r="BA167" s="250"/>
      <c r="BB167" s="251">
        <f t="shared" si="115"/>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388332650</v>
      </c>
      <c r="M168" s="127">
        <f>SUM(M164:M167)</f>
        <v>64851552.549999997</v>
      </c>
      <c r="N168" s="252"/>
      <c r="O168" s="252"/>
      <c r="P168" s="252"/>
      <c r="Q168" s="252"/>
      <c r="R168" s="127">
        <f>SUM(R164:R167)</f>
        <v>120000</v>
      </c>
      <c r="S168" s="127">
        <f>SUM(S164:S167)</f>
        <v>90000</v>
      </c>
      <c r="T168" s="127">
        <f>SUM(T164:T167)</f>
        <v>0</v>
      </c>
      <c r="U168" s="127">
        <f>SUM(U164:U167)</f>
        <v>160000</v>
      </c>
      <c r="V168" s="252"/>
      <c r="W168" s="252"/>
      <c r="X168" s="252"/>
      <c r="Y168" s="127">
        <f>SUM(Y164:Y167)</f>
        <v>0</v>
      </c>
      <c r="Z168" s="127"/>
      <c r="AA168" s="252"/>
      <c r="AB168" s="127">
        <f>SUM(AB164:AB167)</f>
        <v>1900000</v>
      </c>
      <c r="AC168" s="127">
        <f>SUM(AC164:AC167)</f>
        <v>650460000</v>
      </c>
      <c r="AD168" s="127">
        <f>SUM(AD164:AD167)</f>
        <v>0</v>
      </c>
      <c r="AE168" s="127">
        <f>SUM(AE164:AE167)</f>
        <v>2546000</v>
      </c>
      <c r="AF168" s="127">
        <f>SUM(AF164:AF167)</f>
        <v>655276000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453184202.55000001</v>
      </c>
      <c r="AR168" s="175">
        <f>SUM(AR164:AR167)</f>
        <v>655276000</v>
      </c>
      <c r="AS168" s="175">
        <f>SUM(AS164:AS167)</f>
        <v>0</v>
      </c>
      <c r="AT168" s="175">
        <f>SUM(AT164:AT167)</f>
        <v>1108460202.55</v>
      </c>
      <c r="AU168" s="175">
        <f t="shared" ref="AU168:BA168" si="116">SUM(AU164:AU167)</f>
        <v>1093544203</v>
      </c>
      <c r="AV168" s="175">
        <f t="shared" si="116"/>
        <v>0</v>
      </c>
      <c r="AW168" s="175">
        <f>SUM(AW164:AW167)</f>
        <v>0</v>
      </c>
      <c r="AX168" s="175">
        <f t="shared" si="116"/>
        <v>0</v>
      </c>
      <c r="AY168" s="175">
        <f t="shared" si="116"/>
        <v>0</v>
      </c>
      <c r="AZ168" s="175">
        <f t="shared" si="116"/>
        <v>10000000</v>
      </c>
      <c r="BA168" s="175">
        <f t="shared" si="116"/>
        <v>0</v>
      </c>
      <c r="BB168" s="175">
        <f>SUM(BB164:BB167)</f>
        <v>-4915999.5500000007</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1290241000</v>
      </c>
      <c r="AD169" s="129"/>
      <c r="AE169" s="127">
        <v>0</v>
      </c>
      <c r="AF169" s="127">
        <f t="shared" ref="AF169:AF177" si="117">SUM(AE169,AD169,AC169,AB169,Y169,U169,T169,S169,R169)</f>
        <v>1290241000</v>
      </c>
      <c r="AG169" s="126"/>
      <c r="AH169" s="126"/>
      <c r="AI169" s="126"/>
      <c r="AJ169" s="130"/>
      <c r="AK169" s="130"/>
      <c r="AL169" s="130"/>
      <c r="AM169" s="127">
        <f>AG169*'1. Standard_Cost'!$B$27+'Incremental_Cost Year 2'!AH169*'1. Standard_Cost'!$C$27+'Incremental_Cost Year 2'!AI169*'1. Standard_Cost'!$D$27+'Incremental_Cost Year 2'!AJ169+'Incremental_Cost Year 2'!AL169+AK169</f>
        <v>0</v>
      </c>
      <c r="AN169" s="127">
        <f>AM169*'1. Standard_Cost'!$C$31</f>
        <v>0</v>
      </c>
      <c r="AO169" s="130"/>
      <c r="AP169" s="256"/>
      <c r="AQ169" s="171">
        <f t="shared" ref="AQ169:AQ177" si="118">L169+M169</f>
        <v>0</v>
      </c>
      <c r="AR169" s="171">
        <f t="shared" ref="AR169:AR177" si="119">AF169</f>
        <v>1290241000</v>
      </c>
      <c r="AS169" s="171">
        <f t="shared" ref="AS169:AS177" si="120">AM169+AN169</f>
        <v>0</v>
      </c>
      <c r="AT169" s="171">
        <f t="shared" ref="AT169:AT177" si="121">SUM(AQ169,AR169,AS169)</f>
        <v>1290241000</v>
      </c>
      <c r="AU169" s="250">
        <v>1290241000</v>
      </c>
      <c r="AV169" s="250"/>
      <c r="AW169" s="250"/>
      <c r="AX169" s="250"/>
      <c r="AY169" s="250"/>
      <c r="AZ169" s="250"/>
      <c r="BA169" s="250"/>
      <c r="BB169" s="251">
        <f t="shared" ref="BB169:BB177" si="122">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835000000</v>
      </c>
      <c r="AD170" s="129"/>
      <c r="AE170" s="127">
        <v>0</v>
      </c>
      <c r="AF170" s="127">
        <f t="shared" si="117"/>
        <v>835000000</v>
      </c>
      <c r="AG170" s="126"/>
      <c r="AH170" s="126"/>
      <c r="AI170" s="126"/>
      <c r="AJ170" s="130"/>
      <c r="AK170" s="130"/>
      <c r="AL170" s="130"/>
      <c r="AM170" s="127">
        <f>AG170*'1. Standard_Cost'!$B$27+'Incremental_Cost Year 2'!AH170*'1. Standard_Cost'!$C$27+'Incremental_Cost Year 2'!AI170*'1. Standard_Cost'!$D$27+'Incremental_Cost Year 2'!AJ170+'Incremental_Cost Year 2'!AL170+AK170</f>
        <v>0</v>
      </c>
      <c r="AN170" s="127">
        <f>AM170*'1. Standard_Cost'!$C$31</f>
        <v>0</v>
      </c>
      <c r="AO170" s="130"/>
      <c r="AP170" s="256"/>
      <c r="AQ170" s="171">
        <f t="shared" si="118"/>
        <v>0</v>
      </c>
      <c r="AR170" s="171">
        <f t="shared" si="119"/>
        <v>835000000</v>
      </c>
      <c r="AS170" s="171">
        <f t="shared" si="120"/>
        <v>0</v>
      </c>
      <c r="AT170" s="171">
        <f t="shared" si="121"/>
        <v>835000000</v>
      </c>
      <c r="AU170" s="250">
        <v>835000000</v>
      </c>
      <c r="AV170" s="250"/>
      <c r="AW170" s="250"/>
      <c r="AX170" s="250"/>
      <c r="AY170" s="250"/>
      <c r="AZ170" s="250"/>
      <c r="BA170" s="250"/>
      <c r="BB170" s="251">
        <f t="shared" si="122"/>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1750000000</v>
      </c>
      <c r="AD171" s="129"/>
      <c r="AE171" s="127">
        <v>0</v>
      </c>
      <c r="AF171" s="127">
        <f t="shared" si="117"/>
        <v>1750000000</v>
      </c>
      <c r="AG171" s="126"/>
      <c r="AH171" s="126"/>
      <c r="AI171" s="126"/>
      <c r="AJ171" s="130"/>
      <c r="AK171" s="130"/>
      <c r="AL171" s="130"/>
      <c r="AM171" s="127">
        <f>AG171*'1. Standard_Cost'!$B$27+'Incremental_Cost Year 2'!AH171*'1. Standard_Cost'!$C$27+'Incremental_Cost Year 2'!AI171*'1. Standard_Cost'!$D$27+'Incremental_Cost Year 2'!AJ171+'Incremental_Cost Year 2'!AL171+AK171</f>
        <v>0</v>
      </c>
      <c r="AN171" s="127">
        <f>AM171*'1. Standard_Cost'!$C$31</f>
        <v>0</v>
      </c>
      <c r="AO171" s="130"/>
      <c r="AP171" s="256"/>
      <c r="AQ171" s="171">
        <f t="shared" si="118"/>
        <v>0</v>
      </c>
      <c r="AR171" s="171">
        <f t="shared" si="119"/>
        <v>1750000000</v>
      </c>
      <c r="AS171" s="171">
        <f t="shared" si="120"/>
        <v>0</v>
      </c>
      <c r="AT171" s="171">
        <f t="shared" si="121"/>
        <v>1750000000</v>
      </c>
      <c r="AU171" s="250">
        <v>1750000000</v>
      </c>
      <c r="AV171" s="250"/>
      <c r="AW171" s="250"/>
      <c r="AX171" s="250"/>
      <c r="AY171" s="250"/>
      <c r="AZ171" s="250"/>
      <c r="BA171" s="250"/>
      <c r="BB171" s="251">
        <f t="shared" si="122"/>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7"/>
        <v>0</v>
      </c>
      <c r="AG172" s="126"/>
      <c r="AH172" s="126"/>
      <c r="AI172" s="126"/>
      <c r="AJ172" s="130">
        <v>1093000000</v>
      </c>
      <c r="AK172" s="130"/>
      <c r="AL172" s="130">
        <v>232210000</v>
      </c>
      <c r="AM172" s="127">
        <f>AG172*'1. Standard_Cost'!$B$27+'Incremental_Cost Year 2'!AH172*'1. Standard_Cost'!$C$27+'Incremental_Cost Year 2'!AI172*'1. Standard_Cost'!$D$27+'Incremental_Cost Year 2'!AJ172+'Incremental_Cost Year 2'!AL172+AK172</f>
        <v>1325210000</v>
      </c>
      <c r="AN172" s="127">
        <f>AM172*'1. Standard_Cost'!$C$31</f>
        <v>198781500</v>
      </c>
      <c r="AO172" s="130"/>
      <c r="AP172" s="256"/>
      <c r="AQ172" s="171">
        <f t="shared" si="118"/>
        <v>0</v>
      </c>
      <c r="AR172" s="171">
        <f t="shared" si="119"/>
        <v>0</v>
      </c>
      <c r="AS172" s="171">
        <f t="shared" si="120"/>
        <v>1523991500</v>
      </c>
      <c r="AT172" s="171">
        <f t="shared" si="121"/>
        <v>1523991500</v>
      </c>
      <c r="AU172" s="250">
        <v>938210000</v>
      </c>
      <c r="AV172" s="250">
        <v>115000000</v>
      </c>
      <c r="AW172" s="250">
        <v>272000000</v>
      </c>
      <c r="AX172" s="250"/>
      <c r="AY172" s="250"/>
      <c r="AZ172" s="250"/>
      <c r="BA172" s="250"/>
      <c r="BB172" s="251">
        <f t="shared" si="122"/>
        <v>-198781500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397000000</v>
      </c>
      <c r="AD173" s="129"/>
      <c r="AE173" s="127">
        <v>0</v>
      </c>
      <c r="AF173" s="127">
        <f t="shared" si="117"/>
        <v>397000000</v>
      </c>
      <c r="AG173" s="126"/>
      <c r="AH173" s="126"/>
      <c r="AI173" s="126"/>
      <c r="AJ173" s="130">
        <v>54497000</v>
      </c>
      <c r="AK173" s="130"/>
      <c r="AL173" s="130"/>
      <c r="AM173" s="127">
        <f>AG173*'1. Standard_Cost'!$B$27+'Incremental_Cost Year 2'!AH173*'1. Standard_Cost'!$C$27+'Incremental_Cost Year 2'!AI173*'1. Standard_Cost'!$D$27+'Incremental_Cost Year 2'!AJ173+'Incremental_Cost Year 2'!AL173+AK173</f>
        <v>54497000</v>
      </c>
      <c r="AN173" s="127">
        <f>AM173*'1. Standard_Cost'!$C$31</f>
        <v>8174550</v>
      </c>
      <c r="AO173" s="130"/>
      <c r="AP173" s="256"/>
      <c r="AQ173" s="171">
        <f t="shared" si="118"/>
        <v>58414885.200000003</v>
      </c>
      <c r="AR173" s="171">
        <f t="shared" si="119"/>
        <v>397000000</v>
      </c>
      <c r="AS173" s="171">
        <f t="shared" si="120"/>
        <v>62671550</v>
      </c>
      <c r="AT173" s="171">
        <f t="shared" si="121"/>
        <v>518086435.19999999</v>
      </c>
      <c r="AU173" s="250">
        <v>518086435.19999999</v>
      </c>
      <c r="AV173" s="250"/>
      <c r="AW173" s="250"/>
      <c r="AX173" s="250"/>
      <c r="AY173" s="250"/>
      <c r="AZ173" s="250"/>
      <c r="BA173" s="250"/>
      <c r="BB173" s="251">
        <f t="shared" si="122"/>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7"/>
        <v>0</v>
      </c>
      <c r="AG174" s="126"/>
      <c r="AH174" s="126"/>
      <c r="AI174" s="126"/>
      <c r="AJ174" s="130"/>
      <c r="AK174" s="130"/>
      <c r="AL174" s="130"/>
      <c r="AM174" s="127">
        <f>AG174*'1. Standard_Cost'!$B$27+'Incremental_Cost Year 2'!AH174*'1. Standard_Cost'!$C$27+'Incremental_Cost Year 2'!AI174*'1. Standard_Cost'!$D$27+'Incremental_Cost Year 2'!AJ174+'Incremental_Cost Year 2'!AL174+AK174</f>
        <v>0</v>
      </c>
      <c r="AN174" s="127">
        <f>AM174*'1. Standard_Cost'!$C$31</f>
        <v>0</v>
      </c>
      <c r="AO174" s="130"/>
      <c r="AP174" s="256"/>
      <c r="AQ174" s="171">
        <f t="shared" si="118"/>
        <v>0</v>
      </c>
      <c r="AR174" s="171">
        <f t="shared" si="119"/>
        <v>0</v>
      </c>
      <c r="AS174" s="171">
        <f t="shared" si="120"/>
        <v>0</v>
      </c>
      <c r="AT174" s="171">
        <f t="shared" si="121"/>
        <v>0</v>
      </c>
      <c r="AU174" s="250"/>
      <c r="AV174" s="250"/>
      <c r="AW174" s="250"/>
      <c r="AX174" s="250"/>
      <c r="AY174" s="250"/>
      <c r="AZ174" s="250"/>
      <c r="BA174" s="250"/>
      <c r="BB174" s="251">
        <f t="shared" si="122"/>
        <v>0</v>
      </c>
      <c r="BC174" s="169"/>
      <c r="BD174" s="169"/>
      <c r="BE174" s="169"/>
      <c r="BF174" s="169"/>
    </row>
    <row r="175" spans="1:58" ht="46.8" outlineLevel="2">
      <c r="A175" s="115"/>
      <c r="B175" s="200"/>
      <c r="C175" s="201"/>
      <c r="D175" s="343"/>
      <c r="E175" s="328"/>
      <c r="F175" s="328"/>
      <c r="G175" s="328"/>
      <c r="H175" s="213" t="s">
        <v>483</v>
      </c>
      <c r="I175" s="130" t="s">
        <v>5</v>
      </c>
      <c r="J175" s="126">
        <v>2</v>
      </c>
      <c r="K175" s="126">
        <v>7</v>
      </c>
      <c r="L175" s="125">
        <f>IF(I175&lt;&gt;0,((VLOOKUP(I175,'1. Standard_Cost'!$B$4:$D$11,2)+VLOOKUP(I175,'1. Standard_Cost'!$B$4:$D$11,3))*J175*K175),"0")</f>
        <v>989800</v>
      </c>
      <c r="M175" s="125">
        <f>L175*'1. Standard_Cost'!$F$4</f>
        <v>165296.6</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v>30</v>
      </c>
      <c r="AB175" s="127">
        <f>+Z175*'1. Standard_Cost'!$B$23+AA175*'1. Standard_Cost'!$C$23</f>
        <v>570000</v>
      </c>
      <c r="AC175" s="128">
        <v>27000</v>
      </c>
      <c r="AD175" s="129"/>
      <c r="AE175" s="127">
        <f>SUM(AD175,AC175,AB175,Y175,U175,T175,S175,R175)*'1. Standard_Cost'!$B$31</f>
        <v>119400</v>
      </c>
      <c r="AF175" s="127">
        <f t="shared" si="117"/>
        <v>716400</v>
      </c>
      <c r="AG175" s="126"/>
      <c r="AH175" s="126"/>
      <c r="AI175" s="126"/>
      <c r="AJ175" s="130"/>
      <c r="AK175" s="130"/>
      <c r="AL175" s="130"/>
      <c r="AM175" s="127">
        <f>AG175*'1. Standard_Cost'!$B$27+'Incremental_Cost Year 2'!AH175*'1. Standard_Cost'!$C$27+'Incremental_Cost Year 2'!AI175*'1. Standard_Cost'!$D$27+'Incremental_Cost Year 2'!AJ175+'Incremental_Cost Year 2'!AL175+AK175</f>
        <v>0</v>
      </c>
      <c r="AN175" s="127">
        <f>AM175*'1. Standard_Cost'!$C$31</f>
        <v>0</v>
      </c>
      <c r="AO175" s="130"/>
      <c r="AP175" s="256"/>
      <c r="AQ175" s="171">
        <f t="shared" si="118"/>
        <v>1155096.6000000001</v>
      </c>
      <c r="AR175" s="171">
        <f t="shared" si="119"/>
        <v>716400</v>
      </c>
      <c r="AS175" s="171">
        <f t="shared" si="120"/>
        <v>0</v>
      </c>
      <c r="AT175" s="171">
        <f t="shared" si="121"/>
        <v>1871496.6</v>
      </c>
      <c r="AU175" s="250">
        <v>1187497</v>
      </c>
      <c r="AV175" s="250"/>
      <c r="AW175" s="250"/>
      <c r="AX175" s="250"/>
      <c r="AY175" s="250"/>
      <c r="AZ175" s="250"/>
      <c r="BA175" s="250"/>
      <c r="BB175" s="251">
        <f t="shared" si="122"/>
        <v>-683999.60000000009</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7"/>
        <v>168906</v>
      </c>
      <c r="AG176" s="126"/>
      <c r="AH176" s="126"/>
      <c r="AI176" s="126"/>
      <c r="AJ176" s="130"/>
      <c r="AK176" s="130"/>
      <c r="AL176" s="130"/>
      <c r="AM176" s="127">
        <f>AG176*'1. Standard_Cost'!$B$27+'Incremental_Cost Year 2'!AH176*'1. Standard_Cost'!$C$27+'Incremental_Cost Year 2'!AI176*'1. Standard_Cost'!$D$27+'Incremental_Cost Year 2'!AJ176+'Incremental_Cost Year 2'!AL176+AK176</f>
        <v>0</v>
      </c>
      <c r="AN176" s="127">
        <f>AM176*'1. Standard_Cost'!$C$31</f>
        <v>0</v>
      </c>
      <c r="AO176" s="130"/>
      <c r="AP176" s="256"/>
      <c r="AQ176" s="171">
        <f t="shared" si="118"/>
        <v>1172951.7</v>
      </c>
      <c r="AR176" s="171">
        <f t="shared" si="119"/>
        <v>168906</v>
      </c>
      <c r="AS176" s="171">
        <f t="shared" si="120"/>
        <v>0</v>
      </c>
      <c r="AT176" s="171">
        <f t="shared" si="121"/>
        <v>1341857.7</v>
      </c>
      <c r="AU176" s="250">
        <v>1341858</v>
      </c>
      <c r="AV176" s="250"/>
      <c r="AW176" s="250"/>
      <c r="AX176" s="250"/>
      <c r="AY176" s="250"/>
      <c r="AZ176" s="250"/>
      <c r="BA176" s="250"/>
      <c r="BB176" s="251">
        <f t="shared" si="122"/>
        <v>0.30000000004656613</v>
      </c>
      <c r="BC176" s="169"/>
      <c r="BD176" s="169"/>
      <c r="BE176" s="169"/>
      <c r="BF176" s="169"/>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17"/>
        <v>20000000</v>
      </c>
      <c r="AG177" s="126"/>
      <c r="AH177" s="126"/>
      <c r="AI177" s="126"/>
      <c r="AJ177" s="130"/>
      <c r="AK177" s="130"/>
      <c r="AL177" s="130"/>
      <c r="AM177" s="127">
        <f>AG177*'1. Standard_Cost'!$B$27+'Incremental_Cost Year 2'!AH177*'1. Standard_Cost'!$C$27+'Incremental_Cost Year 2'!AI177*'1. Standard_Cost'!$D$27+'Incremental_Cost Year 2'!AJ177+'Incremental_Cost Year 2'!AL177+AK177</f>
        <v>0</v>
      </c>
      <c r="AN177" s="127">
        <f>AM177*'1. Standard_Cost'!$C$31</f>
        <v>0</v>
      </c>
      <c r="AO177" s="130"/>
      <c r="AP177" s="256"/>
      <c r="AQ177" s="171">
        <f t="shared" si="118"/>
        <v>0</v>
      </c>
      <c r="AR177" s="171">
        <f t="shared" si="119"/>
        <v>20000000</v>
      </c>
      <c r="AS177" s="171">
        <f t="shared" si="120"/>
        <v>0</v>
      </c>
      <c r="AT177" s="171">
        <f t="shared" si="121"/>
        <v>20000000</v>
      </c>
      <c r="AU177" s="250">
        <v>20000000</v>
      </c>
      <c r="AV177" s="250"/>
      <c r="AW177" s="250"/>
      <c r="AX177" s="250"/>
      <c r="AY177" s="250"/>
      <c r="AZ177" s="250"/>
      <c r="BA177" s="250"/>
      <c r="BB177" s="251">
        <f t="shared" si="122"/>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52050500</v>
      </c>
      <c r="M178" s="127">
        <f>SUM(M169:M177)</f>
        <v>8692433.5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570000</v>
      </c>
      <c r="AC178" s="127">
        <f>SUM(AC169:AC177)</f>
        <v>4292408755</v>
      </c>
      <c r="AD178" s="127">
        <f>SUM(AD169:AD177)</f>
        <v>0</v>
      </c>
      <c r="AE178" s="127">
        <f>SUM(AE169:AE177)</f>
        <v>147551</v>
      </c>
      <c r="AF178" s="127">
        <f>SUM(AF169:AF177)</f>
        <v>4293126306</v>
      </c>
      <c r="AG178" s="252"/>
      <c r="AH178" s="252"/>
      <c r="AI178" s="252"/>
      <c r="AJ178" s="127">
        <f>SUM(AJ169:AJ177)</f>
        <v>1147497000</v>
      </c>
      <c r="AK178" s="127">
        <f>SUM(AK169:AK177)</f>
        <v>0</v>
      </c>
      <c r="AL178" s="127">
        <f>SUM(AL169:AL177)</f>
        <v>232210000</v>
      </c>
      <c r="AM178" s="127">
        <f>SUM(AM169:AM177)</f>
        <v>1379707000</v>
      </c>
      <c r="AN178" s="127">
        <f>SUM(AN169:AN177)</f>
        <v>206956050</v>
      </c>
      <c r="AO178" s="253"/>
      <c r="AP178" s="254"/>
      <c r="AQ178" s="175">
        <f>SUM(AQ169:AQ177)</f>
        <v>60742933.500000007</v>
      </c>
      <c r="AR178" s="175">
        <f>SUM(AR169:AR177)</f>
        <v>4293126306</v>
      </c>
      <c r="AS178" s="175">
        <f>SUM(AS169:AS177)</f>
        <v>1586663050</v>
      </c>
      <c r="AT178" s="175">
        <f>SUM(AT169:AT177)</f>
        <v>5940532289.5</v>
      </c>
      <c r="AU178" s="175">
        <f t="shared" ref="AU178:BA178" si="123">SUM(AU169:AU177)</f>
        <v>5354066790.1999998</v>
      </c>
      <c r="AV178" s="175">
        <f t="shared" si="123"/>
        <v>115000000</v>
      </c>
      <c r="AW178" s="175">
        <f>SUM(AW169:AW177)</f>
        <v>272000000</v>
      </c>
      <c r="AX178" s="175">
        <f t="shared" si="123"/>
        <v>0</v>
      </c>
      <c r="AY178" s="175">
        <f t="shared" si="123"/>
        <v>0</v>
      </c>
      <c r="AZ178" s="175">
        <f t="shared" si="123"/>
        <v>0</v>
      </c>
      <c r="BA178" s="175">
        <f t="shared" si="123"/>
        <v>0</v>
      </c>
      <c r="BB178" s="175">
        <f>SUM(BB169:BB177)</f>
        <v>-199465499.29999998</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2'!AH179*'1. Standard_Cost'!$C$27+'Incremental_Cost Year 2'!AI179*'1. Standard_Cost'!$D$27+'Incremental_Cost Year 2'!AJ179+'Incremental_Cost Year 2'!AL179+AK179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24">SUM(AU179:BA179)-AT179</f>
        <v>0</v>
      </c>
      <c r="BC179" s="169"/>
      <c r="BD179" s="169"/>
      <c r="BE179" s="169"/>
      <c r="BF179" s="169"/>
    </row>
    <row r="180" spans="1:58" ht="93.6" outlineLevel="2">
      <c r="A180" s="115"/>
      <c r="B180" s="200"/>
      <c r="C180" s="201"/>
      <c r="D180" s="211"/>
      <c r="E180" s="328"/>
      <c r="F180" s="328"/>
      <c r="G180" s="328"/>
      <c r="H180" s="213" t="s">
        <v>488</v>
      </c>
      <c r="I180" s="130" t="s">
        <v>5</v>
      </c>
      <c r="J180" s="126">
        <v>1</v>
      </c>
      <c r="K180" s="126">
        <v>1</v>
      </c>
      <c r="L180" s="125">
        <f>IF(I180&lt;&gt;0,((VLOOKUP(I180,'1. Standard_Cost'!$B$4:$D$11,2)+VLOOKUP(I180,'1. Standard_Cost'!$B$4:$D$11,3))*J180*K180),"0")</f>
        <v>70700</v>
      </c>
      <c r="M180" s="125">
        <f>L180*'1. Standard_Cost'!$F$4</f>
        <v>11806.900000000001</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v>20</v>
      </c>
      <c r="AB180" s="127">
        <f>+Z180*'1. Standard_Cost'!$B$23+AA180*'1. Standard_Cost'!$C$23</f>
        <v>380000</v>
      </c>
      <c r="AC180" s="128">
        <v>10000</v>
      </c>
      <c r="AD180" s="129"/>
      <c r="AE180" s="127">
        <f>SUM(AD180,AC180,AB180,Y180,U180,T180,S180,R180)*'1. Standard_Cost'!$B$31</f>
        <v>78000</v>
      </c>
      <c r="AF180" s="127">
        <f>SUM(AE180,AD180,AC180,AB180,Y180,U180,T180,S180,R180)</f>
        <v>468000</v>
      </c>
      <c r="AG180" s="126"/>
      <c r="AH180" s="126"/>
      <c r="AI180" s="126"/>
      <c r="AJ180" s="130"/>
      <c r="AK180" s="130"/>
      <c r="AL180" s="130"/>
      <c r="AM180" s="127">
        <f>AG180*'1. Standard_Cost'!$B$27+'Incremental_Cost Year 2'!AH180*'1. Standard_Cost'!$C$27+'Incremental_Cost Year 2'!AI180*'1. Standard_Cost'!$D$27+'Incremental_Cost Year 2'!AJ180+'Incremental_Cost Year 2'!AL180+AK180</f>
        <v>0</v>
      </c>
      <c r="AN180" s="127">
        <f>AM180*'1. Standard_Cost'!$C$31</f>
        <v>0</v>
      </c>
      <c r="AO180" s="130"/>
      <c r="AP180" s="256"/>
      <c r="AQ180" s="171">
        <f>L180+M180</f>
        <v>82506.899999999994</v>
      </c>
      <c r="AR180" s="171">
        <f>AF180</f>
        <v>468000</v>
      </c>
      <c r="AS180" s="171">
        <f>AM180+AN180</f>
        <v>0</v>
      </c>
      <c r="AT180" s="171">
        <f>SUM(AQ180,AR180,AS180)</f>
        <v>550506.9</v>
      </c>
      <c r="AU180" s="250">
        <v>94507</v>
      </c>
      <c r="AV180" s="250"/>
      <c r="AW180" s="250"/>
      <c r="AX180" s="250"/>
      <c r="AY180" s="250"/>
      <c r="AZ180" s="250"/>
      <c r="BA180" s="250"/>
      <c r="BB180" s="251">
        <f t="shared" si="124"/>
        <v>-455999.9</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70700</v>
      </c>
      <c r="M181" s="127">
        <f>SUM(M179:M180)</f>
        <v>11806.900000000001</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380000</v>
      </c>
      <c r="AC181" s="127">
        <f>SUM(AC179:AC180)</f>
        <v>10000</v>
      </c>
      <c r="AD181" s="127">
        <f>SUM(AD179:AD180)</f>
        <v>0</v>
      </c>
      <c r="AE181" s="127">
        <f>SUM(AE179:AE180)</f>
        <v>78000</v>
      </c>
      <c r="AF181" s="127">
        <f>SUM(AF179:AF180)</f>
        <v>468000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82506.899999999994</v>
      </c>
      <c r="AR181" s="175">
        <f>SUM(AR179:AR180)</f>
        <v>468000</v>
      </c>
      <c r="AS181" s="175">
        <f>SUM(AS179:AS180)</f>
        <v>0</v>
      </c>
      <c r="AT181" s="175">
        <f>SUM(AT179:AT180)</f>
        <v>550506.9</v>
      </c>
      <c r="AU181" s="175">
        <f t="shared" ref="AU181:BB181" si="125">SUM(AU179:AU180)</f>
        <v>94507</v>
      </c>
      <c r="AV181" s="175">
        <f t="shared" si="125"/>
        <v>0</v>
      </c>
      <c r="AW181" s="175">
        <f>SUM(AW179:AW180)</f>
        <v>0</v>
      </c>
      <c r="AX181" s="175">
        <f t="shared" si="125"/>
        <v>0</v>
      </c>
      <c r="AY181" s="175">
        <f t="shared" si="125"/>
        <v>0</v>
      </c>
      <c r="AZ181" s="175">
        <f t="shared" si="125"/>
        <v>0</v>
      </c>
      <c r="BA181" s="175">
        <f t="shared" si="125"/>
        <v>0</v>
      </c>
      <c r="BB181" s="175">
        <f t="shared" si="125"/>
        <v>-455999.9</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9939036130</v>
      </c>
      <c r="M182" s="258">
        <f>M190+M193+M196</f>
        <v>1659819033.71</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950000</v>
      </c>
      <c r="AC182" s="258">
        <f>AC190+AC193+AC196</f>
        <v>8206250000</v>
      </c>
      <c r="AD182" s="258">
        <f>AD190+AD193+AD196</f>
        <v>0</v>
      </c>
      <c r="AE182" s="258">
        <f>AE190+AE193+AE196</f>
        <v>1640312000</v>
      </c>
      <c r="AF182" s="258">
        <f>AF190+AF193+AF196</f>
        <v>9847872000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11598855163.710001</v>
      </c>
      <c r="AR182" s="261">
        <f>AR190+AR193+AR196</f>
        <v>9847872000</v>
      </c>
      <c r="AS182" s="261">
        <f>AS190+AS193+AS196</f>
        <v>0</v>
      </c>
      <c r="AT182" s="261">
        <f>AT190+AT193+AT196</f>
        <v>21446727163.709999</v>
      </c>
      <c r="AU182" s="261">
        <f t="shared" ref="AU182:BA182" si="126">AU190+AU193+AU196</f>
        <v>21445349164</v>
      </c>
      <c r="AV182" s="261">
        <f t="shared" si="126"/>
        <v>0</v>
      </c>
      <c r="AW182" s="261">
        <f>AW190+AW193+AW196</f>
        <v>0</v>
      </c>
      <c r="AX182" s="261">
        <f t="shared" si="126"/>
        <v>0</v>
      </c>
      <c r="AY182" s="261">
        <f t="shared" si="126"/>
        <v>0</v>
      </c>
      <c r="AZ182" s="261">
        <f t="shared" si="126"/>
        <v>0</v>
      </c>
      <c r="BA182" s="261">
        <f t="shared" si="126"/>
        <v>0</v>
      </c>
      <c r="BB182" s="261">
        <f>BB190+BB193+BB196</f>
        <v>-1377999.709998474</v>
      </c>
      <c r="BC182" s="184"/>
      <c r="BD182" s="184"/>
      <c r="BE182" s="184"/>
      <c r="BF182" s="184"/>
    </row>
    <row r="183" spans="1:58" ht="93.6" outlineLevel="2">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8200000000</v>
      </c>
      <c r="AD183" s="129"/>
      <c r="AE183" s="127">
        <f>SUM(AD183,AC183,AB183,Y183,U183,T183,S183,R183)*'1. Standard_Cost'!$B$31</f>
        <v>1640000000</v>
      </c>
      <c r="AF183" s="127">
        <f t="shared" ref="AF183:AF189" si="127">SUM(AE183,AD183,AC183,AB183,Y183,U183,T183,S183,R183)</f>
        <v>9840000000</v>
      </c>
      <c r="AG183" s="126"/>
      <c r="AH183" s="126"/>
      <c r="AI183" s="126"/>
      <c r="AJ183" s="130"/>
      <c r="AK183" s="130"/>
      <c r="AL183" s="130"/>
      <c r="AM183" s="127">
        <f>AG183*'1. Standard_Cost'!$B$27+'Incremental_Cost Year 2'!AH183*'1. Standard_Cost'!$C$27+'Incremental_Cost Year 2'!AI183*'1. Standard_Cost'!$D$27+'Incremental_Cost Year 2'!AJ183+'Incremental_Cost Year 2'!AL183+AK183</f>
        <v>0</v>
      </c>
      <c r="AN183" s="127">
        <f>AM183*'1. Standard_Cost'!$C$31</f>
        <v>0</v>
      </c>
      <c r="AO183" s="130"/>
      <c r="AP183" s="256"/>
      <c r="AQ183" s="171">
        <f t="shared" ref="AQ183:AQ189" si="128">L183+M183</f>
        <v>10774081029.6</v>
      </c>
      <c r="AR183" s="171">
        <f t="shared" ref="AR183:AR189" si="129">AF183</f>
        <v>9840000000</v>
      </c>
      <c r="AS183" s="171">
        <f t="shared" ref="AS183:AS189" si="130">AM183+AN183</f>
        <v>0</v>
      </c>
      <c r="AT183" s="171">
        <f t="shared" ref="AT183:AT189" si="131">SUM(AQ183,AR183,AS183)</f>
        <v>20614081029.599998</v>
      </c>
      <c r="AU183" s="250">
        <v>20614081030</v>
      </c>
      <c r="AV183" s="250"/>
      <c r="AW183" s="250"/>
      <c r="AX183" s="250"/>
      <c r="AY183" s="250"/>
      <c r="AZ183" s="250"/>
      <c r="BA183" s="250"/>
      <c r="BB183" s="251">
        <f t="shared" ref="BB183:BB189" si="132">SUM(AU183:BA183)-AT183</f>
        <v>0.40000152587890625</v>
      </c>
      <c r="BC183" s="169"/>
      <c r="BD183" s="169"/>
      <c r="BE183" s="169"/>
      <c r="BF183" s="169"/>
    </row>
    <row r="184" spans="1:58" ht="78" outlineLevel="2">
      <c r="A184" s="115"/>
      <c r="B184" s="200"/>
      <c r="C184" s="330"/>
      <c r="D184" s="343"/>
      <c r="E184" s="328"/>
      <c r="F184" s="328"/>
      <c r="G184" s="328"/>
      <c r="H184" s="213" t="s">
        <v>543</v>
      </c>
      <c r="I184" s="267"/>
      <c r="J184" s="268"/>
      <c r="K184" s="268"/>
      <c r="L184" s="125">
        <v>685500000</v>
      </c>
      <c r="M184" s="125">
        <f>L184*'1. Standard_Cost'!$F$4</f>
        <v>114478500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f>SUM(AD184,AC184,AB184,Y184,U184,T184,S184,R184)*'1. Standard_Cost'!$B$31</f>
        <v>0</v>
      </c>
      <c r="AF184" s="127">
        <f t="shared" si="127"/>
        <v>0</v>
      </c>
      <c r="AG184" s="126"/>
      <c r="AH184" s="126"/>
      <c r="AI184" s="126"/>
      <c r="AJ184" s="130"/>
      <c r="AK184" s="130"/>
      <c r="AL184" s="130"/>
      <c r="AM184" s="127">
        <f>AG184*'1. Standard_Cost'!$B$27+'Incremental_Cost Year 2'!AH184*'1. Standard_Cost'!$C$27+'Incremental_Cost Year 2'!AI184*'1. Standard_Cost'!$D$27+'Incremental_Cost Year 2'!AJ184+'Incremental_Cost Year 2'!AL184+AK184</f>
        <v>0</v>
      </c>
      <c r="AN184" s="127">
        <f>AM184*'1. Standard_Cost'!$C$31</f>
        <v>0</v>
      </c>
      <c r="AO184" s="130"/>
      <c r="AP184" s="256"/>
      <c r="AQ184" s="171">
        <f t="shared" si="128"/>
        <v>799978500</v>
      </c>
      <c r="AR184" s="171">
        <f t="shared" si="129"/>
        <v>0</v>
      </c>
      <c r="AS184" s="171">
        <f t="shared" si="130"/>
        <v>0</v>
      </c>
      <c r="AT184" s="171">
        <f t="shared" si="131"/>
        <v>799978500</v>
      </c>
      <c r="AU184" s="250">
        <v>799978500</v>
      </c>
      <c r="AV184" s="250"/>
      <c r="AW184" s="250"/>
      <c r="AX184" s="250"/>
      <c r="AY184" s="250"/>
      <c r="AZ184" s="250"/>
      <c r="BA184" s="250"/>
      <c r="BB184" s="251">
        <f t="shared" si="132"/>
        <v>0</v>
      </c>
      <c r="BC184" s="169"/>
      <c r="BD184" s="169"/>
      <c r="BE184" s="169"/>
      <c r="BF184" s="169"/>
    </row>
    <row r="185" spans="1:58" ht="62.4" outlineLevel="2">
      <c r="A185" s="115"/>
      <c r="B185" s="200"/>
      <c r="C185" s="330"/>
      <c r="D185" s="343"/>
      <c r="E185" s="328"/>
      <c r="F185" s="328"/>
      <c r="G185" s="328"/>
      <c r="H185" s="199" t="s">
        <v>491</v>
      </c>
      <c r="I185" s="130" t="s">
        <v>5</v>
      </c>
      <c r="J185" s="126">
        <v>2</v>
      </c>
      <c r="K185" s="126">
        <v>5</v>
      </c>
      <c r="L185" s="125">
        <f>IF(I185&lt;&gt;0,((VLOOKUP(I185,'1. Standard_Cost'!$B$4:$D$11,2)+VLOOKUP(I185,'1. Standard_Cost'!$B$4:$D$11,3))*J185*K185),"0")</f>
        <v>707000</v>
      </c>
      <c r="M185" s="125">
        <f>L185*'1. Standard_Cost'!$F$4</f>
        <v>118069</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v>110000</v>
      </c>
      <c r="AD185" s="129"/>
      <c r="AE185" s="127">
        <f>SUM(AD185,AC185,AB185,Y185,U185,T185,S185,R185)*'1. Standard_Cost'!$B$31</f>
        <v>22000</v>
      </c>
      <c r="AF185" s="127">
        <f t="shared" si="127"/>
        <v>132000</v>
      </c>
      <c r="AG185" s="126"/>
      <c r="AH185" s="126"/>
      <c r="AI185" s="126"/>
      <c r="AJ185" s="130"/>
      <c r="AK185" s="130"/>
      <c r="AL185" s="130"/>
      <c r="AM185" s="127">
        <f>AG185*'1. Standard_Cost'!$B$27+'Incremental_Cost Year 2'!AH185*'1. Standard_Cost'!$C$27+'Incremental_Cost Year 2'!AI185*'1. Standard_Cost'!$D$27+'Incremental_Cost Year 2'!AJ185+'Incremental_Cost Year 2'!AL185+AK185</f>
        <v>0</v>
      </c>
      <c r="AN185" s="127">
        <f>AM185*'1. Standard_Cost'!$C$31</f>
        <v>0</v>
      </c>
      <c r="AO185" s="130"/>
      <c r="AP185" s="256"/>
      <c r="AQ185" s="171">
        <f t="shared" si="128"/>
        <v>825069</v>
      </c>
      <c r="AR185" s="171">
        <f t="shared" si="129"/>
        <v>132000</v>
      </c>
      <c r="AS185" s="171">
        <f t="shared" si="130"/>
        <v>0</v>
      </c>
      <c r="AT185" s="171">
        <f t="shared" si="131"/>
        <v>957069</v>
      </c>
      <c r="AU185" s="250">
        <v>957069</v>
      </c>
      <c r="AV185" s="250"/>
      <c r="AW185" s="250"/>
      <c r="AX185" s="250"/>
      <c r="AY185" s="250"/>
      <c r="AZ185" s="250"/>
      <c r="BA185" s="250"/>
      <c r="BB185" s="251">
        <f t="shared" si="132"/>
        <v>0</v>
      </c>
      <c r="BC185" s="169"/>
      <c r="BD185" s="169"/>
      <c r="BE185" s="169"/>
      <c r="BF185" s="169"/>
    </row>
    <row r="186" spans="1:58" ht="78"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7"/>
        <v>0</v>
      </c>
      <c r="AG186" s="126"/>
      <c r="AH186" s="126"/>
      <c r="AI186" s="126"/>
      <c r="AJ186" s="130"/>
      <c r="AK186" s="130"/>
      <c r="AL186" s="130"/>
      <c r="AM186" s="127">
        <f>AG186*'1. Standard_Cost'!$B$27+'Incremental_Cost Year 2'!AH186*'1. Standard_Cost'!$C$27+'Incremental_Cost Year 2'!AI186*'1. Standard_Cost'!$D$27+'Incremental_Cost Year 2'!AJ186+'Incremental_Cost Year 2'!AL186+AK186</f>
        <v>0</v>
      </c>
      <c r="AN186" s="127">
        <f>AM186*'1. Standard_Cost'!$C$31</f>
        <v>0</v>
      </c>
      <c r="AO186" s="130"/>
      <c r="AP186" s="256"/>
      <c r="AQ186" s="171">
        <f t="shared" si="128"/>
        <v>0</v>
      </c>
      <c r="AR186" s="171">
        <f t="shared" si="129"/>
        <v>0</v>
      </c>
      <c r="AS186" s="171">
        <f t="shared" si="130"/>
        <v>0</v>
      </c>
      <c r="AT186" s="171">
        <f t="shared" si="131"/>
        <v>0</v>
      </c>
      <c r="AU186" s="250"/>
      <c r="AV186" s="250"/>
      <c r="AW186" s="250"/>
      <c r="AX186" s="250"/>
      <c r="AY186" s="250"/>
      <c r="AZ186" s="250"/>
      <c r="BA186" s="250"/>
      <c r="BB186" s="251">
        <f t="shared" si="132"/>
        <v>0</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7"/>
        <v>0</v>
      </c>
      <c r="AG187" s="126"/>
      <c r="AH187" s="126"/>
      <c r="AI187" s="126"/>
      <c r="AJ187" s="130"/>
      <c r="AK187" s="130"/>
      <c r="AL187" s="130"/>
      <c r="AM187" s="127">
        <f>AG187*'1. Standard_Cost'!$B$27+'Incremental_Cost Year 2'!AH187*'1. Standard_Cost'!$C$27+'Incremental_Cost Year 2'!AI187*'1. Standard_Cost'!$D$27+'Incremental_Cost Year 2'!AJ187+'Incremental_Cost Year 2'!AL187+AK187</f>
        <v>0</v>
      </c>
      <c r="AN187" s="127">
        <f>AM187*'1. Standard_Cost'!$C$31</f>
        <v>0</v>
      </c>
      <c r="AO187" s="130"/>
      <c r="AP187" s="256"/>
      <c r="AQ187" s="171">
        <f t="shared" si="128"/>
        <v>0</v>
      </c>
      <c r="AR187" s="171">
        <f t="shared" si="129"/>
        <v>0</v>
      </c>
      <c r="AS187" s="171">
        <f t="shared" si="130"/>
        <v>0</v>
      </c>
      <c r="AT187" s="171">
        <f t="shared" si="131"/>
        <v>0</v>
      </c>
      <c r="AU187" s="250"/>
      <c r="AV187" s="250"/>
      <c r="AW187" s="250"/>
      <c r="AX187" s="250"/>
      <c r="AY187" s="250"/>
      <c r="AZ187" s="250"/>
      <c r="BA187" s="250"/>
      <c r="BB187" s="251">
        <f t="shared" si="132"/>
        <v>0</v>
      </c>
      <c r="BC187" s="169"/>
      <c r="BD187" s="169"/>
      <c r="BE187" s="169"/>
      <c r="BF187" s="169"/>
    </row>
    <row r="188" spans="1:58"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7"/>
        <v>0</v>
      </c>
      <c r="AG188" s="126"/>
      <c r="AH188" s="126"/>
      <c r="AI188" s="126"/>
      <c r="AJ188" s="130"/>
      <c r="AK188" s="130"/>
      <c r="AL188" s="130"/>
      <c r="AM188" s="127">
        <f>AG188*'1. Standard_Cost'!$B$27+'Incremental_Cost Year 2'!AH188*'1. Standard_Cost'!$C$27+'Incremental_Cost Year 2'!AI188*'1. Standard_Cost'!$D$27+'Incremental_Cost Year 2'!AJ188+'Incremental_Cost Year 2'!AL188+AK188</f>
        <v>0</v>
      </c>
      <c r="AN188" s="127">
        <f>AM188*'1. Standard_Cost'!$C$31</f>
        <v>0</v>
      </c>
      <c r="AO188" s="130"/>
      <c r="AP188" s="256"/>
      <c r="AQ188" s="171">
        <f t="shared" si="128"/>
        <v>0</v>
      </c>
      <c r="AR188" s="171">
        <f t="shared" si="129"/>
        <v>0</v>
      </c>
      <c r="AS188" s="171">
        <f t="shared" si="130"/>
        <v>0</v>
      </c>
      <c r="AT188" s="171">
        <f t="shared" si="131"/>
        <v>0</v>
      </c>
      <c r="AU188" s="250"/>
      <c r="AV188" s="250"/>
      <c r="AW188" s="250"/>
      <c r="AX188" s="250"/>
      <c r="AY188" s="250"/>
      <c r="AZ188" s="250"/>
      <c r="BA188" s="250"/>
      <c r="BB188" s="251">
        <f t="shared" si="132"/>
        <v>0</v>
      </c>
      <c r="BC188" s="169"/>
      <c r="BD188" s="169"/>
      <c r="BE188" s="169"/>
      <c r="BF188" s="169"/>
    </row>
    <row r="189" spans="1:58" ht="46.8" outlineLevel="2">
      <c r="A189" s="115"/>
      <c r="B189" s="200"/>
      <c r="C189" s="330"/>
      <c r="D189" s="343"/>
      <c r="E189" s="328"/>
      <c r="F189" s="328"/>
      <c r="G189" s="328"/>
      <c r="H189" s="199" t="s">
        <v>495</v>
      </c>
      <c r="I189" s="130" t="s">
        <v>4</v>
      </c>
      <c r="J189" s="126">
        <v>3</v>
      </c>
      <c r="K189" s="126">
        <v>7</v>
      </c>
      <c r="L189" s="125">
        <f>IF(I189&lt;&gt;0,((VLOOKUP(I189,'1. Standard_Cost'!$B$4:$D$11,2)+VLOOKUP(I189,'1. Standard_Cost'!$B$4:$D$11,3))*J189*K189),"0")</f>
        <v>1695750</v>
      </c>
      <c r="M189" s="125">
        <f>L189*'1. Standard_Cost'!$F$4</f>
        <v>283190.25</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v>50</v>
      </c>
      <c r="AB189" s="127">
        <f>+Z189*'1. Standard_Cost'!$B$23+AA189*'1. Standard_Cost'!$C$23</f>
        <v>950000</v>
      </c>
      <c r="AC189" s="128">
        <v>250000</v>
      </c>
      <c r="AD189" s="129"/>
      <c r="AE189" s="127">
        <f>SUM(AD189,AC189,AB189,Y189,U189,T189,S189,R189)*'1. Standard_Cost'!$B$31</f>
        <v>240000</v>
      </c>
      <c r="AF189" s="127">
        <f t="shared" si="127"/>
        <v>1440000</v>
      </c>
      <c r="AG189" s="126"/>
      <c r="AH189" s="126"/>
      <c r="AI189" s="126"/>
      <c r="AJ189" s="130"/>
      <c r="AK189" s="130"/>
      <c r="AL189" s="130"/>
      <c r="AM189" s="127">
        <f>AG189*'1. Standard_Cost'!$B$27+'Incremental_Cost Year 2'!AH189*'1. Standard_Cost'!$C$27+'Incremental_Cost Year 2'!AI189*'1. Standard_Cost'!$D$27+'Incremental_Cost Year 2'!AJ189+'Incremental_Cost Year 2'!AL189+AK189</f>
        <v>0</v>
      </c>
      <c r="AN189" s="127">
        <f>AM189*'1. Standard_Cost'!$C$31</f>
        <v>0</v>
      </c>
      <c r="AO189" s="130"/>
      <c r="AP189" s="256"/>
      <c r="AQ189" s="171">
        <f t="shared" si="128"/>
        <v>1978940.25</v>
      </c>
      <c r="AR189" s="171">
        <f t="shared" si="129"/>
        <v>1440000</v>
      </c>
      <c r="AS189" s="171">
        <f t="shared" si="130"/>
        <v>0</v>
      </c>
      <c r="AT189" s="171">
        <f t="shared" si="131"/>
        <v>3418940.25</v>
      </c>
      <c r="AU189" s="250">
        <v>2088940</v>
      </c>
      <c r="AV189" s="250"/>
      <c r="AW189" s="250"/>
      <c r="AX189" s="250"/>
      <c r="AY189" s="250"/>
      <c r="AZ189" s="250"/>
      <c r="BA189" s="250"/>
      <c r="BB189" s="251">
        <f t="shared" si="132"/>
        <v>-1330000.25</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9920191550</v>
      </c>
      <c r="M190" s="127">
        <f>SUM(M183:M189)</f>
        <v>1656671988.8500001</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950000</v>
      </c>
      <c r="AC190" s="127">
        <f>SUM(AC183:AC188)</f>
        <v>8200110000</v>
      </c>
      <c r="AD190" s="127">
        <f>SUM(AD183:AD188)</f>
        <v>0</v>
      </c>
      <c r="AE190" s="127">
        <f>SUM(AE183:AE189)</f>
        <v>1640262000</v>
      </c>
      <c r="AF190" s="127">
        <f>SUM(AF183:AF189)</f>
        <v>9841572000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11576863538.85</v>
      </c>
      <c r="AR190" s="175">
        <f t="shared" ref="AR190:BB190" si="133">SUM(AR183:AR189)</f>
        <v>9841572000</v>
      </c>
      <c r="AS190" s="175">
        <f t="shared" si="133"/>
        <v>0</v>
      </c>
      <c r="AT190" s="175">
        <f t="shared" si="133"/>
        <v>21418435538.849998</v>
      </c>
      <c r="AU190" s="175">
        <f t="shared" si="133"/>
        <v>21417105539</v>
      </c>
      <c r="AV190" s="175">
        <f t="shared" si="133"/>
        <v>0</v>
      </c>
      <c r="AW190" s="175">
        <f t="shared" si="133"/>
        <v>0</v>
      </c>
      <c r="AX190" s="175">
        <f t="shared" si="133"/>
        <v>0</v>
      </c>
      <c r="AY190" s="175">
        <f t="shared" si="133"/>
        <v>0</v>
      </c>
      <c r="AZ190" s="175">
        <f t="shared" si="133"/>
        <v>0</v>
      </c>
      <c r="BA190" s="175">
        <f t="shared" si="133"/>
        <v>0</v>
      </c>
      <c r="BB190" s="175">
        <f t="shared" si="133"/>
        <v>-1329999.8499984741</v>
      </c>
      <c r="BC190" s="169"/>
      <c r="BD190" s="169"/>
      <c r="BE190" s="169"/>
      <c r="BF190" s="169"/>
    </row>
    <row r="191" spans="1:58" ht="46.8" outlineLevel="2">
      <c r="A191" s="115"/>
      <c r="B191" s="200"/>
      <c r="C191" s="330"/>
      <c r="D191" s="343"/>
      <c r="E191" s="328"/>
      <c r="F191" s="328"/>
      <c r="G191" s="328"/>
      <c r="H191" s="213" t="s">
        <v>496</v>
      </c>
      <c r="I191" s="130" t="s">
        <v>5</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6000000</v>
      </c>
      <c r="AD191" s="129"/>
      <c r="AE191" s="127"/>
      <c r="AF191" s="127">
        <f>SUM(AE191,AD191,AC191,AB191,Y191,U191,T191,S191,R191)</f>
        <v>6000000</v>
      </c>
      <c r="AG191" s="126"/>
      <c r="AH191" s="126"/>
      <c r="AI191" s="126"/>
      <c r="AJ191" s="130"/>
      <c r="AK191" s="130"/>
      <c r="AL191" s="130"/>
      <c r="AM191" s="127">
        <f>AG191*'1. Standard_Cost'!$B$27+'Incremental_Cost Year 2'!AH191*'1. Standard_Cost'!$C$27+'Incremental_Cost Year 2'!AI191*'1. Standard_Cost'!$D$27+'Incremental_Cost Year 2'!AJ191+'Incremental_Cost Year 2'!AL191+AK191</f>
        <v>0</v>
      </c>
      <c r="AN191" s="127">
        <f>AM191*'1. Standard_Cost'!$C$31</f>
        <v>0</v>
      </c>
      <c r="AO191" s="130"/>
      <c r="AP191" s="256"/>
      <c r="AQ191" s="171">
        <f>L191+M191</f>
        <v>19801656</v>
      </c>
      <c r="AR191" s="171">
        <f>AF191</f>
        <v>6000000</v>
      </c>
      <c r="AS191" s="171">
        <f>AM191+AN191</f>
        <v>0</v>
      </c>
      <c r="AT191" s="171">
        <f>SUM(AQ191,AR191,AS191)</f>
        <v>25801656</v>
      </c>
      <c r="AU191" s="250">
        <v>25801656</v>
      </c>
      <c r="AV191" s="250"/>
      <c r="AW191" s="250"/>
      <c r="AX191" s="250"/>
      <c r="AY191" s="250"/>
      <c r="AZ191" s="250"/>
      <c r="BA191" s="250"/>
      <c r="BB191" s="251">
        <f t="shared" ref="BB191:BB192" si="134">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2'!AH192*'1. Standard_Cost'!$C$27+'Incremental_Cost Year 2'!AI192*'1. Standard_Cost'!$D$27+'Incremental_Cost Year 2'!AJ192+'Incremental_Cost Year 2'!AL192+AK192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34"/>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6050000</v>
      </c>
      <c r="AD193" s="127">
        <f>SUM(AD191:AD192)</f>
        <v>0</v>
      </c>
      <c r="AE193" s="127">
        <f>SUM(AE191:AE192)</f>
        <v>10000</v>
      </c>
      <c r="AF193" s="127">
        <f>SUM(AF191:AF192)</f>
        <v>6060000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6060000</v>
      </c>
      <c r="AS193" s="175">
        <f>SUM(AS191:AS192)</f>
        <v>0</v>
      </c>
      <c r="AT193" s="175">
        <f>SUM(AT191:AT192)</f>
        <v>27276060</v>
      </c>
      <c r="AU193" s="175">
        <f t="shared" ref="AU193:BA193" si="135">SUM(AU191:AU192)</f>
        <v>27276060</v>
      </c>
      <c r="AV193" s="175">
        <f t="shared" si="135"/>
        <v>0</v>
      </c>
      <c r="AW193" s="175">
        <f>SUM(AW191:AW192)</f>
        <v>0</v>
      </c>
      <c r="AX193" s="175">
        <f t="shared" si="135"/>
        <v>0</v>
      </c>
      <c r="AY193" s="175">
        <f t="shared" si="135"/>
        <v>0</v>
      </c>
      <c r="AZ193" s="175">
        <f t="shared" si="135"/>
        <v>0</v>
      </c>
      <c r="BA193" s="175">
        <f t="shared" si="135"/>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2'!AH194*'1. Standard_Cost'!$C$27+'Incremental_Cost Year 2'!AI194*'1. Standard_Cost'!$D$27+'Incremental_Cost Year 2'!AJ194+'Incremental_Cost Year 2'!AL194+AK194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6">SUM(AU194:BA194)-AT194</f>
        <v>-9.9999999976716936E-2</v>
      </c>
      <c r="BC194" s="169"/>
      <c r="BD194" s="169"/>
      <c r="BE194" s="169"/>
      <c r="BF194" s="169"/>
    </row>
    <row r="195" spans="1:58" ht="46.8" outlineLevel="2">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2'!AH195*'1. Standard_Cost'!$C$27+'Incremental_Cost Year 2'!AI195*'1. Standard_Cost'!$D$27+'Incremental_Cost Year 2'!AJ195+'Incremental_Cost Year 2'!AL195+AK195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36"/>
        <v>-47999.760000000009</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37">SUM(AU194:AU195)</f>
        <v>967565</v>
      </c>
      <c r="AV196" s="175">
        <f t="shared" si="137"/>
        <v>0</v>
      </c>
      <c r="AW196" s="175">
        <f>SUM(AW194:AW195)</f>
        <v>0</v>
      </c>
      <c r="AX196" s="175">
        <f t="shared" si="137"/>
        <v>0</v>
      </c>
      <c r="AY196" s="175">
        <f t="shared" si="137"/>
        <v>0</v>
      </c>
      <c r="AZ196" s="175">
        <f t="shared" si="137"/>
        <v>0</v>
      </c>
      <c r="BA196" s="175">
        <f t="shared" si="137"/>
        <v>0</v>
      </c>
      <c r="BB196" s="175">
        <f>SUM(BB194:BB195)</f>
        <v>-47999.859999999986</v>
      </c>
      <c r="BC196" s="169"/>
      <c r="BD196" s="169"/>
      <c r="BE196" s="169"/>
      <c r="BF196" s="169"/>
    </row>
    <row r="197" spans="1:58" s="170" customFormat="1" ht="15.75" customHeight="1">
      <c r="A197" s="120"/>
      <c r="B197" s="386" t="s">
        <v>243</v>
      </c>
      <c r="C197" s="387"/>
      <c r="D197" s="387"/>
      <c r="E197" s="388"/>
      <c r="F197" s="286"/>
      <c r="G197" s="286"/>
      <c r="H197" s="286" t="s">
        <v>184</v>
      </c>
      <c r="I197" s="243"/>
      <c r="J197" s="243"/>
      <c r="K197" s="243"/>
      <c r="L197" s="243">
        <f>SUM(L198,L213,L221,L226,L232,L238)</f>
        <v>1101875754.2857141</v>
      </c>
      <c r="M197" s="243">
        <f>SUM(M198,M213,M221,M226,M232,M238)</f>
        <v>184013250.96571428</v>
      </c>
      <c r="N197" s="243"/>
      <c r="O197" s="243"/>
      <c r="P197" s="243"/>
      <c r="Q197" s="243"/>
      <c r="R197" s="243">
        <f>SUM(R198,R213,R221,R226,R232,R238)</f>
        <v>800000</v>
      </c>
      <c r="S197" s="243">
        <f>SUM(S198,S213,S221,S226,S232,S238)</f>
        <v>600000</v>
      </c>
      <c r="T197" s="243">
        <f>SUM(T198,T213,T221,T226,T232,T238)</f>
        <v>0</v>
      </c>
      <c r="U197" s="243">
        <f>SUM(U198,U213,U221,U226,U232,U238)</f>
        <v>800000</v>
      </c>
      <c r="V197" s="243"/>
      <c r="W197" s="243"/>
      <c r="X197" s="243"/>
      <c r="Y197" s="243">
        <f>SUM(Y198,Y213,Y221,Y226,Y232,Y238)</f>
        <v>0</v>
      </c>
      <c r="Z197" s="243">
        <f>SUM(Z198,Z213,Z221,Z226,Z232,Z238)</f>
        <v>0</v>
      </c>
      <c r="AA197" s="243"/>
      <c r="AB197" s="243">
        <f>SUM(AB198,AB213,AB221,AB226,AB232,AB238)</f>
        <v>2128000</v>
      </c>
      <c r="AC197" s="243">
        <f>SUM(AC198,AC213,AC221,AC226,AC232,AC238)</f>
        <v>1651807000</v>
      </c>
      <c r="AD197" s="243">
        <f>SUM(AD198,AD213,AD221,AD226,AD232,AD238)</f>
        <v>0</v>
      </c>
      <c r="AE197" s="243">
        <f>SUM(AE198,AE213,AE221,AE226,AE232,AE238)</f>
        <v>42794400</v>
      </c>
      <c r="AF197" s="243">
        <f>SUM(AF198,AF213,AF221,AF226,AF232,AF238)</f>
        <v>1698929400</v>
      </c>
      <c r="AG197" s="243"/>
      <c r="AH197" s="243"/>
      <c r="AI197" s="243"/>
      <c r="AJ197" s="243">
        <f>SUM(AJ198,AJ213,AJ221,AJ226,AJ232,AJ238)</f>
        <v>13680000</v>
      </c>
      <c r="AK197" s="243">
        <f>SUM(AK198,AK213,AK221,AK226,AK232,AK238)</f>
        <v>0</v>
      </c>
      <c r="AL197" s="243">
        <f>SUM(AL198,AL213,AL221,AL226,AL232,AL238)</f>
        <v>710000000</v>
      </c>
      <c r="AM197" s="243">
        <f>SUM(AM198,AM213,AM221,AM226,AM232,AM238)</f>
        <v>723680000</v>
      </c>
      <c r="AN197" s="243">
        <f>SUM(AN198,AN213,AN221,AN226,AN232,AN238)</f>
        <v>3552000</v>
      </c>
      <c r="AO197" s="243"/>
      <c r="AP197" s="244"/>
      <c r="AQ197" s="245">
        <f>SUM(AQ198,AQ213,AQ221,AQ226,AQ232,AQ238)</f>
        <v>1285889005.2514286</v>
      </c>
      <c r="AR197" s="245">
        <f>SUM(AR198,AR213,AR221,AR226,AR232,AR238)</f>
        <v>1698929400</v>
      </c>
      <c r="AS197" s="245">
        <f>SUM(AS198,AS213,AS221,AS226,AS232,AS238)</f>
        <v>727232000</v>
      </c>
      <c r="AT197" s="245">
        <f>SUM(AT198,AT213,AT221,AT226,AT232,AT238)</f>
        <v>3712050405.2514291</v>
      </c>
      <c r="AU197" s="245">
        <f t="shared" ref="AU197:BB197" si="138">SUM(AU198,AU213,AU221,AU226,AU232,AU238)</f>
        <v>2991692005.2514286</v>
      </c>
      <c r="AV197" s="245">
        <f t="shared" si="138"/>
        <v>0</v>
      </c>
      <c r="AW197" s="245">
        <f>SUM(AW198,AW213,AW221,AW226,AW232,AW238)</f>
        <v>710000000</v>
      </c>
      <c r="AX197" s="245">
        <f t="shared" si="138"/>
        <v>0</v>
      </c>
      <c r="AY197" s="245">
        <f t="shared" si="138"/>
        <v>0</v>
      </c>
      <c r="AZ197" s="245">
        <f t="shared" si="138"/>
        <v>0</v>
      </c>
      <c r="BA197" s="245">
        <f t="shared" si="138"/>
        <v>0</v>
      </c>
      <c r="BB197" s="245">
        <f t="shared" si="138"/>
        <v>-10358400</v>
      </c>
    </row>
    <row r="198" spans="1:58" s="184" customFormat="1" ht="15.75" customHeight="1">
      <c r="A198" s="143"/>
      <c r="B198" s="332"/>
      <c r="C198" s="389" t="s">
        <v>244</v>
      </c>
      <c r="D198" s="389"/>
      <c r="E198" s="390"/>
      <c r="F198" s="291"/>
      <c r="G198" s="340"/>
      <c r="H198" s="144" t="s">
        <v>185</v>
      </c>
      <c r="I198" s="269"/>
      <c r="J198" s="257"/>
      <c r="K198" s="257"/>
      <c r="L198" s="258">
        <f>SUM(L203,L209,L212)</f>
        <v>149551854.2857143</v>
      </c>
      <c r="M198" s="258">
        <f>SUM(M203,M209,M212)</f>
        <v>24975159.665714286</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710000000</v>
      </c>
      <c r="AM198" s="258">
        <f>SUM(AM203,AM209,AM212)</f>
        <v>723680000</v>
      </c>
      <c r="AN198" s="258">
        <f>SUM(AN203,AN209,AN212)</f>
        <v>3552000</v>
      </c>
      <c r="AO198" s="259"/>
      <c r="AP198" s="260"/>
      <c r="AQ198" s="261">
        <f>SUM(AQ203,AQ209,AQ212)</f>
        <v>174527013.95142856</v>
      </c>
      <c r="AR198" s="261">
        <f>SUM(AR203,AR209,AR212)</f>
        <v>256406400</v>
      </c>
      <c r="AS198" s="261">
        <f>SUM(AS203,AS209,AS212)</f>
        <v>727232000</v>
      </c>
      <c r="AT198" s="261">
        <f>SUM(AT203,AT209,AT212)</f>
        <v>1158165413.9514287</v>
      </c>
      <c r="AU198" s="261">
        <f t="shared" ref="AU198:BB198" si="139">SUM(AU203,AU209,AU212)</f>
        <v>437807013.95142859</v>
      </c>
      <c r="AV198" s="261">
        <f t="shared" si="139"/>
        <v>0</v>
      </c>
      <c r="AW198" s="261">
        <f>SUM(AW203,AW209,AW212)</f>
        <v>710000000</v>
      </c>
      <c r="AX198" s="261">
        <f t="shared" si="139"/>
        <v>0</v>
      </c>
      <c r="AY198" s="261">
        <f t="shared" si="139"/>
        <v>0</v>
      </c>
      <c r="AZ198" s="261">
        <f t="shared" si="139"/>
        <v>0</v>
      </c>
      <c r="BA198" s="261">
        <f t="shared" si="139"/>
        <v>0</v>
      </c>
      <c r="BB198" s="261">
        <f t="shared" si="139"/>
        <v>-10358400</v>
      </c>
    </row>
    <row r="199" spans="1:58" ht="62.4" outlineLevel="2">
      <c r="A199" s="115"/>
      <c r="B199" s="200"/>
      <c r="C199" s="201"/>
      <c r="D199" s="202"/>
      <c r="E199" s="226"/>
      <c r="F199" s="295"/>
      <c r="G199" s="296"/>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2'!AH199*'1. Standard_Cost'!$C$27+'Incremental_Cost Year 2'!AI199*'1. Standard_Cost'!$D$27+'Incremental_Cost Year 2'!AJ199+'Incremental_Cost Year 2'!AL199+AK199</f>
        <v>0</v>
      </c>
      <c r="AN199" s="127">
        <f>AM199*'1. Standard_Cost'!$C$31</f>
        <v>0</v>
      </c>
      <c r="AO199" s="130"/>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40">SUM(AU199:BA199)-AT199</f>
        <v>0</v>
      </c>
      <c r="BC199" s="169"/>
      <c r="BD199" s="169"/>
      <c r="BE199" s="169"/>
      <c r="BF199" s="169"/>
    </row>
    <row r="200" spans="1:58" ht="94.5" customHeight="1" outlineLevel="2">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2'!AH200*'1. Standard_Cost'!$C$27+'Incremental_Cost Year 2'!AI200*'1. Standard_Cost'!$D$27+'Incremental_Cost Year 2'!AJ200+'Incremental_Cost Year 2'!AL200+AK200</f>
        <v>0</v>
      </c>
      <c r="AN200" s="127">
        <f>AM200*'1. Standard_Cost'!$C$31</f>
        <v>0</v>
      </c>
      <c r="AO200" s="130"/>
      <c r="AQ200" s="171">
        <f>L200+M200</f>
        <v>2352672</v>
      </c>
      <c r="AR200" s="171">
        <f>AF200</f>
        <v>2080800</v>
      </c>
      <c r="AS200" s="171">
        <f>AM200+AN200</f>
        <v>0</v>
      </c>
      <c r="AT200" s="171">
        <f>SUM(AQ200,AR200,AS200)</f>
        <v>4433472</v>
      </c>
      <c r="AU200" s="250">
        <f>AQ200</f>
        <v>2352672</v>
      </c>
      <c r="AV200" s="250"/>
      <c r="AW200" s="250"/>
      <c r="AX200" s="250"/>
      <c r="AY200" s="250"/>
      <c r="AZ200" s="250"/>
      <c r="BA200" s="250"/>
      <c r="BB200" s="251">
        <f t="shared" si="140"/>
        <v>-2080800</v>
      </c>
      <c r="BC200" s="169"/>
      <c r="BD200" s="169"/>
      <c r="BE200" s="169"/>
      <c r="BF200" s="169"/>
    </row>
    <row r="201" spans="1:58"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2'!AH201*'1. Standard_Cost'!$C$27+'Incremental_Cost Year 2'!AI201*'1. Standard_Cost'!$D$27+'Incremental_Cost Year 2'!AJ201+'Incremental_Cost Year 2'!AL201+AK201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40"/>
        <v>0</v>
      </c>
      <c r="BC201" s="169"/>
      <c r="BD201" s="169"/>
      <c r="BE201" s="169"/>
      <c r="BF201" s="169"/>
    </row>
    <row r="202" spans="1:58"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v>700000000</v>
      </c>
      <c r="AM202" s="127">
        <f>AG202*'1. Standard_Cost'!$B$27+'Incremental_Cost Year 2'!AH202*'1. Standard_Cost'!$C$27+'Incremental_Cost Year 2'!AI202*'1. Standard_Cost'!$D$27+'Incremental_Cost Year 2'!AJ202+'Incremental_Cost Year 2'!AL202+AK202</f>
        <v>700000000</v>
      </c>
      <c r="AN202" s="127"/>
      <c r="AO202" s="130"/>
      <c r="AQ202" s="171">
        <f>L202+M202</f>
        <v>0</v>
      </c>
      <c r="AR202" s="171">
        <f>AF202</f>
        <v>0</v>
      </c>
      <c r="AS202" s="171">
        <f>AM202+AN202</f>
        <v>700000000</v>
      </c>
      <c r="AT202" s="171">
        <f>SUM(AQ202,AR202,AS202)</f>
        <v>700000000</v>
      </c>
      <c r="AU202" s="250"/>
      <c r="AV202" s="250"/>
      <c r="AW202" s="250">
        <v>700000000</v>
      </c>
      <c r="AX202" s="250"/>
      <c r="AY202" s="250"/>
      <c r="AZ202" s="250"/>
      <c r="BA202" s="250"/>
      <c r="BB202" s="251">
        <f t="shared" si="140"/>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700000000</v>
      </c>
      <c r="AM203" s="127">
        <f>SUM(AM199:AM202)</f>
        <v>700000000</v>
      </c>
      <c r="AN203" s="127">
        <f>SUM(AN199:AN202)</f>
        <v>0</v>
      </c>
      <c r="AO203" s="253"/>
      <c r="AP203" s="254"/>
      <c r="AQ203" s="175">
        <f>SUM(AQ199:AQ202)</f>
        <v>6541785.2142857146</v>
      </c>
      <c r="AR203" s="175">
        <f>SUM(AR199:AR202)</f>
        <v>2080800</v>
      </c>
      <c r="AS203" s="175">
        <f>SUM(AS199:AS202)</f>
        <v>700000000</v>
      </c>
      <c r="AT203" s="175">
        <f>SUM(AT199:AT202)</f>
        <v>708622585.21428573</v>
      </c>
      <c r="AU203" s="175">
        <f t="shared" ref="AU203:BB203" si="141">SUM(AU199:AU202)</f>
        <v>6541785.2142857146</v>
      </c>
      <c r="AV203" s="175">
        <f t="shared" si="141"/>
        <v>0</v>
      </c>
      <c r="AW203" s="175">
        <f t="shared" si="141"/>
        <v>700000000</v>
      </c>
      <c r="AX203" s="175">
        <f t="shared" si="141"/>
        <v>0</v>
      </c>
      <c r="AY203" s="175">
        <f t="shared" si="141"/>
        <v>0</v>
      </c>
      <c r="AZ203" s="175">
        <f t="shared" si="141"/>
        <v>0</v>
      </c>
      <c r="BA203" s="175">
        <f t="shared" si="141"/>
        <v>0</v>
      </c>
      <c r="BB203" s="175">
        <f t="shared" si="141"/>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v>10000000</v>
      </c>
      <c r="AM204" s="127">
        <f>AG204*'1. Standard_Cost'!$B$27+'Incremental_Cost Year 2'!AH204*'1. Standard_Cost'!$C$27+'Incremental_Cost Year 2'!AI204*'1. Standard_Cost'!$D$27+'Incremental_Cost Year 2'!AJ204+'Incremental_Cost Year 2'!AL204+AK204</f>
        <v>23680000</v>
      </c>
      <c r="AN204" s="127">
        <f>AM204*'1. Standard_Cost'!$C$31</f>
        <v>3552000</v>
      </c>
      <c r="AO204" s="130"/>
      <c r="AQ204" s="171">
        <f>L204+M204</f>
        <v>0</v>
      </c>
      <c r="AR204" s="171">
        <f>AF204</f>
        <v>0</v>
      </c>
      <c r="AS204" s="171">
        <f>AM204+AN204</f>
        <v>27232000</v>
      </c>
      <c r="AT204" s="171">
        <f>SUM(AQ204,AR204,AS204)</f>
        <v>27232000</v>
      </c>
      <c r="AU204" s="250">
        <f>AJ204</f>
        <v>13680000</v>
      </c>
      <c r="AV204" s="250"/>
      <c r="AW204" s="250">
        <f>10000000</f>
        <v>10000000</v>
      </c>
      <c r="AX204" s="250"/>
      <c r="AY204" s="250"/>
      <c r="AZ204" s="250"/>
      <c r="BA204" s="250"/>
      <c r="BB204" s="251">
        <f t="shared" ref="BB204:BB208" si="142">SUM(AU204:BA204)-AT204</f>
        <v>-3552000</v>
      </c>
      <c r="BC204" s="169"/>
      <c r="BD204" s="169"/>
      <c r="BE204" s="169"/>
      <c r="BF204" s="169"/>
    </row>
    <row r="205" spans="1:58" ht="46.8" outlineLevel="2">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2'!AH205*'1. Standard_Cost'!$C$27+'Incremental_Cost Year 2'!AI205*'1. Standard_Cost'!$D$27+'Incremental_Cost Year 2'!AJ205+'Incremental_Cost Year 2'!AL205+AK205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42"/>
        <v>0</v>
      </c>
      <c r="BC205" s="169"/>
      <c r="BD205" s="169"/>
      <c r="BE205" s="169"/>
      <c r="BF205" s="169"/>
    </row>
    <row r="206" spans="1:58" ht="62.4" outlineLevel="2">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2'!AH206*'1. Standard_Cost'!$C$27+'Incremental_Cost Year 2'!AI206*'1. Standard_Cost'!$D$27+'Incremental_Cost Year 2'!AJ206+'Incremental_Cost Year 2'!AL206+AK206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42"/>
        <v>0</v>
      </c>
      <c r="BC206" s="169"/>
      <c r="BD206" s="169"/>
      <c r="BE206" s="169"/>
      <c r="BF206" s="169"/>
    </row>
    <row r="207" spans="1:58" ht="62.4" outlineLevel="2">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2'!AH207*'1. Standard_Cost'!$C$27+'Incremental_Cost Year 2'!AI207*'1. Standard_Cost'!$D$27+'Incremental_Cost Year 2'!AJ207+'Incremental_Cost Year 2'!AL207+AK207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42"/>
        <v>0</v>
      </c>
      <c r="BC207" s="169"/>
      <c r="BD207" s="169"/>
      <c r="BE207" s="169"/>
      <c r="BF207" s="169"/>
    </row>
    <row r="208" spans="1:58" ht="62.4" outlineLevel="2">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2'!AH208*'1. Standard_Cost'!$C$27+'Incremental_Cost Year 2'!AI208*'1. Standard_Cost'!$D$27+'Incremental_Cost Year 2'!AJ208+'Incremental_Cost Year 2'!AL208+AK208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42"/>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43">SUM(R204:R208)</f>
        <v>0</v>
      </c>
      <c r="S209" s="127">
        <f t="shared" si="143"/>
        <v>0</v>
      </c>
      <c r="T209" s="127">
        <f t="shared" si="143"/>
        <v>0</v>
      </c>
      <c r="U209" s="127">
        <f t="shared" si="143"/>
        <v>0</v>
      </c>
      <c r="V209" s="252"/>
      <c r="W209" s="252"/>
      <c r="X209" s="252"/>
      <c r="Y209" s="127">
        <f>SUM(Y204:Y208)</f>
        <v>0</v>
      </c>
      <c r="Z209" s="252"/>
      <c r="AA209" s="252"/>
      <c r="AB209" s="127">
        <f t="shared" ref="AB209:AF209" si="144">SUM(AB204:AB208)</f>
        <v>0</v>
      </c>
      <c r="AC209" s="127">
        <f t="shared" si="144"/>
        <v>208000000</v>
      </c>
      <c r="AD209" s="127">
        <f t="shared" si="144"/>
        <v>0</v>
      </c>
      <c r="AE209" s="127">
        <f t="shared" si="144"/>
        <v>41600000</v>
      </c>
      <c r="AF209" s="127">
        <f t="shared" si="144"/>
        <v>249600000</v>
      </c>
      <c r="AG209" s="252"/>
      <c r="AH209" s="252"/>
      <c r="AI209" s="252"/>
      <c r="AJ209" s="127">
        <f t="shared" ref="AJ209:AN209" si="145">SUM(AJ204:AJ208)</f>
        <v>13680000</v>
      </c>
      <c r="AK209" s="127">
        <f t="shared" si="145"/>
        <v>0</v>
      </c>
      <c r="AL209" s="127">
        <f t="shared" si="145"/>
        <v>10000000</v>
      </c>
      <c r="AM209" s="127">
        <f t="shared" si="145"/>
        <v>23680000</v>
      </c>
      <c r="AN209" s="127">
        <f t="shared" si="145"/>
        <v>3552000</v>
      </c>
      <c r="AO209" s="253"/>
      <c r="AP209" s="254"/>
      <c r="AQ209" s="127">
        <f>SUM(AQ204:AQ208)</f>
        <v>167180919</v>
      </c>
      <c r="AR209" s="127">
        <f t="shared" ref="AR209:BB209" si="146">SUM(AR204:AR208)</f>
        <v>249600000</v>
      </c>
      <c r="AS209" s="127">
        <f t="shared" si="146"/>
        <v>27232000</v>
      </c>
      <c r="AT209" s="127">
        <f t="shared" si="146"/>
        <v>444012919</v>
      </c>
      <c r="AU209" s="127">
        <f t="shared" si="146"/>
        <v>430460919</v>
      </c>
      <c r="AV209" s="127">
        <f t="shared" si="146"/>
        <v>0</v>
      </c>
      <c r="AW209" s="127">
        <f t="shared" si="146"/>
        <v>10000000</v>
      </c>
      <c r="AX209" s="127">
        <f t="shared" si="146"/>
        <v>0</v>
      </c>
      <c r="AY209" s="127">
        <f t="shared" si="146"/>
        <v>0</v>
      </c>
      <c r="AZ209" s="127">
        <f t="shared" si="146"/>
        <v>0</v>
      </c>
      <c r="BA209" s="127">
        <f t="shared" si="146"/>
        <v>0</v>
      </c>
      <c r="BB209" s="127">
        <f t="shared" si="146"/>
        <v>-3552000</v>
      </c>
      <c r="BC209" s="169"/>
      <c r="BD209" s="169"/>
      <c r="BE209" s="169"/>
      <c r="BF209" s="169"/>
    </row>
    <row r="210" spans="1:58" ht="124.8" outlineLevel="2">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2'!AH210*'1. Standard_Cost'!$C$27+'Incremental_Cost Year 2'!AI210*'1. Standard_Cost'!$D$27+'Incremental_Cost Year 2'!AJ210+'Incremental_Cost Year 2'!AL210+AK210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47">SUM(AU210:BA210)-AT210</f>
        <v>-2362800</v>
      </c>
      <c r="BC210" s="169"/>
      <c r="BD210" s="169"/>
      <c r="BE210" s="169"/>
      <c r="BF210" s="169"/>
    </row>
    <row r="211" spans="1:58" ht="124.8" outlineLevel="2">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2'!AH211*'1. Standard_Cost'!$C$27+'Incremental_Cost Year 2'!AI211*'1. Standard_Cost'!$D$27+'Incremental_Cost Year 2'!AJ211+'Incremental_Cost Year 2'!AL211+AK211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47"/>
        <v>-2362800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8">SUM(AU210:AU211)</f>
        <v>804309.73714285716</v>
      </c>
      <c r="AV212" s="175">
        <f t="shared" si="148"/>
        <v>0</v>
      </c>
      <c r="AW212" s="175">
        <f t="shared" si="148"/>
        <v>0</v>
      </c>
      <c r="AX212" s="175">
        <f t="shared" si="148"/>
        <v>0</v>
      </c>
      <c r="AY212" s="175">
        <f t="shared" si="148"/>
        <v>0</v>
      </c>
      <c r="AZ212" s="175">
        <f t="shared" si="148"/>
        <v>0</v>
      </c>
      <c r="BA212" s="175">
        <f t="shared" si="148"/>
        <v>0</v>
      </c>
      <c r="BB212" s="175">
        <f t="shared" si="148"/>
        <v>-4725600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9">SUM(AU220)</f>
        <v>2425319921.7428575</v>
      </c>
      <c r="AV213" s="261">
        <f t="shared" si="149"/>
        <v>0</v>
      </c>
      <c r="AW213" s="261">
        <f t="shared" si="149"/>
        <v>0</v>
      </c>
      <c r="AX213" s="261">
        <f t="shared" si="149"/>
        <v>0</v>
      </c>
      <c r="AY213" s="261">
        <f t="shared" si="149"/>
        <v>0</v>
      </c>
      <c r="AZ213" s="261">
        <f t="shared" si="149"/>
        <v>0</v>
      </c>
      <c r="BA213" s="261">
        <f t="shared" si="149"/>
        <v>0</v>
      </c>
      <c r="BB213" s="261">
        <f t="shared" si="149"/>
        <v>0</v>
      </c>
    </row>
    <row r="214" spans="1:58"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50">SUM(AE214,AD214,AC214,AB214,Y214,U214,T214,S214,R214)</f>
        <v>0</v>
      </c>
      <c r="AG214" s="126"/>
      <c r="AH214" s="126"/>
      <c r="AI214" s="126"/>
      <c r="AJ214" s="130"/>
      <c r="AK214" s="130"/>
      <c r="AL214" s="130"/>
      <c r="AM214" s="127">
        <f>AG214*'1. Standard_Cost'!$B$27+'Incremental_Cost Year 2'!AH214*'1. Standard_Cost'!$C$27+'Incremental_Cost Year 2'!AI214*'1. Standard_Cost'!$D$27+'Incremental_Cost Year 2'!AJ214+'Incremental_Cost Year 2'!AL214+AK214</f>
        <v>0</v>
      </c>
      <c r="AN214" s="127">
        <f>AM214*'1. Standard_Cost'!$C$31</f>
        <v>0</v>
      </c>
      <c r="AO214" s="130"/>
      <c r="AQ214" s="171">
        <f t="shared" ref="AQ214:AQ219" si="151">L214+M214</f>
        <v>0</v>
      </c>
      <c r="AR214" s="171">
        <f t="shared" ref="AR214:AR219" si="152">AF214</f>
        <v>0</v>
      </c>
      <c r="AS214" s="171">
        <f t="shared" ref="AS214:AS219" si="153">AM214+AN214</f>
        <v>0</v>
      </c>
      <c r="AT214" s="171">
        <f t="shared" ref="AT214:AT219" si="154">SUM(AQ214,AR214,AS214)</f>
        <v>0</v>
      </c>
      <c r="AU214" s="250"/>
      <c r="AV214" s="250"/>
      <c r="AW214" s="250"/>
      <c r="AX214" s="250"/>
      <c r="AY214" s="250"/>
      <c r="AZ214" s="250"/>
      <c r="BA214" s="250"/>
      <c r="BB214" s="251">
        <f t="shared" ref="BB214:BB219" si="155">SUM(AU214:BA214)-AT214</f>
        <v>0</v>
      </c>
      <c r="BC214" s="169"/>
      <c r="BD214" s="169"/>
      <c r="BE214" s="169"/>
      <c r="BF214" s="169"/>
    </row>
    <row r="215" spans="1:58" ht="46.8"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50"/>
        <v>0</v>
      </c>
      <c r="AG215" s="126"/>
      <c r="AH215" s="126"/>
      <c r="AI215" s="126"/>
      <c r="AJ215" s="130"/>
      <c r="AK215" s="130"/>
      <c r="AL215" s="130"/>
      <c r="AM215" s="127">
        <f>AG215*'1. Standard_Cost'!$B$27+'Incremental_Cost Year 2'!AH215*'1. Standard_Cost'!$C$27+'Incremental_Cost Year 2'!AI215*'1. Standard_Cost'!$D$27+'Incremental_Cost Year 2'!AJ215+'Incremental_Cost Year 2'!AL215+AK215</f>
        <v>0</v>
      </c>
      <c r="AN215" s="127">
        <f>AM215*'1. Standard_Cost'!$C$31</f>
        <v>0</v>
      </c>
      <c r="AO215" s="130"/>
      <c r="AQ215" s="171">
        <f t="shared" si="151"/>
        <v>0</v>
      </c>
      <c r="AR215" s="171">
        <f t="shared" si="152"/>
        <v>0</v>
      </c>
      <c r="AS215" s="171">
        <f t="shared" si="153"/>
        <v>0</v>
      </c>
      <c r="AT215" s="171">
        <f t="shared" si="154"/>
        <v>0</v>
      </c>
      <c r="AU215" s="250"/>
      <c r="AV215" s="250"/>
      <c r="AW215" s="250"/>
      <c r="AX215" s="250"/>
      <c r="AY215" s="250"/>
      <c r="AZ215" s="250"/>
      <c r="BA215" s="250"/>
      <c r="BB215" s="251">
        <f t="shared" si="155"/>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50"/>
        <v>0</v>
      </c>
      <c r="AG216" s="126"/>
      <c r="AH216" s="126"/>
      <c r="AI216" s="126"/>
      <c r="AJ216" s="130"/>
      <c r="AK216" s="130"/>
      <c r="AL216" s="130"/>
      <c r="AM216" s="127">
        <f>AG216*'1. Standard_Cost'!$B$27+'Incremental_Cost Year 2'!AH216*'1. Standard_Cost'!$C$27+'Incremental_Cost Year 2'!AI216*'1. Standard_Cost'!$D$27+'Incremental_Cost Year 2'!AJ216+'Incremental_Cost Year 2'!AL216+AK216</f>
        <v>0</v>
      </c>
      <c r="AN216" s="127">
        <f>AM216*'1. Standard_Cost'!$C$31</f>
        <v>0</v>
      </c>
      <c r="AO216" s="130"/>
      <c r="AQ216" s="171">
        <f t="shared" si="151"/>
        <v>0</v>
      </c>
      <c r="AR216" s="171">
        <f t="shared" si="152"/>
        <v>0</v>
      </c>
      <c r="AS216" s="171">
        <f t="shared" si="153"/>
        <v>0</v>
      </c>
      <c r="AT216" s="171">
        <f t="shared" si="154"/>
        <v>0</v>
      </c>
      <c r="AU216" s="250"/>
      <c r="AV216" s="250"/>
      <c r="AW216" s="250"/>
      <c r="AX216" s="250"/>
      <c r="AY216" s="250"/>
      <c r="AZ216" s="250"/>
      <c r="BA216" s="250"/>
      <c r="BB216" s="251">
        <f t="shared" si="155"/>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50"/>
        <v>730000000</v>
      </c>
      <c r="AG217" s="126"/>
      <c r="AH217" s="126"/>
      <c r="AI217" s="126"/>
      <c r="AJ217" s="130"/>
      <c r="AK217" s="130"/>
      <c r="AL217" s="130"/>
      <c r="AM217" s="127">
        <f>AG217*'1. Standard_Cost'!$B$27+'Incremental_Cost Year 2'!AH217*'1. Standard_Cost'!$C$27+'Incremental_Cost Year 2'!AI217*'1. Standard_Cost'!$D$27+'Incremental_Cost Year 2'!AJ217+'Incremental_Cost Year 2'!AL217+AK217</f>
        <v>0</v>
      </c>
      <c r="AN217" s="127">
        <f>AM217*'1. Standard_Cost'!$C$31</f>
        <v>0</v>
      </c>
      <c r="AO217" s="130"/>
      <c r="AQ217" s="171">
        <f t="shared" si="151"/>
        <v>828439029.25714278</v>
      </c>
      <c r="AR217" s="171">
        <f t="shared" si="152"/>
        <v>730000000</v>
      </c>
      <c r="AS217" s="171">
        <f t="shared" si="153"/>
        <v>0</v>
      </c>
      <c r="AT217" s="171">
        <f t="shared" si="154"/>
        <v>1558439029.2571428</v>
      </c>
      <c r="AU217" s="250">
        <f>AT217</f>
        <v>1558439029.2571428</v>
      </c>
      <c r="AV217" s="250"/>
      <c r="AW217" s="250"/>
      <c r="AX217" s="250"/>
      <c r="AY217" s="250"/>
      <c r="AZ217" s="250"/>
      <c r="BA217" s="250"/>
      <c r="BB217" s="251">
        <f t="shared" si="155"/>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50"/>
        <v>660000000</v>
      </c>
      <c r="AG218" s="126"/>
      <c r="AH218" s="126"/>
      <c r="AI218" s="126"/>
      <c r="AJ218" s="130"/>
      <c r="AK218" s="130"/>
      <c r="AL218" s="130"/>
      <c r="AM218" s="127">
        <f>AG218*'1. Standard_Cost'!$B$27+'Incremental_Cost Year 2'!AH218*'1. Standard_Cost'!$C$27+'Incremental_Cost Year 2'!AI218*'1. Standard_Cost'!$D$27+'Incremental_Cost Year 2'!AJ218+'Incremental_Cost Year 2'!AL218+AK218</f>
        <v>0</v>
      </c>
      <c r="AN218" s="127">
        <f>AM218*'1. Standard_Cost'!$C$31</f>
        <v>0</v>
      </c>
      <c r="AO218" s="130"/>
      <c r="AQ218" s="171">
        <f t="shared" si="151"/>
        <v>123662622.08571428</v>
      </c>
      <c r="AR218" s="171">
        <f t="shared" si="152"/>
        <v>660000000</v>
      </c>
      <c r="AS218" s="171">
        <f t="shared" si="153"/>
        <v>0</v>
      </c>
      <c r="AT218" s="171">
        <f t="shared" si="154"/>
        <v>783662622.08571434</v>
      </c>
      <c r="AU218" s="250">
        <f>AT218</f>
        <v>783662622.08571434</v>
      </c>
      <c r="AV218" s="250"/>
      <c r="AW218" s="250"/>
      <c r="AX218" s="250"/>
      <c r="AY218" s="250"/>
      <c r="AZ218" s="250"/>
      <c r="BA218" s="250"/>
      <c r="BB218" s="251">
        <f t="shared" si="155"/>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50"/>
        <v>52163000</v>
      </c>
      <c r="AG219" s="126"/>
      <c r="AH219" s="126"/>
      <c r="AI219" s="126"/>
      <c r="AJ219" s="130"/>
      <c r="AK219" s="130"/>
      <c r="AL219" s="130"/>
      <c r="AM219" s="127">
        <f>AG219*'1. Standard_Cost'!$B$27+'Incremental_Cost Year 2'!AH219*'1. Standard_Cost'!$C$27+'Incremental_Cost Year 2'!AI219*'1. Standard_Cost'!$D$27+'Incremental_Cost Year 2'!AJ219+'Incremental_Cost Year 2'!AL219+AK219</f>
        <v>0</v>
      </c>
      <c r="AN219" s="127">
        <f>AM219*'1. Standard_Cost'!$C$31</f>
        <v>0</v>
      </c>
      <c r="AO219" s="130"/>
      <c r="AQ219" s="171">
        <f t="shared" si="151"/>
        <v>31055270.399999999</v>
      </c>
      <c r="AR219" s="171">
        <f t="shared" si="152"/>
        <v>52163000</v>
      </c>
      <c r="AS219" s="171">
        <f t="shared" si="153"/>
        <v>0</v>
      </c>
      <c r="AT219" s="171">
        <f t="shared" si="154"/>
        <v>83218270.400000006</v>
      </c>
      <c r="AU219" s="250">
        <f>AT219</f>
        <v>83218270.400000006</v>
      </c>
      <c r="AV219" s="250"/>
      <c r="AW219" s="250"/>
      <c r="AX219" s="250"/>
      <c r="AY219" s="250"/>
      <c r="AZ219" s="250"/>
      <c r="BA219" s="250"/>
      <c r="BB219" s="251">
        <f t="shared" si="155"/>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56">SUM(AU214:AU219)</f>
        <v>2425319921.7428575</v>
      </c>
      <c r="AV220" s="175">
        <f t="shared" si="156"/>
        <v>0</v>
      </c>
      <c r="AW220" s="175">
        <f t="shared" si="156"/>
        <v>0</v>
      </c>
      <c r="AX220" s="175">
        <f t="shared" si="156"/>
        <v>0</v>
      </c>
      <c r="AY220" s="175">
        <f t="shared" si="156"/>
        <v>0</v>
      </c>
      <c r="AZ220" s="175">
        <f t="shared" si="156"/>
        <v>0</v>
      </c>
      <c r="BA220" s="175">
        <f t="shared" si="156"/>
        <v>0</v>
      </c>
      <c r="BB220" s="175">
        <f t="shared" si="156"/>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34776000</v>
      </c>
      <c r="M221" s="258">
        <f>SUM(M225)</f>
        <v>5807592</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40583592</v>
      </c>
      <c r="AR221" s="261">
        <f>SUM(AR225)</f>
        <v>0</v>
      </c>
      <c r="AS221" s="261">
        <f>SUM(AS225)</f>
        <v>0</v>
      </c>
      <c r="AT221" s="261">
        <f>SUM(AT225)</f>
        <v>40583592</v>
      </c>
      <c r="AU221" s="261">
        <f t="shared" ref="AU221:BB221" si="157">SUM(AU225)</f>
        <v>40583592</v>
      </c>
      <c r="AV221" s="261">
        <f t="shared" si="157"/>
        <v>0</v>
      </c>
      <c r="AW221" s="261">
        <f t="shared" si="157"/>
        <v>0</v>
      </c>
      <c r="AX221" s="261">
        <f t="shared" si="157"/>
        <v>0</v>
      </c>
      <c r="AY221" s="261">
        <f t="shared" si="157"/>
        <v>0</v>
      </c>
      <c r="AZ221" s="261">
        <f t="shared" si="157"/>
        <v>0</v>
      </c>
      <c r="BA221" s="261">
        <f t="shared" si="157"/>
        <v>0</v>
      </c>
      <c r="BB221" s="261">
        <f t="shared" si="157"/>
        <v>0</v>
      </c>
    </row>
    <row r="222" spans="1:58" ht="62.4" outlineLevel="2">
      <c r="A222" s="115"/>
      <c r="B222" s="200"/>
      <c r="C222" s="201"/>
      <c r="D222" s="342"/>
      <c r="E222" s="328"/>
      <c r="F222" s="328"/>
      <c r="G222" s="328"/>
      <c r="H222" s="199" t="s">
        <v>515</v>
      </c>
      <c r="I222" s="130" t="s">
        <v>3</v>
      </c>
      <c r="J222" s="126">
        <v>3</v>
      </c>
      <c r="K222" s="126">
        <v>15</v>
      </c>
      <c r="L222" s="125">
        <f>IF(I222&lt;&gt;0,((VLOOKUP(I222,'1. Standard_Cost'!$B$4:$D$11,2)+VLOOKUP(I222,'1. Standard_Cost'!$B$4:$D$11,3))*J222*K222),"0")</f>
        <v>4536000</v>
      </c>
      <c r="M222" s="125">
        <f>L222*'1. Standard_Cost'!$F$4</f>
        <v>757512</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2'!AH222*'1. Standard_Cost'!$C$27+'Incremental_Cost Year 2'!AI222*'1. Standard_Cost'!$D$27+'Incremental_Cost Year 2'!AJ222+'Incremental_Cost Year 2'!AL222+AK222</f>
        <v>0</v>
      </c>
      <c r="AN222" s="127">
        <f>AM222*'1. Standard_Cost'!$C$31</f>
        <v>0</v>
      </c>
      <c r="AO222" s="130"/>
      <c r="AQ222" s="171">
        <f>L222+M222</f>
        <v>5293512</v>
      </c>
      <c r="AR222" s="171">
        <f>AF222</f>
        <v>0</v>
      </c>
      <c r="AS222" s="171">
        <f>AM222+AN222</f>
        <v>0</v>
      </c>
      <c r="AT222" s="171">
        <f>SUM(AQ222,AR222,AS222)</f>
        <v>5293512</v>
      </c>
      <c r="AU222" s="250">
        <f>AT222</f>
        <v>5293512</v>
      </c>
      <c r="AV222" s="250"/>
      <c r="AW222" s="250"/>
      <c r="AX222" s="250"/>
      <c r="AY222" s="250"/>
      <c r="AZ222" s="250"/>
      <c r="BA222" s="250"/>
      <c r="BB222" s="251">
        <f t="shared" ref="BB222:BB224" si="158">SUM(AU222:BA222)-AT222</f>
        <v>0</v>
      </c>
      <c r="BC222" s="169"/>
      <c r="BD222" s="169"/>
      <c r="BE222" s="169"/>
      <c r="BF222" s="169"/>
    </row>
    <row r="223" spans="1:58" ht="62.4" outlineLevel="2">
      <c r="A223" s="115"/>
      <c r="B223" s="200"/>
      <c r="C223" s="201"/>
      <c r="D223" s="343"/>
      <c r="E223" s="328"/>
      <c r="F223" s="328"/>
      <c r="G223" s="328"/>
      <c r="H223" s="199" t="s">
        <v>516</v>
      </c>
      <c r="I223" s="130" t="s">
        <v>3</v>
      </c>
      <c r="J223" s="126">
        <v>3</v>
      </c>
      <c r="K223" s="126">
        <v>100</v>
      </c>
      <c r="L223" s="125">
        <f>IF(I223&lt;&gt;0,((VLOOKUP(I223,'1. Standard_Cost'!$B$4:$D$11,2)+VLOOKUP(I223,'1. Standard_Cost'!$B$4:$D$11,3))*J223*K223),"0")</f>
        <v>30240000</v>
      </c>
      <c r="M223" s="125">
        <f>L223*'1. Standard_Cost'!$F$4</f>
        <v>5050080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2'!AH223*'1. Standard_Cost'!$C$27+'Incremental_Cost Year 2'!AI223*'1. Standard_Cost'!$D$27+'Incremental_Cost Year 2'!AJ223+'Incremental_Cost Year 2'!AL223+AK223</f>
        <v>0</v>
      </c>
      <c r="AN223" s="127">
        <f>AM223*'1. Standard_Cost'!$C$31</f>
        <v>0</v>
      </c>
      <c r="AO223" s="130"/>
      <c r="AQ223" s="171">
        <f>L223+M223</f>
        <v>35290080</v>
      </c>
      <c r="AR223" s="171">
        <f>AF223</f>
        <v>0</v>
      </c>
      <c r="AS223" s="171">
        <f>AM223+AN223</f>
        <v>0</v>
      </c>
      <c r="AT223" s="171">
        <f>SUM(AQ223,AR223,AS223)</f>
        <v>35290080</v>
      </c>
      <c r="AU223" s="250">
        <f>AT223</f>
        <v>35290080</v>
      </c>
      <c r="AV223" s="250"/>
      <c r="AW223" s="250"/>
      <c r="AX223" s="250"/>
      <c r="AY223" s="250"/>
      <c r="AZ223" s="250"/>
      <c r="BA223" s="250"/>
      <c r="BB223" s="251">
        <f t="shared" si="158"/>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2'!AH224*'1. Standard_Cost'!$C$27+'Incremental_Cost Year 2'!AI224*'1. Standard_Cost'!$D$27+'Incremental_Cost Year 2'!AJ224+'Incremental_Cost Year 2'!AL224+AK224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8"/>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34776000</v>
      </c>
      <c r="M225" s="127">
        <f>SUM(M222:M224)</f>
        <v>5807592</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40583592</v>
      </c>
      <c r="AR225" s="175">
        <f>SUM(AR222:AR224)</f>
        <v>0</v>
      </c>
      <c r="AS225" s="175">
        <f>SUM(AS222:AS224)</f>
        <v>0</v>
      </c>
      <c r="AT225" s="175">
        <f>SUM(AT222:AT224)</f>
        <v>40583592</v>
      </c>
      <c r="AU225" s="175">
        <f t="shared" ref="AU225:BB225" si="159">SUM(AU222:AU224)</f>
        <v>40583592</v>
      </c>
      <c r="AV225" s="175">
        <f t="shared" si="159"/>
        <v>0</v>
      </c>
      <c r="AW225" s="175">
        <f t="shared" si="159"/>
        <v>0</v>
      </c>
      <c r="AX225" s="175">
        <f t="shared" si="159"/>
        <v>0</v>
      </c>
      <c r="AY225" s="175">
        <f t="shared" si="159"/>
        <v>0</v>
      </c>
      <c r="AZ225" s="175">
        <f t="shared" si="159"/>
        <v>0</v>
      </c>
      <c r="BA225" s="175">
        <f t="shared" si="159"/>
        <v>0</v>
      </c>
      <c r="BB225" s="175">
        <f t="shared" si="159"/>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60">SUM(AU231)</f>
        <v>82801748.057142854</v>
      </c>
      <c r="AV226" s="261">
        <f t="shared" si="160"/>
        <v>0</v>
      </c>
      <c r="AW226" s="261">
        <f t="shared" si="160"/>
        <v>0</v>
      </c>
      <c r="AX226" s="261">
        <f t="shared" si="160"/>
        <v>0</v>
      </c>
      <c r="AY226" s="261">
        <f t="shared" si="160"/>
        <v>0</v>
      </c>
      <c r="AZ226" s="261">
        <f t="shared" si="160"/>
        <v>0</v>
      </c>
      <c r="BA226" s="261">
        <f t="shared" si="160"/>
        <v>0</v>
      </c>
      <c r="BB226" s="261">
        <f t="shared" si="160"/>
        <v>0</v>
      </c>
    </row>
    <row r="227" spans="1:58" ht="46.8"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2'!AH227*'1. Standard_Cost'!$C$27+'Incremental_Cost Year 2'!AI227*'1. Standard_Cost'!$D$27+'Incremental_Cost Year 2'!AJ227+'Incremental_Cost Year 2'!AL227+AK227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61">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2'!AH228*'1. Standard_Cost'!$C$27+'Incremental_Cost Year 2'!AI228*'1. Standard_Cost'!$D$27+'Incremental_Cost Year 2'!AJ228+'Incremental_Cost Year 2'!AL228+AK228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61"/>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2'!AH229*'1. Standard_Cost'!$C$27+'Incremental_Cost Year 2'!AI229*'1. Standard_Cost'!$D$27+'Incremental_Cost Year 2'!AJ229+'Incremental_Cost Year 2'!AL229+AK229</f>
        <v>0</v>
      </c>
      <c r="AN229" s="127">
        <f>AM229*'1. Standard_Cost'!$C$31</f>
        <v>0</v>
      </c>
      <c r="AO229" s="130"/>
      <c r="AQ229" s="171">
        <f>L229+M229</f>
        <v>0</v>
      </c>
      <c r="AR229" s="171">
        <f>AF229</f>
        <v>0</v>
      </c>
      <c r="AS229" s="171">
        <f>AM229+AN229</f>
        <v>0</v>
      </c>
      <c r="AT229" s="171">
        <f>SUM(AQ229,AR229,AS229)</f>
        <v>0</v>
      </c>
      <c r="AU229" s="250"/>
      <c r="AV229" s="250"/>
      <c r="AW229" s="250"/>
      <c r="AX229" s="250"/>
      <c r="AY229" s="250"/>
      <c r="AZ229" s="250"/>
      <c r="BA229" s="250"/>
      <c r="BB229" s="251">
        <f t="shared" si="161"/>
        <v>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2'!AH230*'1. Standard_Cost'!$C$27+'Incremental_Cost Year 2'!AI230*'1. Standard_Cost'!$D$27+'Incremental_Cost Year 2'!AJ230+'Incremental_Cost Year 2'!AL230+AK230</f>
        <v>0</v>
      </c>
      <c r="AN230" s="127">
        <f>AM230*'1. Standard_Cost'!$C$31</f>
        <v>0</v>
      </c>
      <c r="AO230" s="130"/>
      <c r="AQ230" s="171">
        <f>L230+M230</f>
        <v>0</v>
      </c>
      <c r="AR230" s="171">
        <f>AF230</f>
        <v>0</v>
      </c>
      <c r="AS230" s="171">
        <f>AM230+AN230</f>
        <v>0</v>
      </c>
      <c r="AT230" s="171">
        <f>SUM(AQ230,AR230,AS230)</f>
        <v>0</v>
      </c>
      <c r="AU230" s="250"/>
      <c r="AV230" s="250"/>
      <c r="AW230" s="250"/>
      <c r="AX230" s="250"/>
      <c r="AY230" s="250"/>
      <c r="AZ230" s="250"/>
      <c r="BA230" s="250"/>
      <c r="BB230" s="251">
        <f t="shared" si="161"/>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62">SUM(AU227:AU230)</f>
        <v>82801748.057142854</v>
      </c>
      <c r="AV231" s="175">
        <f t="shared" si="162"/>
        <v>0</v>
      </c>
      <c r="AW231" s="175">
        <f t="shared" si="162"/>
        <v>0</v>
      </c>
      <c r="AX231" s="175">
        <f t="shared" si="162"/>
        <v>0</v>
      </c>
      <c r="AY231" s="175">
        <f t="shared" si="162"/>
        <v>0</v>
      </c>
      <c r="AZ231" s="175">
        <f t="shared" si="162"/>
        <v>0</v>
      </c>
      <c r="BA231" s="175">
        <f t="shared" si="162"/>
        <v>0</v>
      </c>
      <c r="BB231" s="175">
        <f t="shared" si="162"/>
        <v>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63">SUM(AU237)</f>
        <v>0</v>
      </c>
      <c r="AV232" s="261">
        <f t="shared" si="163"/>
        <v>0</v>
      </c>
      <c r="AW232" s="261">
        <f t="shared" si="163"/>
        <v>0</v>
      </c>
      <c r="AX232" s="261">
        <f t="shared" si="163"/>
        <v>0</v>
      </c>
      <c r="AY232" s="261">
        <f t="shared" si="163"/>
        <v>0</v>
      </c>
      <c r="AZ232" s="261">
        <f t="shared" si="163"/>
        <v>0</v>
      </c>
      <c r="BA232" s="261">
        <f t="shared" si="163"/>
        <v>0</v>
      </c>
      <c r="BB232" s="261">
        <f t="shared" si="163"/>
        <v>0</v>
      </c>
    </row>
    <row r="233" spans="1:58" ht="78"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2'!AH233*'1. Standard_Cost'!$C$27+'Incremental_Cost Year 2'!AI233*'1. Standard_Cost'!$D$27+'Incremental_Cost Year 2'!AJ233+'Incremental_Cost Year 2'!AL233+AK233</f>
        <v>0</v>
      </c>
      <c r="AN233" s="127">
        <f>AM233*'1. Standard_Cost'!$C$31</f>
        <v>0</v>
      </c>
      <c r="AO233" s="130"/>
      <c r="AQ233" s="171">
        <f>L233+M233</f>
        <v>0</v>
      </c>
      <c r="AR233" s="171">
        <f>AF233</f>
        <v>0</v>
      </c>
      <c r="AS233" s="171">
        <f>AM233+AN233</f>
        <v>0</v>
      </c>
      <c r="AT233" s="171">
        <f>SUM(AQ233,AR233,AS233)</f>
        <v>0</v>
      </c>
      <c r="AU233" s="250"/>
      <c r="AV233" s="250"/>
      <c r="AW233" s="250"/>
      <c r="AX233" s="250"/>
      <c r="AY233" s="250"/>
      <c r="AZ233" s="250"/>
      <c r="BA233" s="250"/>
      <c r="BB233" s="251">
        <f t="shared" ref="BB233:BB236" si="164">SUM(AU233:BA233)-AT233</f>
        <v>0</v>
      </c>
      <c r="BC233" s="169"/>
      <c r="BD233" s="169"/>
      <c r="BE233" s="169"/>
      <c r="BF233" s="169"/>
    </row>
    <row r="234" spans="1:58" ht="93.6"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2'!AH234*'1. Standard_Cost'!$C$27+'Incremental_Cost Year 2'!AI234*'1. Standard_Cost'!$D$27+'Incremental_Cost Year 2'!AJ234+'Incremental_Cost Year 2'!AL234+AK234</f>
        <v>0</v>
      </c>
      <c r="AN234" s="127">
        <f>AM234*'1. Standard_Cost'!$C$31</f>
        <v>0</v>
      </c>
      <c r="AO234" s="130"/>
      <c r="AQ234" s="171">
        <f>L234+M234</f>
        <v>0</v>
      </c>
      <c r="AR234" s="171">
        <f>AF234</f>
        <v>0</v>
      </c>
      <c r="AS234" s="171">
        <f>AM234+AN234</f>
        <v>0</v>
      </c>
      <c r="AT234" s="171">
        <f>SUM(AQ234,AR234,AS234)</f>
        <v>0</v>
      </c>
      <c r="AU234" s="250"/>
      <c r="AV234" s="250"/>
      <c r="AW234" s="250"/>
      <c r="AX234" s="250"/>
      <c r="AY234" s="250"/>
      <c r="AZ234" s="250"/>
      <c r="BA234" s="250"/>
      <c r="BB234" s="251">
        <f t="shared" si="164"/>
        <v>0</v>
      </c>
      <c r="BC234" s="169"/>
      <c r="BD234" s="169"/>
      <c r="BE234" s="169"/>
      <c r="BF234" s="169"/>
    </row>
    <row r="235" spans="1:58" ht="93.6"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2'!AH235*'1. Standard_Cost'!$C$27+'Incremental_Cost Year 2'!AI235*'1. Standard_Cost'!$D$27+'Incremental_Cost Year 2'!AJ235+'Incremental_Cost Year 2'!AL235+AK235</f>
        <v>0</v>
      </c>
      <c r="AN235" s="127">
        <f>AM235*'1. Standard_Cost'!$C$31</f>
        <v>0</v>
      </c>
      <c r="AO235" s="130"/>
      <c r="AQ235" s="171">
        <f>L235+M235</f>
        <v>0</v>
      </c>
      <c r="AR235" s="171">
        <f>AF235</f>
        <v>0</v>
      </c>
      <c r="AS235" s="171">
        <f>AM235+AN235</f>
        <v>0</v>
      </c>
      <c r="AT235" s="171">
        <f>SUM(AQ235,AR235,AS235)</f>
        <v>0</v>
      </c>
      <c r="AU235" s="250"/>
      <c r="AV235" s="250"/>
      <c r="AW235" s="250"/>
      <c r="AX235" s="250"/>
      <c r="AY235" s="250"/>
      <c r="AZ235" s="250"/>
      <c r="BA235" s="250"/>
      <c r="BB235" s="251">
        <f t="shared" si="164"/>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2'!AH236*'1. Standard_Cost'!$C$27+'Incremental_Cost Year 2'!AI236*'1. Standard_Cost'!$D$27+'Incremental_Cost Year 2'!AJ236+'Incremental_Cost Year 2'!AL236+AK236</f>
        <v>0</v>
      </c>
      <c r="AN236" s="127">
        <f>AM236*'1. Standard_Cost'!$C$31</f>
        <v>0</v>
      </c>
      <c r="AO236" s="130"/>
      <c r="AQ236" s="171">
        <f>L236+M236</f>
        <v>0</v>
      </c>
      <c r="AR236" s="171">
        <f>AF236</f>
        <v>0</v>
      </c>
      <c r="AS236" s="171">
        <f>AM236+AN236</f>
        <v>0</v>
      </c>
      <c r="AT236" s="171">
        <f>SUM(AQ236,AR236,AS236)</f>
        <v>0</v>
      </c>
      <c r="AU236" s="250"/>
      <c r="AV236" s="250"/>
      <c r="AW236" s="250"/>
      <c r="AX236" s="250"/>
      <c r="AY236" s="250"/>
      <c r="AZ236" s="250"/>
      <c r="BA236" s="250"/>
      <c r="BB236" s="251">
        <f t="shared" si="164"/>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65">SUM(AU233:AU236)</f>
        <v>0</v>
      </c>
      <c r="AV237" s="175">
        <f t="shared" si="165"/>
        <v>0</v>
      </c>
      <c r="AW237" s="175">
        <f t="shared" si="165"/>
        <v>0</v>
      </c>
      <c r="AX237" s="175">
        <f t="shared" si="165"/>
        <v>0</v>
      </c>
      <c r="AY237" s="175">
        <f t="shared" si="165"/>
        <v>0</v>
      </c>
      <c r="AZ237" s="175">
        <f t="shared" si="165"/>
        <v>0</v>
      </c>
      <c r="BA237" s="175">
        <f t="shared" si="165"/>
        <v>0</v>
      </c>
      <c r="BB237" s="175">
        <f t="shared" si="165"/>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4438500</v>
      </c>
      <c r="M238" s="258">
        <f>SUM(M243)</f>
        <v>741229.5</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5179729.5</v>
      </c>
      <c r="AR238" s="261">
        <f>SUM(AR243)</f>
        <v>0</v>
      </c>
      <c r="AS238" s="261">
        <f>SUM(AS243)</f>
        <v>0</v>
      </c>
      <c r="AT238" s="261">
        <f>SUM(AT243)</f>
        <v>5179729.5</v>
      </c>
      <c r="AU238" s="261">
        <f t="shared" ref="AU238:BB238" si="166">SUM(AU243)</f>
        <v>5179729.5</v>
      </c>
      <c r="AV238" s="261">
        <f t="shared" si="166"/>
        <v>0</v>
      </c>
      <c r="AW238" s="261">
        <f t="shared" si="166"/>
        <v>0</v>
      </c>
      <c r="AX238" s="261">
        <f t="shared" si="166"/>
        <v>0</v>
      </c>
      <c r="AY238" s="261">
        <f t="shared" si="166"/>
        <v>0</v>
      </c>
      <c r="AZ238" s="261">
        <f t="shared" si="166"/>
        <v>0</v>
      </c>
      <c r="BA238" s="261">
        <f t="shared" si="166"/>
        <v>0</v>
      </c>
      <c r="BB238" s="261">
        <f t="shared" si="166"/>
        <v>0</v>
      </c>
    </row>
    <row r="239" spans="1:58" ht="62.4" outlineLevel="2">
      <c r="A239" s="115"/>
      <c r="B239" s="200"/>
      <c r="C239" s="201"/>
      <c r="D239" s="202"/>
      <c r="E239" s="354"/>
      <c r="F239" s="355"/>
      <c r="G239" s="356"/>
      <c r="H239" s="199" t="s">
        <v>525</v>
      </c>
      <c r="I239" s="130" t="s">
        <v>3</v>
      </c>
      <c r="J239" s="126">
        <v>2</v>
      </c>
      <c r="K239" s="126">
        <v>10</v>
      </c>
      <c r="L239" s="125">
        <f>IF(I239&lt;&gt;0,((VLOOKUP(I239,'1. Standard_Cost'!$B$4:$D$11,2)+VLOOKUP(I239,'1. Standard_Cost'!$B$4:$D$11,3))*J239*K239),"0")</f>
        <v>2016000</v>
      </c>
      <c r="M239" s="125">
        <f>L239*'1. Standard_Cost'!$F$4</f>
        <v>336672</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2'!AH239*'1. Standard_Cost'!$C$27+'Incremental_Cost Year 2'!AI239*'1. Standard_Cost'!$D$27+'Incremental_Cost Year 2'!AJ239+'Incremental_Cost Year 2'!AL239+AK239</f>
        <v>0</v>
      </c>
      <c r="AN239" s="127">
        <f>AM239*'1. Standard_Cost'!$C$31</f>
        <v>0</v>
      </c>
      <c r="AO239" s="130"/>
      <c r="AQ239" s="171">
        <f>L239+M239</f>
        <v>2352672</v>
      </c>
      <c r="AR239" s="171">
        <f>AF239</f>
        <v>0</v>
      </c>
      <c r="AS239" s="171">
        <f>AM239+AN239</f>
        <v>0</v>
      </c>
      <c r="AT239" s="171">
        <f>SUM(AQ239,AR239,AS239)</f>
        <v>2352672</v>
      </c>
      <c r="AU239" s="250">
        <f>AT239</f>
        <v>2352672</v>
      </c>
      <c r="AV239" s="250"/>
      <c r="AW239" s="250"/>
      <c r="AX239" s="250"/>
      <c r="AY239" s="250"/>
      <c r="AZ239" s="250"/>
      <c r="BA239" s="250"/>
      <c r="BB239" s="251">
        <f t="shared" ref="BB239:BB242" si="167">SUM(AU239:BA239)-AT239</f>
        <v>0</v>
      </c>
      <c r="BC239" s="169"/>
      <c r="BD239" s="169"/>
      <c r="BE239" s="169"/>
      <c r="BF239" s="169"/>
    </row>
    <row r="240" spans="1:58" ht="31.2" outlineLevel="2">
      <c r="A240" s="115"/>
      <c r="B240" s="200"/>
      <c r="C240" s="201"/>
      <c r="D240" s="202"/>
      <c r="E240" s="357"/>
      <c r="F240" s="358"/>
      <c r="G240" s="359"/>
      <c r="H240" s="199" t="s">
        <v>526</v>
      </c>
      <c r="I240" s="130" t="s">
        <v>4</v>
      </c>
      <c r="J240" s="126">
        <v>0.5</v>
      </c>
      <c r="K240" s="126">
        <v>30</v>
      </c>
      <c r="L240" s="125">
        <f>IF(I240&lt;&gt;0,((VLOOKUP(I240,'1. Standard_Cost'!$B$4:$D$11,2)+VLOOKUP(I240,'1. Standard_Cost'!$B$4:$D$11,3))*J240*K240),"0")</f>
        <v>1211250</v>
      </c>
      <c r="M240" s="125">
        <f>L240*'1. Standard_Cost'!$F$4</f>
        <v>202278.75</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2'!AH240*'1. Standard_Cost'!$C$27+'Incremental_Cost Year 2'!AI240*'1. Standard_Cost'!$D$27+'Incremental_Cost Year 2'!AJ240+'Incremental_Cost Year 2'!AL240+AK240</f>
        <v>0</v>
      </c>
      <c r="AN240" s="127">
        <f>AM240*'1. Standard_Cost'!$C$31</f>
        <v>0</v>
      </c>
      <c r="AO240" s="130"/>
      <c r="AQ240" s="171">
        <f>L240+M240</f>
        <v>1413528.75</v>
      </c>
      <c r="AR240" s="171">
        <f>AF240</f>
        <v>0</v>
      </c>
      <c r="AS240" s="171">
        <f>AM240+AN240</f>
        <v>0</v>
      </c>
      <c r="AT240" s="171">
        <f>SUM(AQ240,AR240,AS240)</f>
        <v>1413528.75</v>
      </c>
      <c r="AU240" s="250">
        <f>AT240</f>
        <v>1413528.75</v>
      </c>
      <c r="AV240" s="250"/>
      <c r="AW240" s="250"/>
      <c r="AX240" s="250"/>
      <c r="AY240" s="250"/>
      <c r="AZ240" s="250"/>
      <c r="BA240" s="250"/>
      <c r="BB240" s="251">
        <f t="shared" si="167"/>
        <v>0</v>
      </c>
      <c r="BC240" s="169"/>
      <c r="BD240" s="169"/>
      <c r="BE240" s="169"/>
      <c r="BF240" s="169"/>
    </row>
    <row r="241" spans="1:58" ht="46.8" outlineLevel="2">
      <c r="A241" s="115"/>
      <c r="B241" s="200"/>
      <c r="C241" s="201"/>
      <c r="D241" s="202"/>
      <c r="E241" s="357"/>
      <c r="F241" s="358"/>
      <c r="G241" s="359"/>
      <c r="H241" s="199" t="s">
        <v>527</v>
      </c>
      <c r="I241" s="130" t="s">
        <v>4</v>
      </c>
      <c r="J241" s="126">
        <v>0.5</v>
      </c>
      <c r="K241" s="126">
        <v>30</v>
      </c>
      <c r="L241" s="125">
        <f>IF(I241&lt;&gt;0,((VLOOKUP(I241,'1. Standard_Cost'!$B$4:$D$11,2)+VLOOKUP(I241,'1. Standard_Cost'!$B$4:$D$11,3))*J241*K241),"0")</f>
        <v>1211250</v>
      </c>
      <c r="M241" s="125">
        <f>L241*'1. Standard_Cost'!$F$4</f>
        <v>202278.75</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2'!AH241*'1. Standard_Cost'!$C$27+'Incremental_Cost Year 2'!AI241*'1. Standard_Cost'!$D$27+'Incremental_Cost Year 2'!AJ241+'Incremental_Cost Year 2'!AL241+AK241</f>
        <v>0</v>
      </c>
      <c r="AN241" s="127">
        <f>AM241*'1. Standard_Cost'!$C$31</f>
        <v>0</v>
      </c>
      <c r="AO241" s="130"/>
      <c r="AQ241" s="171">
        <f>L241+M241</f>
        <v>1413528.75</v>
      </c>
      <c r="AR241" s="171">
        <f>AF241</f>
        <v>0</v>
      </c>
      <c r="AS241" s="171">
        <f>AM241+AN241</f>
        <v>0</v>
      </c>
      <c r="AT241" s="171">
        <f>SUM(AQ241,AR241,AS241)</f>
        <v>1413528.75</v>
      </c>
      <c r="AU241" s="250">
        <f>AT241</f>
        <v>1413528.75</v>
      </c>
      <c r="AV241" s="250"/>
      <c r="AW241" s="250"/>
      <c r="AX241" s="250"/>
      <c r="AY241" s="250"/>
      <c r="AZ241" s="250"/>
      <c r="BA241" s="250"/>
      <c r="BB241" s="251">
        <f t="shared" si="167"/>
        <v>0</v>
      </c>
      <c r="BC241" s="169"/>
      <c r="BD241" s="169"/>
      <c r="BE241" s="169"/>
      <c r="BF241" s="169"/>
    </row>
    <row r="242" spans="1:58" ht="93.6"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2'!AH242*'1. Standard_Cost'!$C$27+'Incremental_Cost Year 2'!AI242*'1. Standard_Cost'!$D$27+'Incremental_Cost Year 2'!AJ242+'Incremental_Cost Year 2'!AL242+AK242</f>
        <v>0</v>
      </c>
      <c r="AN242" s="127">
        <f>AM242*'1. Standard_Cost'!$C$31</f>
        <v>0</v>
      </c>
      <c r="AO242" s="130"/>
      <c r="AQ242" s="171">
        <f>L242+M242</f>
        <v>0</v>
      </c>
      <c r="AR242" s="171">
        <f>AF242</f>
        <v>0</v>
      </c>
      <c r="AS242" s="171">
        <f>AM242+AN242</f>
        <v>0</v>
      </c>
      <c r="AT242" s="171">
        <f>SUM(AQ242,AR242,AS242)</f>
        <v>0</v>
      </c>
      <c r="AU242" s="250"/>
      <c r="AV242" s="250"/>
      <c r="AW242" s="250"/>
      <c r="AX242" s="250"/>
      <c r="AY242" s="250"/>
      <c r="AZ242" s="250"/>
      <c r="BA242" s="250"/>
      <c r="BB242" s="251">
        <f t="shared" si="167"/>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4438500</v>
      </c>
      <c r="M243" s="127">
        <f>SUM(M239:M242)</f>
        <v>741229.5</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5179729.5</v>
      </c>
      <c r="AR243" s="175">
        <f>SUM(AR239:AR242)</f>
        <v>0</v>
      </c>
      <c r="AS243" s="175">
        <f>SUM(AS239:AS242)</f>
        <v>0</v>
      </c>
      <c r="AT243" s="175">
        <f>SUM(AT239:AT242)</f>
        <v>5179729.5</v>
      </c>
      <c r="AU243" s="175">
        <f t="shared" ref="AU243:BB243" si="168">SUM(AU239:AU242)</f>
        <v>5179729.5</v>
      </c>
      <c r="AV243" s="175">
        <f t="shared" si="168"/>
        <v>0</v>
      </c>
      <c r="AW243" s="175">
        <f t="shared" si="168"/>
        <v>0</v>
      </c>
      <c r="AX243" s="175">
        <f t="shared" si="168"/>
        <v>0</v>
      </c>
      <c r="AY243" s="175">
        <f t="shared" si="168"/>
        <v>0</v>
      </c>
      <c r="AZ243" s="175">
        <f t="shared" si="168"/>
        <v>0</v>
      </c>
      <c r="BA243" s="175">
        <f t="shared" si="168"/>
        <v>0</v>
      </c>
      <c r="BB243" s="175">
        <f t="shared" si="168"/>
        <v>0</v>
      </c>
      <c r="BC243" s="169"/>
      <c r="BD243" s="169"/>
      <c r="BE243" s="169"/>
      <c r="BF243" s="169"/>
    </row>
    <row r="244" spans="1:58" ht="12.75" customHeight="1">
      <c r="A244" s="173"/>
      <c r="B244" s="383" t="s">
        <v>316</v>
      </c>
      <c r="C244" s="384"/>
      <c r="D244" s="384"/>
      <c r="E244" s="385"/>
      <c r="F244" s="367"/>
      <c r="G244" s="367"/>
      <c r="H244" s="367" t="s">
        <v>317</v>
      </c>
      <c r="I244" s="245"/>
      <c r="J244" s="245"/>
      <c r="K244" s="245"/>
      <c r="L244" s="245">
        <f>L245+L259+L269+L277+L284</f>
        <v>30083400</v>
      </c>
      <c r="M244" s="245">
        <f>M245+M259+M269+M277+M284</f>
        <v>5023927.8000000007</v>
      </c>
      <c r="N244" s="245"/>
      <c r="O244" s="245"/>
      <c r="P244" s="245"/>
      <c r="Q244" s="245"/>
      <c r="R244" s="245">
        <f>R245+R259+R269+R277+R284</f>
        <v>1320000</v>
      </c>
      <c r="S244" s="245">
        <f>S245+S259+S269+S277+S284</f>
        <v>990000</v>
      </c>
      <c r="T244" s="245">
        <f>T245+T259+T269+T277+T284</f>
        <v>0</v>
      </c>
      <c r="U244" s="245">
        <f>U245+U259+U269+U277+U284</f>
        <v>1240000</v>
      </c>
      <c r="V244" s="245"/>
      <c r="W244" s="245"/>
      <c r="X244" s="245"/>
      <c r="Y244" s="245">
        <f t="shared" ref="Y244:AF244" si="169">Y245+Y259+Y269+Y277+Y284</f>
        <v>0</v>
      </c>
      <c r="Z244" s="245">
        <f t="shared" si="169"/>
        <v>0</v>
      </c>
      <c r="AA244" s="245">
        <f t="shared" si="169"/>
        <v>0</v>
      </c>
      <c r="AB244" s="245">
        <f t="shared" si="169"/>
        <v>2697000</v>
      </c>
      <c r="AC244" s="245">
        <f t="shared" si="169"/>
        <v>50136180</v>
      </c>
      <c r="AD244" s="245">
        <f t="shared" si="169"/>
        <v>0</v>
      </c>
      <c r="AE244" s="245">
        <f t="shared" si="169"/>
        <v>354236</v>
      </c>
      <c r="AF244" s="245">
        <f t="shared" si="169"/>
        <v>56737416</v>
      </c>
      <c r="AG244" s="245"/>
      <c r="AH244" s="245"/>
      <c r="AI244" s="245"/>
      <c r="AJ244" s="245">
        <f>AJ245+AJ259+AJ269+AJ277+AJ284</f>
        <v>0</v>
      </c>
      <c r="AK244" s="245">
        <f>AK245+AK259+AK269+AK277+AK284</f>
        <v>123000000</v>
      </c>
      <c r="AL244" s="245">
        <f>AL245+AL259+AL269+AL277+AL284</f>
        <v>0</v>
      </c>
      <c r="AM244" s="245">
        <f>AM245+AM259+AM269+AM277+AM284</f>
        <v>123000000</v>
      </c>
      <c r="AN244" s="245">
        <f>AN245+AN259+AN269+AN277+AN284</f>
        <v>0</v>
      </c>
      <c r="AO244" s="245"/>
      <c r="AP244" s="244"/>
      <c r="AQ244" s="245">
        <f>AQ245+AQ259+AQ269+AQ277+AQ284</f>
        <v>35107327.799999997</v>
      </c>
      <c r="AR244" s="245">
        <f t="shared" ref="AR244:BB244" si="170">AR245+AR259+AR269+AR277+AR284</f>
        <v>56737416</v>
      </c>
      <c r="AS244" s="245">
        <f t="shared" si="170"/>
        <v>123000000</v>
      </c>
      <c r="AT244" s="245">
        <f t="shared" si="170"/>
        <v>214844743.80000001</v>
      </c>
      <c r="AU244" s="245">
        <f t="shared" si="170"/>
        <v>81418743.799999997</v>
      </c>
      <c r="AV244" s="245">
        <f t="shared" si="170"/>
        <v>0</v>
      </c>
      <c r="AW244" s="245">
        <f t="shared" si="170"/>
        <v>102500000</v>
      </c>
      <c r="AX244" s="245">
        <f t="shared" si="170"/>
        <v>0</v>
      </c>
      <c r="AY244" s="245">
        <f t="shared" si="170"/>
        <v>0</v>
      </c>
      <c r="AZ244" s="245">
        <f t="shared" si="170"/>
        <v>24395000</v>
      </c>
      <c r="BA244" s="245">
        <f t="shared" si="170"/>
        <v>0</v>
      </c>
      <c r="BB244" s="245">
        <f t="shared" si="170"/>
        <v>-6531000</v>
      </c>
      <c r="BC244" s="170"/>
      <c r="BD244" s="170"/>
      <c r="BE244" s="170"/>
      <c r="BF244" s="170"/>
    </row>
    <row r="245" spans="1:58" ht="12.75" customHeight="1">
      <c r="A245" s="179"/>
      <c r="B245" s="290"/>
      <c r="C245" s="381" t="s">
        <v>318</v>
      </c>
      <c r="D245" s="381"/>
      <c r="E245" s="38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18900000</v>
      </c>
      <c r="AD245" s="261">
        <f>AD250+AD254+AD258</f>
        <v>0</v>
      </c>
      <c r="AE245" s="261">
        <f>AE250+AE254+AE258</f>
        <v>0</v>
      </c>
      <c r="AF245" s="261">
        <f>AF250+AF254+AF258</f>
        <v>18900000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AQ250+AQ254+AQ258</f>
        <v>0</v>
      </c>
      <c r="AR245" s="261">
        <f t="shared" ref="AR245:BB245" si="171">AR250+AR254+AR258</f>
        <v>18900000</v>
      </c>
      <c r="AS245" s="261">
        <f t="shared" si="171"/>
        <v>0</v>
      </c>
      <c r="AT245" s="261">
        <f t="shared" si="171"/>
        <v>18900000</v>
      </c>
      <c r="AU245" s="261">
        <f t="shared" si="171"/>
        <v>0</v>
      </c>
      <c r="AV245" s="261">
        <f t="shared" si="171"/>
        <v>0</v>
      </c>
      <c r="AW245" s="261">
        <f t="shared" si="171"/>
        <v>0</v>
      </c>
      <c r="AX245" s="261">
        <f t="shared" si="171"/>
        <v>0</v>
      </c>
      <c r="AY245" s="261">
        <f t="shared" si="171"/>
        <v>0</v>
      </c>
      <c r="AZ245" s="261">
        <f t="shared" si="171"/>
        <v>18900000</v>
      </c>
      <c r="BA245" s="261">
        <f t="shared" si="171"/>
        <v>0</v>
      </c>
      <c r="BB245" s="261">
        <f t="shared" si="171"/>
        <v>0</v>
      </c>
      <c r="BC245" s="184"/>
      <c r="BD245" s="184"/>
      <c r="BE245" s="184"/>
      <c r="BF245" s="184"/>
    </row>
    <row r="246" spans="1:58" ht="93.6">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2'!AH246*'1. Standard_Cost'!$C$27+'Incremental_Cost Year 2'!AI246*'1. Standard_Cost'!$D$27+'Incremental_Cost Year 2'!AJ246+'Incremental_Cost Year 2'!AL246+AK246</f>
        <v>0</v>
      </c>
      <c r="AN246" s="127">
        <f>AM246*'1. Standard_Cost'!$C$31</f>
        <v>0</v>
      </c>
      <c r="AO246" s="178"/>
      <c r="AP246" s="256"/>
      <c r="AQ246" s="171">
        <f>L246+M246</f>
        <v>0</v>
      </c>
      <c r="AR246" s="171">
        <f>AF246</f>
        <v>0</v>
      </c>
      <c r="AS246" s="171">
        <f>AM246+AN246</f>
        <v>0</v>
      </c>
      <c r="AT246" s="171">
        <f>SUM(AQ246,AR246,AS246)</f>
        <v>0</v>
      </c>
      <c r="AU246" s="250">
        <v>0</v>
      </c>
      <c r="AV246" s="250"/>
      <c r="AW246" s="250"/>
      <c r="AX246" s="250"/>
      <c r="AY246" s="250"/>
      <c r="AZ246" s="250"/>
      <c r="BA246" s="250"/>
      <c r="BB246" s="251">
        <f t="shared" ref="BB246:BB249" si="172">SUM(AU246:BA246)-AT246</f>
        <v>0</v>
      </c>
      <c r="BC246" s="169"/>
      <c r="BD246" s="169"/>
      <c r="BE246" s="169"/>
      <c r="BF246" s="169"/>
    </row>
    <row r="247" spans="1:58" ht="62.4">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2'!AH247*'1. Standard_Cost'!$C$27+'Incremental_Cost Year 2'!AI247*'1. Standard_Cost'!$D$27+'Incremental_Cost Year 2'!AJ247+'Incremental_Cost Year 2'!AL247+AK247</f>
        <v>0</v>
      </c>
      <c r="AN247" s="127">
        <f>AM247*'1. Standard_Cost'!$C$31</f>
        <v>0</v>
      </c>
      <c r="AO247" s="178"/>
      <c r="AP247" s="256"/>
      <c r="AQ247" s="171">
        <f>L247+M247</f>
        <v>0</v>
      </c>
      <c r="AR247" s="171">
        <f>AF247</f>
        <v>0</v>
      </c>
      <c r="AS247" s="171">
        <f>AM247+AN247</f>
        <v>0</v>
      </c>
      <c r="AT247" s="171">
        <f>SUM(AQ247,AR247,AS247)</f>
        <v>0</v>
      </c>
      <c r="AU247" s="250">
        <v>0</v>
      </c>
      <c r="AV247" s="250"/>
      <c r="AW247" s="250"/>
      <c r="AX247" s="250"/>
      <c r="AY247" s="250"/>
      <c r="AZ247" s="250"/>
      <c r="BA247" s="250"/>
      <c r="BB247" s="251">
        <f t="shared" si="172"/>
        <v>0</v>
      </c>
      <c r="BC247" s="169"/>
      <c r="BD247" s="169"/>
      <c r="BE247" s="169"/>
      <c r="BF247" s="169"/>
    </row>
    <row r="248" spans="1:58" ht="109.2">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2'!AH248*'1. Standard_Cost'!$C$27+'Incremental_Cost Year 2'!AI248*'1. Standard_Cost'!$D$27+'Incremental_Cost Year 2'!AJ248+'Incremental_Cost Year 2'!AL248+AK248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72"/>
        <v>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2'!AH249*'1. Standard_Cost'!$C$27+'Incremental_Cost Year 2'!AI249*'1. Standard_Cost'!$D$27+'Incremental_Cost Year 2'!AJ249+'Incremental_Cost Year 2'!AL249+AK249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72"/>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SUM(AQ246:AQ249)</f>
        <v>0</v>
      </c>
      <c r="AR250" s="175">
        <f t="shared" ref="AR250:BB250" si="173">SUM(AR246:AR249)</f>
        <v>0</v>
      </c>
      <c r="AS250" s="175">
        <f t="shared" si="173"/>
        <v>0</v>
      </c>
      <c r="AT250" s="175">
        <f t="shared" si="173"/>
        <v>0</v>
      </c>
      <c r="AU250" s="175">
        <f t="shared" si="173"/>
        <v>0</v>
      </c>
      <c r="AV250" s="175">
        <f t="shared" si="173"/>
        <v>0</v>
      </c>
      <c r="AW250" s="175">
        <f t="shared" si="173"/>
        <v>0</v>
      </c>
      <c r="AX250" s="175">
        <f t="shared" si="173"/>
        <v>0</v>
      </c>
      <c r="AY250" s="175">
        <f t="shared" si="173"/>
        <v>0</v>
      </c>
      <c r="AZ250" s="175">
        <f t="shared" si="173"/>
        <v>0</v>
      </c>
      <c r="BA250" s="175">
        <f t="shared" si="173"/>
        <v>0</v>
      </c>
      <c r="BB250" s="175">
        <f t="shared" si="173"/>
        <v>0</v>
      </c>
      <c r="BC250" s="169"/>
      <c r="BD250" s="169"/>
      <c r="BE250" s="169"/>
      <c r="BF250" s="169"/>
    </row>
    <row r="251" spans="1:58" ht="63" customHeight="1">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v>18900000</v>
      </c>
      <c r="AD251" s="177"/>
      <c r="AE251" s="127"/>
      <c r="AF251" s="127">
        <f>SUM(AE251,AD251,AC251,AB251,Y251,U251,T251,S251,R251)</f>
        <v>18900000</v>
      </c>
      <c r="AG251" s="174"/>
      <c r="AH251" s="174"/>
      <c r="AI251" s="174"/>
      <c r="AJ251" s="178"/>
      <c r="AK251" s="178"/>
      <c r="AL251" s="178"/>
      <c r="AM251" s="127">
        <f>AG251*'1. Standard_Cost'!$B$27+'Incremental_Cost Year 2'!AH251*'1. Standard_Cost'!$C$27+'Incremental_Cost Year 2'!AI251*'1. Standard_Cost'!$D$27+'Incremental_Cost Year 2'!AJ251+'Incremental_Cost Year 2'!AL251+AK251</f>
        <v>0</v>
      </c>
      <c r="AN251" s="127">
        <f>AM251*'1. Standard_Cost'!$C$31</f>
        <v>0</v>
      </c>
      <c r="AO251" s="178"/>
      <c r="AP251" s="256"/>
      <c r="AQ251" s="171">
        <f>L251+M251</f>
        <v>0</v>
      </c>
      <c r="AR251" s="171">
        <f>AF251</f>
        <v>18900000</v>
      </c>
      <c r="AS251" s="171">
        <f>AM251+AN251</f>
        <v>0</v>
      </c>
      <c r="AT251" s="171">
        <f>SUM(AQ251,AR251,AS251)</f>
        <v>18900000</v>
      </c>
      <c r="AU251" s="250"/>
      <c r="AV251" s="250"/>
      <c r="AW251" s="250"/>
      <c r="AX251" s="250"/>
      <c r="AY251" s="250"/>
      <c r="AZ251" s="250">
        <v>18900000</v>
      </c>
      <c r="BA251" s="250"/>
      <c r="BB251" s="251">
        <f t="shared" ref="BB251:BB253" si="174">SUM(AU251:BA251)-AT251</f>
        <v>0</v>
      </c>
      <c r="BC251" s="169"/>
      <c r="BD251" s="169"/>
      <c r="BE251" s="169"/>
      <c r="BF251" s="169"/>
    </row>
    <row r="252" spans="1:58" ht="187.2">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2'!AH252*'1. Standard_Cost'!$C$27+'Incremental_Cost Year 2'!AI252*'1. Standard_Cost'!$D$27+'Incremental_Cost Year 2'!AJ252+'Incremental_Cost Year 2'!AL252+AK252</f>
        <v>0</v>
      </c>
      <c r="AN252" s="127">
        <f>AM252*'1. Standard_Cost'!$C$31</f>
        <v>0</v>
      </c>
      <c r="AO252" s="178"/>
      <c r="AP252" s="256"/>
      <c r="AQ252" s="171">
        <f>L252+M252</f>
        <v>0</v>
      </c>
      <c r="AR252" s="171">
        <f>AF252</f>
        <v>0</v>
      </c>
      <c r="AS252" s="171">
        <f>AM252+AN252</f>
        <v>0</v>
      </c>
      <c r="AT252" s="171">
        <f>SUM(AQ252,AR252,AS252)</f>
        <v>0</v>
      </c>
      <c r="AU252" s="250"/>
      <c r="AV252" s="250"/>
      <c r="AW252" s="250">
        <v>0</v>
      </c>
      <c r="AX252" s="250"/>
      <c r="AY252" s="250"/>
      <c r="AZ252" s="250"/>
      <c r="BA252" s="250"/>
      <c r="BB252" s="251">
        <f t="shared" si="174"/>
        <v>0</v>
      </c>
      <c r="BC252" s="169"/>
      <c r="BD252" s="169"/>
      <c r="BE252" s="169"/>
      <c r="BF252" s="169"/>
    </row>
    <row r="253" spans="1:58" ht="140.4">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v>0</v>
      </c>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2'!AH253*'1. Standard_Cost'!$C$27+'Incremental_Cost Year 2'!AI253*'1. Standard_Cost'!$D$27+'Incremental_Cost Year 2'!AJ253+'Incremental_Cost Year 2'!AL253+AK253</f>
        <v>0</v>
      </c>
      <c r="AN253" s="127">
        <f>AM253*'1. Standard_Cost'!$C$31</f>
        <v>0</v>
      </c>
      <c r="AO253" s="178"/>
      <c r="AP253" s="256"/>
      <c r="AQ253" s="171">
        <f>L253+M253</f>
        <v>0</v>
      </c>
      <c r="AR253" s="171">
        <f>AF253</f>
        <v>0</v>
      </c>
      <c r="AS253" s="171">
        <f>AM253+AN253</f>
        <v>0</v>
      </c>
      <c r="AT253" s="171">
        <f>SUM(AQ253,AR253,AS253)</f>
        <v>0</v>
      </c>
      <c r="AU253" s="250">
        <v>0</v>
      </c>
      <c r="AV253" s="250"/>
      <c r="AW253" s="250"/>
      <c r="AX253" s="250"/>
      <c r="AY253" s="250"/>
      <c r="AZ253" s="250"/>
      <c r="BA253" s="250"/>
      <c r="BB253" s="251">
        <f t="shared" si="174"/>
        <v>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18900000</v>
      </c>
      <c r="AD254" s="175">
        <f>SUM(AD251:AD253)</f>
        <v>0</v>
      </c>
      <c r="AE254" s="175">
        <f>SUM(AE251:AE253)</f>
        <v>0</v>
      </c>
      <c r="AF254" s="175">
        <f>SUM(AF251:AF253)</f>
        <v>18900000</v>
      </c>
      <c r="AG254" s="273"/>
      <c r="AH254" s="273"/>
      <c r="AI254" s="273"/>
      <c r="AJ254" s="175">
        <f>SUM(AJ251:AJ253)</f>
        <v>0</v>
      </c>
      <c r="AK254" s="175">
        <f>SUM(AK251:AK253)</f>
        <v>0</v>
      </c>
      <c r="AL254" s="175">
        <f>SUM(AL251:AL253)</f>
        <v>0</v>
      </c>
      <c r="AM254" s="175">
        <f>SUM(AM251:AM253)</f>
        <v>0</v>
      </c>
      <c r="AN254" s="175">
        <f>SUM(AN251:AN253)</f>
        <v>0</v>
      </c>
      <c r="AO254" s="274"/>
      <c r="AP254" s="254"/>
      <c r="AQ254" s="175">
        <f>SUM(AQ251:AQ253)</f>
        <v>0</v>
      </c>
      <c r="AR254" s="175">
        <f t="shared" ref="AR254:BB254" si="175">SUM(AR251:AR253)</f>
        <v>18900000</v>
      </c>
      <c r="AS254" s="175">
        <f t="shared" si="175"/>
        <v>0</v>
      </c>
      <c r="AT254" s="175">
        <f t="shared" si="175"/>
        <v>18900000</v>
      </c>
      <c r="AU254" s="175">
        <f t="shared" si="175"/>
        <v>0</v>
      </c>
      <c r="AV254" s="175">
        <f t="shared" si="175"/>
        <v>0</v>
      </c>
      <c r="AW254" s="175">
        <f t="shared" si="175"/>
        <v>0</v>
      </c>
      <c r="AX254" s="175">
        <f t="shared" si="175"/>
        <v>0</v>
      </c>
      <c r="AY254" s="175">
        <f t="shared" si="175"/>
        <v>0</v>
      </c>
      <c r="AZ254" s="175">
        <f t="shared" si="175"/>
        <v>18900000</v>
      </c>
      <c r="BA254" s="175">
        <f t="shared" si="175"/>
        <v>0</v>
      </c>
      <c r="BB254" s="175">
        <f t="shared" si="175"/>
        <v>0</v>
      </c>
      <c r="BC254" s="169"/>
      <c r="BD254" s="169"/>
      <c r="BE254" s="169"/>
      <c r="BF254" s="169"/>
    </row>
    <row r="255" spans="1:58" ht="78">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2'!AH255*'1. Standard_Cost'!$C$27+'Incremental_Cost Year 2'!AI255*'1. Standard_Cost'!$D$27+'Incremental_Cost Year 2'!AJ255+'Incremental_Cost Year 2'!AL255+AK255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6">SUM(AU255:BA255)-AT255</f>
        <v>0</v>
      </c>
      <c r="BC255" s="169"/>
      <c r="BD255" s="169"/>
      <c r="BE255" s="169"/>
      <c r="BF255" s="169"/>
    </row>
    <row r="256" spans="1:58" ht="78">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2'!AH256*'1. Standard_Cost'!$C$27+'Incremental_Cost Year 2'!AI256*'1. Standard_Cost'!$D$27+'Incremental_Cost Year 2'!AJ256+'Incremental_Cost Year 2'!AL256+AK256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6"/>
        <v>0</v>
      </c>
      <c r="BC256" s="169"/>
      <c r="BD256" s="169"/>
      <c r="BE256" s="169"/>
      <c r="BF256" s="169"/>
    </row>
    <row r="257" spans="1:58" ht="93.6">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2'!AH257*'1. Standard_Cost'!$C$27+'Incremental_Cost Year 2'!AI257*'1. Standard_Cost'!$D$27+'Incremental_Cost Year 2'!AJ257+'Incremental_Cost Year 2'!AL257+AK257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6"/>
        <v>0</v>
      </c>
      <c r="BC257" s="169"/>
      <c r="BD257" s="169"/>
      <c r="BE257" s="169"/>
      <c r="BF257" s="169"/>
    </row>
    <row r="258" spans="1:58" ht="39.75" customHeight="1">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BB258" si="177">SUM(AQ255:AQ257)</f>
        <v>0</v>
      </c>
      <c r="AR258" s="175">
        <f t="shared" si="177"/>
        <v>0</v>
      </c>
      <c r="AS258" s="175">
        <f t="shared" si="177"/>
        <v>0</v>
      </c>
      <c r="AT258" s="175">
        <f t="shared" si="177"/>
        <v>0</v>
      </c>
      <c r="AU258" s="175">
        <f t="shared" si="177"/>
        <v>0</v>
      </c>
      <c r="AV258" s="175">
        <f t="shared" si="177"/>
        <v>0</v>
      </c>
      <c r="AW258" s="175">
        <f t="shared" si="177"/>
        <v>0</v>
      </c>
      <c r="AX258" s="175">
        <f t="shared" si="177"/>
        <v>0</v>
      </c>
      <c r="AY258" s="175">
        <f t="shared" si="177"/>
        <v>0</v>
      </c>
      <c r="AZ258" s="175">
        <f t="shared" si="177"/>
        <v>0</v>
      </c>
      <c r="BA258" s="175">
        <f t="shared" si="177"/>
        <v>0</v>
      </c>
      <c r="BB258" s="175">
        <f t="shared" si="177"/>
        <v>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22260000</v>
      </c>
      <c r="M259" s="261">
        <f>M263+M268</f>
        <v>3717420.0000000005</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24970000</v>
      </c>
      <c r="AD259" s="261">
        <f>AD263+AD268</f>
        <v>0</v>
      </c>
      <c r="AE259" s="261">
        <f>AE263+AE268</f>
        <v>0</v>
      </c>
      <c r="AF259" s="261">
        <f>AF263+AF268</f>
        <v>24970000</v>
      </c>
      <c r="AG259" s="271"/>
      <c r="AH259" s="271"/>
      <c r="AI259" s="271"/>
      <c r="AJ259" s="261">
        <f>AJ263+AJ268</f>
        <v>0</v>
      </c>
      <c r="AK259" s="261">
        <f>AK263+AK268</f>
        <v>123000000</v>
      </c>
      <c r="AL259" s="261">
        <f>AL263+AL268</f>
        <v>0</v>
      </c>
      <c r="AM259" s="261">
        <f>AM263+AM268</f>
        <v>123000000</v>
      </c>
      <c r="AN259" s="261">
        <f>AN263+AN268</f>
        <v>0</v>
      </c>
      <c r="AO259" s="272"/>
      <c r="AP259" s="260"/>
      <c r="AQ259" s="261">
        <f t="shared" ref="AQ259:BB259" si="178">AQ263+AQ268</f>
        <v>25977420</v>
      </c>
      <c r="AR259" s="261">
        <f t="shared" si="178"/>
        <v>24970000</v>
      </c>
      <c r="AS259" s="261">
        <f t="shared" si="178"/>
        <v>123000000</v>
      </c>
      <c r="AT259" s="261">
        <f t="shared" si="178"/>
        <v>173947420</v>
      </c>
      <c r="AU259" s="261">
        <f t="shared" si="178"/>
        <v>71447420</v>
      </c>
      <c r="AV259" s="261">
        <f t="shared" si="178"/>
        <v>0</v>
      </c>
      <c r="AW259" s="261">
        <f t="shared" si="178"/>
        <v>102500000</v>
      </c>
      <c r="AX259" s="261">
        <f t="shared" si="178"/>
        <v>0</v>
      </c>
      <c r="AY259" s="261">
        <f t="shared" si="178"/>
        <v>0</v>
      </c>
      <c r="AZ259" s="261">
        <f t="shared" si="178"/>
        <v>0</v>
      </c>
      <c r="BA259" s="261">
        <f t="shared" si="178"/>
        <v>0</v>
      </c>
      <c r="BB259" s="261">
        <f t="shared" si="178"/>
        <v>0</v>
      </c>
      <c r="BC259" s="184"/>
      <c r="BD259" s="184"/>
      <c r="BE259" s="184"/>
      <c r="BF259" s="184"/>
    </row>
    <row r="260" spans="1:58" ht="109.5" customHeight="1">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f>SUM(AD260,AC260,AB260,Y260,U260,T260,S260,R260)*'1. Standard_Cost'!$B$31</f>
        <v>0</v>
      </c>
      <c r="AF260" s="127">
        <f>SUM(AE260,AD260,AC260,AB260,Y260,U260,T260,S260,R260)</f>
        <v>0</v>
      </c>
      <c r="AG260" s="174"/>
      <c r="AH260" s="174"/>
      <c r="AI260" s="174"/>
      <c r="AJ260" s="178"/>
      <c r="AK260" s="178">
        <v>123000000</v>
      </c>
      <c r="AL260" s="178"/>
      <c r="AM260" s="127">
        <f>AG260*'1. Standard_Cost'!$B$27+'Incremental_Cost Year 2'!AH260*'1. Standard_Cost'!$C$27+'Incremental_Cost Year 2'!AI260*'1. Standard_Cost'!$D$27+'Incremental_Cost Year 2'!AJ260+'Incremental_Cost Year 2'!AL260+AK260</f>
        <v>123000000</v>
      </c>
      <c r="AN260" s="127"/>
      <c r="AO260" s="178"/>
      <c r="AP260" s="256"/>
      <c r="AQ260" s="171">
        <f>L260+M260</f>
        <v>235267.20000000001</v>
      </c>
      <c r="AR260" s="171">
        <f>AF260</f>
        <v>0</v>
      </c>
      <c r="AS260" s="171">
        <f>AM260+AN260</f>
        <v>123000000</v>
      </c>
      <c r="AT260" s="171">
        <f>SUM(AQ260,AR260,AS260)</f>
        <v>123235267.2</v>
      </c>
      <c r="AU260" s="250">
        <f>235267+20500000</f>
        <v>20735267</v>
      </c>
      <c r="AV260" s="250"/>
      <c r="AW260" s="250">
        <v>102500000</v>
      </c>
      <c r="AX260" s="250"/>
      <c r="AY260" s="250"/>
      <c r="AZ260" s="250"/>
      <c r="BA260" s="250"/>
      <c r="BB260" s="251">
        <f t="shared" ref="BB260:BB262" si="179">SUM(AU260:BA260)-AT260</f>
        <v>-0.20000000298023224</v>
      </c>
      <c r="BC260" s="169"/>
      <c r="BD260" s="169"/>
      <c r="BE260" s="169"/>
      <c r="BF260" s="169"/>
    </row>
    <row r="261" spans="1:58" ht="62.4">
      <c r="A261" s="172"/>
      <c r="B261" s="357"/>
      <c r="C261" s="359"/>
      <c r="D261" s="343"/>
      <c r="E261" s="328"/>
      <c r="F261" s="328"/>
      <c r="G261" s="328"/>
      <c r="H261" s="199" t="s">
        <v>337</v>
      </c>
      <c r="I261" s="178"/>
      <c r="J261" s="174"/>
      <c r="K261" s="174"/>
      <c r="L261" s="125" t="str">
        <f>IF(I261&lt;&gt;0,((VLOOKUP(I261,'1. Standard_Cost'!$B$4:$D$11,2)+VLOOKUP(I261,'1. Standard_Cost'!$B$4:$D$11,3))*J261*K261),"0")</f>
        <v>0</v>
      </c>
      <c r="M261" s="125">
        <f>L261*'1. Standard_Cost'!$F$4</f>
        <v>0</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c r="AL261" s="178"/>
      <c r="AM261" s="127">
        <f>AG261*'1. Standard_Cost'!$B$27+'Incremental_Cost Year 2'!AH261*'1. Standard_Cost'!$C$27+'Incremental_Cost Year 2'!AI261*'1. Standard_Cost'!$D$27+'Incremental_Cost Year 2'!AJ261+'Incremental_Cost Year 2'!AL261+AK261</f>
        <v>0</v>
      </c>
      <c r="AN261" s="127">
        <f>AM261*'1. Standard_Cost'!$C$31</f>
        <v>0</v>
      </c>
      <c r="AO261" s="178"/>
      <c r="AP261" s="256"/>
      <c r="AQ261" s="171">
        <f>L261+M261</f>
        <v>0</v>
      </c>
      <c r="AR261" s="171">
        <f>AF261</f>
        <v>0</v>
      </c>
      <c r="AS261" s="171">
        <f>AM261+AN261</f>
        <v>0</v>
      </c>
      <c r="AT261" s="171">
        <f>SUM(AQ261,AR261,AS261)</f>
        <v>0</v>
      </c>
      <c r="AU261" s="250"/>
      <c r="AV261" s="250"/>
      <c r="AW261" s="250"/>
      <c r="AX261" s="250"/>
      <c r="AY261" s="250"/>
      <c r="AZ261" s="250"/>
      <c r="BA261" s="250"/>
      <c r="BB261" s="251">
        <f t="shared" si="179"/>
        <v>0</v>
      </c>
      <c r="BC261" s="169"/>
      <c r="BD261" s="169"/>
      <c r="BE261" s="169"/>
      <c r="BF261" s="169"/>
    </row>
    <row r="262" spans="1:58" ht="79.5" customHeight="1">
      <c r="A262" s="172"/>
      <c r="B262" s="357"/>
      <c r="C262" s="359"/>
      <c r="D262" s="343"/>
      <c r="E262" s="328"/>
      <c r="F262" s="328"/>
      <c r="G262" s="328"/>
      <c r="H262" s="199" t="s">
        <v>552</v>
      </c>
      <c r="I262" s="178"/>
      <c r="J262" s="174"/>
      <c r="K262" s="174"/>
      <c r="L262" s="125" t="str">
        <f>IF(I262&lt;&gt;0,((VLOOKUP(I262,'1. Standard_Cost'!$B$4:$D$11,2)+VLOOKUP(I262,'1. Standard_Cost'!$B$4:$D$11,3))*J262*K262),"0")</f>
        <v>0</v>
      </c>
      <c r="M262" s="125">
        <f>L262*'1. Standard_Cost'!$F$4</f>
        <v>0</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2'!AH262*'1. Standard_Cost'!$C$27+'Incremental_Cost Year 2'!AI262*'1. Standard_Cost'!$D$27+'Incremental_Cost Year 2'!AJ262+'Incremental_Cost Year 2'!AL262+AK262</f>
        <v>0</v>
      </c>
      <c r="AN262" s="127">
        <f>AM262*'1. Standard_Cost'!$C$31</f>
        <v>0</v>
      </c>
      <c r="AO262" s="178"/>
      <c r="AP262" s="256"/>
      <c r="AQ262" s="171">
        <f>L262+M262</f>
        <v>0</v>
      </c>
      <c r="AR262" s="171">
        <f>AF262</f>
        <v>0</v>
      </c>
      <c r="AS262" s="171">
        <f>AM262+AN262</f>
        <v>0</v>
      </c>
      <c r="AT262" s="171">
        <f>SUM(AQ262,AR262,AS262)</f>
        <v>0</v>
      </c>
      <c r="AU262" s="250"/>
      <c r="AV262" s="250"/>
      <c r="AW262" s="250"/>
      <c r="AX262" s="250"/>
      <c r="AY262" s="250"/>
      <c r="AZ262" s="250"/>
      <c r="BA262" s="250"/>
      <c r="BB262" s="251">
        <f t="shared" si="179"/>
        <v>0</v>
      </c>
      <c r="BC262" s="169"/>
      <c r="BD262" s="169"/>
      <c r="BE262" s="169"/>
      <c r="BF262" s="169"/>
    </row>
    <row r="263" spans="1:58">
      <c r="A263" s="172"/>
      <c r="B263" s="357"/>
      <c r="C263" s="359"/>
      <c r="D263" s="343"/>
      <c r="E263" s="328"/>
      <c r="F263" s="328"/>
      <c r="G263" s="328"/>
      <c r="H263" s="182" t="s">
        <v>338</v>
      </c>
      <c r="I263" s="273"/>
      <c r="J263" s="273"/>
      <c r="K263" s="273"/>
      <c r="L263" s="175">
        <f>SUM(L260:L262)</f>
        <v>201600</v>
      </c>
      <c r="M263" s="175">
        <f>SUM(M260:M262)</f>
        <v>33667.200000000004</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123000000</v>
      </c>
      <c r="AL263" s="175">
        <f>SUM(AL260:AL262)</f>
        <v>0</v>
      </c>
      <c r="AM263" s="175">
        <f>SUM(AM260:AM262)</f>
        <v>123000000</v>
      </c>
      <c r="AN263" s="175">
        <f>SUM(AN260:AN262)</f>
        <v>0</v>
      </c>
      <c r="AO263" s="274"/>
      <c r="AP263" s="254"/>
      <c r="AQ263" s="175">
        <f>SUM(AQ260:AQ262)</f>
        <v>235267.20000000001</v>
      </c>
      <c r="AR263" s="175">
        <f t="shared" ref="AR263:BB263" si="180">SUM(AR260:AR262)</f>
        <v>0</v>
      </c>
      <c r="AS263" s="175">
        <f t="shared" si="180"/>
        <v>123000000</v>
      </c>
      <c r="AT263" s="175">
        <f t="shared" si="180"/>
        <v>123235267.2</v>
      </c>
      <c r="AU263" s="175">
        <f t="shared" si="180"/>
        <v>20735267</v>
      </c>
      <c r="AV263" s="175">
        <f t="shared" si="180"/>
        <v>0</v>
      </c>
      <c r="AW263" s="175">
        <f t="shared" si="180"/>
        <v>102500000</v>
      </c>
      <c r="AX263" s="175">
        <f t="shared" si="180"/>
        <v>0</v>
      </c>
      <c r="AY263" s="175">
        <f t="shared" si="180"/>
        <v>0</v>
      </c>
      <c r="AZ263" s="175">
        <f t="shared" si="180"/>
        <v>0</v>
      </c>
      <c r="BA263" s="175">
        <f t="shared" si="180"/>
        <v>0</v>
      </c>
      <c r="BB263" s="175">
        <f t="shared" si="180"/>
        <v>-0.20000000298023224</v>
      </c>
      <c r="BC263" s="169"/>
      <c r="BD263" s="169"/>
      <c r="BE263" s="169"/>
      <c r="BF263" s="169"/>
    </row>
    <row r="264" spans="1:58" ht="90.75" customHeight="1">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c r="AL264" s="178"/>
      <c r="AM264" s="127">
        <f>AG264*'1. Standard_Cost'!$B$27+'Incremental_Cost Year 2'!AH264*'1. Standard_Cost'!$C$27+'Incremental_Cost Year 2'!AI264*'1. Standard_Cost'!$D$27+'Incremental_Cost Year 2'!AJ264+'Incremental_Cost Year 2'!AL264+AK264</f>
        <v>0</v>
      </c>
      <c r="AN264" s="127">
        <f>AM264*'1. Standard_Cost'!$C$31</f>
        <v>0</v>
      </c>
      <c r="AO264" s="178"/>
      <c r="AP264" s="256"/>
      <c r="AQ264" s="171">
        <f>L264+M264</f>
        <v>0</v>
      </c>
      <c r="AR264" s="171">
        <f>AF264</f>
        <v>0</v>
      </c>
      <c r="AS264" s="171">
        <f>AM264+AN264</f>
        <v>0</v>
      </c>
      <c r="AT264" s="171">
        <f>SUM(AQ264,AR264,AS264)</f>
        <v>0</v>
      </c>
      <c r="AU264" s="250"/>
      <c r="AV264" s="250"/>
      <c r="AW264" s="250"/>
      <c r="AX264" s="250"/>
      <c r="AY264" s="250"/>
      <c r="AZ264" s="250"/>
      <c r="BA264" s="250"/>
      <c r="BB264" s="251">
        <f t="shared" ref="BB264:BB267" si="181">SUM(AU264:BA264)-AT264</f>
        <v>0</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2'!AH265*'1. Standard_Cost'!$C$27+'Incremental_Cost Year 2'!AI265*'1. Standard_Cost'!$D$27+'Incremental_Cost Year 2'!AJ265+'Incremental_Cost Year 2'!AL265+AK265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81"/>
        <v>0</v>
      </c>
      <c r="BC265" s="169"/>
      <c r="BD265" s="169"/>
      <c r="BE265" s="169"/>
      <c r="BF265" s="169"/>
    </row>
    <row r="266" spans="1:58" ht="93.6">
      <c r="A266" s="172"/>
      <c r="B266" s="357"/>
      <c r="C266" s="359"/>
      <c r="D266" s="343"/>
      <c r="E266" s="328"/>
      <c r="F266" s="328"/>
      <c r="G266" s="328"/>
      <c r="H266" s="199" t="s">
        <v>362</v>
      </c>
      <c r="I266" s="178" t="s">
        <v>314</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24970000</v>
      </c>
      <c r="AD266" s="177"/>
      <c r="AE266" s="127"/>
      <c r="AF266" s="127">
        <f>SUM(AE266,AD266,AC266,AB266,Y266,U266,T266,S266,R266)</f>
        <v>24970000</v>
      </c>
      <c r="AG266" s="174"/>
      <c r="AH266" s="174"/>
      <c r="AI266" s="174"/>
      <c r="AJ266" s="178"/>
      <c r="AK266" s="178"/>
      <c r="AL266" s="178"/>
      <c r="AM266" s="127">
        <f>AG266*'1. Standard_Cost'!$B$27+'Incremental_Cost Year 2'!AH266*'1. Standard_Cost'!$C$27+'Incremental_Cost Year 2'!AI266*'1. Standard_Cost'!$D$27+'Incremental_Cost Year 2'!AJ266+'Incremental_Cost Year 2'!AL266+AK266</f>
        <v>0</v>
      </c>
      <c r="AN266" s="127">
        <f>AM266*'1. Standard_Cost'!$C$31</f>
        <v>0</v>
      </c>
      <c r="AO266" s="178"/>
      <c r="AP266" s="256"/>
      <c r="AQ266" s="171">
        <f>L266+M266</f>
        <v>25742152.800000001</v>
      </c>
      <c r="AR266" s="171">
        <f>AF266</f>
        <v>24970000</v>
      </c>
      <c r="AS266" s="171">
        <f>AM266+AN266</f>
        <v>0</v>
      </c>
      <c r="AT266" s="171">
        <f>SUM(AQ266,AR266,AS266)</f>
        <v>50712152.799999997</v>
      </c>
      <c r="AU266" s="250">
        <v>50712153</v>
      </c>
      <c r="AV266" s="250"/>
      <c r="AW266" s="250"/>
      <c r="AX266" s="250"/>
      <c r="AY266" s="250"/>
      <c r="AZ266" s="250"/>
      <c r="BA266" s="250"/>
      <c r="BB266" s="251">
        <f t="shared" si="181"/>
        <v>0.20000000298023224</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2'!AH267*'1. Standard_Cost'!$C$27+'Incremental_Cost Year 2'!AI267*'1. Standard_Cost'!$D$27+'Incremental_Cost Year 2'!AJ267+'Incremental_Cost Year 2'!AL267+AK267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81"/>
        <v>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24970000</v>
      </c>
      <c r="AD268" s="175">
        <f>SUM(AD264:AD267)</f>
        <v>0</v>
      </c>
      <c r="AE268" s="175">
        <f>SUM(AE264:AE267)</f>
        <v>0</v>
      </c>
      <c r="AF268" s="175">
        <f>SUM(AF264:AF267)</f>
        <v>24970000</v>
      </c>
      <c r="AG268" s="273"/>
      <c r="AH268" s="273"/>
      <c r="AI268" s="273"/>
      <c r="AJ268" s="175">
        <f>SUM(AJ264:AJ267)</f>
        <v>0</v>
      </c>
      <c r="AK268" s="175">
        <f>SUM(AK264:AK267)</f>
        <v>0</v>
      </c>
      <c r="AL268" s="175">
        <f>SUM(AL264:AL267)</f>
        <v>0</v>
      </c>
      <c r="AM268" s="175">
        <f>SUM(AM264:AM267)</f>
        <v>0</v>
      </c>
      <c r="AN268" s="175">
        <f>SUM(AN264:AN267)</f>
        <v>0</v>
      </c>
      <c r="AO268" s="274"/>
      <c r="AP268" s="254"/>
      <c r="AQ268" s="175">
        <f>SUM(AQ264:AQ267)</f>
        <v>25742152.800000001</v>
      </c>
      <c r="AR268" s="175">
        <f t="shared" ref="AR268:BB268" si="182">SUM(AR264:AR267)</f>
        <v>24970000</v>
      </c>
      <c r="AS268" s="175">
        <f t="shared" si="182"/>
        <v>0</v>
      </c>
      <c r="AT268" s="175">
        <f t="shared" si="182"/>
        <v>50712152.799999997</v>
      </c>
      <c r="AU268" s="175">
        <f t="shared" si="182"/>
        <v>50712153</v>
      </c>
      <c r="AV268" s="175">
        <f t="shared" si="182"/>
        <v>0</v>
      </c>
      <c r="AW268" s="175">
        <f t="shared" si="182"/>
        <v>0</v>
      </c>
      <c r="AX268" s="175">
        <f t="shared" si="182"/>
        <v>0</v>
      </c>
      <c r="AY268" s="175">
        <f t="shared" si="182"/>
        <v>0</v>
      </c>
      <c r="AZ268" s="175">
        <f t="shared" si="182"/>
        <v>0</v>
      </c>
      <c r="BA268" s="175">
        <f t="shared" si="182"/>
        <v>0</v>
      </c>
      <c r="BB268" s="175">
        <f t="shared" si="182"/>
        <v>0.20000000298023224</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1007000</v>
      </c>
      <c r="AC269" s="261">
        <f>AC273+AC276</f>
        <v>200000</v>
      </c>
      <c r="AD269" s="261">
        <f>AD273+AD276</f>
        <v>0</v>
      </c>
      <c r="AE269" s="261">
        <f>AE273+AE276</f>
        <v>0</v>
      </c>
      <c r="AF269" s="261">
        <f>AF273+AF276</f>
        <v>4507000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3">AQ273+AQ276</f>
        <v>352900.8</v>
      </c>
      <c r="AR269" s="261">
        <f t="shared" si="183"/>
        <v>4507000</v>
      </c>
      <c r="AS269" s="261">
        <f t="shared" si="183"/>
        <v>0</v>
      </c>
      <c r="AT269" s="261">
        <f t="shared" si="183"/>
        <v>4859900.8</v>
      </c>
      <c r="AU269" s="261">
        <f t="shared" si="183"/>
        <v>352900.8</v>
      </c>
      <c r="AV269" s="261">
        <f t="shared" si="183"/>
        <v>0</v>
      </c>
      <c r="AW269" s="261">
        <f t="shared" si="183"/>
        <v>0</v>
      </c>
      <c r="AX269" s="261">
        <f t="shared" si="183"/>
        <v>0</v>
      </c>
      <c r="AY269" s="261">
        <f t="shared" si="183"/>
        <v>0</v>
      </c>
      <c r="AZ269" s="261">
        <f t="shared" si="183"/>
        <v>0</v>
      </c>
      <c r="BA269" s="261">
        <f t="shared" si="183"/>
        <v>0</v>
      </c>
      <c r="BB269" s="261">
        <f t="shared" si="183"/>
        <v>-4507000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2'!AH270*'1. Standard_Cost'!$C$27+'Incremental_Cost Year 2'!AI270*'1. Standard_Cost'!$D$27+'Incremental_Cost Year 2'!AJ270+'Incremental_Cost Year 2'!AL270+AK270</f>
        <v>0</v>
      </c>
      <c r="AN270" s="127">
        <f>AM270*'1. Standard_Cost'!$C$31</f>
        <v>0</v>
      </c>
      <c r="AO270" s="178"/>
      <c r="AP270" s="256"/>
      <c r="AQ270" s="171">
        <f>L270+M270</f>
        <v>0</v>
      </c>
      <c r="AR270" s="171">
        <f>AF270</f>
        <v>0</v>
      </c>
      <c r="AS270" s="171">
        <f>AM270+AN270</f>
        <v>0</v>
      </c>
      <c r="AT270" s="171">
        <f>SUM(AQ270,AR270,AS270)</f>
        <v>0</v>
      </c>
      <c r="AU270" s="250">
        <v>0</v>
      </c>
      <c r="AV270" s="250"/>
      <c r="AW270" s="250"/>
      <c r="AX270" s="250"/>
      <c r="AY270" s="250"/>
      <c r="AZ270" s="250"/>
      <c r="BA270" s="250"/>
      <c r="BB270" s="251">
        <f t="shared" ref="BB270:BB272" si="184">SUM(AU270:BA270)-AT270</f>
        <v>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2'!AH271*'1. Standard_Cost'!$C$27+'Incremental_Cost Year 2'!AI271*'1. Standard_Cost'!$D$27+'Incremental_Cost Year 2'!AJ271+'Incremental_Cost Year 2'!AL271+AK271</f>
        <v>0</v>
      </c>
      <c r="AN271" s="127">
        <f>AM271*'1. Standard_Cost'!$C$31</f>
        <v>0</v>
      </c>
      <c r="AO271" s="178"/>
      <c r="AP271" s="256"/>
      <c r="AQ271" s="171">
        <f>L271+M271</f>
        <v>0</v>
      </c>
      <c r="AR271" s="171">
        <f>AF271</f>
        <v>0</v>
      </c>
      <c r="AS271" s="171">
        <f>AM271+AN271</f>
        <v>0</v>
      </c>
      <c r="AT271" s="171">
        <f>SUM(AQ271,AR271,AS271)</f>
        <v>0</v>
      </c>
      <c r="AU271" s="250">
        <v>0</v>
      </c>
      <c r="AV271" s="250"/>
      <c r="AW271" s="250"/>
      <c r="AX271" s="250"/>
      <c r="AY271" s="250"/>
      <c r="AZ271" s="250"/>
      <c r="BA271" s="250"/>
      <c r="BB271" s="251">
        <f t="shared" si="184"/>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2'!AH272*'1. Standard_Cost'!$C$27+'Incremental_Cost Year 2'!AI272*'1. Standard_Cost'!$D$27+'Incremental_Cost Year 2'!AJ272+'Incremental_Cost Year 2'!AL272+AK272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4"/>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SUM(AQ270:AQ272)</f>
        <v>0</v>
      </c>
      <c r="AR273" s="175">
        <f t="shared" ref="AR273:BB273" si="185">SUM(AR270:AR272)</f>
        <v>0</v>
      </c>
      <c r="AS273" s="175">
        <f t="shared" si="185"/>
        <v>0</v>
      </c>
      <c r="AT273" s="175">
        <f t="shared" si="185"/>
        <v>0</v>
      </c>
      <c r="AU273" s="175">
        <f t="shared" si="185"/>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78">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v>20</v>
      </c>
      <c r="AB274" s="127">
        <f>+Z274*'1. Standard_Cost'!$B$23+AA274*'1. Standard_Cost'!$C$23</f>
        <v>380000</v>
      </c>
      <c r="AC274" s="176">
        <v>20000</v>
      </c>
      <c r="AD274" s="177"/>
      <c r="AE274" s="127"/>
      <c r="AF274" s="127">
        <f>SUM(AE274,AD274,AC274,AB274,Y274,U274,T274,S274,R274)</f>
        <v>400000</v>
      </c>
      <c r="AG274" s="174"/>
      <c r="AH274" s="174"/>
      <c r="AI274" s="174"/>
      <c r="AJ274" s="178"/>
      <c r="AK274" s="178"/>
      <c r="AL274" s="178"/>
      <c r="AM274" s="127">
        <f>AG274*'1. Standard_Cost'!$B$27+'Incremental_Cost Year 2'!AH274*'1. Standard_Cost'!$C$27+'Incremental_Cost Year 2'!AI274*'1. Standard_Cost'!$D$27+'Incremental_Cost Year 2'!AJ274+'Incremental_Cost Year 2'!AL274+AK274</f>
        <v>0</v>
      </c>
      <c r="AN274" s="127">
        <f>AM274*'1. Standard_Cost'!$C$31</f>
        <v>0</v>
      </c>
      <c r="AO274" s="178"/>
      <c r="AP274" s="256"/>
      <c r="AQ274" s="171">
        <f>L274+M274</f>
        <v>0</v>
      </c>
      <c r="AR274" s="171">
        <f>AF274</f>
        <v>400000</v>
      </c>
      <c r="AS274" s="171">
        <f>AM274+AN274</f>
        <v>0</v>
      </c>
      <c r="AT274" s="171">
        <f>SUM(AQ274,AR274,AS274)</f>
        <v>400000</v>
      </c>
      <c r="AU274" s="250">
        <v>0</v>
      </c>
      <c r="AV274" s="250"/>
      <c r="AW274" s="250"/>
      <c r="AX274" s="250"/>
      <c r="AY274" s="250"/>
      <c r="AZ274" s="250"/>
      <c r="BA274" s="250"/>
      <c r="BB274" s="251">
        <f t="shared" ref="BB274:BB275" si="186">SUM(AU274:BA274)-AT274</f>
        <v>-400000</v>
      </c>
      <c r="BC274" s="169"/>
      <c r="BD274" s="169"/>
      <c r="BE274" s="169"/>
      <c r="BF274" s="169"/>
    </row>
    <row r="275" spans="1:58" ht="125.25" customHeight="1">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v>180000</v>
      </c>
      <c r="AD275" s="177"/>
      <c r="AE275" s="127"/>
      <c r="AF275" s="127">
        <f>SUM(AE275,AD275,AC275,AB275,Y275,U275,T275,S275,R275)</f>
        <v>4107000</v>
      </c>
      <c r="AG275" s="174"/>
      <c r="AH275" s="174"/>
      <c r="AI275" s="174"/>
      <c r="AJ275" s="178"/>
      <c r="AK275" s="178"/>
      <c r="AL275" s="178"/>
      <c r="AM275" s="127">
        <f>AG275*'1. Standard_Cost'!$B$27+'Incremental_Cost Year 2'!AH275*'1. Standard_Cost'!$C$27+'Incremental_Cost Year 2'!AI275*'1. Standard_Cost'!$D$27+'Incremental_Cost Year 2'!AJ275+'Incremental_Cost Year 2'!AL275+AK275</f>
        <v>0</v>
      </c>
      <c r="AN275" s="127">
        <f>AM275*'1. Standard_Cost'!$C$31</f>
        <v>0</v>
      </c>
      <c r="AO275" s="178"/>
      <c r="AP275" s="256"/>
      <c r="AQ275" s="171">
        <f>L275+M275</f>
        <v>352900.8</v>
      </c>
      <c r="AR275" s="171">
        <f>AF275</f>
        <v>4107000</v>
      </c>
      <c r="AS275" s="171">
        <f>AM275+AN275</f>
        <v>0</v>
      </c>
      <c r="AT275" s="171">
        <f>SUM(AQ275,AR275,AS275)</f>
        <v>4459900.8</v>
      </c>
      <c r="AU275" s="250">
        <v>352900.8</v>
      </c>
      <c r="AV275" s="250"/>
      <c r="AW275" s="250"/>
      <c r="AX275" s="250"/>
      <c r="AY275" s="250"/>
      <c r="AZ275" s="250"/>
      <c r="BA275" s="250"/>
      <c r="BB275" s="251">
        <f t="shared" si="186"/>
        <v>-4107000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1007000</v>
      </c>
      <c r="AC276" s="175">
        <f>SUM(AC274:AC275)</f>
        <v>200000</v>
      </c>
      <c r="AD276" s="175">
        <f>SUM(AD274:AD275)</f>
        <v>0</v>
      </c>
      <c r="AE276" s="175">
        <f>SUM(AE274:AE275)</f>
        <v>0</v>
      </c>
      <c r="AF276" s="175">
        <f>SUM(AF274:AF275)</f>
        <v>4507000</v>
      </c>
      <c r="AG276" s="273"/>
      <c r="AH276" s="273"/>
      <c r="AI276" s="273"/>
      <c r="AJ276" s="175">
        <f>SUM(AJ274:AJ275)</f>
        <v>0</v>
      </c>
      <c r="AK276" s="175">
        <f>SUM(AK274:AK275)</f>
        <v>0</v>
      </c>
      <c r="AL276" s="175">
        <f>SUM(AL274:AL275)</f>
        <v>0</v>
      </c>
      <c r="AM276" s="175">
        <f>SUM(AM274:AM275)</f>
        <v>0</v>
      </c>
      <c r="AN276" s="175">
        <f>SUM(AN274:AN275)</f>
        <v>0</v>
      </c>
      <c r="AO276" s="274"/>
      <c r="AP276" s="254"/>
      <c r="AQ276" s="175">
        <f>SUM(AQ274:AQ275)</f>
        <v>352900.8</v>
      </c>
      <c r="AR276" s="175">
        <f t="shared" ref="AR276:BB276" si="187">SUM(AR274:AR275)</f>
        <v>4507000</v>
      </c>
      <c r="AS276" s="175">
        <f t="shared" si="187"/>
        <v>0</v>
      </c>
      <c r="AT276" s="175">
        <f t="shared" si="187"/>
        <v>4859900.8</v>
      </c>
      <c r="AU276" s="175">
        <f t="shared" si="187"/>
        <v>352900.8</v>
      </c>
      <c r="AV276" s="175">
        <f t="shared" si="187"/>
        <v>0</v>
      </c>
      <c r="AW276" s="175">
        <f t="shared" si="187"/>
        <v>0</v>
      </c>
      <c r="AX276" s="175">
        <f t="shared" si="187"/>
        <v>0</v>
      </c>
      <c r="AY276" s="175">
        <f t="shared" si="187"/>
        <v>0</v>
      </c>
      <c r="AZ276" s="175">
        <f t="shared" si="187"/>
        <v>0</v>
      </c>
      <c r="BA276" s="175">
        <f t="shared" si="187"/>
        <v>0</v>
      </c>
      <c r="BB276" s="175">
        <f t="shared" si="187"/>
        <v>-4507000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0</v>
      </c>
      <c r="M277" s="261">
        <f>M283</f>
        <v>0</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8">AQ283</f>
        <v>0</v>
      </c>
      <c r="AR277" s="261">
        <f t="shared" si="188"/>
        <v>0</v>
      </c>
      <c r="AS277" s="261">
        <f t="shared" si="188"/>
        <v>0</v>
      </c>
      <c r="AT277" s="261">
        <f t="shared" si="188"/>
        <v>0</v>
      </c>
      <c r="AU277" s="261">
        <f t="shared" si="188"/>
        <v>0</v>
      </c>
      <c r="AV277" s="261">
        <f t="shared" si="188"/>
        <v>0</v>
      </c>
      <c r="AW277" s="261">
        <f t="shared" si="188"/>
        <v>0</v>
      </c>
      <c r="AX277" s="261">
        <f t="shared" si="188"/>
        <v>0</v>
      </c>
      <c r="AY277" s="261">
        <f t="shared" si="188"/>
        <v>0</v>
      </c>
      <c r="AZ277" s="261">
        <f t="shared" si="188"/>
        <v>0</v>
      </c>
      <c r="BA277" s="261">
        <f t="shared" si="188"/>
        <v>0</v>
      </c>
      <c r="BB277" s="261">
        <f t="shared" si="188"/>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2'!AH278*'1. Standard_Cost'!$C$27+'Incremental_Cost Year 2'!AI278*'1. Standard_Cost'!$D$27+'Incremental_Cost Year 2'!AJ278+'Incremental_Cost Year 2'!AL278+AK278</f>
        <v>0</v>
      </c>
      <c r="AN278" s="127">
        <f>AM278*'1. Standard_Cost'!$C$31</f>
        <v>0</v>
      </c>
      <c r="AO278" s="178"/>
      <c r="AP278" s="256"/>
      <c r="AQ278" s="171">
        <f>L278+M278</f>
        <v>0</v>
      </c>
      <c r="AR278" s="171">
        <f>AF278</f>
        <v>0</v>
      </c>
      <c r="AS278" s="171">
        <f>AM278+AN278</f>
        <v>0</v>
      </c>
      <c r="AT278" s="171">
        <f>SUM(AQ278,AR278,AS278)</f>
        <v>0</v>
      </c>
      <c r="AU278" s="250">
        <v>0</v>
      </c>
      <c r="AV278" s="250"/>
      <c r="AW278" s="250"/>
      <c r="AX278" s="250"/>
      <c r="AY278" s="250"/>
      <c r="AZ278" s="250"/>
      <c r="BA278" s="250"/>
      <c r="BB278" s="251">
        <f t="shared" ref="BB278:BB282" si="189">SUM(AU278:BA278)-AT278</f>
        <v>0</v>
      </c>
      <c r="BC278" s="169"/>
      <c r="BD278" s="169"/>
      <c r="BE278" s="169"/>
      <c r="BF278" s="169"/>
    </row>
    <row r="279" spans="1:58" ht="46.8">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2'!AH279*'1. Standard_Cost'!$C$27+'Incremental_Cost Year 2'!AI279*'1. Standard_Cost'!$D$27+'Incremental_Cost Year 2'!AJ279+'Incremental_Cost Year 2'!AL279+AK279</f>
        <v>0</v>
      </c>
      <c r="AN279" s="127">
        <f>AM279*'1. Standard_Cost'!$C$31</f>
        <v>0</v>
      </c>
      <c r="AO279" s="178"/>
      <c r="AP279" s="256"/>
      <c r="AQ279" s="171">
        <f>L279+M279</f>
        <v>0</v>
      </c>
      <c r="AR279" s="171">
        <f>AF279</f>
        <v>0</v>
      </c>
      <c r="AS279" s="171">
        <f>AM279+AN279</f>
        <v>0</v>
      </c>
      <c r="AT279" s="171">
        <f>SUM(AQ279,AR279,AS279)</f>
        <v>0</v>
      </c>
      <c r="AU279" s="250">
        <v>0</v>
      </c>
      <c r="AV279" s="250"/>
      <c r="AW279" s="250"/>
      <c r="AX279" s="250"/>
      <c r="AY279" s="250"/>
      <c r="AZ279" s="250"/>
      <c r="BA279" s="250"/>
      <c r="BB279" s="251">
        <f t="shared" si="189"/>
        <v>0</v>
      </c>
      <c r="BC279" s="169"/>
      <c r="BD279" s="169"/>
      <c r="BE279" s="169"/>
      <c r="BF279" s="169"/>
    </row>
    <row r="280" spans="1:58" ht="31.2">
      <c r="A280" s="172"/>
      <c r="B280" s="200"/>
      <c r="C280" s="201"/>
      <c r="D280" s="202"/>
      <c r="E280" s="357"/>
      <c r="F280" s="358"/>
      <c r="G280" s="359"/>
      <c r="H280" s="213" t="s">
        <v>365</v>
      </c>
      <c r="I280" s="178"/>
      <c r="J280" s="174"/>
      <c r="K280" s="174"/>
      <c r="L280" s="125" t="str">
        <f>IF(I280&lt;&gt;0,((VLOOKUP(I280,'1. Standard_Cost'!$B$4:$D$11,2)+VLOOKUP(I280,'1. Standard_Cost'!$B$4:$D$11,3))*J280*K280),"0")</f>
        <v>0</v>
      </c>
      <c r="M280" s="125">
        <f>L280*'1. Standard_Cost'!$F$4</f>
        <v>0</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2'!AH280*'1. Standard_Cost'!$C$27+'Incremental_Cost Year 2'!AI280*'1. Standard_Cost'!$D$27+'Incremental_Cost Year 2'!AJ280+'Incremental_Cost Year 2'!AL280+AK280</f>
        <v>0</v>
      </c>
      <c r="AN280" s="127">
        <f>AM280*'1. Standard_Cost'!$C$31</f>
        <v>0</v>
      </c>
      <c r="AO280" s="178"/>
      <c r="AP280" s="256"/>
      <c r="AQ280" s="171">
        <f>L280+M280</f>
        <v>0</v>
      </c>
      <c r="AR280" s="171">
        <f>AF280</f>
        <v>0</v>
      </c>
      <c r="AS280" s="171">
        <f>AM280+AN280</f>
        <v>0</v>
      </c>
      <c r="AT280" s="171">
        <f>SUM(AQ280,AR280,AS280)</f>
        <v>0</v>
      </c>
      <c r="AU280" s="250"/>
      <c r="AV280" s="250"/>
      <c r="AW280" s="250"/>
      <c r="AX280" s="250"/>
      <c r="AY280" s="250"/>
      <c r="AZ280" s="250"/>
      <c r="BA280" s="250"/>
      <c r="BB280" s="251">
        <f t="shared" si="189"/>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2'!AH281*'1. Standard_Cost'!$C$27+'Incremental_Cost Year 2'!AI281*'1. Standard_Cost'!$D$27+'Incremental_Cost Year 2'!AJ281+'Incremental_Cost Year 2'!AL281+AK281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9"/>
        <v>0</v>
      </c>
      <c r="BC281" s="169"/>
      <c r="BD281" s="169"/>
      <c r="BE281" s="169"/>
      <c r="BF281" s="169"/>
    </row>
    <row r="282" spans="1:58" ht="31.2">
      <c r="A282" s="172"/>
      <c r="B282" s="200"/>
      <c r="C282" s="201"/>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2'!AH282*'1. Standard_Cost'!$C$27+'Incremental_Cost Year 2'!AI282*'1. Standard_Cost'!$D$27+'Incremental_Cost Year 2'!AJ282+'Incremental_Cost Year 2'!AL282+AK282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189"/>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0</v>
      </c>
      <c r="M283" s="175">
        <f>SUM(M278:M282)</f>
        <v>0</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SUM(AQ278:AQ282)</f>
        <v>0</v>
      </c>
      <c r="AR283" s="175">
        <f t="shared" ref="AR283:BB283" si="190">SUM(AR278:AR282)</f>
        <v>0</v>
      </c>
      <c r="AS283" s="175">
        <f t="shared" si="190"/>
        <v>0</v>
      </c>
      <c r="AT283" s="175">
        <f t="shared" si="190"/>
        <v>0</v>
      </c>
      <c r="AU283" s="175">
        <f t="shared" si="190"/>
        <v>0</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7521000</v>
      </c>
      <c r="M284" s="261">
        <f>M289</f>
        <v>1256007</v>
      </c>
      <c r="N284" s="271"/>
      <c r="O284" s="271"/>
      <c r="P284" s="271"/>
      <c r="Q284" s="271"/>
      <c r="R284" s="261">
        <f>R289</f>
        <v>120000</v>
      </c>
      <c r="S284" s="261">
        <f>S289</f>
        <v>90000</v>
      </c>
      <c r="T284" s="261">
        <f>T289</f>
        <v>0</v>
      </c>
      <c r="U284" s="261">
        <f>U289</f>
        <v>40000</v>
      </c>
      <c r="V284" s="271"/>
      <c r="W284" s="271"/>
      <c r="X284" s="271"/>
      <c r="Y284" s="261">
        <f>Y289</f>
        <v>0</v>
      </c>
      <c r="Z284" s="261"/>
      <c r="AA284" s="261"/>
      <c r="AB284" s="261">
        <f>AB289</f>
        <v>1690000</v>
      </c>
      <c r="AC284" s="261">
        <f>AC289</f>
        <v>6066180</v>
      </c>
      <c r="AD284" s="261">
        <f>AD289</f>
        <v>0</v>
      </c>
      <c r="AE284" s="261">
        <f>AE289</f>
        <v>354236</v>
      </c>
      <c r="AF284" s="261">
        <f>AF289</f>
        <v>8360416</v>
      </c>
      <c r="AG284" s="271"/>
      <c r="AH284" s="271"/>
      <c r="AI284" s="271"/>
      <c r="AJ284" s="261">
        <f>AJ289</f>
        <v>0</v>
      </c>
      <c r="AK284" s="261">
        <f>AK289</f>
        <v>0</v>
      </c>
      <c r="AL284" s="261">
        <f>AL289</f>
        <v>0</v>
      </c>
      <c r="AM284" s="261">
        <f>AM289</f>
        <v>0</v>
      </c>
      <c r="AN284" s="261">
        <f>AN289</f>
        <v>0</v>
      </c>
      <c r="AO284" s="272"/>
      <c r="AP284" s="260"/>
      <c r="AQ284" s="261">
        <f t="shared" ref="AQ284:BB284" si="191">AQ289</f>
        <v>8777007</v>
      </c>
      <c r="AR284" s="261">
        <f t="shared" si="191"/>
        <v>8360416</v>
      </c>
      <c r="AS284" s="261">
        <f t="shared" si="191"/>
        <v>0</v>
      </c>
      <c r="AT284" s="261">
        <f t="shared" si="191"/>
        <v>17137423</v>
      </c>
      <c r="AU284" s="261">
        <f t="shared" si="191"/>
        <v>9618423</v>
      </c>
      <c r="AV284" s="261">
        <f t="shared" si="191"/>
        <v>0</v>
      </c>
      <c r="AW284" s="261">
        <f t="shared" si="191"/>
        <v>0</v>
      </c>
      <c r="AX284" s="261">
        <f t="shared" si="191"/>
        <v>0</v>
      </c>
      <c r="AY284" s="261">
        <f t="shared" si="191"/>
        <v>0</v>
      </c>
      <c r="AZ284" s="261">
        <f t="shared" si="191"/>
        <v>5495000</v>
      </c>
      <c r="BA284" s="261">
        <f t="shared" si="191"/>
        <v>0</v>
      </c>
      <c r="BB284" s="261">
        <f t="shared" si="191"/>
        <v>-2024000</v>
      </c>
      <c r="BC284" s="184"/>
      <c r="BD284" s="184"/>
      <c r="BE284" s="184"/>
      <c r="BF284" s="184"/>
    </row>
    <row r="285" spans="1:58" ht="178.5" customHeight="1">
      <c r="A285" s="172"/>
      <c r="B285" s="354"/>
      <c r="C285" s="356"/>
      <c r="D285" s="342"/>
      <c r="E285" s="328"/>
      <c r="F285" s="328"/>
      <c r="G285" s="328"/>
      <c r="H285" s="213" t="s">
        <v>550</v>
      </c>
      <c r="I285" s="178" t="s">
        <v>2</v>
      </c>
      <c r="J285" s="174">
        <v>3</v>
      </c>
      <c r="K285" s="174">
        <v>11</v>
      </c>
      <c r="L285" s="125">
        <f>IF(I285&lt;&gt;0,((VLOOKUP(I285,'1. Standard_Cost'!$B$4:$D$11,2)+VLOOKUP(I285,'1. Standard_Cost'!$B$4:$D$11,3))*J285*K285),"0")</f>
        <v>3993000</v>
      </c>
      <c r="M285" s="125">
        <f>L285*'1. Standard_Cost'!$F$4</f>
        <v>666831</v>
      </c>
      <c r="N285" s="174">
        <v>1</v>
      </c>
      <c r="O285" s="174">
        <v>1</v>
      </c>
      <c r="P285" s="174">
        <v>60</v>
      </c>
      <c r="Q285" s="174"/>
      <c r="R285" s="127">
        <f>'1. Standard_Cost'!$B$15*N285*P285</f>
        <v>120000</v>
      </c>
      <c r="S285" s="127">
        <f>N285*O285*P285*'1. Standard_Cost'!$C$15</f>
        <v>90000</v>
      </c>
      <c r="T285" s="127">
        <f>N285*P285*Q285*'1. Standard_Cost'!$D$15</f>
        <v>0</v>
      </c>
      <c r="U285" s="127">
        <f>N285*O285*'1. Standard_Cost'!$E$15</f>
        <v>40000</v>
      </c>
      <c r="V285" s="174"/>
      <c r="W285" s="174"/>
      <c r="X285" s="174"/>
      <c r="Y285" s="127">
        <f>+V285*((X285*'1. Standard_Cost'!$B$19)+(W285*X285*'1. Standard_Cost'!$C$19))</f>
        <v>0</v>
      </c>
      <c r="Z285" s="174"/>
      <c r="AA285" s="174">
        <v>50</v>
      </c>
      <c r="AB285" s="127">
        <f>+Z285*'1. Standard_Cost'!$B$23+AA285*'1. Standard_Cost'!$C$23</f>
        <v>950000</v>
      </c>
      <c r="AC285" s="176">
        <v>571180</v>
      </c>
      <c r="AD285" s="177"/>
      <c r="AE285" s="127">
        <f>SUM(AD285,AC285,AB285,Y285,U285,T285,S285,R285)*'1. Standard_Cost'!$B$31</f>
        <v>354236</v>
      </c>
      <c r="AF285" s="127">
        <f>SUM(AE285,AD285,AC285,AB285,Y285,U285,T285,S285,R285)</f>
        <v>2125416</v>
      </c>
      <c r="AG285" s="174"/>
      <c r="AH285" s="174"/>
      <c r="AI285" s="174"/>
      <c r="AJ285" s="178"/>
      <c r="AK285" s="178"/>
      <c r="AL285" s="178"/>
      <c r="AM285" s="127">
        <f>AG285*'1. Standard_Cost'!$B$27+'Incremental_Cost Year 2'!AH285*'1. Standard_Cost'!$C$27+'Incremental_Cost Year 2'!AI285*'1. Standard_Cost'!$D$27+'Incremental_Cost Year 2'!AJ285+'Incremental_Cost Year 2'!AL285+AK285</f>
        <v>0</v>
      </c>
      <c r="AN285" s="127">
        <f>AM285*'1. Standard_Cost'!$C$31</f>
        <v>0</v>
      </c>
      <c r="AO285" s="178"/>
      <c r="AP285" s="256"/>
      <c r="AQ285" s="171">
        <f>L285+M285</f>
        <v>4659831</v>
      </c>
      <c r="AR285" s="171">
        <f>AF285</f>
        <v>2125416</v>
      </c>
      <c r="AS285" s="171">
        <f>AM285+AN285</f>
        <v>0</v>
      </c>
      <c r="AT285" s="171">
        <f>SUM(AQ285,AR285,AS285)</f>
        <v>6785247</v>
      </c>
      <c r="AU285" s="250">
        <v>5501247</v>
      </c>
      <c r="AV285" s="250"/>
      <c r="AW285" s="250"/>
      <c r="AX285" s="250"/>
      <c r="AY285" s="250"/>
      <c r="AZ285" s="250"/>
      <c r="BA285" s="250"/>
      <c r="BB285" s="251">
        <f t="shared" ref="BB285:BB288" si="192">SUM(AU285:BA285)-AT285</f>
        <v>-1284000</v>
      </c>
      <c r="BC285" s="169"/>
      <c r="BD285" s="169"/>
      <c r="BE285" s="169"/>
      <c r="BF285" s="169"/>
    </row>
    <row r="286" spans="1:58" ht="103.5" customHeight="1">
      <c r="A286" s="172"/>
      <c r="B286" s="357"/>
      <c r="C286" s="359"/>
      <c r="D286" s="343"/>
      <c r="E286" s="328"/>
      <c r="F286" s="328"/>
      <c r="G286" s="328"/>
      <c r="H286" s="213" t="s">
        <v>555</v>
      </c>
      <c r="I286" s="178" t="s">
        <v>3</v>
      </c>
      <c r="J286" s="174">
        <v>5</v>
      </c>
      <c r="K286" s="174">
        <v>7</v>
      </c>
      <c r="L286" s="125">
        <f>IF(I286&lt;&gt;0,((VLOOKUP(I286,'1. Standard_Cost'!$B$4:$D$11,2)+VLOOKUP(I286,'1. Standard_Cost'!$B$4:$D$11,3))*J286*K286),"0")</f>
        <v>3528000</v>
      </c>
      <c r="M286" s="125">
        <f>L286*'1. Standard_Cost'!$F$4</f>
        <v>589176</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v>10</v>
      </c>
      <c r="AA286" s="174"/>
      <c r="AB286" s="127">
        <f>+Z286*'1. Standard_Cost'!$B$23+AA286*'1. Standard_Cost'!$C$23</f>
        <v>740000</v>
      </c>
      <c r="AC286" s="176"/>
      <c r="AD286" s="177"/>
      <c r="AE286" s="127"/>
      <c r="AF286" s="127">
        <f>SUM(AE286,AD286,AC286,AB286,Y286,U286,T286,S286,R286)</f>
        <v>740000</v>
      </c>
      <c r="AG286" s="174"/>
      <c r="AH286" s="174"/>
      <c r="AI286" s="174"/>
      <c r="AJ286" s="178"/>
      <c r="AK286" s="178"/>
      <c r="AL286" s="178"/>
      <c r="AM286" s="127">
        <f>AG286*'1. Standard_Cost'!$B$27+'Incremental_Cost Year 2'!AH286*'1. Standard_Cost'!$C$27+'Incremental_Cost Year 2'!AI286*'1. Standard_Cost'!$D$27+'Incremental_Cost Year 2'!AJ286+'Incremental_Cost Year 2'!AL286+AK286</f>
        <v>0</v>
      </c>
      <c r="AN286" s="127">
        <f>AM286*'1. Standard_Cost'!$C$31</f>
        <v>0</v>
      </c>
      <c r="AO286" s="178"/>
      <c r="AP286" s="256"/>
      <c r="AQ286" s="171">
        <f>L286+M286</f>
        <v>4117176</v>
      </c>
      <c r="AR286" s="171">
        <f>AF286</f>
        <v>740000</v>
      </c>
      <c r="AS286" s="171">
        <f>AM286+AN286</f>
        <v>0</v>
      </c>
      <c r="AT286" s="171">
        <f>SUM(AQ286,AR286,AS286)</f>
        <v>4857176</v>
      </c>
      <c r="AU286" s="250">
        <v>4117176</v>
      </c>
      <c r="AV286" s="250"/>
      <c r="AW286" s="250"/>
      <c r="AX286" s="250"/>
      <c r="AY286" s="250"/>
      <c r="AZ286" s="250"/>
      <c r="BA286" s="250"/>
      <c r="BB286" s="251">
        <f t="shared" si="192"/>
        <v>-740000</v>
      </c>
      <c r="BC286" s="169"/>
      <c r="BD286" s="169"/>
      <c r="BE286" s="169"/>
      <c r="BF286" s="169"/>
    </row>
    <row r="287" spans="1:58" ht="109.2">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2'!AH287*'1. Standard_Cost'!$C$27+'Incremental_Cost Year 2'!AI287*'1. Standard_Cost'!$D$27+'Incremental_Cost Year 2'!AJ287+'Incremental_Cost Year 2'!AL287+AK287</f>
        <v>0</v>
      </c>
      <c r="AN287" s="127">
        <f>AM287*'1. Standard_Cost'!$C$31</f>
        <v>0</v>
      </c>
      <c r="AO287" s="178"/>
      <c r="AP287" s="256"/>
      <c r="AQ287" s="171">
        <f>L287+M287</f>
        <v>0</v>
      </c>
      <c r="AR287" s="171">
        <f>AF287</f>
        <v>0</v>
      </c>
      <c r="AS287" s="171">
        <f>AM287+AN287</f>
        <v>0</v>
      </c>
      <c r="AT287" s="171">
        <f>SUM(AQ287,AR287,AS287)</f>
        <v>0</v>
      </c>
      <c r="AU287" s="250">
        <v>0</v>
      </c>
      <c r="AV287" s="250"/>
      <c r="AW287" s="250"/>
      <c r="AX287" s="250"/>
      <c r="AY287" s="250"/>
      <c r="AZ287" s="250"/>
      <c r="BA287" s="250"/>
      <c r="BB287" s="251">
        <f t="shared" si="192"/>
        <v>0</v>
      </c>
      <c r="BC287" s="169"/>
      <c r="BD287" s="169"/>
      <c r="BE287" s="169"/>
      <c r="BF287" s="169"/>
    </row>
    <row r="288" spans="1:58" ht="156.75" customHeight="1">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v>5495000</v>
      </c>
      <c r="AD288" s="177"/>
      <c r="AE288" s="127"/>
      <c r="AF288" s="127">
        <f>SUM(AE288,AD288,AC288,AB288,Y288,U288,T288,S288,R288)</f>
        <v>5495000</v>
      </c>
      <c r="AG288" s="174"/>
      <c r="AH288" s="174"/>
      <c r="AI288" s="174"/>
      <c r="AJ288" s="178"/>
      <c r="AK288" s="178"/>
      <c r="AL288" s="178"/>
      <c r="AM288" s="127">
        <f>AG288*'1. Standard_Cost'!$B$27+'Incremental_Cost Year 2'!AH288*'1. Standard_Cost'!$C$27+'Incremental_Cost Year 2'!AI288*'1. Standard_Cost'!$D$27+'Incremental_Cost Year 2'!AJ288+'Incremental_Cost Year 2'!AL288+AK288</f>
        <v>0</v>
      </c>
      <c r="AN288" s="127">
        <f>AM288*'1. Standard_Cost'!$C$31</f>
        <v>0</v>
      </c>
      <c r="AO288" s="178"/>
      <c r="AP288" s="256"/>
      <c r="AQ288" s="171">
        <f>L288+M288</f>
        <v>0</v>
      </c>
      <c r="AR288" s="171">
        <f>AF288</f>
        <v>5495000</v>
      </c>
      <c r="AS288" s="171">
        <f>AM288+AN288</f>
        <v>0</v>
      </c>
      <c r="AT288" s="171">
        <f>SUM(AQ288,AR288,AS288)</f>
        <v>5495000</v>
      </c>
      <c r="AU288" s="250"/>
      <c r="AV288" s="250"/>
      <c r="AW288" s="250"/>
      <c r="AX288" s="250"/>
      <c r="AY288" s="250"/>
      <c r="AZ288" s="250">
        <v>5495000</v>
      </c>
      <c r="BA288" s="250"/>
      <c r="BB288" s="251">
        <f t="shared" si="192"/>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7521000</v>
      </c>
      <c r="M289" s="175">
        <f>SUM(M285:M288)</f>
        <v>1256007</v>
      </c>
      <c r="N289" s="273"/>
      <c r="O289" s="273"/>
      <c r="P289" s="273"/>
      <c r="Q289" s="273"/>
      <c r="R289" s="175">
        <f>SUM(R285:R288)</f>
        <v>120000</v>
      </c>
      <c r="S289" s="175">
        <f>SUM(S285:S288)</f>
        <v>90000</v>
      </c>
      <c r="T289" s="175">
        <f>SUM(T285:T288)</f>
        <v>0</v>
      </c>
      <c r="U289" s="175">
        <f>SUM(U285:U288)</f>
        <v>40000</v>
      </c>
      <c r="V289" s="273"/>
      <c r="W289" s="273"/>
      <c r="X289" s="273"/>
      <c r="Y289" s="175">
        <f>SUM(Y285:Y288)</f>
        <v>0</v>
      </c>
      <c r="Z289" s="175"/>
      <c r="AA289" s="273"/>
      <c r="AB289" s="175">
        <f>SUM(AB285:AB288)</f>
        <v>1690000</v>
      </c>
      <c r="AC289" s="175">
        <f>SUM(AC285:AC288)</f>
        <v>6066180</v>
      </c>
      <c r="AD289" s="175">
        <f>SUM(AD285:AD288)</f>
        <v>0</v>
      </c>
      <c r="AE289" s="175">
        <f>SUM(AE285:AE288)</f>
        <v>354236</v>
      </c>
      <c r="AF289" s="175">
        <f>SUM(AF285:AF288)</f>
        <v>8360416</v>
      </c>
      <c r="AG289" s="273"/>
      <c r="AH289" s="273"/>
      <c r="AI289" s="273"/>
      <c r="AJ289" s="175">
        <f>SUM(AJ285:AJ288)</f>
        <v>0</v>
      </c>
      <c r="AK289" s="175">
        <f>SUM(AK285:AK288)</f>
        <v>0</v>
      </c>
      <c r="AL289" s="175">
        <f>SUM(AL285:AL288)</f>
        <v>0</v>
      </c>
      <c r="AM289" s="175">
        <f>SUM(AM285:AM288)</f>
        <v>0</v>
      </c>
      <c r="AN289" s="175">
        <f>SUM(AN285:AN288)</f>
        <v>0</v>
      </c>
      <c r="AO289" s="274"/>
      <c r="AP289" s="254"/>
      <c r="AQ289" s="175">
        <f>SUM(AQ285:AQ288)</f>
        <v>8777007</v>
      </c>
      <c r="AR289" s="175">
        <f t="shared" ref="AR289:BB289" si="193">SUM(AR285:AR288)</f>
        <v>8360416</v>
      </c>
      <c r="AS289" s="175">
        <f t="shared" si="193"/>
        <v>0</v>
      </c>
      <c r="AT289" s="175">
        <f t="shared" si="193"/>
        <v>17137423</v>
      </c>
      <c r="AU289" s="175">
        <f t="shared" si="193"/>
        <v>9618423</v>
      </c>
      <c r="AV289" s="175">
        <f t="shared" si="193"/>
        <v>0</v>
      </c>
      <c r="AW289" s="175">
        <f t="shared" si="193"/>
        <v>0</v>
      </c>
      <c r="AX289" s="175">
        <f t="shared" si="193"/>
        <v>0</v>
      </c>
      <c r="AY289" s="175">
        <f t="shared" si="193"/>
        <v>0</v>
      </c>
      <c r="AZ289" s="175">
        <f t="shared" si="193"/>
        <v>5495000</v>
      </c>
      <c r="BA289" s="175">
        <f t="shared" si="193"/>
        <v>0</v>
      </c>
      <c r="BB289" s="175">
        <f t="shared" si="193"/>
        <v>-2024000</v>
      </c>
    </row>
    <row r="292" spans="1:54">
      <c r="AQ292" s="239">
        <f>AQ5+AQ78+AQ150+AQ197+AQ244</f>
        <v>15684655332.580715</v>
      </c>
      <c r="AR292" s="239">
        <f t="shared" ref="AR292:BB292" si="194">AR5+AR78+AR150+AR197+AR244</f>
        <v>36677636705.599998</v>
      </c>
      <c r="AS292" s="239">
        <f t="shared" si="194"/>
        <v>3045413350</v>
      </c>
      <c r="AT292" s="239">
        <f t="shared" si="194"/>
        <v>55407705388.180717</v>
      </c>
      <c r="AU292" s="239">
        <f t="shared" si="194"/>
        <v>51848877552.235001</v>
      </c>
      <c r="AV292" s="239">
        <f t="shared" si="194"/>
        <v>115000000</v>
      </c>
      <c r="AW292" s="239">
        <f>AW5+AW78+AW150+AW197+AW244</f>
        <v>1094500000</v>
      </c>
      <c r="AX292" s="239">
        <f t="shared" si="194"/>
        <v>540000</v>
      </c>
      <c r="AY292" s="239">
        <f t="shared" si="194"/>
        <v>6340800</v>
      </c>
      <c r="AZ292" s="239">
        <f t="shared" si="194"/>
        <v>237095000</v>
      </c>
      <c r="BA292" s="239">
        <f t="shared" si="194"/>
        <v>0</v>
      </c>
      <c r="BB292" s="239">
        <f t="shared" si="194"/>
        <v>-2105352035.9457128</v>
      </c>
    </row>
  </sheetData>
  <mergeCells count="38">
    <mergeCell ref="AQ2:BB2"/>
    <mergeCell ref="B1:H1"/>
    <mergeCell ref="B2:E2"/>
    <mergeCell ref="B3:E3"/>
    <mergeCell ref="B5:E5"/>
    <mergeCell ref="C6:E6"/>
    <mergeCell ref="C16:E16"/>
    <mergeCell ref="C20:E20"/>
    <mergeCell ref="C40:E40"/>
    <mergeCell ref="C45:E45"/>
    <mergeCell ref="C61:E61"/>
    <mergeCell ref="B78:E78"/>
    <mergeCell ref="C79:E79"/>
    <mergeCell ref="C93:E93"/>
    <mergeCell ref="C100:E100"/>
    <mergeCell ref="C106:E106"/>
    <mergeCell ref="C111:E111"/>
    <mergeCell ref="C118:E118"/>
    <mergeCell ref="C123:E123"/>
    <mergeCell ref="C134:E134"/>
    <mergeCell ref="C140:E140"/>
    <mergeCell ref="B150:E150"/>
    <mergeCell ref="C151:E151"/>
    <mergeCell ref="C163:E163"/>
    <mergeCell ref="C182:E182"/>
    <mergeCell ref="B197:E197"/>
    <mergeCell ref="C198:E198"/>
    <mergeCell ref="C213:E213"/>
    <mergeCell ref="C221:E221"/>
    <mergeCell ref="C259:E259"/>
    <mergeCell ref="C269:E269"/>
    <mergeCell ref="C277:E277"/>
    <mergeCell ref="C284:E284"/>
    <mergeCell ref="C226:E226"/>
    <mergeCell ref="C232:E232"/>
    <mergeCell ref="C238:E238"/>
    <mergeCell ref="B244:E244"/>
    <mergeCell ref="C245:E245"/>
  </mergeCells>
  <conditionalFormatting sqref="BB203 BB220:BB221 BB235:BB243 BB231:BB233 BB212:BB213 BB225:BB226">
    <cfRule type="cellIs" dxfId="30457" priority="1123" operator="lessThan">
      <formula>0</formula>
    </cfRule>
    <cfRule type="cellIs" dxfId="30456" priority="1124" operator="lessThan">
      <formula>-105575</formula>
    </cfRule>
  </conditionalFormatting>
  <conditionalFormatting sqref="BB220 BB212:BB213 BB235:BB238 BB240:BB243 BB225:BB226 BB231:BB233">
    <cfRule type="cellIs" dxfId="30455" priority="1121" operator="lessThan">
      <formula>0</formula>
    </cfRule>
    <cfRule type="cellIs" dxfId="30454" priority="1122" operator="lessThan">
      <formula>-105575</formula>
    </cfRule>
  </conditionalFormatting>
  <conditionalFormatting sqref="BB220:BB221 BB243 BB226 BB231:BB236 BB238:BB241 BB203 BB213">
    <cfRule type="cellIs" dxfId="30453" priority="1119" operator="lessThan">
      <formula>0</formula>
    </cfRule>
    <cfRule type="cellIs" dxfId="30452" priority="1120" operator="lessThan">
      <formula>-105575</formula>
    </cfRule>
  </conditionalFormatting>
  <conditionalFormatting sqref="BB235:BB243 BB231:BB233 BB220 BB212:BB213 BB225:BB226">
    <cfRule type="cellIs" dxfId="30451" priority="1117" operator="lessThan">
      <formula>0</formula>
    </cfRule>
    <cfRule type="cellIs" dxfId="30450" priority="1118" operator="lessThan">
      <formula>-105575</formula>
    </cfRule>
  </conditionalFormatting>
  <conditionalFormatting sqref="BB220:BB221 BB237:BB243 BB203 BB231:BB235 BB212:BB213 BB225:BB226">
    <cfRule type="cellIs" dxfId="30449" priority="1115" operator="lessThan">
      <formula>0</formula>
    </cfRule>
    <cfRule type="cellIs" dxfId="30448" priority="1116" operator="lessThan">
      <formula>-105575</formula>
    </cfRule>
  </conditionalFormatting>
  <conditionalFormatting sqref="BB220:BB221 BB237:BB240 BB242:BB243 BB225:BB226 BB231:BB235">
    <cfRule type="cellIs" dxfId="30447" priority="1113" operator="lessThan">
      <formula>0</formula>
    </cfRule>
    <cfRule type="cellIs" dxfId="30446" priority="1114" operator="lessThan">
      <formula>-105575</formula>
    </cfRule>
  </conditionalFormatting>
  <conditionalFormatting sqref="BB212 BB231 BB233:BB238 BB240:BB243 BB225">
    <cfRule type="cellIs" dxfId="30445" priority="1111" operator="lessThan">
      <formula>0</formula>
    </cfRule>
    <cfRule type="cellIs" dxfId="30444" priority="1112" operator="lessThan">
      <formula>-105575</formula>
    </cfRule>
  </conditionalFormatting>
  <conditionalFormatting sqref="BB237:BB243 BB231:BB235 BB220:BB221 BB225:BB226">
    <cfRule type="cellIs" dxfId="30443" priority="1109" operator="lessThan">
      <formula>0</formula>
    </cfRule>
    <cfRule type="cellIs" dxfId="30442" priority="1110" operator="lessThan">
      <formula>-105575</formula>
    </cfRule>
  </conditionalFormatting>
  <conditionalFormatting sqref="BB233:BB237 BB231 BB239:BB243">
    <cfRule type="cellIs" dxfId="30441" priority="1107" operator="lessThan">
      <formula>0</formula>
    </cfRule>
    <cfRule type="cellIs" dxfId="30440" priority="1108" operator="lessThan">
      <formula>-105575</formula>
    </cfRule>
  </conditionalFormatting>
  <conditionalFormatting sqref="BB233:BB237 BB231 BB239:BB243">
    <cfRule type="cellIs" dxfId="30439" priority="1105" operator="lessThan">
      <formula>0</formula>
    </cfRule>
    <cfRule type="cellIs" dxfId="30438" priority="1106" operator="lessThan">
      <formula>-105575</formula>
    </cfRule>
  </conditionalFormatting>
  <conditionalFormatting sqref="BB119:BB128 BB101:BB104 BB107:BB110 BB112:BB117 BB80:BB98">
    <cfRule type="cellIs" dxfId="30437" priority="1103" operator="lessThan">
      <formula>0</formula>
    </cfRule>
    <cfRule type="cellIs" dxfId="30436" priority="1104" operator="lessThan">
      <formula>-105575</formula>
    </cfRule>
  </conditionalFormatting>
  <conditionalFormatting sqref="BB130 BB132 BB134">
    <cfRule type="cellIs" dxfId="30435" priority="1101" operator="lessThan">
      <formula>0</formula>
    </cfRule>
    <cfRule type="cellIs" dxfId="30434" priority="1102" operator="lessThan">
      <formula>-105575</formula>
    </cfRule>
  </conditionalFormatting>
  <conditionalFormatting sqref="BB130 BB132 BB134">
    <cfRule type="cellIs" dxfId="30433" priority="1099" operator="lessThan">
      <formula>0</formula>
    </cfRule>
    <cfRule type="cellIs" dxfId="30432" priority="1100" operator="lessThan">
      <formula>-105575</formula>
    </cfRule>
  </conditionalFormatting>
  <conditionalFormatting sqref="BB129 BB131 BB133 BB135">
    <cfRule type="cellIs" dxfId="30431" priority="1097" operator="lessThan">
      <formula>0</formula>
    </cfRule>
    <cfRule type="cellIs" dxfId="30430" priority="1098" operator="lessThan">
      <formula>-105575</formula>
    </cfRule>
  </conditionalFormatting>
  <conditionalFormatting sqref="BB140 BB145 BB142:BB143 BB137:BB138">
    <cfRule type="cellIs" dxfId="30429" priority="1087" operator="lessThan">
      <formula>0</formula>
    </cfRule>
    <cfRule type="cellIs" dxfId="30428" priority="1088" operator="lessThan">
      <formula>-105575</formula>
    </cfRule>
  </conditionalFormatting>
  <conditionalFormatting sqref="BB149">
    <cfRule type="cellIs" dxfId="30427" priority="1083" operator="lessThan">
      <formula>0</formula>
    </cfRule>
    <cfRule type="cellIs" dxfId="30426" priority="1084" operator="lessThan">
      <formula>-105575</formula>
    </cfRule>
  </conditionalFormatting>
  <conditionalFormatting sqref="BB129:BB138 BB140:BB149">
    <cfRule type="cellIs" dxfId="30425" priority="1081" operator="lessThan">
      <formula>0</formula>
    </cfRule>
    <cfRule type="cellIs" dxfId="30424" priority="1082" operator="lessThan">
      <formula>-105575</formula>
    </cfRule>
  </conditionalFormatting>
  <conditionalFormatting sqref="BB86:BB87 BB89:BB91 BB141:BB149 BB124:BB133 BB107:BB110 BB112:BB117 BB119:BB122 BB135:BB138 BB101:BB104 BB80:BB84 BB94:BB98">
    <cfRule type="cellIs" dxfId="30423" priority="1077" operator="lessThan">
      <formula>0</formula>
    </cfRule>
    <cfRule type="cellIs" dxfId="30422" priority="1078" operator="lessThan">
      <formula>-105575</formula>
    </cfRule>
  </conditionalFormatting>
  <conditionalFormatting sqref="BB129 BB131 BB133 BB135">
    <cfRule type="cellIs" dxfId="30421" priority="1095" operator="lessThan">
      <formula>0</formula>
    </cfRule>
    <cfRule type="cellIs" dxfId="30420" priority="1096" operator="lessThan">
      <formula>-105575</formula>
    </cfRule>
  </conditionalFormatting>
  <conditionalFormatting sqref="BB146 BB144 BB141">
    <cfRule type="cellIs" dxfId="30419" priority="1093" operator="lessThan">
      <formula>0</formula>
    </cfRule>
    <cfRule type="cellIs" dxfId="30418" priority="1094" operator="lessThan">
      <formula>-105575</formula>
    </cfRule>
  </conditionalFormatting>
  <conditionalFormatting sqref="BB146 BB144 BB141">
    <cfRule type="cellIs" dxfId="30417" priority="1091" operator="lessThan">
      <formula>0</formula>
    </cfRule>
    <cfRule type="cellIs" dxfId="30416" priority="1092" operator="lessThan">
      <formula>-105575</formula>
    </cfRule>
  </conditionalFormatting>
  <conditionalFormatting sqref="BB140 BB145 BB142:BB143 BB137:BB138">
    <cfRule type="cellIs" dxfId="30415" priority="1089" operator="lessThan">
      <formula>0</formula>
    </cfRule>
    <cfRule type="cellIs" dxfId="30414" priority="1090" operator="lessThan">
      <formula>-105575</formula>
    </cfRule>
  </conditionalFormatting>
  <conditionalFormatting sqref="BB149">
    <cfRule type="cellIs" dxfId="30413" priority="1085" operator="lessThan">
      <formula>0</formula>
    </cfRule>
    <cfRule type="cellIs" dxfId="30412" priority="1086" operator="lessThan">
      <formula>-105575</formula>
    </cfRule>
  </conditionalFormatting>
  <conditionalFormatting sqref="BB86:BB87 BB89:BB91 BB141:BB149 BB124:BB133 BB107:BB110 BB112:BB117 BB119:BB122 BB135:BB138 BB101:BB104 BB80:BB84 BB94:BB98">
    <cfRule type="cellIs" dxfId="30411" priority="1079" operator="lessThan">
      <formula>0</formula>
    </cfRule>
    <cfRule type="cellIs" dxfId="30410" priority="108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0409" priority="1127" operator="lessThan">
      <formula>0</formula>
    </cfRule>
    <cfRule type="cellIs" dxfId="30408" priority="1128" operator="lessThan">
      <formula>-105575</formula>
    </cfRule>
  </conditionalFormatting>
  <conditionalFormatting sqref="BB41">
    <cfRule type="cellIs" dxfId="30407" priority="1125" operator="lessThan">
      <formula>0</formula>
    </cfRule>
    <cfRule type="cellIs" dxfId="30406" priority="1126" operator="lessThan">
      <formula>-105575</formula>
    </cfRule>
  </conditionalFormatting>
  <conditionalFormatting sqref="BB152:BB155">
    <cfRule type="cellIs" dxfId="30405" priority="1075" operator="lessThan">
      <formula>0</formula>
    </cfRule>
    <cfRule type="cellIs" dxfId="30404" priority="1076" operator="lessThan">
      <formula>-105575</formula>
    </cfRule>
  </conditionalFormatting>
  <conditionalFormatting sqref="BB152:BB155">
    <cfRule type="cellIs" dxfId="30403" priority="1071" operator="lessThan">
      <formula>0</formula>
    </cfRule>
    <cfRule type="cellIs" dxfId="30402" priority="1072" operator="lessThan">
      <formula>-105575</formula>
    </cfRule>
  </conditionalFormatting>
  <conditionalFormatting sqref="BB152:BB155">
    <cfRule type="cellIs" dxfId="30401" priority="1073" operator="lessThan">
      <formula>0</formula>
    </cfRule>
    <cfRule type="cellIs" dxfId="30400" priority="1074" operator="lessThan">
      <formula>-105575</formula>
    </cfRule>
  </conditionalFormatting>
  <conditionalFormatting sqref="BB157:BB158">
    <cfRule type="cellIs" dxfId="30399" priority="1069" operator="lessThan">
      <formula>0</formula>
    </cfRule>
    <cfRule type="cellIs" dxfId="30398" priority="1070" operator="lessThan">
      <formula>-105575</formula>
    </cfRule>
  </conditionalFormatting>
  <conditionalFormatting sqref="BB157:BB158">
    <cfRule type="cellIs" dxfId="30397" priority="1065" operator="lessThan">
      <formula>0</formula>
    </cfRule>
    <cfRule type="cellIs" dxfId="30396" priority="1066" operator="lessThan">
      <formula>-105575</formula>
    </cfRule>
  </conditionalFormatting>
  <conditionalFormatting sqref="BB157:BB158">
    <cfRule type="cellIs" dxfId="30395" priority="1067" operator="lessThan">
      <formula>0</formula>
    </cfRule>
    <cfRule type="cellIs" dxfId="30394" priority="1068" operator="lessThan">
      <formula>-105575</formula>
    </cfRule>
  </conditionalFormatting>
  <conditionalFormatting sqref="BB160:BB161">
    <cfRule type="cellIs" dxfId="30393" priority="1063" operator="lessThan">
      <formula>0</formula>
    </cfRule>
    <cfRule type="cellIs" dxfId="30392" priority="1064" operator="lessThan">
      <formula>-105575</formula>
    </cfRule>
  </conditionalFormatting>
  <conditionalFormatting sqref="BB160:BB161">
    <cfRule type="cellIs" dxfId="30391" priority="1059" operator="lessThan">
      <formula>0</formula>
    </cfRule>
    <cfRule type="cellIs" dxfId="30390" priority="1060" operator="lessThan">
      <formula>-105575</formula>
    </cfRule>
  </conditionalFormatting>
  <conditionalFormatting sqref="BB160:BB161">
    <cfRule type="cellIs" dxfId="30389" priority="1061" operator="lessThan">
      <formula>0</formula>
    </cfRule>
    <cfRule type="cellIs" dxfId="30388" priority="1062" operator="lessThan">
      <formula>-105575</formula>
    </cfRule>
  </conditionalFormatting>
  <conditionalFormatting sqref="BB164:BB167">
    <cfRule type="cellIs" dxfId="30387" priority="1057" operator="lessThan">
      <formula>0</formula>
    </cfRule>
    <cfRule type="cellIs" dxfId="30386" priority="1058" operator="lessThan">
      <formula>-105575</formula>
    </cfRule>
  </conditionalFormatting>
  <conditionalFormatting sqref="BB164:BB167">
    <cfRule type="cellIs" dxfId="30385" priority="1053" operator="lessThan">
      <formula>0</formula>
    </cfRule>
    <cfRule type="cellIs" dxfId="30384" priority="1054" operator="lessThan">
      <formula>-105575</formula>
    </cfRule>
  </conditionalFormatting>
  <conditionalFormatting sqref="BB164:BB167">
    <cfRule type="cellIs" dxfId="30383" priority="1055" operator="lessThan">
      <formula>0</formula>
    </cfRule>
    <cfRule type="cellIs" dxfId="30382" priority="1056" operator="lessThan">
      <formula>-105575</formula>
    </cfRule>
  </conditionalFormatting>
  <conditionalFormatting sqref="BB169:BB177">
    <cfRule type="cellIs" dxfId="30381" priority="1051" operator="lessThan">
      <formula>0</formula>
    </cfRule>
    <cfRule type="cellIs" dxfId="30380" priority="1052" operator="lessThan">
      <formula>-105575</formula>
    </cfRule>
  </conditionalFormatting>
  <conditionalFormatting sqref="BB169:BB177">
    <cfRule type="cellIs" dxfId="30379" priority="1047" operator="lessThan">
      <formula>0</formula>
    </cfRule>
    <cfRule type="cellIs" dxfId="30378" priority="1048" operator="lessThan">
      <formula>-105575</formula>
    </cfRule>
  </conditionalFormatting>
  <conditionalFormatting sqref="BB169:BB177">
    <cfRule type="cellIs" dxfId="30377" priority="1049" operator="lessThan">
      <formula>0</formula>
    </cfRule>
    <cfRule type="cellIs" dxfId="30376" priority="1050" operator="lessThan">
      <formula>-105575</formula>
    </cfRule>
  </conditionalFormatting>
  <conditionalFormatting sqref="BB179:BB180">
    <cfRule type="cellIs" dxfId="30375" priority="1045" operator="lessThan">
      <formula>0</formula>
    </cfRule>
    <cfRule type="cellIs" dxfId="30374" priority="1046" operator="lessThan">
      <formula>-105575</formula>
    </cfRule>
  </conditionalFormatting>
  <conditionalFormatting sqref="BB179:BB180">
    <cfRule type="cellIs" dxfId="30373" priority="1041" operator="lessThan">
      <formula>0</formula>
    </cfRule>
    <cfRule type="cellIs" dxfId="30372" priority="1042" operator="lessThan">
      <formula>-105575</formula>
    </cfRule>
  </conditionalFormatting>
  <conditionalFormatting sqref="BB179:BB180">
    <cfRule type="cellIs" dxfId="30371" priority="1043" operator="lessThan">
      <formula>0</formula>
    </cfRule>
    <cfRule type="cellIs" dxfId="30370" priority="1044" operator="lessThan">
      <formula>-105575</formula>
    </cfRule>
  </conditionalFormatting>
  <conditionalFormatting sqref="BB183:BB189">
    <cfRule type="cellIs" dxfId="30369" priority="1039" operator="lessThan">
      <formula>0</formula>
    </cfRule>
    <cfRule type="cellIs" dxfId="30368" priority="1040" operator="lessThan">
      <formula>-105575</formula>
    </cfRule>
  </conditionalFormatting>
  <conditionalFormatting sqref="BB183:BB189">
    <cfRule type="cellIs" dxfId="30367" priority="1035" operator="lessThan">
      <formula>0</formula>
    </cfRule>
    <cfRule type="cellIs" dxfId="30366" priority="1036" operator="lessThan">
      <formula>-105575</formula>
    </cfRule>
  </conditionalFormatting>
  <conditionalFormatting sqref="BB183:BB189">
    <cfRule type="cellIs" dxfId="30365" priority="1037" operator="lessThan">
      <formula>0</formula>
    </cfRule>
    <cfRule type="cellIs" dxfId="30364" priority="1038" operator="lessThan">
      <formula>-105575</formula>
    </cfRule>
  </conditionalFormatting>
  <conditionalFormatting sqref="BB191:BB192">
    <cfRule type="cellIs" dxfId="30363" priority="1033" operator="lessThan">
      <formula>0</formula>
    </cfRule>
    <cfRule type="cellIs" dxfId="30362" priority="1034" operator="lessThan">
      <formula>-105575</formula>
    </cfRule>
  </conditionalFormatting>
  <conditionalFormatting sqref="BB191:BB192">
    <cfRule type="cellIs" dxfId="30361" priority="1029" operator="lessThan">
      <formula>0</formula>
    </cfRule>
    <cfRule type="cellIs" dxfId="30360" priority="1030" operator="lessThan">
      <formula>-105575</formula>
    </cfRule>
  </conditionalFormatting>
  <conditionalFormatting sqref="BB191:BB192">
    <cfRule type="cellIs" dxfId="30359" priority="1031" operator="lessThan">
      <formula>0</formula>
    </cfRule>
    <cfRule type="cellIs" dxfId="30358" priority="1032" operator="lessThan">
      <formula>-105575</formula>
    </cfRule>
  </conditionalFormatting>
  <conditionalFormatting sqref="BB194:BB195">
    <cfRule type="cellIs" dxfId="30357" priority="1027" operator="lessThan">
      <formula>0</formula>
    </cfRule>
    <cfRule type="cellIs" dxfId="30356" priority="1028" operator="lessThan">
      <formula>-105575</formula>
    </cfRule>
  </conditionalFormatting>
  <conditionalFormatting sqref="BB194:BB195">
    <cfRule type="cellIs" dxfId="30355" priority="1023" operator="lessThan">
      <formula>0</formula>
    </cfRule>
    <cfRule type="cellIs" dxfId="30354" priority="1024" operator="lessThan">
      <formula>-105575</formula>
    </cfRule>
  </conditionalFormatting>
  <conditionalFormatting sqref="BB194:BB195">
    <cfRule type="cellIs" dxfId="30353" priority="1025" operator="lessThan">
      <formula>0</formula>
    </cfRule>
    <cfRule type="cellIs" dxfId="30352" priority="1026" operator="lessThan">
      <formula>-105575</formula>
    </cfRule>
  </conditionalFormatting>
  <conditionalFormatting sqref="BB199:BB202">
    <cfRule type="cellIs" dxfId="30351" priority="1021" operator="lessThan">
      <formula>0</formula>
    </cfRule>
    <cfRule type="cellIs" dxfId="30350" priority="1022" operator="lessThan">
      <formula>-105575</formula>
    </cfRule>
  </conditionalFormatting>
  <conditionalFormatting sqref="BB199:BB202">
    <cfRule type="cellIs" dxfId="30349" priority="1017" operator="lessThan">
      <formula>0</formula>
    </cfRule>
    <cfRule type="cellIs" dxfId="30348" priority="1018" operator="lessThan">
      <formula>-105575</formula>
    </cfRule>
  </conditionalFormatting>
  <conditionalFormatting sqref="BB199:BB202">
    <cfRule type="cellIs" dxfId="30347" priority="1019" operator="lessThan">
      <formula>0</formula>
    </cfRule>
    <cfRule type="cellIs" dxfId="30346" priority="1020" operator="lessThan">
      <formula>-105575</formula>
    </cfRule>
  </conditionalFormatting>
  <conditionalFormatting sqref="BB204:BB208">
    <cfRule type="cellIs" dxfId="30345" priority="1015" operator="lessThan">
      <formula>0</formula>
    </cfRule>
    <cfRule type="cellIs" dxfId="30344" priority="1016" operator="lessThan">
      <formula>-105575</formula>
    </cfRule>
  </conditionalFormatting>
  <conditionalFormatting sqref="BB204:BB208">
    <cfRule type="cellIs" dxfId="30343" priority="1011" operator="lessThan">
      <formula>0</formula>
    </cfRule>
    <cfRule type="cellIs" dxfId="30342" priority="1012" operator="lessThan">
      <formula>-105575</formula>
    </cfRule>
  </conditionalFormatting>
  <conditionalFormatting sqref="BB204:BB208">
    <cfRule type="cellIs" dxfId="30341" priority="1013" operator="lessThan">
      <formula>0</formula>
    </cfRule>
    <cfRule type="cellIs" dxfId="30340" priority="1014" operator="lessThan">
      <formula>-105575</formula>
    </cfRule>
  </conditionalFormatting>
  <conditionalFormatting sqref="BB210:BB211">
    <cfRule type="cellIs" dxfId="30339" priority="1009" operator="lessThan">
      <formula>0</formula>
    </cfRule>
    <cfRule type="cellIs" dxfId="30338" priority="1010" operator="lessThan">
      <formula>-105575</formula>
    </cfRule>
  </conditionalFormatting>
  <conditionalFormatting sqref="BB210:BB211">
    <cfRule type="cellIs" dxfId="30337" priority="1005" operator="lessThan">
      <formula>0</formula>
    </cfRule>
    <cfRule type="cellIs" dxfId="30336" priority="1006" operator="lessThan">
      <formula>-105575</formula>
    </cfRule>
  </conditionalFormatting>
  <conditionalFormatting sqref="BB210:BB211">
    <cfRule type="cellIs" dxfId="30335" priority="1007" operator="lessThan">
      <formula>0</formula>
    </cfRule>
    <cfRule type="cellIs" dxfId="30334" priority="1008" operator="lessThan">
      <formula>-105575</formula>
    </cfRule>
  </conditionalFormatting>
  <conditionalFormatting sqref="BB214:BB219">
    <cfRule type="cellIs" dxfId="30333" priority="1003" operator="lessThan">
      <formula>0</formula>
    </cfRule>
    <cfRule type="cellIs" dxfId="30332" priority="1004" operator="lessThan">
      <formula>-105575</formula>
    </cfRule>
  </conditionalFormatting>
  <conditionalFormatting sqref="BB214:BB219">
    <cfRule type="cellIs" dxfId="30331" priority="999" operator="lessThan">
      <formula>0</formula>
    </cfRule>
    <cfRule type="cellIs" dxfId="30330" priority="1000" operator="lessThan">
      <formula>-105575</formula>
    </cfRule>
  </conditionalFormatting>
  <conditionalFormatting sqref="BB214:BB219">
    <cfRule type="cellIs" dxfId="30329" priority="1001" operator="lessThan">
      <formula>0</formula>
    </cfRule>
    <cfRule type="cellIs" dxfId="30328" priority="1002" operator="lessThan">
      <formula>-105575</formula>
    </cfRule>
  </conditionalFormatting>
  <conditionalFormatting sqref="BB222:BB224">
    <cfRule type="cellIs" dxfId="30327" priority="997" operator="lessThan">
      <formula>0</formula>
    </cfRule>
    <cfRule type="cellIs" dxfId="30326" priority="998" operator="lessThan">
      <formula>-105575</formula>
    </cfRule>
  </conditionalFormatting>
  <conditionalFormatting sqref="BB222:BB224">
    <cfRule type="cellIs" dxfId="30325" priority="993" operator="lessThan">
      <formula>0</formula>
    </cfRule>
    <cfRule type="cellIs" dxfId="30324" priority="994" operator="lessThan">
      <formula>-105575</formula>
    </cfRule>
  </conditionalFormatting>
  <conditionalFormatting sqref="BB222:BB224">
    <cfRule type="cellIs" dxfId="30323" priority="995" operator="lessThan">
      <formula>0</formula>
    </cfRule>
    <cfRule type="cellIs" dxfId="30322" priority="996" operator="lessThan">
      <formula>-105575</formula>
    </cfRule>
  </conditionalFormatting>
  <conditionalFormatting sqref="BB227:BB230">
    <cfRule type="cellIs" dxfId="30321" priority="991" operator="lessThan">
      <formula>0</formula>
    </cfRule>
    <cfRule type="cellIs" dxfId="30320" priority="992" operator="lessThan">
      <formula>-105575</formula>
    </cfRule>
  </conditionalFormatting>
  <conditionalFormatting sqref="BB227:BB230">
    <cfRule type="cellIs" dxfId="30319" priority="987" operator="lessThan">
      <formula>0</formula>
    </cfRule>
    <cfRule type="cellIs" dxfId="30318" priority="988" operator="lessThan">
      <formula>-105575</formula>
    </cfRule>
  </conditionalFormatting>
  <conditionalFormatting sqref="BB227:BB230">
    <cfRule type="cellIs" dxfId="30317" priority="989" operator="lessThan">
      <formula>0</formula>
    </cfRule>
    <cfRule type="cellIs" dxfId="30316" priority="990" operator="lessThan">
      <formula>-105575</formula>
    </cfRule>
  </conditionalFormatting>
  <conditionalFormatting sqref="BB203 BB220:BB221 BB235:BB243 BB231:BB233 BB212:BB213 BB225:BB226">
    <cfRule type="cellIs" dxfId="30315" priority="985" operator="lessThan">
      <formula>0</formula>
    </cfRule>
    <cfRule type="cellIs" dxfId="30314" priority="986" operator="lessThan">
      <formula>-105575</formula>
    </cfRule>
  </conditionalFormatting>
  <conditionalFormatting sqref="BB220 BB212:BB213 BB235:BB238 BB240:BB243 BB225:BB226 BB231:BB233">
    <cfRule type="cellIs" dxfId="30313" priority="983" operator="lessThan">
      <formula>0</formula>
    </cfRule>
    <cfRule type="cellIs" dxfId="30312" priority="984" operator="lessThan">
      <formula>-105575</formula>
    </cfRule>
  </conditionalFormatting>
  <conditionalFormatting sqref="BB220:BB221 BB243 BB226 BB231:BB236 BB238:BB241 BB203 BB213">
    <cfRule type="cellIs" dxfId="30311" priority="981" operator="lessThan">
      <formula>0</formula>
    </cfRule>
    <cfRule type="cellIs" dxfId="30310" priority="982" operator="lessThan">
      <formula>-105575</formula>
    </cfRule>
  </conditionalFormatting>
  <conditionalFormatting sqref="BB235:BB243 BB231:BB233 BB220 BB212:BB213 BB225:BB226">
    <cfRule type="cellIs" dxfId="30309" priority="979" operator="lessThan">
      <formula>0</formula>
    </cfRule>
    <cfRule type="cellIs" dxfId="30308" priority="980" operator="lessThan">
      <formula>-105575</formula>
    </cfRule>
  </conditionalFormatting>
  <conditionalFormatting sqref="BB220:BB221 BB237:BB243 BB203 BB231:BB235 BB212:BB213 BB225:BB226">
    <cfRule type="cellIs" dxfId="30307" priority="977" operator="lessThan">
      <formula>0</formula>
    </cfRule>
    <cfRule type="cellIs" dxfId="30306" priority="978" operator="lessThan">
      <formula>-105575</formula>
    </cfRule>
  </conditionalFormatting>
  <conditionalFormatting sqref="BB220:BB221 BB237:BB240 BB242:BB243 BB225:BB226 BB231:BB235">
    <cfRule type="cellIs" dxfId="30305" priority="975" operator="lessThan">
      <formula>0</formula>
    </cfRule>
    <cfRule type="cellIs" dxfId="30304" priority="976" operator="lessThan">
      <formula>-105575</formula>
    </cfRule>
  </conditionalFormatting>
  <conditionalFormatting sqref="BB212 BB231 BB233:BB238 BB240:BB243 BB225">
    <cfRule type="cellIs" dxfId="30303" priority="973" operator="lessThan">
      <formula>0</formula>
    </cfRule>
    <cfRule type="cellIs" dxfId="30302" priority="974" operator="lessThan">
      <formula>-105575</formula>
    </cfRule>
  </conditionalFormatting>
  <conditionalFormatting sqref="BB237:BB243 BB231:BB235 BB220:BB221 BB225:BB226">
    <cfRule type="cellIs" dxfId="30301" priority="971" operator="lessThan">
      <formula>0</formula>
    </cfRule>
    <cfRule type="cellIs" dxfId="30300" priority="972" operator="lessThan">
      <formula>-105575</formula>
    </cfRule>
  </conditionalFormatting>
  <conditionalFormatting sqref="BB233:BB237 BB231 BB239:BB243">
    <cfRule type="cellIs" dxfId="30299" priority="969" operator="lessThan">
      <formula>0</formula>
    </cfRule>
    <cfRule type="cellIs" dxfId="30298" priority="970" operator="lessThan">
      <formula>-105575</formula>
    </cfRule>
  </conditionalFormatting>
  <conditionalFormatting sqref="BB233:BB237 BB231 BB239:BB243">
    <cfRule type="cellIs" dxfId="30297" priority="967" operator="lessThan">
      <formula>0</formula>
    </cfRule>
    <cfRule type="cellIs" dxfId="30296" priority="968" operator="lessThan">
      <formula>-105575</formula>
    </cfRule>
  </conditionalFormatting>
  <conditionalFormatting sqref="BB119:BB128 BB101:BB104 BB107:BB110 BB112:BB117 BB80:BB98">
    <cfRule type="cellIs" dxfId="30295" priority="965" operator="lessThan">
      <formula>0</formula>
    </cfRule>
    <cfRule type="cellIs" dxfId="30294" priority="966" operator="lessThan">
      <formula>-105575</formula>
    </cfRule>
  </conditionalFormatting>
  <conditionalFormatting sqref="BB130 BB132 BB134">
    <cfRule type="cellIs" dxfId="30293" priority="963" operator="lessThan">
      <formula>0</formula>
    </cfRule>
    <cfRule type="cellIs" dxfId="30292" priority="964" operator="lessThan">
      <formula>-105575</formula>
    </cfRule>
  </conditionalFormatting>
  <conditionalFormatting sqref="BB130 BB132 BB134">
    <cfRule type="cellIs" dxfId="30291" priority="961" operator="lessThan">
      <formula>0</formula>
    </cfRule>
    <cfRule type="cellIs" dxfId="30290" priority="962" operator="lessThan">
      <formula>-105575</formula>
    </cfRule>
  </conditionalFormatting>
  <conditionalFormatting sqref="BB129 BB131 BB133 BB135">
    <cfRule type="cellIs" dxfId="30289" priority="959" operator="lessThan">
      <formula>0</formula>
    </cfRule>
    <cfRule type="cellIs" dxfId="30288" priority="960" operator="lessThan">
      <formula>-105575</formula>
    </cfRule>
  </conditionalFormatting>
  <conditionalFormatting sqref="BB140 BB145 BB142:BB143 BB137:BB138">
    <cfRule type="cellIs" dxfId="30287" priority="957" operator="lessThan">
      <formula>0</formula>
    </cfRule>
    <cfRule type="cellIs" dxfId="30286" priority="958" operator="lessThan">
      <formula>-105575</formula>
    </cfRule>
  </conditionalFormatting>
  <conditionalFormatting sqref="BB149">
    <cfRule type="cellIs" dxfId="30285" priority="955" operator="lessThan">
      <formula>0</formula>
    </cfRule>
    <cfRule type="cellIs" dxfId="30284" priority="956" operator="lessThan">
      <formula>-105575</formula>
    </cfRule>
  </conditionalFormatting>
  <conditionalFormatting sqref="BB129:BB138 BB140:BB149">
    <cfRule type="cellIs" dxfId="30283" priority="953" operator="lessThan">
      <formula>0</formula>
    </cfRule>
    <cfRule type="cellIs" dxfId="30282" priority="954" operator="lessThan">
      <formula>-105575</formula>
    </cfRule>
  </conditionalFormatting>
  <conditionalFormatting sqref="BB86:BB87 BB89:BB91 BB141:BB149 BB124:BB133 BB107:BB110 BB112:BB117 BB119:BB122 BB135:BB138 BB101:BB104 BB80:BB84 BB94:BB98">
    <cfRule type="cellIs" dxfId="30281" priority="951" operator="lessThan">
      <formula>0</formula>
    </cfRule>
    <cfRule type="cellIs" dxfId="30280" priority="952" operator="lessThan">
      <formula>-105575</formula>
    </cfRule>
  </conditionalFormatting>
  <conditionalFormatting sqref="BB129 BB131 BB133 BB135">
    <cfRule type="cellIs" dxfId="30279" priority="949" operator="lessThan">
      <formula>0</formula>
    </cfRule>
    <cfRule type="cellIs" dxfId="30278" priority="950" operator="lessThan">
      <formula>-105575</formula>
    </cfRule>
  </conditionalFormatting>
  <conditionalFormatting sqref="BB146 BB144 BB141">
    <cfRule type="cellIs" dxfId="30277" priority="947" operator="lessThan">
      <formula>0</formula>
    </cfRule>
    <cfRule type="cellIs" dxfId="30276" priority="948" operator="lessThan">
      <formula>-105575</formula>
    </cfRule>
  </conditionalFormatting>
  <conditionalFormatting sqref="BB146 BB144 BB141">
    <cfRule type="cellIs" dxfId="30275" priority="945" operator="lessThan">
      <formula>0</formula>
    </cfRule>
    <cfRule type="cellIs" dxfId="30274" priority="946" operator="lessThan">
      <formula>-105575</formula>
    </cfRule>
  </conditionalFormatting>
  <conditionalFormatting sqref="BB140 BB145 BB142:BB143 BB137:BB138">
    <cfRule type="cellIs" dxfId="30273" priority="943" operator="lessThan">
      <formula>0</formula>
    </cfRule>
    <cfRule type="cellIs" dxfId="30272" priority="944" operator="lessThan">
      <formula>-105575</formula>
    </cfRule>
  </conditionalFormatting>
  <conditionalFormatting sqref="BB149">
    <cfRule type="cellIs" dxfId="30271" priority="941" operator="lessThan">
      <formula>0</formula>
    </cfRule>
    <cfRule type="cellIs" dxfId="30270" priority="942" operator="lessThan">
      <formula>-105575</formula>
    </cfRule>
  </conditionalFormatting>
  <conditionalFormatting sqref="BB86:BB87 BB89:BB91 BB141:BB149 BB124:BB133 BB107:BB110 BB112:BB117 BB119:BB122 BB135:BB138 BB101:BB104 BB80:BB84 BB94:BB98">
    <cfRule type="cellIs" dxfId="30269" priority="939" operator="lessThan">
      <formula>0</formula>
    </cfRule>
    <cfRule type="cellIs" dxfId="3026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0267" priority="937" operator="lessThan">
      <formula>0</formula>
    </cfRule>
    <cfRule type="cellIs" dxfId="30266" priority="938" operator="lessThan">
      <formula>-105575</formula>
    </cfRule>
  </conditionalFormatting>
  <conditionalFormatting sqref="BB41">
    <cfRule type="cellIs" dxfId="30265" priority="935" operator="lessThan">
      <formula>0</formula>
    </cfRule>
    <cfRule type="cellIs" dxfId="30264" priority="936" operator="lessThan">
      <formula>-105575</formula>
    </cfRule>
  </conditionalFormatting>
  <conditionalFormatting sqref="BB152:BB155">
    <cfRule type="cellIs" dxfId="30263" priority="933" operator="lessThan">
      <formula>0</formula>
    </cfRule>
    <cfRule type="cellIs" dxfId="30262" priority="934" operator="lessThan">
      <formula>-105575</formula>
    </cfRule>
  </conditionalFormatting>
  <conditionalFormatting sqref="BB152:BB155">
    <cfRule type="cellIs" dxfId="30261" priority="931" operator="lessThan">
      <formula>0</formula>
    </cfRule>
    <cfRule type="cellIs" dxfId="30260" priority="932" operator="lessThan">
      <formula>-105575</formula>
    </cfRule>
  </conditionalFormatting>
  <conditionalFormatting sqref="BB152:BB155">
    <cfRule type="cellIs" dxfId="30259" priority="929" operator="lessThan">
      <formula>0</formula>
    </cfRule>
    <cfRule type="cellIs" dxfId="30258" priority="930" operator="lessThan">
      <formula>-105575</formula>
    </cfRule>
  </conditionalFormatting>
  <conditionalFormatting sqref="BB157:BB158">
    <cfRule type="cellIs" dxfId="30257" priority="927" operator="lessThan">
      <formula>0</formula>
    </cfRule>
    <cfRule type="cellIs" dxfId="30256" priority="928" operator="lessThan">
      <formula>-105575</formula>
    </cfRule>
  </conditionalFormatting>
  <conditionalFormatting sqref="BB157:BB158">
    <cfRule type="cellIs" dxfId="30255" priority="925" operator="lessThan">
      <formula>0</formula>
    </cfRule>
    <cfRule type="cellIs" dxfId="30254" priority="926" operator="lessThan">
      <formula>-105575</formula>
    </cfRule>
  </conditionalFormatting>
  <conditionalFormatting sqref="BB157:BB158">
    <cfRule type="cellIs" dxfId="30253" priority="923" operator="lessThan">
      <formula>0</formula>
    </cfRule>
    <cfRule type="cellIs" dxfId="30252" priority="924" operator="lessThan">
      <formula>-105575</formula>
    </cfRule>
  </conditionalFormatting>
  <conditionalFormatting sqref="BB160:BB161">
    <cfRule type="cellIs" dxfId="30251" priority="921" operator="lessThan">
      <formula>0</formula>
    </cfRule>
    <cfRule type="cellIs" dxfId="30250" priority="922" operator="lessThan">
      <formula>-105575</formula>
    </cfRule>
  </conditionalFormatting>
  <conditionalFormatting sqref="BB160:BB161">
    <cfRule type="cellIs" dxfId="30249" priority="919" operator="lessThan">
      <formula>0</formula>
    </cfRule>
    <cfRule type="cellIs" dxfId="30248" priority="920" operator="lessThan">
      <formula>-105575</formula>
    </cfRule>
  </conditionalFormatting>
  <conditionalFormatting sqref="BB160:BB161">
    <cfRule type="cellIs" dxfId="30247" priority="917" operator="lessThan">
      <formula>0</formula>
    </cfRule>
    <cfRule type="cellIs" dxfId="30246" priority="918" operator="lessThan">
      <formula>-105575</formula>
    </cfRule>
  </conditionalFormatting>
  <conditionalFormatting sqref="BB164:BB167">
    <cfRule type="cellIs" dxfId="30245" priority="915" operator="lessThan">
      <formula>0</formula>
    </cfRule>
    <cfRule type="cellIs" dxfId="30244" priority="916" operator="lessThan">
      <formula>-105575</formula>
    </cfRule>
  </conditionalFormatting>
  <conditionalFormatting sqref="BB164:BB167">
    <cfRule type="cellIs" dxfId="30243" priority="913" operator="lessThan">
      <formula>0</formula>
    </cfRule>
    <cfRule type="cellIs" dxfId="30242" priority="914" operator="lessThan">
      <formula>-105575</formula>
    </cfRule>
  </conditionalFormatting>
  <conditionalFormatting sqref="BB164:BB167">
    <cfRule type="cellIs" dxfId="30241" priority="911" operator="lessThan">
      <formula>0</formula>
    </cfRule>
    <cfRule type="cellIs" dxfId="30240" priority="912" operator="lessThan">
      <formula>-105575</formula>
    </cfRule>
  </conditionalFormatting>
  <conditionalFormatting sqref="BB169:BB177">
    <cfRule type="cellIs" dxfId="30239" priority="909" operator="lessThan">
      <formula>0</formula>
    </cfRule>
    <cfRule type="cellIs" dxfId="30238" priority="910" operator="lessThan">
      <formula>-105575</formula>
    </cfRule>
  </conditionalFormatting>
  <conditionalFormatting sqref="BB169:BB177">
    <cfRule type="cellIs" dxfId="30237" priority="907" operator="lessThan">
      <formula>0</formula>
    </cfRule>
    <cfRule type="cellIs" dxfId="30236" priority="908" operator="lessThan">
      <formula>-105575</formula>
    </cfRule>
  </conditionalFormatting>
  <conditionalFormatting sqref="BB169:BB177">
    <cfRule type="cellIs" dxfId="30235" priority="905" operator="lessThan">
      <formula>0</formula>
    </cfRule>
    <cfRule type="cellIs" dxfId="30234" priority="906" operator="lessThan">
      <formula>-105575</formula>
    </cfRule>
  </conditionalFormatting>
  <conditionalFormatting sqref="BB179:BB180">
    <cfRule type="cellIs" dxfId="30233" priority="903" operator="lessThan">
      <formula>0</formula>
    </cfRule>
    <cfRule type="cellIs" dxfId="30232" priority="904" operator="lessThan">
      <formula>-105575</formula>
    </cfRule>
  </conditionalFormatting>
  <conditionalFormatting sqref="BB179:BB180">
    <cfRule type="cellIs" dxfId="30231" priority="901" operator="lessThan">
      <formula>0</formula>
    </cfRule>
    <cfRule type="cellIs" dxfId="30230" priority="902" operator="lessThan">
      <formula>-105575</formula>
    </cfRule>
  </conditionalFormatting>
  <conditionalFormatting sqref="BB179:BB180">
    <cfRule type="cellIs" dxfId="30229" priority="899" operator="lessThan">
      <formula>0</formula>
    </cfRule>
    <cfRule type="cellIs" dxfId="30228" priority="900" operator="lessThan">
      <formula>-105575</formula>
    </cfRule>
  </conditionalFormatting>
  <conditionalFormatting sqref="BB183:BB189">
    <cfRule type="cellIs" dxfId="30227" priority="897" operator="lessThan">
      <formula>0</formula>
    </cfRule>
    <cfRule type="cellIs" dxfId="30226" priority="898" operator="lessThan">
      <formula>-105575</formula>
    </cfRule>
  </conditionalFormatting>
  <conditionalFormatting sqref="BB183:BB189">
    <cfRule type="cellIs" dxfId="30225" priority="895" operator="lessThan">
      <formula>0</formula>
    </cfRule>
    <cfRule type="cellIs" dxfId="30224" priority="896" operator="lessThan">
      <formula>-105575</formula>
    </cfRule>
  </conditionalFormatting>
  <conditionalFormatting sqref="BB183:BB189">
    <cfRule type="cellIs" dxfId="30223" priority="893" operator="lessThan">
      <formula>0</formula>
    </cfRule>
    <cfRule type="cellIs" dxfId="30222" priority="894" operator="lessThan">
      <formula>-105575</formula>
    </cfRule>
  </conditionalFormatting>
  <conditionalFormatting sqref="BB191:BB192">
    <cfRule type="cellIs" dxfId="30221" priority="891" operator="lessThan">
      <formula>0</formula>
    </cfRule>
    <cfRule type="cellIs" dxfId="30220" priority="892" operator="lessThan">
      <formula>-105575</formula>
    </cfRule>
  </conditionalFormatting>
  <conditionalFormatting sqref="BB191:BB192">
    <cfRule type="cellIs" dxfId="30219" priority="889" operator="lessThan">
      <formula>0</formula>
    </cfRule>
    <cfRule type="cellIs" dxfId="30218" priority="890" operator="lessThan">
      <formula>-105575</formula>
    </cfRule>
  </conditionalFormatting>
  <conditionalFormatting sqref="BB191:BB192">
    <cfRule type="cellIs" dxfId="30217" priority="887" operator="lessThan">
      <formula>0</formula>
    </cfRule>
    <cfRule type="cellIs" dxfId="30216" priority="888" operator="lessThan">
      <formula>-105575</formula>
    </cfRule>
  </conditionalFormatting>
  <conditionalFormatting sqref="BB194:BB195">
    <cfRule type="cellIs" dxfId="30215" priority="885" operator="lessThan">
      <formula>0</formula>
    </cfRule>
    <cfRule type="cellIs" dxfId="30214" priority="886" operator="lessThan">
      <formula>-105575</formula>
    </cfRule>
  </conditionalFormatting>
  <conditionalFormatting sqref="BB194:BB195">
    <cfRule type="cellIs" dxfId="30213" priority="883" operator="lessThan">
      <formula>0</formula>
    </cfRule>
    <cfRule type="cellIs" dxfId="30212" priority="884" operator="lessThan">
      <formula>-105575</formula>
    </cfRule>
  </conditionalFormatting>
  <conditionalFormatting sqref="BB194:BB195">
    <cfRule type="cellIs" dxfId="30211" priority="881" operator="lessThan">
      <formula>0</formula>
    </cfRule>
    <cfRule type="cellIs" dxfId="30210" priority="882" operator="lessThan">
      <formula>-105575</formula>
    </cfRule>
  </conditionalFormatting>
  <conditionalFormatting sqref="BB199:BB202">
    <cfRule type="cellIs" dxfId="30209" priority="879" operator="lessThan">
      <formula>0</formula>
    </cfRule>
    <cfRule type="cellIs" dxfId="30208" priority="880" operator="lessThan">
      <formula>-105575</formula>
    </cfRule>
  </conditionalFormatting>
  <conditionalFormatting sqref="BB199:BB202">
    <cfRule type="cellIs" dxfId="30207" priority="877" operator="lessThan">
      <formula>0</formula>
    </cfRule>
    <cfRule type="cellIs" dxfId="30206" priority="878" operator="lessThan">
      <formula>-105575</formula>
    </cfRule>
  </conditionalFormatting>
  <conditionalFormatting sqref="BB199:BB202">
    <cfRule type="cellIs" dxfId="30205" priority="875" operator="lessThan">
      <formula>0</formula>
    </cfRule>
    <cfRule type="cellIs" dxfId="30204" priority="876" operator="lessThan">
      <formula>-105575</formula>
    </cfRule>
  </conditionalFormatting>
  <conditionalFormatting sqref="BB204:BB208">
    <cfRule type="cellIs" dxfId="30203" priority="873" operator="lessThan">
      <formula>0</formula>
    </cfRule>
    <cfRule type="cellIs" dxfId="30202" priority="874" operator="lessThan">
      <formula>-105575</formula>
    </cfRule>
  </conditionalFormatting>
  <conditionalFormatting sqref="BB204:BB208">
    <cfRule type="cellIs" dxfId="30201" priority="871" operator="lessThan">
      <formula>0</formula>
    </cfRule>
    <cfRule type="cellIs" dxfId="30200" priority="872" operator="lessThan">
      <formula>-105575</formula>
    </cfRule>
  </conditionalFormatting>
  <conditionalFormatting sqref="BB204:BB208">
    <cfRule type="cellIs" dxfId="30199" priority="869" operator="lessThan">
      <formula>0</formula>
    </cfRule>
    <cfRule type="cellIs" dxfId="30198" priority="870" operator="lessThan">
      <formula>-105575</formula>
    </cfRule>
  </conditionalFormatting>
  <conditionalFormatting sqref="BB210:BB211">
    <cfRule type="cellIs" dxfId="30197" priority="867" operator="lessThan">
      <formula>0</formula>
    </cfRule>
    <cfRule type="cellIs" dxfId="30196" priority="868" operator="lessThan">
      <formula>-105575</formula>
    </cfRule>
  </conditionalFormatting>
  <conditionalFormatting sqref="BB210:BB211">
    <cfRule type="cellIs" dxfId="30195" priority="865" operator="lessThan">
      <formula>0</formula>
    </cfRule>
    <cfRule type="cellIs" dxfId="30194" priority="866" operator="lessThan">
      <formula>-105575</formula>
    </cfRule>
  </conditionalFormatting>
  <conditionalFormatting sqref="BB210:BB211">
    <cfRule type="cellIs" dxfId="30193" priority="863" operator="lessThan">
      <formula>0</formula>
    </cfRule>
    <cfRule type="cellIs" dxfId="30192" priority="864" operator="lessThan">
      <formula>-105575</formula>
    </cfRule>
  </conditionalFormatting>
  <conditionalFormatting sqref="BB214:BB219">
    <cfRule type="cellIs" dxfId="30191" priority="861" operator="lessThan">
      <formula>0</formula>
    </cfRule>
    <cfRule type="cellIs" dxfId="30190" priority="862" operator="lessThan">
      <formula>-105575</formula>
    </cfRule>
  </conditionalFormatting>
  <conditionalFormatting sqref="BB214:BB219">
    <cfRule type="cellIs" dxfId="30189" priority="859" operator="lessThan">
      <formula>0</formula>
    </cfRule>
    <cfRule type="cellIs" dxfId="30188" priority="860" operator="lessThan">
      <formula>-105575</formula>
    </cfRule>
  </conditionalFormatting>
  <conditionalFormatting sqref="BB214:BB219">
    <cfRule type="cellIs" dxfId="30187" priority="857" operator="lessThan">
      <formula>0</formula>
    </cfRule>
    <cfRule type="cellIs" dxfId="30186" priority="858" operator="lessThan">
      <formula>-105575</formula>
    </cfRule>
  </conditionalFormatting>
  <conditionalFormatting sqref="BB222:BB224">
    <cfRule type="cellIs" dxfId="30185" priority="855" operator="lessThan">
      <formula>0</formula>
    </cfRule>
    <cfRule type="cellIs" dxfId="30184" priority="856" operator="lessThan">
      <formula>-105575</formula>
    </cfRule>
  </conditionalFormatting>
  <conditionalFormatting sqref="BB222:BB224">
    <cfRule type="cellIs" dxfId="30183" priority="853" operator="lessThan">
      <formula>0</formula>
    </cfRule>
    <cfRule type="cellIs" dxfId="30182" priority="854" operator="lessThan">
      <formula>-105575</formula>
    </cfRule>
  </conditionalFormatting>
  <conditionalFormatting sqref="BB222:BB224">
    <cfRule type="cellIs" dxfId="30181" priority="851" operator="lessThan">
      <formula>0</formula>
    </cfRule>
    <cfRule type="cellIs" dxfId="30180" priority="852" operator="lessThan">
      <formula>-105575</formula>
    </cfRule>
  </conditionalFormatting>
  <conditionalFormatting sqref="BB227:BB230">
    <cfRule type="cellIs" dxfId="30179" priority="849" operator="lessThan">
      <formula>0</formula>
    </cfRule>
    <cfRule type="cellIs" dxfId="30178" priority="850" operator="lessThan">
      <formula>-105575</formula>
    </cfRule>
  </conditionalFormatting>
  <conditionalFormatting sqref="BB227:BB230">
    <cfRule type="cellIs" dxfId="30177" priority="847" operator="lessThan">
      <formula>0</formula>
    </cfRule>
    <cfRule type="cellIs" dxfId="30176" priority="848" operator="lessThan">
      <formula>-105575</formula>
    </cfRule>
  </conditionalFormatting>
  <conditionalFormatting sqref="BB227:BB230">
    <cfRule type="cellIs" dxfId="30175" priority="845" operator="lessThan">
      <formula>0</formula>
    </cfRule>
    <cfRule type="cellIs" dxfId="30174" priority="846" operator="lessThan">
      <formula>-105575</formula>
    </cfRule>
  </conditionalFormatting>
  <conditionalFormatting sqref="BB246:BB249">
    <cfRule type="cellIs" dxfId="30173" priority="843" operator="lessThan">
      <formula>0</formula>
    </cfRule>
    <cfRule type="cellIs" dxfId="30172" priority="844" operator="lessThan">
      <formula>-105575</formula>
    </cfRule>
  </conditionalFormatting>
  <conditionalFormatting sqref="BB246:BB249">
    <cfRule type="cellIs" dxfId="30171" priority="841" operator="lessThan">
      <formula>0</formula>
    </cfRule>
    <cfRule type="cellIs" dxfId="30170" priority="842" operator="lessThan">
      <formula>-105575</formula>
    </cfRule>
  </conditionalFormatting>
  <conditionalFormatting sqref="BB246:BB249">
    <cfRule type="cellIs" dxfId="30169" priority="839" operator="lessThan">
      <formula>0</formula>
    </cfRule>
    <cfRule type="cellIs" dxfId="30168" priority="840" operator="lessThan">
      <formula>-105575</formula>
    </cfRule>
  </conditionalFormatting>
  <conditionalFormatting sqref="BB246:BB249">
    <cfRule type="cellIs" dxfId="30167" priority="837" operator="lessThan">
      <formula>0</formula>
    </cfRule>
    <cfRule type="cellIs" dxfId="30166" priority="838" operator="lessThan">
      <formula>-105575</formula>
    </cfRule>
  </conditionalFormatting>
  <conditionalFormatting sqref="BB246:BB249">
    <cfRule type="cellIs" dxfId="30165" priority="835" operator="lessThan">
      <formula>0</formula>
    </cfRule>
    <cfRule type="cellIs" dxfId="30164" priority="836" operator="lessThan">
      <formula>-105575</formula>
    </cfRule>
  </conditionalFormatting>
  <conditionalFormatting sqref="BB246:BB249">
    <cfRule type="cellIs" dxfId="30163" priority="833" operator="lessThan">
      <formula>0</formula>
    </cfRule>
    <cfRule type="cellIs" dxfId="30162" priority="834" operator="lessThan">
      <formula>-105575</formula>
    </cfRule>
  </conditionalFormatting>
  <conditionalFormatting sqref="BB246:BB249">
    <cfRule type="cellIs" dxfId="30161" priority="831" operator="lessThan">
      <formula>0</formula>
    </cfRule>
    <cfRule type="cellIs" dxfId="30160" priority="832" operator="lessThan">
      <formula>-105575</formula>
    </cfRule>
  </conditionalFormatting>
  <conditionalFormatting sqref="BB246:BB249">
    <cfRule type="cellIs" dxfId="30159" priority="829" operator="lessThan">
      <formula>0</formula>
    </cfRule>
    <cfRule type="cellIs" dxfId="30158" priority="830" operator="lessThan">
      <formula>-105575</formula>
    </cfRule>
  </conditionalFormatting>
  <conditionalFormatting sqref="BB246:BB249">
    <cfRule type="cellIs" dxfId="30157" priority="827" operator="lessThan">
      <formula>0</formula>
    </cfRule>
    <cfRule type="cellIs" dxfId="30156" priority="828" operator="lessThan">
      <formula>-105575</formula>
    </cfRule>
  </conditionalFormatting>
  <conditionalFormatting sqref="BB251:BB253">
    <cfRule type="cellIs" dxfId="30155" priority="825" operator="lessThan">
      <formula>0</formula>
    </cfRule>
    <cfRule type="cellIs" dxfId="30154" priority="826" operator="lessThan">
      <formula>-105575</formula>
    </cfRule>
  </conditionalFormatting>
  <conditionalFormatting sqref="BB251:BB253">
    <cfRule type="cellIs" dxfId="30153" priority="823" operator="lessThan">
      <formula>0</formula>
    </cfRule>
    <cfRule type="cellIs" dxfId="30152" priority="824" operator="lessThan">
      <formula>-105575</formula>
    </cfRule>
  </conditionalFormatting>
  <conditionalFormatting sqref="BB251:BB253">
    <cfRule type="cellIs" dxfId="30151" priority="821" operator="lessThan">
      <formula>0</formula>
    </cfRule>
    <cfRule type="cellIs" dxfId="30150" priority="822" operator="lessThan">
      <formula>-105575</formula>
    </cfRule>
  </conditionalFormatting>
  <conditionalFormatting sqref="BB251:BB253">
    <cfRule type="cellIs" dxfId="30149" priority="819" operator="lessThan">
      <formula>0</formula>
    </cfRule>
    <cfRule type="cellIs" dxfId="30148" priority="820" operator="lessThan">
      <formula>-105575</formula>
    </cfRule>
  </conditionalFormatting>
  <conditionalFormatting sqref="BB251:BB253">
    <cfRule type="cellIs" dxfId="30147" priority="817" operator="lessThan">
      <formula>0</formula>
    </cfRule>
    <cfRule type="cellIs" dxfId="30146" priority="818" operator="lessThan">
      <formula>-105575</formula>
    </cfRule>
  </conditionalFormatting>
  <conditionalFormatting sqref="BB251:BB253">
    <cfRule type="cellIs" dxfId="30145" priority="815" operator="lessThan">
      <formula>0</formula>
    </cfRule>
    <cfRule type="cellIs" dxfId="30144" priority="816" operator="lessThan">
      <formula>-105575</formula>
    </cfRule>
  </conditionalFormatting>
  <conditionalFormatting sqref="BB251:BB253">
    <cfRule type="cellIs" dxfId="30143" priority="813" operator="lessThan">
      <formula>0</formula>
    </cfRule>
    <cfRule type="cellIs" dxfId="30142" priority="814" operator="lessThan">
      <formula>-105575</formula>
    </cfRule>
  </conditionalFormatting>
  <conditionalFormatting sqref="BB251:BB253">
    <cfRule type="cellIs" dxfId="30141" priority="811" operator="lessThan">
      <formula>0</formula>
    </cfRule>
    <cfRule type="cellIs" dxfId="30140" priority="812" operator="lessThan">
      <formula>-105575</formula>
    </cfRule>
  </conditionalFormatting>
  <conditionalFormatting sqref="BB251:BB253">
    <cfRule type="cellIs" dxfId="30139" priority="809" operator="lessThan">
      <formula>0</formula>
    </cfRule>
    <cfRule type="cellIs" dxfId="30138" priority="810" operator="lessThan">
      <formula>-105575</formula>
    </cfRule>
  </conditionalFormatting>
  <conditionalFormatting sqref="BB255:BB257">
    <cfRule type="cellIs" dxfId="30137" priority="807" operator="lessThan">
      <formula>0</formula>
    </cfRule>
    <cfRule type="cellIs" dxfId="30136" priority="808" operator="lessThan">
      <formula>-105575</formula>
    </cfRule>
  </conditionalFormatting>
  <conditionalFormatting sqref="BB255:BB257">
    <cfRule type="cellIs" dxfId="30135" priority="805" operator="lessThan">
      <formula>0</formula>
    </cfRule>
    <cfRule type="cellIs" dxfId="30134" priority="806" operator="lessThan">
      <formula>-105575</formula>
    </cfRule>
  </conditionalFormatting>
  <conditionalFormatting sqref="BB255:BB257">
    <cfRule type="cellIs" dxfId="30133" priority="803" operator="lessThan">
      <formula>0</formula>
    </cfRule>
    <cfRule type="cellIs" dxfId="30132" priority="804" operator="lessThan">
      <formula>-105575</formula>
    </cfRule>
  </conditionalFormatting>
  <conditionalFormatting sqref="BB255:BB257">
    <cfRule type="cellIs" dxfId="30131" priority="801" operator="lessThan">
      <formula>0</formula>
    </cfRule>
    <cfRule type="cellIs" dxfId="30130" priority="802" operator="lessThan">
      <formula>-105575</formula>
    </cfRule>
  </conditionalFormatting>
  <conditionalFormatting sqref="BB255:BB257">
    <cfRule type="cellIs" dxfId="30129" priority="799" operator="lessThan">
      <formula>0</formula>
    </cfRule>
    <cfRule type="cellIs" dxfId="30128" priority="800" operator="lessThan">
      <formula>-105575</formula>
    </cfRule>
  </conditionalFormatting>
  <conditionalFormatting sqref="BB255:BB257">
    <cfRule type="cellIs" dxfId="30127" priority="797" operator="lessThan">
      <formula>0</formula>
    </cfRule>
    <cfRule type="cellIs" dxfId="30126" priority="798" operator="lessThan">
      <formula>-105575</formula>
    </cfRule>
  </conditionalFormatting>
  <conditionalFormatting sqref="BB255:BB257">
    <cfRule type="cellIs" dxfId="30125" priority="795" operator="lessThan">
      <formula>0</formula>
    </cfRule>
    <cfRule type="cellIs" dxfId="30124" priority="796" operator="lessThan">
      <formula>-105575</formula>
    </cfRule>
  </conditionalFormatting>
  <conditionalFormatting sqref="BB255:BB257">
    <cfRule type="cellIs" dxfId="30123" priority="793" operator="lessThan">
      <formula>0</formula>
    </cfRule>
    <cfRule type="cellIs" dxfId="30122" priority="794" operator="lessThan">
      <formula>-105575</formula>
    </cfRule>
  </conditionalFormatting>
  <conditionalFormatting sqref="BB255:BB257">
    <cfRule type="cellIs" dxfId="30121" priority="791" operator="lessThan">
      <formula>0</formula>
    </cfRule>
    <cfRule type="cellIs" dxfId="30120" priority="792" operator="lessThan">
      <formula>-105575</formula>
    </cfRule>
  </conditionalFormatting>
  <conditionalFormatting sqref="BB260:BB262">
    <cfRule type="cellIs" dxfId="30119" priority="789" operator="lessThan">
      <formula>0</formula>
    </cfRule>
    <cfRule type="cellIs" dxfId="30118" priority="790" operator="lessThan">
      <formula>-105575</formula>
    </cfRule>
  </conditionalFormatting>
  <conditionalFormatting sqref="BB260:BB262">
    <cfRule type="cellIs" dxfId="30117" priority="787" operator="lessThan">
      <formula>0</formula>
    </cfRule>
    <cfRule type="cellIs" dxfId="30116" priority="788" operator="lessThan">
      <formula>-105575</formula>
    </cfRule>
  </conditionalFormatting>
  <conditionalFormatting sqref="BB260:BB262">
    <cfRule type="cellIs" dxfId="30115" priority="785" operator="lessThan">
      <formula>0</formula>
    </cfRule>
    <cfRule type="cellIs" dxfId="30114" priority="786" operator="lessThan">
      <formula>-105575</formula>
    </cfRule>
  </conditionalFormatting>
  <conditionalFormatting sqref="BB260:BB262">
    <cfRule type="cellIs" dxfId="30113" priority="783" operator="lessThan">
      <formula>0</formula>
    </cfRule>
    <cfRule type="cellIs" dxfId="30112" priority="784" operator="lessThan">
      <formula>-105575</formula>
    </cfRule>
  </conditionalFormatting>
  <conditionalFormatting sqref="BB260:BB262">
    <cfRule type="cellIs" dxfId="30111" priority="781" operator="lessThan">
      <formula>0</formula>
    </cfRule>
    <cfRule type="cellIs" dxfId="30110" priority="782" operator="lessThan">
      <formula>-105575</formula>
    </cfRule>
  </conditionalFormatting>
  <conditionalFormatting sqref="BB260:BB262">
    <cfRule type="cellIs" dxfId="30109" priority="779" operator="lessThan">
      <formula>0</formula>
    </cfRule>
    <cfRule type="cellIs" dxfId="30108" priority="780" operator="lessThan">
      <formula>-105575</formula>
    </cfRule>
  </conditionalFormatting>
  <conditionalFormatting sqref="BB260:BB262">
    <cfRule type="cellIs" dxfId="30107" priority="777" operator="lessThan">
      <formula>0</formula>
    </cfRule>
    <cfRule type="cellIs" dxfId="30106" priority="778" operator="lessThan">
      <formula>-105575</formula>
    </cfRule>
  </conditionalFormatting>
  <conditionalFormatting sqref="BB260:BB262">
    <cfRule type="cellIs" dxfId="30105" priority="775" operator="lessThan">
      <formula>0</formula>
    </cfRule>
    <cfRule type="cellIs" dxfId="30104" priority="776" operator="lessThan">
      <formula>-105575</formula>
    </cfRule>
  </conditionalFormatting>
  <conditionalFormatting sqref="BB260:BB262">
    <cfRule type="cellIs" dxfId="30103" priority="773" operator="lessThan">
      <formula>0</formula>
    </cfRule>
    <cfRule type="cellIs" dxfId="30102" priority="774" operator="lessThan">
      <formula>-105575</formula>
    </cfRule>
  </conditionalFormatting>
  <conditionalFormatting sqref="BB264:BB267">
    <cfRule type="cellIs" dxfId="30101" priority="771" operator="lessThan">
      <formula>0</formula>
    </cfRule>
    <cfRule type="cellIs" dxfId="30100" priority="772" operator="lessThan">
      <formula>-105575</formula>
    </cfRule>
  </conditionalFormatting>
  <conditionalFormatting sqref="BB264:BB267">
    <cfRule type="cellIs" dxfId="30099" priority="769" operator="lessThan">
      <formula>0</formula>
    </cfRule>
    <cfRule type="cellIs" dxfId="30098" priority="770" operator="lessThan">
      <formula>-105575</formula>
    </cfRule>
  </conditionalFormatting>
  <conditionalFormatting sqref="BB264:BB267">
    <cfRule type="cellIs" dxfId="30097" priority="767" operator="lessThan">
      <formula>0</formula>
    </cfRule>
    <cfRule type="cellIs" dxfId="30096" priority="768" operator="lessThan">
      <formula>-105575</formula>
    </cfRule>
  </conditionalFormatting>
  <conditionalFormatting sqref="BB264:BB267">
    <cfRule type="cellIs" dxfId="30095" priority="765" operator="lessThan">
      <formula>0</formula>
    </cfRule>
    <cfRule type="cellIs" dxfId="30094" priority="766" operator="lessThan">
      <formula>-105575</formula>
    </cfRule>
  </conditionalFormatting>
  <conditionalFormatting sqref="BB264:BB267">
    <cfRule type="cellIs" dxfId="30093" priority="763" operator="lessThan">
      <formula>0</formula>
    </cfRule>
    <cfRule type="cellIs" dxfId="30092" priority="764" operator="lessThan">
      <formula>-105575</formula>
    </cfRule>
  </conditionalFormatting>
  <conditionalFormatting sqref="BB264:BB267">
    <cfRule type="cellIs" dxfId="30091" priority="761" operator="lessThan">
      <formula>0</formula>
    </cfRule>
    <cfRule type="cellIs" dxfId="30090" priority="762" operator="lessThan">
      <formula>-105575</formula>
    </cfRule>
  </conditionalFormatting>
  <conditionalFormatting sqref="BB264:BB267">
    <cfRule type="cellIs" dxfId="30089" priority="759" operator="lessThan">
      <formula>0</formula>
    </cfRule>
    <cfRule type="cellIs" dxfId="30088" priority="760" operator="lessThan">
      <formula>-105575</formula>
    </cfRule>
  </conditionalFormatting>
  <conditionalFormatting sqref="BB264:BB267">
    <cfRule type="cellIs" dxfId="30087" priority="757" operator="lessThan">
      <formula>0</formula>
    </cfRule>
    <cfRule type="cellIs" dxfId="30086" priority="758" operator="lessThan">
      <formula>-105575</formula>
    </cfRule>
  </conditionalFormatting>
  <conditionalFormatting sqref="BB264:BB267">
    <cfRule type="cellIs" dxfId="30085" priority="755" operator="lessThan">
      <formula>0</formula>
    </cfRule>
    <cfRule type="cellIs" dxfId="30084" priority="756" operator="lessThan">
      <formula>-105575</formula>
    </cfRule>
  </conditionalFormatting>
  <conditionalFormatting sqref="BB270:BB272">
    <cfRule type="cellIs" dxfId="30083" priority="753" operator="lessThan">
      <formula>0</formula>
    </cfRule>
    <cfRule type="cellIs" dxfId="30082" priority="754" operator="lessThan">
      <formula>-105575</formula>
    </cfRule>
  </conditionalFormatting>
  <conditionalFormatting sqref="BB270:BB272">
    <cfRule type="cellIs" dxfId="30081" priority="751" operator="lessThan">
      <formula>0</formula>
    </cfRule>
    <cfRule type="cellIs" dxfId="30080" priority="752" operator="lessThan">
      <formula>-105575</formula>
    </cfRule>
  </conditionalFormatting>
  <conditionalFormatting sqref="BB270:BB272">
    <cfRule type="cellIs" dxfId="30079" priority="749" operator="lessThan">
      <formula>0</formula>
    </cfRule>
    <cfRule type="cellIs" dxfId="30078" priority="750" operator="lessThan">
      <formula>-105575</formula>
    </cfRule>
  </conditionalFormatting>
  <conditionalFormatting sqref="BB270:BB272">
    <cfRule type="cellIs" dxfId="30077" priority="747" operator="lessThan">
      <formula>0</formula>
    </cfRule>
    <cfRule type="cellIs" dxfId="30076" priority="748" operator="lessThan">
      <formula>-105575</formula>
    </cfRule>
  </conditionalFormatting>
  <conditionalFormatting sqref="BB270:BB272">
    <cfRule type="cellIs" dxfId="30075" priority="745" operator="lessThan">
      <formula>0</formula>
    </cfRule>
    <cfRule type="cellIs" dxfId="30074" priority="746" operator="lessThan">
      <formula>-105575</formula>
    </cfRule>
  </conditionalFormatting>
  <conditionalFormatting sqref="BB270:BB272">
    <cfRule type="cellIs" dxfId="30073" priority="743" operator="lessThan">
      <formula>0</formula>
    </cfRule>
    <cfRule type="cellIs" dxfId="30072" priority="744" operator="lessThan">
      <formula>-105575</formula>
    </cfRule>
  </conditionalFormatting>
  <conditionalFormatting sqref="BB270:BB272">
    <cfRule type="cellIs" dxfId="30071" priority="741" operator="lessThan">
      <formula>0</formula>
    </cfRule>
    <cfRule type="cellIs" dxfId="30070" priority="742" operator="lessThan">
      <formula>-105575</formula>
    </cfRule>
  </conditionalFormatting>
  <conditionalFormatting sqref="BB270:BB272">
    <cfRule type="cellIs" dxfId="30069" priority="739" operator="lessThan">
      <formula>0</formula>
    </cfRule>
    <cfRule type="cellIs" dxfId="30068" priority="740" operator="lessThan">
      <formula>-105575</formula>
    </cfRule>
  </conditionalFormatting>
  <conditionalFormatting sqref="BB270:BB272">
    <cfRule type="cellIs" dxfId="30067" priority="737" operator="lessThan">
      <formula>0</formula>
    </cfRule>
    <cfRule type="cellIs" dxfId="30066" priority="738" operator="lessThan">
      <formula>-105575</formula>
    </cfRule>
  </conditionalFormatting>
  <conditionalFormatting sqref="BB274:BB275">
    <cfRule type="cellIs" dxfId="30065" priority="735" operator="lessThan">
      <formula>0</formula>
    </cfRule>
    <cfRule type="cellIs" dxfId="30064" priority="736" operator="lessThan">
      <formula>-105575</formula>
    </cfRule>
  </conditionalFormatting>
  <conditionalFormatting sqref="BB274:BB275">
    <cfRule type="cellIs" dxfId="30063" priority="733" operator="lessThan">
      <formula>0</formula>
    </cfRule>
    <cfRule type="cellIs" dxfId="30062" priority="734" operator="lessThan">
      <formula>-105575</formula>
    </cfRule>
  </conditionalFormatting>
  <conditionalFormatting sqref="BB274:BB275">
    <cfRule type="cellIs" dxfId="30061" priority="731" operator="lessThan">
      <formula>0</formula>
    </cfRule>
    <cfRule type="cellIs" dxfId="30060" priority="732" operator="lessThan">
      <formula>-105575</formula>
    </cfRule>
  </conditionalFormatting>
  <conditionalFormatting sqref="BB274:BB275">
    <cfRule type="cellIs" dxfId="30059" priority="729" operator="lessThan">
      <formula>0</formula>
    </cfRule>
    <cfRule type="cellIs" dxfId="30058" priority="730" operator="lessThan">
      <formula>-105575</formula>
    </cfRule>
  </conditionalFormatting>
  <conditionalFormatting sqref="BB274:BB275">
    <cfRule type="cellIs" dxfId="30057" priority="727" operator="lessThan">
      <formula>0</formula>
    </cfRule>
    <cfRule type="cellIs" dxfId="30056" priority="728" operator="lessThan">
      <formula>-105575</formula>
    </cfRule>
  </conditionalFormatting>
  <conditionalFormatting sqref="BB274:BB275">
    <cfRule type="cellIs" dxfId="30055" priority="725" operator="lessThan">
      <formula>0</formula>
    </cfRule>
    <cfRule type="cellIs" dxfId="30054" priority="726" operator="lessThan">
      <formula>-105575</formula>
    </cfRule>
  </conditionalFormatting>
  <conditionalFormatting sqref="BB274:BB275">
    <cfRule type="cellIs" dxfId="30053" priority="723" operator="lessThan">
      <formula>0</formula>
    </cfRule>
    <cfRule type="cellIs" dxfId="30052" priority="724" operator="lessThan">
      <formula>-105575</formula>
    </cfRule>
  </conditionalFormatting>
  <conditionalFormatting sqref="BB274:BB275">
    <cfRule type="cellIs" dxfId="30051" priority="721" operator="lessThan">
      <formula>0</formula>
    </cfRule>
    <cfRule type="cellIs" dxfId="30050" priority="722" operator="lessThan">
      <formula>-105575</formula>
    </cfRule>
  </conditionalFormatting>
  <conditionalFormatting sqref="BB274:BB275">
    <cfRule type="cellIs" dxfId="30049" priority="719" operator="lessThan">
      <formula>0</formula>
    </cfRule>
    <cfRule type="cellIs" dxfId="30048" priority="720" operator="lessThan">
      <formula>-105575</formula>
    </cfRule>
  </conditionalFormatting>
  <conditionalFormatting sqref="BB278:BB282">
    <cfRule type="cellIs" dxfId="30047" priority="717" operator="lessThan">
      <formula>0</formula>
    </cfRule>
    <cfRule type="cellIs" dxfId="30046" priority="718" operator="lessThan">
      <formula>-105575</formula>
    </cfRule>
  </conditionalFormatting>
  <conditionalFormatting sqref="BB278:BB282">
    <cfRule type="cellIs" dxfId="30045" priority="715" operator="lessThan">
      <formula>0</formula>
    </cfRule>
    <cfRule type="cellIs" dxfId="30044" priority="716" operator="lessThan">
      <formula>-105575</formula>
    </cfRule>
  </conditionalFormatting>
  <conditionalFormatting sqref="BB278:BB282">
    <cfRule type="cellIs" dxfId="30043" priority="713" operator="lessThan">
      <formula>0</formula>
    </cfRule>
    <cfRule type="cellIs" dxfId="30042" priority="714" operator="lessThan">
      <formula>-105575</formula>
    </cfRule>
  </conditionalFormatting>
  <conditionalFormatting sqref="BB278:BB282">
    <cfRule type="cellIs" dxfId="30041" priority="711" operator="lessThan">
      <formula>0</formula>
    </cfRule>
    <cfRule type="cellIs" dxfId="30040" priority="712" operator="lessThan">
      <formula>-105575</formula>
    </cfRule>
  </conditionalFormatting>
  <conditionalFormatting sqref="BB278:BB282">
    <cfRule type="cellIs" dxfId="30039" priority="709" operator="lessThan">
      <formula>0</formula>
    </cfRule>
    <cfRule type="cellIs" dxfId="30038" priority="710" operator="lessThan">
      <formula>-105575</formula>
    </cfRule>
  </conditionalFormatting>
  <conditionalFormatting sqref="BB278:BB282">
    <cfRule type="cellIs" dxfId="30037" priority="707" operator="lessThan">
      <formula>0</formula>
    </cfRule>
    <cfRule type="cellIs" dxfId="30036" priority="708" operator="lessThan">
      <formula>-105575</formula>
    </cfRule>
  </conditionalFormatting>
  <conditionalFormatting sqref="BB278:BB282">
    <cfRule type="cellIs" dxfId="30035" priority="705" operator="lessThan">
      <formula>0</formula>
    </cfRule>
    <cfRule type="cellIs" dxfId="30034" priority="706" operator="lessThan">
      <formula>-105575</formula>
    </cfRule>
  </conditionalFormatting>
  <conditionalFormatting sqref="BB278:BB282">
    <cfRule type="cellIs" dxfId="30033" priority="703" operator="lessThan">
      <formula>0</formula>
    </cfRule>
    <cfRule type="cellIs" dxfId="30032" priority="704" operator="lessThan">
      <formula>-105575</formula>
    </cfRule>
  </conditionalFormatting>
  <conditionalFormatting sqref="BB278:BB282">
    <cfRule type="cellIs" dxfId="30031" priority="701" operator="lessThan">
      <formula>0</formula>
    </cfRule>
    <cfRule type="cellIs" dxfId="30030" priority="702" operator="lessThan">
      <formula>-105575</formula>
    </cfRule>
  </conditionalFormatting>
  <conditionalFormatting sqref="BB285:BB288">
    <cfRule type="cellIs" dxfId="30029" priority="699" operator="lessThan">
      <formula>0</formula>
    </cfRule>
    <cfRule type="cellIs" dxfId="30028" priority="700" operator="lessThan">
      <formula>-105575</formula>
    </cfRule>
  </conditionalFormatting>
  <conditionalFormatting sqref="BB285:BB288">
    <cfRule type="cellIs" dxfId="30027" priority="697" operator="lessThan">
      <formula>0</formula>
    </cfRule>
    <cfRule type="cellIs" dxfId="30026" priority="698" operator="lessThan">
      <formula>-105575</formula>
    </cfRule>
  </conditionalFormatting>
  <conditionalFormatting sqref="BB285:BB288">
    <cfRule type="cellIs" dxfId="30025" priority="695" operator="lessThan">
      <formula>0</formula>
    </cfRule>
    <cfRule type="cellIs" dxfId="30024" priority="696" operator="lessThan">
      <formula>-105575</formula>
    </cfRule>
  </conditionalFormatting>
  <conditionalFormatting sqref="BB285:BB288">
    <cfRule type="cellIs" dxfId="30023" priority="693" operator="lessThan">
      <formula>0</formula>
    </cfRule>
    <cfRule type="cellIs" dxfId="30022" priority="694" operator="lessThan">
      <formula>-105575</formula>
    </cfRule>
  </conditionalFormatting>
  <conditionalFormatting sqref="BB285:BB288">
    <cfRule type="cellIs" dxfId="30021" priority="691" operator="lessThan">
      <formula>0</formula>
    </cfRule>
    <cfRule type="cellIs" dxfId="30020" priority="692" operator="lessThan">
      <formula>-105575</formula>
    </cfRule>
  </conditionalFormatting>
  <conditionalFormatting sqref="BB285:BB288">
    <cfRule type="cellIs" dxfId="30019" priority="689" operator="lessThan">
      <formula>0</formula>
    </cfRule>
    <cfRule type="cellIs" dxfId="30018" priority="690" operator="lessThan">
      <formula>-105575</formula>
    </cfRule>
  </conditionalFormatting>
  <conditionalFormatting sqref="BB285:BB288">
    <cfRule type="cellIs" dxfId="30017" priority="687" operator="lessThan">
      <formula>0</formula>
    </cfRule>
    <cfRule type="cellIs" dxfId="30016" priority="688" operator="lessThan">
      <formula>-105575</formula>
    </cfRule>
  </conditionalFormatting>
  <conditionalFormatting sqref="BB285:BB288">
    <cfRule type="cellIs" dxfId="30015" priority="685" operator="lessThan">
      <formula>0</formula>
    </cfRule>
    <cfRule type="cellIs" dxfId="30014" priority="686" operator="lessThan">
      <formula>-105575</formula>
    </cfRule>
  </conditionalFormatting>
  <conditionalFormatting sqref="BB285:BB288">
    <cfRule type="cellIs" dxfId="30013" priority="683" operator="lessThan">
      <formula>0</formula>
    </cfRule>
    <cfRule type="cellIs" dxfId="30012" priority="684" operator="lessThan">
      <formula>-105575</formula>
    </cfRule>
  </conditionalFormatting>
  <conditionalFormatting sqref="BB203 BB220:BB221 BB235:BB243 BB231:BB233 BB212:BB213 BB225:BB226">
    <cfRule type="cellIs" dxfId="30011" priority="681" operator="lessThan">
      <formula>0</formula>
    </cfRule>
    <cfRule type="cellIs" dxfId="30010" priority="682" operator="lessThan">
      <formula>-105575</formula>
    </cfRule>
  </conditionalFormatting>
  <conditionalFormatting sqref="BB220 BB212:BB213 BB235:BB238 BB240:BB243 BB225:BB226 BB231:BB233">
    <cfRule type="cellIs" dxfId="30009" priority="679" operator="lessThan">
      <formula>0</formula>
    </cfRule>
    <cfRule type="cellIs" dxfId="30008" priority="680" operator="lessThan">
      <formula>-105575</formula>
    </cfRule>
  </conditionalFormatting>
  <conditionalFormatting sqref="BB220:BB221 BB243 BB226 BB231:BB236 BB238:BB241 BB203 BB213">
    <cfRule type="cellIs" dxfId="30007" priority="677" operator="lessThan">
      <formula>0</formula>
    </cfRule>
    <cfRule type="cellIs" dxfId="30006" priority="678" operator="lessThan">
      <formula>-105575</formula>
    </cfRule>
  </conditionalFormatting>
  <conditionalFormatting sqref="BB235:BB243 BB231:BB233 BB220 BB212:BB213 BB225:BB226">
    <cfRule type="cellIs" dxfId="30005" priority="675" operator="lessThan">
      <formula>0</formula>
    </cfRule>
    <cfRule type="cellIs" dxfId="30004" priority="676" operator="lessThan">
      <formula>-105575</formula>
    </cfRule>
  </conditionalFormatting>
  <conditionalFormatting sqref="BB220:BB221 BB237:BB243 BB203 BB231:BB235 BB212:BB213 BB225:BB226">
    <cfRule type="cellIs" dxfId="30003" priority="673" operator="lessThan">
      <formula>0</formula>
    </cfRule>
    <cfRule type="cellIs" dxfId="30002" priority="674" operator="lessThan">
      <formula>-105575</formula>
    </cfRule>
  </conditionalFormatting>
  <conditionalFormatting sqref="BB220:BB221 BB237:BB240 BB242:BB243 BB225:BB226 BB231:BB235">
    <cfRule type="cellIs" dxfId="30001" priority="671" operator="lessThan">
      <formula>0</formula>
    </cfRule>
    <cfRule type="cellIs" dxfId="30000" priority="672" operator="lessThan">
      <formula>-105575</formula>
    </cfRule>
  </conditionalFormatting>
  <conditionalFormatting sqref="BB212 BB231 BB233:BB238 BB240:BB243 BB225">
    <cfRule type="cellIs" dxfId="29999" priority="669" operator="lessThan">
      <formula>0</formula>
    </cfRule>
    <cfRule type="cellIs" dxfId="29998" priority="670" operator="lessThan">
      <formula>-105575</formula>
    </cfRule>
  </conditionalFormatting>
  <conditionalFormatting sqref="BB237:BB243 BB231:BB235 BB220:BB221 BB225:BB226">
    <cfRule type="cellIs" dxfId="29997" priority="667" operator="lessThan">
      <formula>0</formula>
    </cfRule>
    <cfRule type="cellIs" dxfId="29996" priority="668" operator="lessThan">
      <formula>-105575</formula>
    </cfRule>
  </conditionalFormatting>
  <conditionalFormatting sqref="BB233:BB237 BB231 BB239:BB243">
    <cfRule type="cellIs" dxfId="29995" priority="665" operator="lessThan">
      <formula>0</formula>
    </cfRule>
    <cfRule type="cellIs" dxfId="29994" priority="666" operator="lessThan">
      <formula>-105575</formula>
    </cfRule>
  </conditionalFormatting>
  <conditionalFormatting sqref="BB233:BB237 BB231 BB239:BB243">
    <cfRule type="cellIs" dxfId="29993" priority="663" operator="lessThan">
      <formula>0</formula>
    </cfRule>
    <cfRule type="cellIs" dxfId="29992" priority="664" operator="lessThan">
      <formula>-105575</formula>
    </cfRule>
  </conditionalFormatting>
  <conditionalFormatting sqref="BB119:BB128 BB101:BB104 BB107:BB110 BB112:BB117 BB80:BB98">
    <cfRule type="cellIs" dxfId="29991" priority="661" operator="lessThan">
      <formula>0</formula>
    </cfRule>
    <cfRule type="cellIs" dxfId="29990" priority="662" operator="lessThan">
      <formula>-105575</formula>
    </cfRule>
  </conditionalFormatting>
  <conditionalFormatting sqref="BB130 BB132 BB134">
    <cfRule type="cellIs" dxfId="29989" priority="659" operator="lessThan">
      <formula>0</formula>
    </cfRule>
    <cfRule type="cellIs" dxfId="29988" priority="660" operator="lessThan">
      <formula>-105575</formula>
    </cfRule>
  </conditionalFormatting>
  <conditionalFormatting sqref="BB130 BB132 BB134">
    <cfRule type="cellIs" dxfId="29987" priority="657" operator="lessThan">
      <formula>0</formula>
    </cfRule>
    <cfRule type="cellIs" dxfId="29986" priority="658" operator="lessThan">
      <formula>-105575</formula>
    </cfRule>
  </conditionalFormatting>
  <conditionalFormatting sqref="BB129 BB131 BB133 BB135">
    <cfRule type="cellIs" dxfId="29985" priority="655" operator="lessThan">
      <formula>0</formula>
    </cfRule>
    <cfRule type="cellIs" dxfId="29984" priority="656" operator="lessThan">
      <formula>-105575</formula>
    </cfRule>
  </conditionalFormatting>
  <conditionalFormatting sqref="BB140 BB145 BB142:BB143 BB137:BB138">
    <cfRule type="cellIs" dxfId="29983" priority="653" operator="lessThan">
      <formula>0</formula>
    </cfRule>
    <cfRule type="cellIs" dxfId="29982" priority="654" operator="lessThan">
      <formula>-105575</formula>
    </cfRule>
  </conditionalFormatting>
  <conditionalFormatting sqref="BB149">
    <cfRule type="cellIs" dxfId="29981" priority="651" operator="lessThan">
      <formula>0</formula>
    </cfRule>
    <cfRule type="cellIs" dxfId="29980" priority="652" operator="lessThan">
      <formula>-105575</formula>
    </cfRule>
  </conditionalFormatting>
  <conditionalFormatting sqref="BB129:BB138 BB140:BB149">
    <cfRule type="cellIs" dxfId="29979" priority="649" operator="lessThan">
      <formula>0</formula>
    </cfRule>
    <cfRule type="cellIs" dxfId="29978" priority="650" operator="lessThan">
      <formula>-105575</formula>
    </cfRule>
  </conditionalFormatting>
  <conditionalFormatting sqref="BB86:BB87 BB89:BB91 BB141:BB149 BB124:BB133 BB107:BB110 BB112:BB117 BB119:BB122 BB135:BB138 BB101:BB104 BB80:BB84 BB94:BB98">
    <cfRule type="cellIs" dxfId="29977" priority="647" operator="lessThan">
      <formula>0</formula>
    </cfRule>
    <cfRule type="cellIs" dxfId="29976" priority="648" operator="lessThan">
      <formula>-105575</formula>
    </cfRule>
  </conditionalFormatting>
  <conditionalFormatting sqref="BB129 BB131 BB133 BB135">
    <cfRule type="cellIs" dxfId="29975" priority="645" operator="lessThan">
      <formula>0</formula>
    </cfRule>
    <cfRule type="cellIs" dxfId="29974" priority="646" operator="lessThan">
      <formula>-105575</formula>
    </cfRule>
  </conditionalFormatting>
  <conditionalFormatting sqref="BB146 BB144 BB141">
    <cfRule type="cellIs" dxfId="29973" priority="643" operator="lessThan">
      <formula>0</formula>
    </cfRule>
    <cfRule type="cellIs" dxfId="29972" priority="644" operator="lessThan">
      <formula>-105575</formula>
    </cfRule>
  </conditionalFormatting>
  <conditionalFormatting sqref="BB146 BB144 BB141">
    <cfRule type="cellIs" dxfId="29971" priority="641" operator="lessThan">
      <formula>0</formula>
    </cfRule>
    <cfRule type="cellIs" dxfId="29970" priority="642" operator="lessThan">
      <formula>-105575</formula>
    </cfRule>
  </conditionalFormatting>
  <conditionalFormatting sqref="BB140 BB145 BB142:BB143 BB137:BB138">
    <cfRule type="cellIs" dxfId="29969" priority="639" operator="lessThan">
      <formula>0</formula>
    </cfRule>
    <cfRule type="cellIs" dxfId="29968" priority="640" operator="lessThan">
      <formula>-105575</formula>
    </cfRule>
  </conditionalFormatting>
  <conditionalFormatting sqref="BB149">
    <cfRule type="cellIs" dxfId="29967" priority="637" operator="lessThan">
      <formula>0</formula>
    </cfRule>
    <cfRule type="cellIs" dxfId="29966" priority="638" operator="lessThan">
      <formula>-105575</formula>
    </cfRule>
  </conditionalFormatting>
  <conditionalFormatting sqref="BB86:BB87 BB89:BB91 BB141:BB149 BB124:BB133 BB107:BB110 BB112:BB117 BB119:BB122 BB135:BB138 BB101:BB104 BB80:BB84 BB94:BB98">
    <cfRule type="cellIs" dxfId="29965" priority="635" operator="lessThan">
      <formula>0</formula>
    </cfRule>
    <cfRule type="cellIs" dxfId="2996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9963" priority="633" operator="lessThan">
      <formula>0</formula>
    </cfRule>
    <cfRule type="cellIs" dxfId="29962" priority="634" operator="lessThan">
      <formula>-105575</formula>
    </cfRule>
  </conditionalFormatting>
  <conditionalFormatting sqref="BB41">
    <cfRule type="cellIs" dxfId="29961" priority="631" operator="lessThan">
      <formula>0</formula>
    </cfRule>
    <cfRule type="cellIs" dxfId="29960" priority="632" operator="lessThan">
      <formula>-105575</formula>
    </cfRule>
  </conditionalFormatting>
  <conditionalFormatting sqref="BB152:BB155">
    <cfRule type="cellIs" dxfId="29959" priority="629" operator="lessThan">
      <formula>0</formula>
    </cfRule>
    <cfRule type="cellIs" dxfId="29958" priority="630" operator="lessThan">
      <formula>-105575</formula>
    </cfRule>
  </conditionalFormatting>
  <conditionalFormatting sqref="BB152:BB155">
    <cfRule type="cellIs" dxfId="29957" priority="627" operator="lessThan">
      <formula>0</formula>
    </cfRule>
    <cfRule type="cellIs" dxfId="29956" priority="628" operator="lessThan">
      <formula>-105575</formula>
    </cfRule>
  </conditionalFormatting>
  <conditionalFormatting sqref="BB152:BB155">
    <cfRule type="cellIs" dxfId="29955" priority="625" operator="lessThan">
      <formula>0</formula>
    </cfRule>
    <cfRule type="cellIs" dxfId="29954" priority="626" operator="lessThan">
      <formula>-105575</formula>
    </cfRule>
  </conditionalFormatting>
  <conditionalFormatting sqref="BB157:BB158">
    <cfRule type="cellIs" dxfId="29953" priority="623" operator="lessThan">
      <formula>0</formula>
    </cfRule>
    <cfRule type="cellIs" dxfId="29952" priority="624" operator="lessThan">
      <formula>-105575</formula>
    </cfRule>
  </conditionalFormatting>
  <conditionalFormatting sqref="BB157:BB158">
    <cfRule type="cellIs" dxfId="29951" priority="621" operator="lessThan">
      <formula>0</formula>
    </cfRule>
    <cfRule type="cellIs" dxfId="29950" priority="622" operator="lessThan">
      <formula>-105575</formula>
    </cfRule>
  </conditionalFormatting>
  <conditionalFormatting sqref="BB157:BB158">
    <cfRule type="cellIs" dxfId="29949" priority="619" operator="lessThan">
      <formula>0</formula>
    </cfRule>
    <cfRule type="cellIs" dxfId="29948" priority="620" operator="lessThan">
      <formula>-105575</formula>
    </cfRule>
  </conditionalFormatting>
  <conditionalFormatting sqref="BB160:BB161">
    <cfRule type="cellIs" dxfId="29947" priority="617" operator="lessThan">
      <formula>0</formula>
    </cfRule>
    <cfRule type="cellIs" dxfId="29946" priority="618" operator="lessThan">
      <formula>-105575</formula>
    </cfRule>
  </conditionalFormatting>
  <conditionalFormatting sqref="BB160:BB161">
    <cfRule type="cellIs" dxfId="29945" priority="615" operator="lessThan">
      <formula>0</formula>
    </cfRule>
    <cfRule type="cellIs" dxfId="29944" priority="616" operator="lessThan">
      <formula>-105575</formula>
    </cfRule>
  </conditionalFormatting>
  <conditionalFormatting sqref="BB160:BB161">
    <cfRule type="cellIs" dxfId="29943" priority="613" operator="lessThan">
      <formula>0</formula>
    </cfRule>
    <cfRule type="cellIs" dxfId="29942" priority="614" operator="lessThan">
      <formula>-105575</formula>
    </cfRule>
  </conditionalFormatting>
  <conditionalFormatting sqref="BB164:BB167">
    <cfRule type="cellIs" dxfId="29941" priority="611" operator="lessThan">
      <formula>0</formula>
    </cfRule>
    <cfRule type="cellIs" dxfId="29940" priority="612" operator="lessThan">
      <formula>-105575</formula>
    </cfRule>
  </conditionalFormatting>
  <conditionalFormatting sqref="BB164:BB167">
    <cfRule type="cellIs" dxfId="29939" priority="609" operator="lessThan">
      <formula>0</formula>
    </cfRule>
    <cfRule type="cellIs" dxfId="29938" priority="610" operator="lessThan">
      <formula>-105575</formula>
    </cfRule>
  </conditionalFormatting>
  <conditionalFormatting sqref="BB164:BB167">
    <cfRule type="cellIs" dxfId="29937" priority="607" operator="lessThan">
      <formula>0</formula>
    </cfRule>
    <cfRule type="cellIs" dxfId="29936" priority="608" operator="lessThan">
      <formula>-105575</formula>
    </cfRule>
  </conditionalFormatting>
  <conditionalFormatting sqref="BB169:BB177">
    <cfRule type="cellIs" dxfId="29935" priority="605" operator="lessThan">
      <formula>0</formula>
    </cfRule>
    <cfRule type="cellIs" dxfId="29934" priority="606" operator="lessThan">
      <formula>-105575</formula>
    </cfRule>
  </conditionalFormatting>
  <conditionalFormatting sqref="BB169:BB177">
    <cfRule type="cellIs" dxfId="29933" priority="603" operator="lessThan">
      <formula>0</formula>
    </cfRule>
    <cfRule type="cellIs" dxfId="29932" priority="604" operator="lessThan">
      <formula>-105575</formula>
    </cfRule>
  </conditionalFormatting>
  <conditionalFormatting sqref="BB169:BB177">
    <cfRule type="cellIs" dxfId="29931" priority="601" operator="lessThan">
      <formula>0</formula>
    </cfRule>
    <cfRule type="cellIs" dxfId="29930" priority="602" operator="lessThan">
      <formula>-105575</formula>
    </cfRule>
  </conditionalFormatting>
  <conditionalFormatting sqref="BB179:BB180">
    <cfRule type="cellIs" dxfId="29929" priority="599" operator="lessThan">
      <formula>0</formula>
    </cfRule>
    <cfRule type="cellIs" dxfId="29928" priority="600" operator="lessThan">
      <formula>-105575</formula>
    </cfRule>
  </conditionalFormatting>
  <conditionalFormatting sqref="BB179:BB180">
    <cfRule type="cellIs" dxfId="29927" priority="597" operator="lessThan">
      <formula>0</formula>
    </cfRule>
    <cfRule type="cellIs" dxfId="29926" priority="598" operator="lessThan">
      <formula>-105575</formula>
    </cfRule>
  </conditionalFormatting>
  <conditionalFormatting sqref="BB179:BB180">
    <cfRule type="cellIs" dxfId="29925" priority="595" operator="lessThan">
      <formula>0</formula>
    </cfRule>
    <cfRule type="cellIs" dxfId="29924" priority="596" operator="lessThan">
      <formula>-105575</formula>
    </cfRule>
  </conditionalFormatting>
  <conditionalFormatting sqref="BB183:BB189">
    <cfRule type="cellIs" dxfId="29923" priority="593" operator="lessThan">
      <formula>0</formula>
    </cfRule>
    <cfRule type="cellIs" dxfId="29922" priority="594" operator="lessThan">
      <formula>-105575</formula>
    </cfRule>
  </conditionalFormatting>
  <conditionalFormatting sqref="BB183:BB189">
    <cfRule type="cellIs" dxfId="29921" priority="591" operator="lessThan">
      <formula>0</formula>
    </cfRule>
    <cfRule type="cellIs" dxfId="29920" priority="592" operator="lessThan">
      <formula>-105575</formula>
    </cfRule>
  </conditionalFormatting>
  <conditionalFormatting sqref="BB183:BB189">
    <cfRule type="cellIs" dxfId="29919" priority="589" operator="lessThan">
      <formula>0</formula>
    </cfRule>
    <cfRule type="cellIs" dxfId="29918" priority="590" operator="lessThan">
      <formula>-105575</formula>
    </cfRule>
  </conditionalFormatting>
  <conditionalFormatting sqref="BB191:BB192">
    <cfRule type="cellIs" dxfId="29917" priority="587" operator="lessThan">
      <formula>0</formula>
    </cfRule>
    <cfRule type="cellIs" dxfId="29916" priority="588" operator="lessThan">
      <formula>-105575</formula>
    </cfRule>
  </conditionalFormatting>
  <conditionalFormatting sqref="BB191:BB192">
    <cfRule type="cellIs" dxfId="29915" priority="585" operator="lessThan">
      <formula>0</formula>
    </cfRule>
    <cfRule type="cellIs" dxfId="29914" priority="586" operator="lessThan">
      <formula>-105575</formula>
    </cfRule>
  </conditionalFormatting>
  <conditionalFormatting sqref="BB191:BB192">
    <cfRule type="cellIs" dxfId="29913" priority="583" operator="lessThan">
      <formula>0</formula>
    </cfRule>
    <cfRule type="cellIs" dxfId="29912" priority="584" operator="lessThan">
      <formula>-105575</formula>
    </cfRule>
  </conditionalFormatting>
  <conditionalFormatting sqref="BB194:BB195">
    <cfRule type="cellIs" dxfId="29911" priority="581" operator="lessThan">
      <formula>0</formula>
    </cfRule>
    <cfRule type="cellIs" dxfId="29910" priority="582" operator="lessThan">
      <formula>-105575</formula>
    </cfRule>
  </conditionalFormatting>
  <conditionalFormatting sqref="BB194:BB195">
    <cfRule type="cellIs" dxfId="29909" priority="579" operator="lessThan">
      <formula>0</formula>
    </cfRule>
    <cfRule type="cellIs" dxfId="29908" priority="580" operator="lessThan">
      <formula>-105575</formula>
    </cfRule>
  </conditionalFormatting>
  <conditionalFormatting sqref="BB194:BB195">
    <cfRule type="cellIs" dxfId="29907" priority="577" operator="lessThan">
      <formula>0</formula>
    </cfRule>
    <cfRule type="cellIs" dxfId="29906" priority="578" operator="lessThan">
      <formula>-105575</formula>
    </cfRule>
  </conditionalFormatting>
  <conditionalFormatting sqref="BB199:BB202">
    <cfRule type="cellIs" dxfId="29905" priority="575" operator="lessThan">
      <formula>0</formula>
    </cfRule>
    <cfRule type="cellIs" dxfId="29904" priority="576" operator="lessThan">
      <formula>-105575</formula>
    </cfRule>
  </conditionalFormatting>
  <conditionalFormatting sqref="BB199:BB202">
    <cfRule type="cellIs" dxfId="29903" priority="573" operator="lessThan">
      <formula>0</formula>
    </cfRule>
    <cfRule type="cellIs" dxfId="29902" priority="574" operator="lessThan">
      <formula>-105575</formula>
    </cfRule>
  </conditionalFormatting>
  <conditionalFormatting sqref="BB199:BB202">
    <cfRule type="cellIs" dxfId="29901" priority="571" operator="lessThan">
      <formula>0</formula>
    </cfRule>
    <cfRule type="cellIs" dxfId="29900" priority="572" operator="lessThan">
      <formula>-105575</formula>
    </cfRule>
  </conditionalFormatting>
  <conditionalFormatting sqref="BB204:BB208">
    <cfRule type="cellIs" dxfId="29899" priority="569" operator="lessThan">
      <formula>0</formula>
    </cfRule>
    <cfRule type="cellIs" dxfId="29898" priority="570" operator="lessThan">
      <formula>-105575</formula>
    </cfRule>
  </conditionalFormatting>
  <conditionalFormatting sqref="BB204:BB208">
    <cfRule type="cellIs" dxfId="29897" priority="567" operator="lessThan">
      <formula>0</formula>
    </cfRule>
    <cfRule type="cellIs" dxfId="29896" priority="568" operator="lessThan">
      <formula>-105575</formula>
    </cfRule>
  </conditionalFormatting>
  <conditionalFormatting sqref="BB204:BB208">
    <cfRule type="cellIs" dxfId="29895" priority="565" operator="lessThan">
      <formula>0</formula>
    </cfRule>
    <cfRule type="cellIs" dxfId="29894" priority="566" operator="lessThan">
      <formula>-105575</formula>
    </cfRule>
  </conditionalFormatting>
  <conditionalFormatting sqref="BB210:BB211">
    <cfRule type="cellIs" dxfId="29893" priority="563" operator="lessThan">
      <formula>0</formula>
    </cfRule>
    <cfRule type="cellIs" dxfId="29892" priority="564" operator="lessThan">
      <formula>-105575</formula>
    </cfRule>
  </conditionalFormatting>
  <conditionalFormatting sqref="BB210:BB211">
    <cfRule type="cellIs" dxfId="29891" priority="561" operator="lessThan">
      <formula>0</formula>
    </cfRule>
    <cfRule type="cellIs" dxfId="29890" priority="562" operator="lessThan">
      <formula>-105575</formula>
    </cfRule>
  </conditionalFormatting>
  <conditionalFormatting sqref="BB210:BB211">
    <cfRule type="cellIs" dxfId="29889" priority="559" operator="lessThan">
      <formula>0</formula>
    </cfRule>
    <cfRule type="cellIs" dxfId="29888" priority="560" operator="lessThan">
      <formula>-105575</formula>
    </cfRule>
  </conditionalFormatting>
  <conditionalFormatting sqref="BB214:BB219">
    <cfRule type="cellIs" dxfId="29887" priority="557" operator="lessThan">
      <formula>0</formula>
    </cfRule>
    <cfRule type="cellIs" dxfId="29886" priority="558" operator="lessThan">
      <formula>-105575</formula>
    </cfRule>
  </conditionalFormatting>
  <conditionalFormatting sqref="BB214:BB219">
    <cfRule type="cellIs" dxfId="29885" priority="555" operator="lessThan">
      <formula>0</formula>
    </cfRule>
    <cfRule type="cellIs" dxfId="29884" priority="556" operator="lessThan">
      <formula>-105575</formula>
    </cfRule>
  </conditionalFormatting>
  <conditionalFormatting sqref="BB214:BB219">
    <cfRule type="cellIs" dxfId="29883" priority="553" operator="lessThan">
      <formula>0</formula>
    </cfRule>
    <cfRule type="cellIs" dxfId="29882" priority="554" operator="lessThan">
      <formula>-105575</formula>
    </cfRule>
  </conditionalFormatting>
  <conditionalFormatting sqref="BB222:BB224">
    <cfRule type="cellIs" dxfId="29881" priority="551" operator="lessThan">
      <formula>0</formula>
    </cfRule>
    <cfRule type="cellIs" dxfId="29880" priority="552" operator="lessThan">
      <formula>-105575</formula>
    </cfRule>
  </conditionalFormatting>
  <conditionalFormatting sqref="BB222:BB224">
    <cfRule type="cellIs" dxfId="29879" priority="549" operator="lessThan">
      <formula>0</formula>
    </cfRule>
    <cfRule type="cellIs" dxfId="29878" priority="550" operator="lessThan">
      <formula>-105575</formula>
    </cfRule>
  </conditionalFormatting>
  <conditionalFormatting sqref="BB222:BB224">
    <cfRule type="cellIs" dxfId="29877" priority="547" operator="lessThan">
      <formula>0</formula>
    </cfRule>
    <cfRule type="cellIs" dxfId="29876" priority="548" operator="lessThan">
      <formula>-105575</formula>
    </cfRule>
  </conditionalFormatting>
  <conditionalFormatting sqref="BB227:BB230">
    <cfRule type="cellIs" dxfId="29875" priority="545" operator="lessThan">
      <formula>0</formula>
    </cfRule>
    <cfRule type="cellIs" dxfId="29874" priority="546" operator="lessThan">
      <formula>-105575</formula>
    </cfRule>
  </conditionalFormatting>
  <conditionalFormatting sqref="BB227:BB230">
    <cfRule type="cellIs" dxfId="29873" priority="543" operator="lessThan">
      <formula>0</formula>
    </cfRule>
    <cfRule type="cellIs" dxfId="29872" priority="544" operator="lessThan">
      <formula>-105575</formula>
    </cfRule>
  </conditionalFormatting>
  <conditionalFormatting sqref="BB227:BB230">
    <cfRule type="cellIs" dxfId="29871" priority="541" operator="lessThan">
      <formula>0</formula>
    </cfRule>
    <cfRule type="cellIs" dxfId="29870" priority="542" operator="lessThan">
      <formula>-105575</formula>
    </cfRule>
  </conditionalFormatting>
  <conditionalFormatting sqref="BB246:BB249">
    <cfRule type="cellIs" dxfId="29869" priority="539" operator="lessThan">
      <formula>0</formula>
    </cfRule>
    <cfRule type="cellIs" dxfId="29868" priority="540" operator="lessThan">
      <formula>-105575</formula>
    </cfRule>
  </conditionalFormatting>
  <conditionalFormatting sqref="BB246:BB249">
    <cfRule type="cellIs" dxfId="29867" priority="537" operator="lessThan">
      <formula>0</formula>
    </cfRule>
    <cfRule type="cellIs" dxfId="29866" priority="538" operator="lessThan">
      <formula>-105575</formula>
    </cfRule>
  </conditionalFormatting>
  <conditionalFormatting sqref="BB246:BB249">
    <cfRule type="cellIs" dxfId="29865" priority="535" operator="lessThan">
      <formula>0</formula>
    </cfRule>
    <cfRule type="cellIs" dxfId="29864" priority="536" operator="lessThan">
      <formula>-105575</formula>
    </cfRule>
  </conditionalFormatting>
  <conditionalFormatting sqref="BB246:BB249">
    <cfRule type="cellIs" dxfId="29863" priority="533" operator="lessThan">
      <formula>0</formula>
    </cfRule>
    <cfRule type="cellIs" dxfId="29862" priority="534" operator="lessThan">
      <formula>-105575</formula>
    </cfRule>
  </conditionalFormatting>
  <conditionalFormatting sqref="BB246:BB249">
    <cfRule type="cellIs" dxfId="29861" priority="531" operator="lessThan">
      <formula>0</formula>
    </cfRule>
    <cfRule type="cellIs" dxfId="29860" priority="532" operator="lessThan">
      <formula>-105575</formula>
    </cfRule>
  </conditionalFormatting>
  <conditionalFormatting sqref="BB246:BB249">
    <cfRule type="cellIs" dxfId="29859" priority="529" operator="lessThan">
      <formula>0</formula>
    </cfRule>
    <cfRule type="cellIs" dxfId="29858" priority="530" operator="lessThan">
      <formula>-105575</formula>
    </cfRule>
  </conditionalFormatting>
  <conditionalFormatting sqref="BB246:BB249">
    <cfRule type="cellIs" dxfId="29857" priority="527" operator="lessThan">
      <formula>0</formula>
    </cfRule>
    <cfRule type="cellIs" dxfId="29856" priority="528" operator="lessThan">
      <formula>-105575</formula>
    </cfRule>
  </conditionalFormatting>
  <conditionalFormatting sqref="BB246:BB249">
    <cfRule type="cellIs" dxfId="29855" priority="525" operator="lessThan">
      <formula>0</formula>
    </cfRule>
    <cfRule type="cellIs" dxfId="29854" priority="526" operator="lessThan">
      <formula>-105575</formula>
    </cfRule>
  </conditionalFormatting>
  <conditionalFormatting sqref="BB246:BB249">
    <cfRule type="cellIs" dxfId="29853" priority="523" operator="lessThan">
      <formula>0</formula>
    </cfRule>
    <cfRule type="cellIs" dxfId="29852" priority="524" operator="lessThan">
      <formula>-105575</formula>
    </cfRule>
  </conditionalFormatting>
  <conditionalFormatting sqref="BB251:BB253">
    <cfRule type="cellIs" dxfId="29851" priority="521" operator="lessThan">
      <formula>0</formula>
    </cfRule>
    <cfRule type="cellIs" dxfId="29850" priority="522" operator="lessThan">
      <formula>-105575</formula>
    </cfRule>
  </conditionalFormatting>
  <conditionalFormatting sqref="BB251:BB253">
    <cfRule type="cellIs" dxfId="29849" priority="519" operator="lessThan">
      <formula>0</formula>
    </cfRule>
    <cfRule type="cellIs" dxfId="29848" priority="520" operator="lessThan">
      <formula>-105575</formula>
    </cfRule>
  </conditionalFormatting>
  <conditionalFormatting sqref="BB251:BB253">
    <cfRule type="cellIs" dxfId="29847" priority="517" operator="lessThan">
      <formula>0</formula>
    </cfRule>
    <cfRule type="cellIs" dxfId="29846" priority="518" operator="lessThan">
      <formula>-105575</formula>
    </cfRule>
  </conditionalFormatting>
  <conditionalFormatting sqref="BB251:BB253">
    <cfRule type="cellIs" dxfId="29845" priority="515" operator="lessThan">
      <formula>0</formula>
    </cfRule>
    <cfRule type="cellIs" dxfId="29844" priority="516" operator="lessThan">
      <formula>-105575</formula>
    </cfRule>
  </conditionalFormatting>
  <conditionalFormatting sqref="BB251:BB253">
    <cfRule type="cellIs" dxfId="29843" priority="513" operator="lessThan">
      <formula>0</formula>
    </cfRule>
    <cfRule type="cellIs" dxfId="29842" priority="514" operator="lessThan">
      <formula>-105575</formula>
    </cfRule>
  </conditionalFormatting>
  <conditionalFormatting sqref="BB251:BB253">
    <cfRule type="cellIs" dxfId="29841" priority="511" operator="lessThan">
      <formula>0</formula>
    </cfRule>
    <cfRule type="cellIs" dxfId="29840" priority="512" operator="lessThan">
      <formula>-105575</formula>
    </cfRule>
  </conditionalFormatting>
  <conditionalFormatting sqref="BB251:BB253">
    <cfRule type="cellIs" dxfId="29839" priority="509" operator="lessThan">
      <formula>0</formula>
    </cfRule>
    <cfRule type="cellIs" dxfId="29838" priority="510" operator="lessThan">
      <formula>-105575</formula>
    </cfRule>
  </conditionalFormatting>
  <conditionalFormatting sqref="BB251:BB253">
    <cfRule type="cellIs" dxfId="29837" priority="507" operator="lessThan">
      <formula>0</formula>
    </cfRule>
    <cfRule type="cellIs" dxfId="29836" priority="508" operator="lessThan">
      <formula>-105575</formula>
    </cfRule>
  </conditionalFormatting>
  <conditionalFormatting sqref="BB251:BB253">
    <cfRule type="cellIs" dxfId="29835" priority="505" operator="lessThan">
      <formula>0</formula>
    </cfRule>
    <cfRule type="cellIs" dxfId="29834" priority="506" operator="lessThan">
      <formula>-105575</formula>
    </cfRule>
  </conditionalFormatting>
  <conditionalFormatting sqref="BB255:BB257">
    <cfRule type="cellIs" dxfId="29833" priority="503" operator="lessThan">
      <formula>0</formula>
    </cfRule>
    <cfRule type="cellIs" dxfId="29832" priority="504" operator="lessThan">
      <formula>-105575</formula>
    </cfRule>
  </conditionalFormatting>
  <conditionalFormatting sqref="BB255:BB257">
    <cfRule type="cellIs" dxfId="29831" priority="501" operator="lessThan">
      <formula>0</formula>
    </cfRule>
    <cfRule type="cellIs" dxfId="29830" priority="502" operator="lessThan">
      <formula>-105575</formula>
    </cfRule>
  </conditionalFormatting>
  <conditionalFormatting sqref="BB255:BB257">
    <cfRule type="cellIs" dxfId="29829" priority="499" operator="lessThan">
      <formula>0</formula>
    </cfRule>
    <cfRule type="cellIs" dxfId="29828" priority="500" operator="lessThan">
      <formula>-105575</formula>
    </cfRule>
  </conditionalFormatting>
  <conditionalFormatting sqref="BB255:BB257">
    <cfRule type="cellIs" dxfId="29827" priority="497" operator="lessThan">
      <formula>0</formula>
    </cfRule>
    <cfRule type="cellIs" dxfId="29826" priority="498" operator="lessThan">
      <formula>-105575</formula>
    </cfRule>
  </conditionalFormatting>
  <conditionalFormatting sqref="BB255:BB257">
    <cfRule type="cellIs" dxfId="29825" priority="495" operator="lessThan">
      <formula>0</formula>
    </cfRule>
    <cfRule type="cellIs" dxfId="29824" priority="496" operator="lessThan">
      <formula>-105575</formula>
    </cfRule>
  </conditionalFormatting>
  <conditionalFormatting sqref="BB255:BB257">
    <cfRule type="cellIs" dxfId="29823" priority="493" operator="lessThan">
      <formula>0</formula>
    </cfRule>
    <cfRule type="cellIs" dxfId="29822" priority="494" operator="lessThan">
      <formula>-105575</formula>
    </cfRule>
  </conditionalFormatting>
  <conditionalFormatting sqref="BB255:BB257">
    <cfRule type="cellIs" dxfId="29821" priority="491" operator="lessThan">
      <formula>0</formula>
    </cfRule>
    <cfRule type="cellIs" dxfId="29820" priority="492" operator="lessThan">
      <formula>-105575</formula>
    </cfRule>
  </conditionalFormatting>
  <conditionalFormatting sqref="BB255:BB257">
    <cfRule type="cellIs" dxfId="29819" priority="489" operator="lessThan">
      <formula>0</formula>
    </cfRule>
    <cfRule type="cellIs" dxfId="29818" priority="490" operator="lessThan">
      <formula>-105575</formula>
    </cfRule>
  </conditionalFormatting>
  <conditionalFormatting sqref="BB255:BB257">
    <cfRule type="cellIs" dxfId="29817" priority="487" operator="lessThan">
      <formula>0</formula>
    </cfRule>
    <cfRule type="cellIs" dxfId="29816" priority="488" operator="lessThan">
      <formula>-105575</formula>
    </cfRule>
  </conditionalFormatting>
  <conditionalFormatting sqref="BB260:BB262">
    <cfRule type="cellIs" dxfId="29815" priority="485" operator="lessThan">
      <formula>0</formula>
    </cfRule>
    <cfRule type="cellIs" dxfId="29814" priority="486" operator="lessThan">
      <formula>-105575</formula>
    </cfRule>
  </conditionalFormatting>
  <conditionalFormatting sqref="BB260:BB262">
    <cfRule type="cellIs" dxfId="29813" priority="483" operator="lessThan">
      <formula>0</formula>
    </cfRule>
    <cfRule type="cellIs" dxfId="29812" priority="484" operator="lessThan">
      <formula>-105575</formula>
    </cfRule>
  </conditionalFormatting>
  <conditionalFormatting sqref="BB260:BB262">
    <cfRule type="cellIs" dxfId="29811" priority="481" operator="lessThan">
      <formula>0</formula>
    </cfRule>
    <cfRule type="cellIs" dxfId="29810" priority="482" operator="lessThan">
      <formula>-105575</formula>
    </cfRule>
  </conditionalFormatting>
  <conditionalFormatting sqref="BB260:BB262">
    <cfRule type="cellIs" dxfId="29809" priority="479" operator="lessThan">
      <formula>0</formula>
    </cfRule>
    <cfRule type="cellIs" dxfId="29808" priority="480" operator="lessThan">
      <formula>-105575</formula>
    </cfRule>
  </conditionalFormatting>
  <conditionalFormatting sqref="BB260:BB262">
    <cfRule type="cellIs" dxfId="29807" priority="477" operator="lessThan">
      <formula>0</formula>
    </cfRule>
    <cfRule type="cellIs" dxfId="29806" priority="478" operator="lessThan">
      <formula>-105575</formula>
    </cfRule>
  </conditionalFormatting>
  <conditionalFormatting sqref="BB260:BB262">
    <cfRule type="cellIs" dxfId="29805" priority="475" operator="lessThan">
      <formula>0</formula>
    </cfRule>
    <cfRule type="cellIs" dxfId="29804" priority="476" operator="lessThan">
      <formula>-105575</formula>
    </cfRule>
  </conditionalFormatting>
  <conditionalFormatting sqref="BB260:BB262">
    <cfRule type="cellIs" dxfId="29803" priority="473" operator="lessThan">
      <formula>0</formula>
    </cfRule>
    <cfRule type="cellIs" dxfId="29802" priority="474" operator="lessThan">
      <formula>-105575</formula>
    </cfRule>
  </conditionalFormatting>
  <conditionalFormatting sqref="BB260:BB262">
    <cfRule type="cellIs" dxfId="29801" priority="471" operator="lessThan">
      <formula>0</formula>
    </cfRule>
    <cfRule type="cellIs" dxfId="29800" priority="472" operator="lessThan">
      <formula>-105575</formula>
    </cfRule>
  </conditionalFormatting>
  <conditionalFormatting sqref="BB260:BB262">
    <cfRule type="cellIs" dxfId="29799" priority="469" operator="lessThan">
      <formula>0</formula>
    </cfRule>
    <cfRule type="cellIs" dxfId="29798" priority="470" operator="lessThan">
      <formula>-105575</formula>
    </cfRule>
  </conditionalFormatting>
  <conditionalFormatting sqref="BB264:BB267">
    <cfRule type="cellIs" dxfId="29797" priority="467" operator="lessThan">
      <formula>0</formula>
    </cfRule>
    <cfRule type="cellIs" dxfId="29796" priority="468" operator="lessThan">
      <formula>-105575</formula>
    </cfRule>
  </conditionalFormatting>
  <conditionalFormatting sqref="BB264:BB267">
    <cfRule type="cellIs" dxfId="29795" priority="465" operator="lessThan">
      <formula>0</formula>
    </cfRule>
    <cfRule type="cellIs" dxfId="29794" priority="466" operator="lessThan">
      <formula>-105575</formula>
    </cfRule>
  </conditionalFormatting>
  <conditionalFormatting sqref="BB264:BB267">
    <cfRule type="cellIs" dxfId="29793" priority="463" operator="lessThan">
      <formula>0</formula>
    </cfRule>
    <cfRule type="cellIs" dxfId="29792" priority="464" operator="lessThan">
      <formula>-105575</formula>
    </cfRule>
  </conditionalFormatting>
  <conditionalFormatting sqref="BB264:BB267">
    <cfRule type="cellIs" dxfId="29791" priority="461" operator="lessThan">
      <formula>0</formula>
    </cfRule>
    <cfRule type="cellIs" dxfId="29790" priority="462" operator="lessThan">
      <formula>-105575</formula>
    </cfRule>
  </conditionalFormatting>
  <conditionalFormatting sqref="BB264:BB267">
    <cfRule type="cellIs" dxfId="29789" priority="459" operator="lessThan">
      <formula>0</formula>
    </cfRule>
    <cfRule type="cellIs" dxfId="29788" priority="460" operator="lessThan">
      <formula>-105575</formula>
    </cfRule>
  </conditionalFormatting>
  <conditionalFormatting sqref="BB264:BB267">
    <cfRule type="cellIs" dxfId="29787" priority="457" operator="lessThan">
      <formula>0</formula>
    </cfRule>
    <cfRule type="cellIs" dxfId="29786" priority="458" operator="lessThan">
      <formula>-105575</formula>
    </cfRule>
  </conditionalFormatting>
  <conditionalFormatting sqref="BB264:BB267">
    <cfRule type="cellIs" dxfId="29785" priority="455" operator="lessThan">
      <formula>0</formula>
    </cfRule>
    <cfRule type="cellIs" dxfId="29784" priority="456" operator="lessThan">
      <formula>-105575</formula>
    </cfRule>
  </conditionalFormatting>
  <conditionalFormatting sqref="BB264:BB267">
    <cfRule type="cellIs" dxfId="29783" priority="453" operator="lessThan">
      <formula>0</formula>
    </cfRule>
    <cfRule type="cellIs" dxfId="29782" priority="454" operator="lessThan">
      <formula>-105575</formula>
    </cfRule>
  </conditionalFormatting>
  <conditionalFormatting sqref="BB264:BB267">
    <cfRule type="cellIs" dxfId="29781" priority="451" operator="lessThan">
      <formula>0</formula>
    </cfRule>
    <cfRule type="cellIs" dxfId="29780" priority="452" operator="lessThan">
      <formula>-105575</formula>
    </cfRule>
  </conditionalFormatting>
  <conditionalFormatting sqref="BB270:BB272">
    <cfRule type="cellIs" dxfId="29779" priority="449" operator="lessThan">
      <formula>0</formula>
    </cfRule>
    <cfRule type="cellIs" dxfId="29778" priority="450" operator="lessThan">
      <formula>-105575</formula>
    </cfRule>
  </conditionalFormatting>
  <conditionalFormatting sqref="BB270:BB272">
    <cfRule type="cellIs" dxfId="29777" priority="447" operator="lessThan">
      <formula>0</formula>
    </cfRule>
    <cfRule type="cellIs" dxfId="29776" priority="448" operator="lessThan">
      <formula>-105575</formula>
    </cfRule>
  </conditionalFormatting>
  <conditionalFormatting sqref="BB270:BB272">
    <cfRule type="cellIs" dxfId="29775" priority="445" operator="lessThan">
      <formula>0</formula>
    </cfRule>
    <cfRule type="cellIs" dxfId="29774" priority="446" operator="lessThan">
      <formula>-105575</formula>
    </cfRule>
  </conditionalFormatting>
  <conditionalFormatting sqref="BB270:BB272">
    <cfRule type="cellIs" dxfId="29773" priority="443" operator="lessThan">
      <formula>0</formula>
    </cfRule>
    <cfRule type="cellIs" dxfId="29772" priority="444" operator="lessThan">
      <formula>-105575</formula>
    </cfRule>
  </conditionalFormatting>
  <conditionalFormatting sqref="BB270:BB272">
    <cfRule type="cellIs" dxfId="29771" priority="441" operator="lessThan">
      <formula>0</formula>
    </cfRule>
    <cfRule type="cellIs" dxfId="29770" priority="442" operator="lessThan">
      <formula>-105575</formula>
    </cfRule>
  </conditionalFormatting>
  <conditionalFormatting sqref="BB270:BB272">
    <cfRule type="cellIs" dxfId="29769" priority="439" operator="lessThan">
      <formula>0</formula>
    </cfRule>
    <cfRule type="cellIs" dxfId="29768" priority="440" operator="lessThan">
      <formula>-105575</formula>
    </cfRule>
  </conditionalFormatting>
  <conditionalFormatting sqref="BB270:BB272">
    <cfRule type="cellIs" dxfId="29767" priority="437" operator="lessThan">
      <formula>0</formula>
    </cfRule>
    <cfRule type="cellIs" dxfId="29766" priority="438" operator="lessThan">
      <formula>-105575</formula>
    </cfRule>
  </conditionalFormatting>
  <conditionalFormatting sqref="BB270:BB272">
    <cfRule type="cellIs" dxfId="29765" priority="435" operator="lessThan">
      <formula>0</formula>
    </cfRule>
    <cfRule type="cellIs" dxfId="29764" priority="436" operator="lessThan">
      <formula>-105575</formula>
    </cfRule>
  </conditionalFormatting>
  <conditionalFormatting sqref="BB270:BB272">
    <cfRule type="cellIs" dxfId="29763" priority="433" operator="lessThan">
      <formula>0</formula>
    </cfRule>
    <cfRule type="cellIs" dxfId="29762" priority="434" operator="lessThan">
      <formula>-105575</formula>
    </cfRule>
  </conditionalFormatting>
  <conditionalFormatting sqref="BB274:BB275">
    <cfRule type="cellIs" dxfId="29761" priority="431" operator="lessThan">
      <formula>0</formula>
    </cfRule>
    <cfRule type="cellIs" dxfId="29760" priority="432" operator="lessThan">
      <formula>-105575</formula>
    </cfRule>
  </conditionalFormatting>
  <conditionalFormatting sqref="BB274:BB275">
    <cfRule type="cellIs" dxfId="29759" priority="429" operator="lessThan">
      <formula>0</formula>
    </cfRule>
    <cfRule type="cellIs" dxfId="29758" priority="430" operator="lessThan">
      <formula>-105575</formula>
    </cfRule>
  </conditionalFormatting>
  <conditionalFormatting sqref="BB274:BB275">
    <cfRule type="cellIs" dxfId="29757" priority="427" operator="lessThan">
      <formula>0</formula>
    </cfRule>
    <cfRule type="cellIs" dxfId="29756" priority="428" operator="lessThan">
      <formula>-105575</formula>
    </cfRule>
  </conditionalFormatting>
  <conditionalFormatting sqref="BB274:BB275">
    <cfRule type="cellIs" dxfId="29755" priority="425" operator="lessThan">
      <formula>0</formula>
    </cfRule>
    <cfRule type="cellIs" dxfId="29754" priority="426" operator="lessThan">
      <formula>-105575</formula>
    </cfRule>
  </conditionalFormatting>
  <conditionalFormatting sqref="BB274:BB275">
    <cfRule type="cellIs" dxfId="29753" priority="423" operator="lessThan">
      <formula>0</formula>
    </cfRule>
    <cfRule type="cellIs" dxfId="29752" priority="424" operator="lessThan">
      <formula>-105575</formula>
    </cfRule>
  </conditionalFormatting>
  <conditionalFormatting sqref="BB274:BB275">
    <cfRule type="cellIs" dxfId="29751" priority="421" operator="lessThan">
      <formula>0</formula>
    </cfRule>
    <cfRule type="cellIs" dxfId="29750" priority="422" operator="lessThan">
      <formula>-105575</formula>
    </cfRule>
  </conditionalFormatting>
  <conditionalFormatting sqref="BB274:BB275">
    <cfRule type="cellIs" dxfId="29749" priority="419" operator="lessThan">
      <formula>0</formula>
    </cfRule>
    <cfRule type="cellIs" dxfId="29748" priority="420" operator="lessThan">
      <formula>-105575</formula>
    </cfRule>
  </conditionalFormatting>
  <conditionalFormatting sqref="BB274:BB275">
    <cfRule type="cellIs" dxfId="29747" priority="417" operator="lessThan">
      <formula>0</formula>
    </cfRule>
    <cfRule type="cellIs" dxfId="29746" priority="418" operator="lessThan">
      <formula>-105575</formula>
    </cfRule>
  </conditionalFormatting>
  <conditionalFormatting sqref="BB274:BB275">
    <cfRule type="cellIs" dxfId="29745" priority="415" operator="lessThan">
      <formula>0</formula>
    </cfRule>
    <cfRule type="cellIs" dxfId="29744" priority="416" operator="lessThan">
      <formula>-105575</formula>
    </cfRule>
  </conditionalFormatting>
  <conditionalFormatting sqref="BB278:BB282">
    <cfRule type="cellIs" dxfId="29743" priority="413" operator="lessThan">
      <formula>0</formula>
    </cfRule>
    <cfRule type="cellIs" dxfId="29742" priority="414" operator="lessThan">
      <formula>-105575</formula>
    </cfRule>
  </conditionalFormatting>
  <conditionalFormatting sqref="BB278:BB282">
    <cfRule type="cellIs" dxfId="29741" priority="411" operator="lessThan">
      <formula>0</formula>
    </cfRule>
    <cfRule type="cellIs" dxfId="29740" priority="412" operator="lessThan">
      <formula>-105575</formula>
    </cfRule>
  </conditionalFormatting>
  <conditionalFormatting sqref="BB278:BB282">
    <cfRule type="cellIs" dxfId="29739" priority="409" operator="lessThan">
      <formula>0</formula>
    </cfRule>
    <cfRule type="cellIs" dxfId="29738" priority="410" operator="lessThan">
      <formula>-105575</formula>
    </cfRule>
  </conditionalFormatting>
  <conditionalFormatting sqref="BB278:BB282">
    <cfRule type="cellIs" dxfId="29737" priority="407" operator="lessThan">
      <formula>0</formula>
    </cfRule>
    <cfRule type="cellIs" dxfId="29736" priority="408" operator="lessThan">
      <formula>-105575</formula>
    </cfRule>
  </conditionalFormatting>
  <conditionalFormatting sqref="BB278:BB282">
    <cfRule type="cellIs" dxfId="29735" priority="405" operator="lessThan">
      <formula>0</formula>
    </cfRule>
    <cfRule type="cellIs" dxfId="29734" priority="406" operator="lessThan">
      <formula>-105575</formula>
    </cfRule>
  </conditionalFormatting>
  <conditionalFormatting sqref="BB278:BB282">
    <cfRule type="cellIs" dxfId="29733" priority="403" operator="lessThan">
      <formula>0</formula>
    </cfRule>
    <cfRule type="cellIs" dxfId="29732" priority="404" operator="lessThan">
      <formula>-105575</formula>
    </cfRule>
  </conditionalFormatting>
  <conditionalFormatting sqref="BB278:BB282">
    <cfRule type="cellIs" dxfId="29731" priority="401" operator="lessThan">
      <formula>0</formula>
    </cfRule>
    <cfRule type="cellIs" dxfId="29730" priority="402" operator="lessThan">
      <formula>-105575</formula>
    </cfRule>
  </conditionalFormatting>
  <conditionalFormatting sqref="BB278:BB282">
    <cfRule type="cellIs" dxfId="29729" priority="399" operator="lessThan">
      <formula>0</formula>
    </cfRule>
    <cfRule type="cellIs" dxfId="29728" priority="400" operator="lessThan">
      <formula>-105575</formula>
    </cfRule>
  </conditionalFormatting>
  <conditionalFormatting sqref="BB278:BB282">
    <cfRule type="cellIs" dxfId="29727" priority="397" operator="lessThan">
      <formula>0</formula>
    </cfRule>
    <cfRule type="cellIs" dxfId="29726" priority="398" operator="lessThan">
      <formula>-105575</formula>
    </cfRule>
  </conditionalFormatting>
  <conditionalFormatting sqref="BB285:BB288">
    <cfRule type="cellIs" dxfId="29725" priority="395" operator="lessThan">
      <formula>0</formula>
    </cfRule>
    <cfRule type="cellIs" dxfId="29724" priority="396" operator="lessThan">
      <formula>-105575</formula>
    </cfRule>
  </conditionalFormatting>
  <conditionalFormatting sqref="BB285:BB288">
    <cfRule type="cellIs" dxfId="29723" priority="393" operator="lessThan">
      <formula>0</formula>
    </cfRule>
    <cfRule type="cellIs" dxfId="29722" priority="394" operator="lessThan">
      <formula>-105575</formula>
    </cfRule>
  </conditionalFormatting>
  <conditionalFormatting sqref="BB285:BB288">
    <cfRule type="cellIs" dxfId="29721" priority="391" operator="lessThan">
      <formula>0</formula>
    </cfRule>
    <cfRule type="cellIs" dxfId="29720" priority="392" operator="lessThan">
      <formula>-105575</formula>
    </cfRule>
  </conditionalFormatting>
  <conditionalFormatting sqref="BB285:BB288">
    <cfRule type="cellIs" dxfId="29719" priority="389" operator="lessThan">
      <formula>0</formula>
    </cfRule>
    <cfRule type="cellIs" dxfId="29718" priority="390" operator="lessThan">
      <formula>-105575</formula>
    </cfRule>
  </conditionalFormatting>
  <conditionalFormatting sqref="BB285:BB288">
    <cfRule type="cellIs" dxfId="29717" priority="387" operator="lessThan">
      <formula>0</formula>
    </cfRule>
    <cfRule type="cellIs" dxfId="29716" priority="388" operator="lessThan">
      <formula>-105575</formula>
    </cfRule>
  </conditionalFormatting>
  <conditionalFormatting sqref="BB285:BB288">
    <cfRule type="cellIs" dxfId="29715" priority="385" operator="lessThan">
      <formula>0</formula>
    </cfRule>
    <cfRule type="cellIs" dxfId="29714" priority="386" operator="lessThan">
      <formula>-105575</formula>
    </cfRule>
  </conditionalFormatting>
  <conditionalFormatting sqref="BB285:BB288">
    <cfRule type="cellIs" dxfId="29713" priority="383" operator="lessThan">
      <formula>0</formula>
    </cfRule>
    <cfRule type="cellIs" dxfId="29712" priority="384" operator="lessThan">
      <formula>-105575</formula>
    </cfRule>
  </conditionalFormatting>
  <conditionalFormatting sqref="BB285:BB288">
    <cfRule type="cellIs" dxfId="29711" priority="381" operator="lessThan">
      <formula>0</formula>
    </cfRule>
    <cfRule type="cellIs" dxfId="29710" priority="382" operator="lessThan">
      <formula>-105575</formula>
    </cfRule>
  </conditionalFormatting>
  <conditionalFormatting sqref="BB285:BB288">
    <cfRule type="cellIs" dxfId="29709" priority="379" operator="lessThan">
      <formula>0</formula>
    </cfRule>
    <cfRule type="cellIs" dxfId="29708" priority="380" operator="lessThan">
      <formula>-105575</formula>
    </cfRule>
  </conditionalFormatting>
  <conditionalFormatting sqref="BB203 BB220:BB221 BB235:BB243 BB231:BB233 BB212:BB213 BB225:BB226">
    <cfRule type="cellIs" dxfId="29707" priority="377" operator="lessThan">
      <formula>0</formula>
    </cfRule>
    <cfRule type="cellIs" dxfId="29706" priority="378" operator="lessThan">
      <formula>-105575</formula>
    </cfRule>
  </conditionalFormatting>
  <conditionalFormatting sqref="BB220 BB212:BB213 BB235:BB238 BB240:BB243 BB225:BB226 BB231:BB233">
    <cfRule type="cellIs" dxfId="29705" priority="375" operator="lessThan">
      <formula>0</formula>
    </cfRule>
    <cfRule type="cellIs" dxfId="29704" priority="376" operator="lessThan">
      <formula>-105575</formula>
    </cfRule>
  </conditionalFormatting>
  <conditionalFormatting sqref="BB220:BB221 BB243 BB226 BB231:BB236 BB238:BB241 BB203 BB213">
    <cfRule type="cellIs" dxfId="29703" priority="373" operator="lessThan">
      <formula>0</formula>
    </cfRule>
    <cfRule type="cellIs" dxfId="29702" priority="374" operator="lessThan">
      <formula>-105575</formula>
    </cfRule>
  </conditionalFormatting>
  <conditionalFormatting sqref="BB235:BB243 BB231:BB233 BB220 BB212:BB213 BB225:BB226">
    <cfRule type="cellIs" dxfId="29701" priority="371" operator="lessThan">
      <formula>0</formula>
    </cfRule>
    <cfRule type="cellIs" dxfId="29700" priority="372" operator="lessThan">
      <formula>-105575</formula>
    </cfRule>
  </conditionalFormatting>
  <conditionalFormatting sqref="BB220:BB221 BB237:BB243 BB203 BB231:BB235 BB212:BB213 BB225:BB226">
    <cfRule type="cellIs" dxfId="29699" priority="369" operator="lessThan">
      <formula>0</formula>
    </cfRule>
    <cfRule type="cellIs" dxfId="29698" priority="370" operator="lessThan">
      <formula>-105575</formula>
    </cfRule>
  </conditionalFormatting>
  <conditionalFormatting sqref="BB220:BB221 BB237:BB240 BB242:BB243 BB225:BB226 BB231:BB235">
    <cfRule type="cellIs" dxfId="29697" priority="367" operator="lessThan">
      <formula>0</formula>
    </cfRule>
    <cfRule type="cellIs" dxfId="29696" priority="368" operator="lessThan">
      <formula>-105575</formula>
    </cfRule>
  </conditionalFormatting>
  <conditionalFormatting sqref="BB212 BB231 BB233:BB238 BB240:BB243 BB225">
    <cfRule type="cellIs" dxfId="29695" priority="365" operator="lessThan">
      <formula>0</formula>
    </cfRule>
    <cfRule type="cellIs" dxfId="29694" priority="366" operator="lessThan">
      <formula>-105575</formula>
    </cfRule>
  </conditionalFormatting>
  <conditionalFormatting sqref="BB237:BB243 BB231:BB235 BB220:BB221 BB225:BB226">
    <cfRule type="cellIs" dxfId="29693" priority="363" operator="lessThan">
      <formula>0</formula>
    </cfRule>
    <cfRule type="cellIs" dxfId="29692" priority="364" operator="lessThan">
      <formula>-105575</formula>
    </cfRule>
  </conditionalFormatting>
  <conditionalFormatting sqref="BB233:BB237 BB231 BB239:BB243">
    <cfRule type="cellIs" dxfId="29691" priority="361" operator="lessThan">
      <formula>0</formula>
    </cfRule>
    <cfRule type="cellIs" dxfId="29690" priority="362" operator="lessThan">
      <formula>-105575</formula>
    </cfRule>
  </conditionalFormatting>
  <conditionalFormatting sqref="BB233:BB237 BB231 BB239:BB243">
    <cfRule type="cellIs" dxfId="29689" priority="359" operator="lessThan">
      <formula>0</formula>
    </cfRule>
    <cfRule type="cellIs" dxfId="29688" priority="360" operator="lessThan">
      <formula>-105575</formula>
    </cfRule>
  </conditionalFormatting>
  <conditionalFormatting sqref="BB119:BB128 BB106:BB117 BB101:BB104 BB80:BB99">
    <cfRule type="cellIs" dxfId="29687" priority="357" operator="lessThan">
      <formula>0</formula>
    </cfRule>
    <cfRule type="cellIs" dxfId="29686" priority="358" operator="lessThan">
      <formula>-105575</formula>
    </cfRule>
  </conditionalFormatting>
  <conditionalFormatting sqref="BB130 BB132 BB134">
    <cfRule type="cellIs" dxfId="29685" priority="355" operator="lessThan">
      <formula>0</formula>
    </cfRule>
    <cfRule type="cellIs" dxfId="29684" priority="356" operator="lessThan">
      <formula>-105575</formula>
    </cfRule>
  </conditionalFormatting>
  <conditionalFormatting sqref="BB130 BB132 BB134">
    <cfRule type="cellIs" dxfId="29683" priority="353" operator="lessThan">
      <formula>0</formula>
    </cfRule>
    <cfRule type="cellIs" dxfId="29682" priority="354" operator="lessThan">
      <formula>-105575</formula>
    </cfRule>
  </conditionalFormatting>
  <conditionalFormatting sqref="BB129 BB131 BB133 BB135">
    <cfRule type="cellIs" dxfId="29681" priority="351" operator="lessThan">
      <formula>0</formula>
    </cfRule>
    <cfRule type="cellIs" dxfId="29680" priority="352" operator="lessThan">
      <formula>-105575</formula>
    </cfRule>
  </conditionalFormatting>
  <conditionalFormatting sqref="BB140 BB145 BB142:BB143 BB137:BB138">
    <cfRule type="cellIs" dxfId="29679" priority="349" operator="lessThan">
      <formula>0</formula>
    </cfRule>
    <cfRule type="cellIs" dxfId="29678" priority="350" operator="lessThan">
      <formula>-105575</formula>
    </cfRule>
  </conditionalFormatting>
  <conditionalFormatting sqref="BB149">
    <cfRule type="cellIs" dxfId="29677" priority="347" operator="lessThan">
      <formula>0</formula>
    </cfRule>
    <cfRule type="cellIs" dxfId="29676" priority="348" operator="lessThan">
      <formula>-105575</formula>
    </cfRule>
  </conditionalFormatting>
  <conditionalFormatting sqref="BB129:BB138 BB140:BB149">
    <cfRule type="cellIs" dxfId="29675" priority="345" operator="lessThan">
      <formula>0</formula>
    </cfRule>
    <cfRule type="cellIs" dxfId="29674" priority="346" operator="lessThan">
      <formula>-105575</formula>
    </cfRule>
  </conditionalFormatting>
  <conditionalFormatting sqref="BB86:BB87 BB89:BB91 BB141:BB149 BB124:BB133 BB107:BB110 BB112:BB117 BB119:BB122 BB135:BB138 BB101:BB104 BB80:BB84 BB94:BB99">
    <cfRule type="cellIs" dxfId="29673" priority="343" operator="lessThan">
      <formula>0</formula>
    </cfRule>
    <cfRule type="cellIs" dxfId="29672" priority="344" operator="lessThan">
      <formula>-105575</formula>
    </cfRule>
  </conditionalFormatting>
  <conditionalFormatting sqref="BB129 BB131 BB133 BB135">
    <cfRule type="cellIs" dxfId="29671" priority="341" operator="lessThan">
      <formula>0</formula>
    </cfRule>
    <cfRule type="cellIs" dxfId="29670" priority="342" operator="lessThan">
      <formula>-105575</formula>
    </cfRule>
  </conditionalFormatting>
  <conditionalFormatting sqref="BB146 BB144 BB141">
    <cfRule type="cellIs" dxfId="29669" priority="339" operator="lessThan">
      <formula>0</formula>
    </cfRule>
    <cfRule type="cellIs" dxfId="29668" priority="340" operator="lessThan">
      <formula>-105575</formula>
    </cfRule>
  </conditionalFormatting>
  <conditionalFormatting sqref="BB146 BB144 BB141">
    <cfRule type="cellIs" dxfId="29667" priority="337" operator="lessThan">
      <formula>0</formula>
    </cfRule>
    <cfRule type="cellIs" dxfId="29666" priority="338" operator="lessThan">
      <formula>-105575</formula>
    </cfRule>
  </conditionalFormatting>
  <conditionalFormatting sqref="BB140 BB145 BB142:BB143 BB137:BB138">
    <cfRule type="cellIs" dxfId="29665" priority="335" operator="lessThan">
      <formula>0</formula>
    </cfRule>
    <cfRule type="cellIs" dxfId="29664" priority="336" operator="lessThan">
      <formula>-105575</formula>
    </cfRule>
  </conditionalFormatting>
  <conditionalFormatting sqref="BB149">
    <cfRule type="cellIs" dxfId="29663" priority="333" operator="lessThan">
      <formula>0</formula>
    </cfRule>
    <cfRule type="cellIs" dxfId="29662" priority="334" operator="lessThan">
      <formula>-105575</formula>
    </cfRule>
  </conditionalFormatting>
  <conditionalFormatting sqref="BB86:BB87 BB89:BB91 BB141:BB149 BB124:BB133 BB107:BB110 BB112:BB117 BB119:BB122 BB135:BB138 BB101:BB104 BB80:BB84 BB94:BB99">
    <cfRule type="cellIs" dxfId="29661" priority="331" operator="lessThan">
      <formula>0</formula>
    </cfRule>
    <cfRule type="cellIs" dxfId="2966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9659" priority="329" operator="lessThan">
      <formula>0</formula>
    </cfRule>
    <cfRule type="cellIs" dxfId="29658" priority="330" operator="lessThan">
      <formula>-105575</formula>
    </cfRule>
  </conditionalFormatting>
  <conditionalFormatting sqref="BB41">
    <cfRule type="cellIs" dxfId="29657" priority="327" operator="lessThan">
      <formula>0</formula>
    </cfRule>
    <cfRule type="cellIs" dxfId="29656" priority="328" operator="lessThan">
      <formula>-105575</formula>
    </cfRule>
  </conditionalFormatting>
  <conditionalFormatting sqref="BB152:BB155">
    <cfRule type="cellIs" dxfId="29655" priority="325" operator="lessThan">
      <formula>0</formula>
    </cfRule>
    <cfRule type="cellIs" dxfId="29654" priority="326" operator="lessThan">
      <formula>-105575</formula>
    </cfRule>
  </conditionalFormatting>
  <conditionalFormatting sqref="BB152:BB155">
    <cfRule type="cellIs" dxfId="29653" priority="323" operator="lessThan">
      <formula>0</formula>
    </cfRule>
    <cfRule type="cellIs" dxfId="29652" priority="324" operator="lessThan">
      <formula>-105575</formula>
    </cfRule>
  </conditionalFormatting>
  <conditionalFormatting sqref="BB152:BB155">
    <cfRule type="cellIs" dxfId="29651" priority="321" operator="lessThan">
      <formula>0</formula>
    </cfRule>
    <cfRule type="cellIs" dxfId="29650" priority="322" operator="lessThan">
      <formula>-105575</formula>
    </cfRule>
  </conditionalFormatting>
  <conditionalFormatting sqref="BB157:BB158">
    <cfRule type="cellIs" dxfId="29649" priority="319" operator="lessThan">
      <formula>0</formula>
    </cfRule>
    <cfRule type="cellIs" dxfId="29648" priority="320" operator="lessThan">
      <formula>-105575</formula>
    </cfRule>
  </conditionalFormatting>
  <conditionalFormatting sqref="BB157:BB158">
    <cfRule type="cellIs" dxfId="29647" priority="317" operator="lessThan">
      <formula>0</formula>
    </cfRule>
    <cfRule type="cellIs" dxfId="29646" priority="318" operator="lessThan">
      <formula>-105575</formula>
    </cfRule>
  </conditionalFormatting>
  <conditionalFormatting sqref="BB157:BB158">
    <cfRule type="cellIs" dxfId="29645" priority="315" operator="lessThan">
      <formula>0</formula>
    </cfRule>
    <cfRule type="cellIs" dxfId="29644" priority="316" operator="lessThan">
      <formula>-105575</formula>
    </cfRule>
  </conditionalFormatting>
  <conditionalFormatting sqref="BB160:BB161">
    <cfRule type="cellIs" dxfId="29643" priority="313" operator="lessThan">
      <formula>0</formula>
    </cfRule>
    <cfRule type="cellIs" dxfId="29642" priority="314" operator="lessThan">
      <formula>-105575</formula>
    </cfRule>
  </conditionalFormatting>
  <conditionalFormatting sqref="BB160:BB161">
    <cfRule type="cellIs" dxfId="29641" priority="311" operator="lessThan">
      <formula>0</formula>
    </cfRule>
    <cfRule type="cellIs" dxfId="29640" priority="312" operator="lessThan">
      <formula>-105575</formula>
    </cfRule>
  </conditionalFormatting>
  <conditionalFormatting sqref="BB160:BB161">
    <cfRule type="cellIs" dxfId="29639" priority="309" operator="lessThan">
      <formula>0</formula>
    </cfRule>
    <cfRule type="cellIs" dxfId="29638" priority="310" operator="lessThan">
      <formula>-105575</formula>
    </cfRule>
  </conditionalFormatting>
  <conditionalFormatting sqref="BB164:BB167">
    <cfRule type="cellIs" dxfId="29637" priority="307" operator="lessThan">
      <formula>0</formula>
    </cfRule>
    <cfRule type="cellIs" dxfId="29636" priority="308" operator="lessThan">
      <formula>-105575</formula>
    </cfRule>
  </conditionalFormatting>
  <conditionalFormatting sqref="BB164:BB167">
    <cfRule type="cellIs" dxfId="29635" priority="305" operator="lessThan">
      <formula>0</formula>
    </cfRule>
    <cfRule type="cellIs" dxfId="29634" priority="306" operator="lessThan">
      <formula>-105575</formula>
    </cfRule>
  </conditionalFormatting>
  <conditionalFormatting sqref="BB164:BB167">
    <cfRule type="cellIs" dxfId="29633" priority="303" operator="lessThan">
      <formula>0</formula>
    </cfRule>
    <cfRule type="cellIs" dxfId="29632" priority="304" operator="lessThan">
      <formula>-105575</formula>
    </cfRule>
  </conditionalFormatting>
  <conditionalFormatting sqref="BB169:BB177">
    <cfRule type="cellIs" dxfId="29631" priority="301" operator="lessThan">
      <formula>0</formula>
    </cfRule>
    <cfRule type="cellIs" dxfId="29630" priority="302" operator="lessThan">
      <formula>-105575</formula>
    </cfRule>
  </conditionalFormatting>
  <conditionalFormatting sqref="BB169:BB177">
    <cfRule type="cellIs" dxfId="29629" priority="299" operator="lessThan">
      <formula>0</formula>
    </cfRule>
    <cfRule type="cellIs" dxfId="29628" priority="300" operator="lessThan">
      <formula>-105575</formula>
    </cfRule>
  </conditionalFormatting>
  <conditionalFormatting sqref="BB169:BB177">
    <cfRule type="cellIs" dxfId="29627" priority="297" operator="lessThan">
      <formula>0</formula>
    </cfRule>
    <cfRule type="cellIs" dxfId="29626" priority="298" operator="lessThan">
      <formula>-105575</formula>
    </cfRule>
  </conditionalFormatting>
  <conditionalFormatting sqref="BB179:BB180">
    <cfRule type="cellIs" dxfId="29625" priority="295" operator="lessThan">
      <formula>0</formula>
    </cfRule>
    <cfRule type="cellIs" dxfId="29624" priority="296" operator="lessThan">
      <formula>-105575</formula>
    </cfRule>
  </conditionalFormatting>
  <conditionalFormatting sqref="BB179:BB180">
    <cfRule type="cellIs" dxfId="29623" priority="293" operator="lessThan">
      <formula>0</formula>
    </cfRule>
    <cfRule type="cellIs" dxfId="29622" priority="294" operator="lessThan">
      <formula>-105575</formula>
    </cfRule>
  </conditionalFormatting>
  <conditionalFormatting sqref="BB179:BB180">
    <cfRule type="cellIs" dxfId="29621" priority="291" operator="lessThan">
      <formula>0</formula>
    </cfRule>
    <cfRule type="cellIs" dxfId="29620" priority="292" operator="lessThan">
      <formula>-105575</formula>
    </cfRule>
  </conditionalFormatting>
  <conditionalFormatting sqref="BB183:BB189">
    <cfRule type="cellIs" dxfId="29619" priority="289" operator="lessThan">
      <formula>0</formula>
    </cfRule>
    <cfRule type="cellIs" dxfId="29618" priority="290" operator="lessThan">
      <formula>-105575</formula>
    </cfRule>
  </conditionalFormatting>
  <conditionalFormatting sqref="BB183:BB189">
    <cfRule type="cellIs" dxfId="29617" priority="287" operator="lessThan">
      <formula>0</formula>
    </cfRule>
    <cfRule type="cellIs" dxfId="29616" priority="288" operator="lessThan">
      <formula>-105575</formula>
    </cfRule>
  </conditionalFormatting>
  <conditionalFormatting sqref="BB183:BB189">
    <cfRule type="cellIs" dxfId="29615" priority="285" operator="lessThan">
      <formula>0</formula>
    </cfRule>
    <cfRule type="cellIs" dxfId="29614" priority="286" operator="lessThan">
      <formula>-105575</formula>
    </cfRule>
  </conditionalFormatting>
  <conditionalFormatting sqref="BB191:BB192">
    <cfRule type="cellIs" dxfId="29613" priority="283" operator="lessThan">
      <formula>0</formula>
    </cfRule>
    <cfRule type="cellIs" dxfId="29612" priority="284" operator="lessThan">
      <formula>-105575</formula>
    </cfRule>
  </conditionalFormatting>
  <conditionalFormatting sqref="BB191:BB192">
    <cfRule type="cellIs" dxfId="29611" priority="281" operator="lessThan">
      <formula>0</formula>
    </cfRule>
    <cfRule type="cellIs" dxfId="29610" priority="282" operator="lessThan">
      <formula>-105575</formula>
    </cfRule>
  </conditionalFormatting>
  <conditionalFormatting sqref="BB191:BB192">
    <cfRule type="cellIs" dxfId="29609" priority="279" operator="lessThan">
      <formula>0</formula>
    </cfRule>
    <cfRule type="cellIs" dxfId="29608" priority="280" operator="lessThan">
      <formula>-105575</formula>
    </cfRule>
  </conditionalFormatting>
  <conditionalFormatting sqref="BB194:BB195">
    <cfRule type="cellIs" dxfId="29607" priority="277" operator="lessThan">
      <formula>0</formula>
    </cfRule>
    <cfRule type="cellIs" dxfId="29606" priority="278" operator="lessThan">
      <formula>-105575</formula>
    </cfRule>
  </conditionalFormatting>
  <conditionalFormatting sqref="BB194:BB195">
    <cfRule type="cellIs" dxfId="29605" priority="275" operator="lessThan">
      <formula>0</formula>
    </cfRule>
    <cfRule type="cellIs" dxfId="29604" priority="276" operator="lessThan">
      <formula>-105575</formula>
    </cfRule>
  </conditionalFormatting>
  <conditionalFormatting sqref="BB194:BB195">
    <cfRule type="cellIs" dxfId="29603" priority="273" operator="lessThan">
      <formula>0</formula>
    </cfRule>
    <cfRule type="cellIs" dxfId="29602" priority="274" operator="lessThan">
      <formula>-105575</formula>
    </cfRule>
  </conditionalFormatting>
  <conditionalFormatting sqref="BB199:BB202">
    <cfRule type="cellIs" dxfId="29601" priority="271" operator="lessThan">
      <formula>0</formula>
    </cfRule>
    <cfRule type="cellIs" dxfId="29600" priority="272" operator="lessThan">
      <formula>-105575</formula>
    </cfRule>
  </conditionalFormatting>
  <conditionalFormatting sqref="BB199:BB202">
    <cfRule type="cellIs" dxfId="29599" priority="269" operator="lessThan">
      <formula>0</formula>
    </cfRule>
    <cfRule type="cellIs" dxfId="29598" priority="270" operator="lessThan">
      <formula>-105575</formula>
    </cfRule>
  </conditionalFormatting>
  <conditionalFormatting sqref="BB199:BB202">
    <cfRule type="cellIs" dxfId="29597" priority="267" operator="lessThan">
      <formula>0</formula>
    </cfRule>
    <cfRule type="cellIs" dxfId="29596" priority="268" operator="lessThan">
      <formula>-105575</formula>
    </cfRule>
  </conditionalFormatting>
  <conditionalFormatting sqref="BB204:BB208">
    <cfRule type="cellIs" dxfId="29595" priority="265" operator="lessThan">
      <formula>0</formula>
    </cfRule>
    <cfRule type="cellIs" dxfId="29594" priority="266" operator="lessThan">
      <formula>-105575</formula>
    </cfRule>
  </conditionalFormatting>
  <conditionalFormatting sqref="BB204:BB208">
    <cfRule type="cellIs" dxfId="29593" priority="263" operator="lessThan">
      <formula>0</formula>
    </cfRule>
    <cfRule type="cellIs" dxfId="29592" priority="264" operator="lessThan">
      <formula>-105575</formula>
    </cfRule>
  </conditionalFormatting>
  <conditionalFormatting sqref="BB204:BB208">
    <cfRule type="cellIs" dxfId="29591" priority="261" operator="lessThan">
      <formula>0</formula>
    </cfRule>
    <cfRule type="cellIs" dxfId="29590" priority="262" operator="lessThan">
      <formula>-105575</formula>
    </cfRule>
  </conditionalFormatting>
  <conditionalFormatting sqref="BB210:BB211">
    <cfRule type="cellIs" dxfId="29589" priority="259" operator="lessThan">
      <formula>0</formula>
    </cfRule>
    <cfRule type="cellIs" dxfId="29588" priority="260" operator="lessThan">
      <formula>-105575</formula>
    </cfRule>
  </conditionalFormatting>
  <conditionalFormatting sqref="BB210:BB211">
    <cfRule type="cellIs" dxfId="29587" priority="257" operator="lessThan">
      <formula>0</formula>
    </cfRule>
    <cfRule type="cellIs" dxfId="29586" priority="258" operator="lessThan">
      <formula>-105575</formula>
    </cfRule>
  </conditionalFormatting>
  <conditionalFormatting sqref="BB210:BB211">
    <cfRule type="cellIs" dxfId="29585" priority="255" operator="lessThan">
      <formula>0</formula>
    </cfRule>
    <cfRule type="cellIs" dxfId="29584" priority="256" operator="lessThan">
      <formula>-105575</formula>
    </cfRule>
  </conditionalFormatting>
  <conditionalFormatting sqref="BB214:BB219">
    <cfRule type="cellIs" dxfId="29583" priority="253" operator="lessThan">
      <formula>0</formula>
    </cfRule>
    <cfRule type="cellIs" dxfId="29582" priority="254" operator="lessThan">
      <formula>-105575</formula>
    </cfRule>
  </conditionalFormatting>
  <conditionalFormatting sqref="BB214:BB219">
    <cfRule type="cellIs" dxfId="29581" priority="251" operator="lessThan">
      <formula>0</formula>
    </cfRule>
    <cfRule type="cellIs" dxfId="29580" priority="252" operator="lessThan">
      <formula>-105575</formula>
    </cfRule>
  </conditionalFormatting>
  <conditionalFormatting sqref="BB214:BB219">
    <cfRule type="cellIs" dxfId="29579" priority="249" operator="lessThan">
      <formula>0</formula>
    </cfRule>
    <cfRule type="cellIs" dxfId="29578" priority="250" operator="lessThan">
      <formula>-105575</formula>
    </cfRule>
  </conditionalFormatting>
  <conditionalFormatting sqref="BB222:BB224">
    <cfRule type="cellIs" dxfId="29577" priority="247" operator="lessThan">
      <formula>0</formula>
    </cfRule>
    <cfRule type="cellIs" dxfId="29576" priority="248" operator="lessThan">
      <formula>-105575</formula>
    </cfRule>
  </conditionalFormatting>
  <conditionalFormatting sqref="BB222:BB224">
    <cfRule type="cellIs" dxfId="29575" priority="245" operator="lessThan">
      <formula>0</formula>
    </cfRule>
    <cfRule type="cellIs" dxfId="29574" priority="246" operator="lessThan">
      <formula>-105575</formula>
    </cfRule>
  </conditionalFormatting>
  <conditionalFormatting sqref="BB222:BB224">
    <cfRule type="cellIs" dxfId="29573" priority="243" operator="lessThan">
      <formula>0</formula>
    </cfRule>
    <cfRule type="cellIs" dxfId="29572" priority="244" operator="lessThan">
      <formula>-105575</formula>
    </cfRule>
  </conditionalFormatting>
  <conditionalFormatting sqref="BB227:BB230">
    <cfRule type="cellIs" dxfId="29571" priority="241" operator="lessThan">
      <formula>0</formula>
    </cfRule>
    <cfRule type="cellIs" dxfId="29570" priority="242" operator="lessThan">
      <formula>-105575</formula>
    </cfRule>
  </conditionalFormatting>
  <conditionalFormatting sqref="BB227:BB230">
    <cfRule type="cellIs" dxfId="29569" priority="239" operator="lessThan">
      <formula>0</formula>
    </cfRule>
    <cfRule type="cellIs" dxfId="29568" priority="240" operator="lessThan">
      <formula>-105575</formula>
    </cfRule>
  </conditionalFormatting>
  <conditionalFormatting sqref="BB227:BB230">
    <cfRule type="cellIs" dxfId="29567" priority="237" operator="lessThan">
      <formula>0</formula>
    </cfRule>
    <cfRule type="cellIs" dxfId="29566" priority="238" operator="lessThan">
      <formula>-105575</formula>
    </cfRule>
  </conditionalFormatting>
  <conditionalFormatting sqref="BB246:BB249">
    <cfRule type="cellIs" dxfId="29565" priority="235" operator="lessThan">
      <formula>0</formula>
    </cfRule>
    <cfRule type="cellIs" dxfId="29564" priority="236" operator="lessThan">
      <formula>-105575</formula>
    </cfRule>
  </conditionalFormatting>
  <conditionalFormatting sqref="BB246:BB249">
    <cfRule type="cellIs" dxfId="29563" priority="233" operator="lessThan">
      <formula>0</formula>
    </cfRule>
    <cfRule type="cellIs" dxfId="29562" priority="234" operator="lessThan">
      <formula>-105575</formula>
    </cfRule>
  </conditionalFormatting>
  <conditionalFormatting sqref="BB246:BB249">
    <cfRule type="cellIs" dxfId="29561" priority="231" operator="lessThan">
      <formula>0</formula>
    </cfRule>
    <cfRule type="cellIs" dxfId="29560" priority="232" operator="lessThan">
      <formula>-105575</formula>
    </cfRule>
  </conditionalFormatting>
  <conditionalFormatting sqref="BB246:BB249">
    <cfRule type="cellIs" dxfId="29559" priority="229" operator="lessThan">
      <formula>0</formula>
    </cfRule>
    <cfRule type="cellIs" dxfId="29558" priority="230" operator="lessThan">
      <formula>-105575</formula>
    </cfRule>
  </conditionalFormatting>
  <conditionalFormatting sqref="BB246:BB249">
    <cfRule type="cellIs" dxfId="29557" priority="227" operator="lessThan">
      <formula>0</formula>
    </cfRule>
    <cfRule type="cellIs" dxfId="29556" priority="228" operator="lessThan">
      <formula>-105575</formula>
    </cfRule>
  </conditionalFormatting>
  <conditionalFormatting sqref="BB246:BB249">
    <cfRule type="cellIs" dxfId="29555" priority="225" operator="lessThan">
      <formula>0</formula>
    </cfRule>
    <cfRule type="cellIs" dxfId="29554" priority="226" operator="lessThan">
      <formula>-105575</formula>
    </cfRule>
  </conditionalFormatting>
  <conditionalFormatting sqref="BB246:BB249">
    <cfRule type="cellIs" dxfId="29553" priority="223" operator="lessThan">
      <formula>0</formula>
    </cfRule>
    <cfRule type="cellIs" dxfId="29552" priority="224" operator="lessThan">
      <formula>-105575</formula>
    </cfRule>
  </conditionalFormatting>
  <conditionalFormatting sqref="BB246:BB249">
    <cfRule type="cellIs" dxfId="29551" priority="221" operator="lessThan">
      <formula>0</formula>
    </cfRule>
    <cfRule type="cellIs" dxfId="29550" priority="222" operator="lessThan">
      <formula>-105575</formula>
    </cfRule>
  </conditionalFormatting>
  <conditionalFormatting sqref="BB246:BB249">
    <cfRule type="cellIs" dxfId="29549" priority="219" operator="lessThan">
      <formula>0</formula>
    </cfRule>
    <cfRule type="cellIs" dxfId="29548" priority="220" operator="lessThan">
      <formula>-105575</formula>
    </cfRule>
  </conditionalFormatting>
  <conditionalFormatting sqref="BB251:BB253">
    <cfRule type="cellIs" dxfId="29547" priority="217" operator="lessThan">
      <formula>0</formula>
    </cfRule>
    <cfRule type="cellIs" dxfId="29546" priority="218" operator="lessThan">
      <formula>-105575</formula>
    </cfRule>
  </conditionalFormatting>
  <conditionalFormatting sqref="BB251:BB253">
    <cfRule type="cellIs" dxfId="29545" priority="215" operator="lessThan">
      <formula>0</formula>
    </cfRule>
    <cfRule type="cellIs" dxfId="29544" priority="216" operator="lessThan">
      <formula>-105575</formula>
    </cfRule>
  </conditionalFormatting>
  <conditionalFormatting sqref="BB251:BB253">
    <cfRule type="cellIs" dxfId="29543" priority="213" operator="lessThan">
      <formula>0</formula>
    </cfRule>
    <cfRule type="cellIs" dxfId="29542" priority="214" operator="lessThan">
      <formula>-105575</formula>
    </cfRule>
  </conditionalFormatting>
  <conditionalFormatting sqref="BB251:BB253">
    <cfRule type="cellIs" dxfId="29541" priority="211" operator="lessThan">
      <formula>0</formula>
    </cfRule>
    <cfRule type="cellIs" dxfId="29540" priority="212" operator="lessThan">
      <formula>-105575</formula>
    </cfRule>
  </conditionalFormatting>
  <conditionalFormatting sqref="BB251:BB253">
    <cfRule type="cellIs" dxfId="29539" priority="209" operator="lessThan">
      <formula>0</formula>
    </cfRule>
    <cfRule type="cellIs" dxfId="29538" priority="210" operator="lessThan">
      <formula>-105575</formula>
    </cfRule>
  </conditionalFormatting>
  <conditionalFormatting sqref="BB251:BB253">
    <cfRule type="cellIs" dxfId="29537" priority="207" operator="lessThan">
      <formula>0</formula>
    </cfRule>
    <cfRule type="cellIs" dxfId="29536" priority="208" operator="lessThan">
      <formula>-105575</formula>
    </cfRule>
  </conditionalFormatting>
  <conditionalFormatting sqref="BB251:BB253">
    <cfRule type="cellIs" dxfId="29535" priority="205" operator="lessThan">
      <formula>0</formula>
    </cfRule>
    <cfRule type="cellIs" dxfId="29534" priority="206" operator="lessThan">
      <formula>-105575</formula>
    </cfRule>
  </conditionalFormatting>
  <conditionalFormatting sqref="BB251:BB253">
    <cfRule type="cellIs" dxfId="29533" priority="203" operator="lessThan">
      <formula>0</formula>
    </cfRule>
    <cfRule type="cellIs" dxfId="29532" priority="204" operator="lessThan">
      <formula>-105575</formula>
    </cfRule>
  </conditionalFormatting>
  <conditionalFormatting sqref="BB251:BB253">
    <cfRule type="cellIs" dxfId="29531" priority="201" operator="lessThan">
      <formula>0</formula>
    </cfRule>
    <cfRule type="cellIs" dxfId="29530" priority="202" operator="lessThan">
      <formula>-105575</formula>
    </cfRule>
  </conditionalFormatting>
  <conditionalFormatting sqref="BB255:BB257">
    <cfRule type="cellIs" dxfId="29529" priority="199" operator="lessThan">
      <formula>0</formula>
    </cfRule>
    <cfRule type="cellIs" dxfId="29528" priority="200" operator="lessThan">
      <formula>-105575</formula>
    </cfRule>
  </conditionalFormatting>
  <conditionalFormatting sqref="BB255:BB257">
    <cfRule type="cellIs" dxfId="29527" priority="197" operator="lessThan">
      <formula>0</formula>
    </cfRule>
    <cfRule type="cellIs" dxfId="29526" priority="198" operator="lessThan">
      <formula>-105575</formula>
    </cfRule>
  </conditionalFormatting>
  <conditionalFormatting sqref="BB255:BB257">
    <cfRule type="cellIs" dxfId="29525" priority="195" operator="lessThan">
      <formula>0</formula>
    </cfRule>
    <cfRule type="cellIs" dxfId="29524" priority="196" operator="lessThan">
      <formula>-105575</formula>
    </cfRule>
  </conditionalFormatting>
  <conditionalFormatting sqref="BB255:BB257">
    <cfRule type="cellIs" dxfId="29523" priority="193" operator="lessThan">
      <formula>0</formula>
    </cfRule>
    <cfRule type="cellIs" dxfId="29522" priority="194" operator="lessThan">
      <formula>-105575</formula>
    </cfRule>
  </conditionalFormatting>
  <conditionalFormatting sqref="BB255:BB257">
    <cfRule type="cellIs" dxfId="29521" priority="191" operator="lessThan">
      <formula>0</formula>
    </cfRule>
    <cfRule type="cellIs" dxfId="29520" priority="192" operator="lessThan">
      <formula>-105575</formula>
    </cfRule>
  </conditionalFormatting>
  <conditionalFormatting sqref="BB255:BB257">
    <cfRule type="cellIs" dxfId="29519" priority="189" operator="lessThan">
      <formula>0</formula>
    </cfRule>
    <cfRule type="cellIs" dxfId="29518" priority="190" operator="lessThan">
      <formula>-105575</formula>
    </cfRule>
  </conditionalFormatting>
  <conditionalFormatting sqref="BB255:BB257">
    <cfRule type="cellIs" dxfId="29517" priority="187" operator="lessThan">
      <formula>0</formula>
    </cfRule>
    <cfRule type="cellIs" dxfId="29516" priority="188" operator="lessThan">
      <formula>-105575</formula>
    </cfRule>
  </conditionalFormatting>
  <conditionalFormatting sqref="BB255:BB257">
    <cfRule type="cellIs" dxfId="29515" priority="185" operator="lessThan">
      <formula>0</formula>
    </cfRule>
    <cfRule type="cellIs" dxfId="29514" priority="186" operator="lessThan">
      <formula>-105575</formula>
    </cfRule>
  </conditionalFormatting>
  <conditionalFormatting sqref="BB255:BB257">
    <cfRule type="cellIs" dxfId="29513" priority="183" operator="lessThan">
      <formula>0</formula>
    </cfRule>
    <cfRule type="cellIs" dxfId="29512" priority="184" operator="lessThan">
      <formula>-105575</formula>
    </cfRule>
  </conditionalFormatting>
  <conditionalFormatting sqref="BB260:BB262">
    <cfRule type="cellIs" dxfId="29511" priority="181" operator="lessThan">
      <formula>0</formula>
    </cfRule>
    <cfRule type="cellIs" dxfId="29510" priority="182" operator="lessThan">
      <formula>-105575</formula>
    </cfRule>
  </conditionalFormatting>
  <conditionalFormatting sqref="BB260:BB262">
    <cfRule type="cellIs" dxfId="29509" priority="179" operator="lessThan">
      <formula>0</formula>
    </cfRule>
    <cfRule type="cellIs" dxfId="29508" priority="180" operator="lessThan">
      <formula>-105575</formula>
    </cfRule>
  </conditionalFormatting>
  <conditionalFormatting sqref="BB260:BB262">
    <cfRule type="cellIs" dxfId="29507" priority="177" operator="lessThan">
      <formula>0</formula>
    </cfRule>
    <cfRule type="cellIs" dxfId="29506" priority="178" operator="lessThan">
      <formula>-105575</formula>
    </cfRule>
  </conditionalFormatting>
  <conditionalFormatting sqref="BB260:BB262">
    <cfRule type="cellIs" dxfId="29505" priority="175" operator="lessThan">
      <formula>0</formula>
    </cfRule>
    <cfRule type="cellIs" dxfId="29504" priority="176" operator="lessThan">
      <formula>-105575</formula>
    </cfRule>
  </conditionalFormatting>
  <conditionalFormatting sqref="BB260:BB262">
    <cfRule type="cellIs" dxfId="29503" priority="173" operator="lessThan">
      <formula>0</formula>
    </cfRule>
    <cfRule type="cellIs" dxfId="29502" priority="174" operator="lessThan">
      <formula>-105575</formula>
    </cfRule>
  </conditionalFormatting>
  <conditionalFormatting sqref="BB260:BB262">
    <cfRule type="cellIs" dxfId="29501" priority="171" operator="lessThan">
      <formula>0</formula>
    </cfRule>
    <cfRule type="cellIs" dxfId="29500" priority="172" operator="lessThan">
      <formula>-105575</formula>
    </cfRule>
  </conditionalFormatting>
  <conditionalFormatting sqref="BB260:BB262">
    <cfRule type="cellIs" dxfId="29499" priority="169" operator="lessThan">
      <formula>0</formula>
    </cfRule>
    <cfRule type="cellIs" dxfId="29498" priority="170" operator="lessThan">
      <formula>-105575</formula>
    </cfRule>
  </conditionalFormatting>
  <conditionalFormatting sqref="BB260:BB262">
    <cfRule type="cellIs" dxfId="29497" priority="167" operator="lessThan">
      <formula>0</formula>
    </cfRule>
    <cfRule type="cellIs" dxfId="29496" priority="168" operator="lessThan">
      <formula>-105575</formula>
    </cfRule>
  </conditionalFormatting>
  <conditionalFormatting sqref="BB260:BB262">
    <cfRule type="cellIs" dxfId="29495" priority="165" operator="lessThan">
      <formula>0</formula>
    </cfRule>
    <cfRule type="cellIs" dxfId="29494" priority="166" operator="lessThan">
      <formula>-105575</formula>
    </cfRule>
  </conditionalFormatting>
  <conditionalFormatting sqref="BB264:BB267">
    <cfRule type="cellIs" dxfId="29493" priority="163" operator="lessThan">
      <formula>0</formula>
    </cfRule>
    <cfRule type="cellIs" dxfId="29492" priority="164" operator="lessThan">
      <formula>-105575</formula>
    </cfRule>
  </conditionalFormatting>
  <conditionalFormatting sqref="BB264:BB267">
    <cfRule type="cellIs" dxfId="29491" priority="161" operator="lessThan">
      <formula>0</formula>
    </cfRule>
    <cfRule type="cellIs" dxfId="29490" priority="162" operator="lessThan">
      <formula>-105575</formula>
    </cfRule>
  </conditionalFormatting>
  <conditionalFormatting sqref="BB264:BB267">
    <cfRule type="cellIs" dxfId="29489" priority="159" operator="lessThan">
      <formula>0</formula>
    </cfRule>
    <cfRule type="cellIs" dxfId="29488" priority="160" operator="lessThan">
      <formula>-105575</formula>
    </cfRule>
  </conditionalFormatting>
  <conditionalFormatting sqref="BB264:BB267">
    <cfRule type="cellIs" dxfId="29487" priority="157" operator="lessThan">
      <formula>0</formula>
    </cfRule>
    <cfRule type="cellIs" dxfId="29486" priority="158" operator="lessThan">
      <formula>-105575</formula>
    </cfRule>
  </conditionalFormatting>
  <conditionalFormatting sqref="BB264:BB267">
    <cfRule type="cellIs" dxfId="29485" priority="155" operator="lessThan">
      <formula>0</formula>
    </cfRule>
    <cfRule type="cellIs" dxfId="29484" priority="156" operator="lessThan">
      <formula>-105575</formula>
    </cfRule>
  </conditionalFormatting>
  <conditionalFormatting sqref="BB264:BB267">
    <cfRule type="cellIs" dxfId="29483" priority="153" operator="lessThan">
      <formula>0</formula>
    </cfRule>
    <cfRule type="cellIs" dxfId="29482" priority="154" operator="lessThan">
      <formula>-105575</formula>
    </cfRule>
  </conditionalFormatting>
  <conditionalFormatting sqref="BB264:BB267">
    <cfRule type="cellIs" dxfId="29481" priority="151" operator="lessThan">
      <formula>0</formula>
    </cfRule>
    <cfRule type="cellIs" dxfId="29480" priority="152" operator="lessThan">
      <formula>-105575</formula>
    </cfRule>
  </conditionalFormatting>
  <conditionalFormatting sqref="BB264:BB267">
    <cfRule type="cellIs" dxfId="29479" priority="149" operator="lessThan">
      <formula>0</formula>
    </cfRule>
    <cfRule type="cellIs" dxfId="29478" priority="150" operator="lessThan">
      <formula>-105575</formula>
    </cfRule>
  </conditionalFormatting>
  <conditionalFormatting sqref="BB264:BB267">
    <cfRule type="cellIs" dxfId="29477" priority="147" operator="lessThan">
      <formula>0</formula>
    </cfRule>
    <cfRule type="cellIs" dxfId="29476" priority="148" operator="lessThan">
      <formula>-105575</formula>
    </cfRule>
  </conditionalFormatting>
  <conditionalFormatting sqref="BB270:BB272">
    <cfRule type="cellIs" dxfId="29475" priority="145" operator="lessThan">
      <formula>0</formula>
    </cfRule>
    <cfRule type="cellIs" dxfId="29474" priority="146" operator="lessThan">
      <formula>-105575</formula>
    </cfRule>
  </conditionalFormatting>
  <conditionalFormatting sqref="BB270:BB272">
    <cfRule type="cellIs" dxfId="29473" priority="143" operator="lessThan">
      <formula>0</formula>
    </cfRule>
    <cfRule type="cellIs" dxfId="29472" priority="144" operator="lessThan">
      <formula>-105575</formula>
    </cfRule>
  </conditionalFormatting>
  <conditionalFormatting sqref="BB270:BB272">
    <cfRule type="cellIs" dxfId="29471" priority="141" operator="lessThan">
      <formula>0</formula>
    </cfRule>
    <cfRule type="cellIs" dxfId="29470" priority="142" operator="lessThan">
      <formula>-105575</formula>
    </cfRule>
  </conditionalFormatting>
  <conditionalFormatting sqref="BB270:BB272">
    <cfRule type="cellIs" dxfId="29469" priority="139" operator="lessThan">
      <formula>0</formula>
    </cfRule>
    <cfRule type="cellIs" dxfId="29468" priority="140" operator="lessThan">
      <formula>-105575</formula>
    </cfRule>
  </conditionalFormatting>
  <conditionalFormatting sqref="BB270:BB272">
    <cfRule type="cellIs" dxfId="29467" priority="137" operator="lessThan">
      <formula>0</formula>
    </cfRule>
    <cfRule type="cellIs" dxfId="29466" priority="138" operator="lessThan">
      <formula>-105575</formula>
    </cfRule>
  </conditionalFormatting>
  <conditionalFormatting sqref="BB270:BB272">
    <cfRule type="cellIs" dxfId="29465" priority="135" operator="lessThan">
      <formula>0</formula>
    </cfRule>
    <cfRule type="cellIs" dxfId="29464" priority="136" operator="lessThan">
      <formula>-105575</formula>
    </cfRule>
  </conditionalFormatting>
  <conditionalFormatting sqref="BB270:BB272">
    <cfRule type="cellIs" dxfId="29463" priority="133" operator="lessThan">
      <formula>0</formula>
    </cfRule>
    <cfRule type="cellIs" dxfId="29462" priority="134" operator="lessThan">
      <formula>-105575</formula>
    </cfRule>
  </conditionalFormatting>
  <conditionalFormatting sqref="BB270:BB272">
    <cfRule type="cellIs" dxfId="29461" priority="131" operator="lessThan">
      <formula>0</formula>
    </cfRule>
    <cfRule type="cellIs" dxfId="29460" priority="132" operator="lessThan">
      <formula>-105575</formula>
    </cfRule>
  </conditionalFormatting>
  <conditionalFormatting sqref="BB270:BB272">
    <cfRule type="cellIs" dxfId="29459" priority="129" operator="lessThan">
      <formula>0</formula>
    </cfRule>
    <cfRule type="cellIs" dxfId="29458" priority="130" operator="lessThan">
      <formula>-105575</formula>
    </cfRule>
  </conditionalFormatting>
  <conditionalFormatting sqref="BB274:BB275">
    <cfRule type="cellIs" dxfId="29457" priority="127" operator="lessThan">
      <formula>0</formula>
    </cfRule>
    <cfRule type="cellIs" dxfId="29456" priority="128" operator="lessThan">
      <formula>-105575</formula>
    </cfRule>
  </conditionalFormatting>
  <conditionalFormatting sqref="BB274:BB275">
    <cfRule type="cellIs" dxfId="29455" priority="125" operator="lessThan">
      <formula>0</formula>
    </cfRule>
    <cfRule type="cellIs" dxfId="29454" priority="126" operator="lessThan">
      <formula>-105575</formula>
    </cfRule>
  </conditionalFormatting>
  <conditionalFormatting sqref="BB274:BB275">
    <cfRule type="cellIs" dxfId="29453" priority="123" operator="lessThan">
      <formula>0</formula>
    </cfRule>
    <cfRule type="cellIs" dxfId="29452" priority="124" operator="lessThan">
      <formula>-105575</formula>
    </cfRule>
  </conditionalFormatting>
  <conditionalFormatting sqref="BB274:BB275">
    <cfRule type="cellIs" dxfId="29451" priority="121" operator="lessThan">
      <formula>0</formula>
    </cfRule>
    <cfRule type="cellIs" dxfId="29450" priority="122" operator="lessThan">
      <formula>-105575</formula>
    </cfRule>
  </conditionalFormatting>
  <conditionalFormatting sqref="BB274:BB275">
    <cfRule type="cellIs" dxfId="29449" priority="119" operator="lessThan">
      <formula>0</formula>
    </cfRule>
    <cfRule type="cellIs" dxfId="29448" priority="120" operator="lessThan">
      <formula>-105575</formula>
    </cfRule>
  </conditionalFormatting>
  <conditionalFormatting sqref="BB274:BB275">
    <cfRule type="cellIs" dxfId="29447" priority="117" operator="lessThan">
      <formula>0</formula>
    </cfRule>
    <cfRule type="cellIs" dxfId="29446" priority="118" operator="lessThan">
      <formula>-105575</formula>
    </cfRule>
  </conditionalFormatting>
  <conditionalFormatting sqref="BB274:BB275">
    <cfRule type="cellIs" dxfId="29445" priority="115" operator="lessThan">
      <formula>0</formula>
    </cfRule>
    <cfRule type="cellIs" dxfId="29444" priority="116" operator="lessThan">
      <formula>-105575</formula>
    </cfRule>
  </conditionalFormatting>
  <conditionalFormatting sqref="BB274:BB275">
    <cfRule type="cellIs" dxfId="29443" priority="113" operator="lessThan">
      <formula>0</formula>
    </cfRule>
    <cfRule type="cellIs" dxfId="29442" priority="114" operator="lessThan">
      <formula>-105575</formula>
    </cfRule>
  </conditionalFormatting>
  <conditionalFormatting sqref="BB274:BB275">
    <cfRule type="cellIs" dxfId="29441" priority="111" operator="lessThan">
      <formula>0</formula>
    </cfRule>
    <cfRule type="cellIs" dxfId="29440" priority="112" operator="lessThan">
      <formula>-105575</formula>
    </cfRule>
  </conditionalFormatting>
  <conditionalFormatting sqref="BB278:BB282">
    <cfRule type="cellIs" dxfId="29439" priority="109" operator="lessThan">
      <formula>0</formula>
    </cfRule>
    <cfRule type="cellIs" dxfId="29438" priority="110" operator="lessThan">
      <formula>-105575</formula>
    </cfRule>
  </conditionalFormatting>
  <conditionalFormatting sqref="BB278:BB282">
    <cfRule type="cellIs" dxfId="29437" priority="107" operator="lessThan">
      <formula>0</formula>
    </cfRule>
    <cfRule type="cellIs" dxfId="29436" priority="108" operator="lessThan">
      <formula>-105575</formula>
    </cfRule>
  </conditionalFormatting>
  <conditionalFormatting sqref="BB278:BB282">
    <cfRule type="cellIs" dxfId="29435" priority="105" operator="lessThan">
      <formula>0</formula>
    </cfRule>
    <cfRule type="cellIs" dxfId="29434" priority="106" operator="lessThan">
      <formula>-105575</formula>
    </cfRule>
  </conditionalFormatting>
  <conditionalFormatting sqref="BB278:BB282">
    <cfRule type="cellIs" dxfId="29433" priority="103" operator="lessThan">
      <formula>0</formula>
    </cfRule>
    <cfRule type="cellIs" dxfId="29432" priority="104" operator="lessThan">
      <formula>-105575</formula>
    </cfRule>
  </conditionalFormatting>
  <conditionalFormatting sqref="BB278:BB282">
    <cfRule type="cellIs" dxfId="29431" priority="101" operator="lessThan">
      <formula>0</formula>
    </cfRule>
    <cfRule type="cellIs" dxfId="29430" priority="102" operator="lessThan">
      <formula>-105575</formula>
    </cfRule>
  </conditionalFormatting>
  <conditionalFormatting sqref="BB278:BB282">
    <cfRule type="cellIs" dxfId="29429" priority="99" operator="lessThan">
      <formula>0</formula>
    </cfRule>
    <cfRule type="cellIs" dxfId="29428" priority="100" operator="lessThan">
      <formula>-105575</formula>
    </cfRule>
  </conditionalFormatting>
  <conditionalFormatting sqref="BB278:BB282">
    <cfRule type="cellIs" dxfId="29427" priority="97" operator="lessThan">
      <formula>0</formula>
    </cfRule>
    <cfRule type="cellIs" dxfId="29426" priority="98" operator="lessThan">
      <formula>-105575</formula>
    </cfRule>
  </conditionalFormatting>
  <conditionalFormatting sqref="BB278:BB282">
    <cfRule type="cellIs" dxfId="29425" priority="95" operator="lessThan">
      <formula>0</formula>
    </cfRule>
    <cfRule type="cellIs" dxfId="29424" priority="96" operator="lessThan">
      <formula>-105575</formula>
    </cfRule>
  </conditionalFormatting>
  <conditionalFormatting sqref="BB278:BB282">
    <cfRule type="cellIs" dxfId="29423" priority="93" operator="lessThan">
      <formula>0</formula>
    </cfRule>
    <cfRule type="cellIs" dxfId="29422" priority="94" operator="lessThan">
      <formula>-105575</formula>
    </cfRule>
  </conditionalFormatting>
  <conditionalFormatting sqref="BB285:BB288">
    <cfRule type="cellIs" dxfId="29421" priority="91" operator="lessThan">
      <formula>0</formula>
    </cfRule>
    <cfRule type="cellIs" dxfId="29420" priority="92" operator="lessThan">
      <formula>-105575</formula>
    </cfRule>
  </conditionalFormatting>
  <conditionalFormatting sqref="BB285:BB288">
    <cfRule type="cellIs" dxfId="29419" priority="89" operator="lessThan">
      <formula>0</formula>
    </cfRule>
    <cfRule type="cellIs" dxfId="29418" priority="90" operator="lessThan">
      <formula>-105575</formula>
    </cfRule>
  </conditionalFormatting>
  <conditionalFormatting sqref="BB285:BB288">
    <cfRule type="cellIs" dxfId="29417" priority="87" operator="lessThan">
      <formula>0</formula>
    </cfRule>
    <cfRule type="cellIs" dxfId="29416" priority="88" operator="lessThan">
      <formula>-105575</formula>
    </cfRule>
  </conditionalFormatting>
  <conditionalFormatting sqref="BB285:BB288">
    <cfRule type="cellIs" dxfId="29415" priority="85" operator="lessThan">
      <formula>0</formula>
    </cfRule>
    <cfRule type="cellIs" dxfId="29414" priority="86" operator="lessThan">
      <formula>-105575</formula>
    </cfRule>
  </conditionalFormatting>
  <conditionalFormatting sqref="BB285:BB288">
    <cfRule type="cellIs" dxfId="29413" priority="83" operator="lessThan">
      <formula>0</formula>
    </cfRule>
    <cfRule type="cellIs" dxfId="29412" priority="84" operator="lessThan">
      <formula>-105575</formula>
    </cfRule>
  </conditionalFormatting>
  <conditionalFormatting sqref="BB285:BB288">
    <cfRule type="cellIs" dxfId="29411" priority="81" operator="lessThan">
      <formula>0</formula>
    </cfRule>
    <cfRule type="cellIs" dxfId="29410" priority="82" operator="lessThan">
      <formula>-105575</formula>
    </cfRule>
  </conditionalFormatting>
  <conditionalFormatting sqref="BB285:BB288">
    <cfRule type="cellIs" dxfId="29409" priority="79" operator="lessThan">
      <formula>0</formula>
    </cfRule>
    <cfRule type="cellIs" dxfId="29408" priority="80" operator="lessThan">
      <formula>-105575</formula>
    </cfRule>
  </conditionalFormatting>
  <conditionalFormatting sqref="BB285:BB288">
    <cfRule type="cellIs" dxfId="29407" priority="77" operator="lessThan">
      <formula>0</formula>
    </cfRule>
    <cfRule type="cellIs" dxfId="29406" priority="78" operator="lessThan">
      <formula>-105575</formula>
    </cfRule>
  </conditionalFormatting>
  <conditionalFormatting sqref="BB285:BB288">
    <cfRule type="cellIs" dxfId="29405" priority="75" operator="lessThan">
      <formula>0</formula>
    </cfRule>
    <cfRule type="cellIs" dxfId="29404" priority="76" operator="lessThan">
      <formula>-105575</formula>
    </cfRule>
  </conditionalFormatting>
  <conditionalFormatting sqref="BB80:BB84">
    <cfRule type="cellIs" dxfId="29403" priority="73" operator="lessThan">
      <formula>0</formula>
    </cfRule>
    <cfRule type="cellIs" dxfId="29402" priority="74" operator="lessThan">
      <formula>-105575</formula>
    </cfRule>
  </conditionalFormatting>
  <conditionalFormatting sqref="BB86:BB87">
    <cfRule type="cellIs" dxfId="29401" priority="71" operator="lessThan">
      <formula>0</formula>
    </cfRule>
    <cfRule type="cellIs" dxfId="29400" priority="72" operator="lessThan">
      <formula>-105575</formula>
    </cfRule>
  </conditionalFormatting>
  <conditionalFormatting sqref="BB89:BB91">
    <cfRule type="cellIs" dxfId="29399" priority="69" operator="lessThan">
      <formula>0</formula>
    </cfRule>
    <cfRule type="cellIs" dxfId="29398" priority="70" operator="lessThan">
      <formula>-105575</formula>
    </cfRule>
  </conditionalFormatting>
  <conditionalFormatting sqref="BB94:BB98">
    <cfRule type="cellIs" dxfId="29397" priority="67" operator="lessThan">
      <formula>0</formula>
    </cfRule>
    <cfRule type="cellIs" dxfId="29396" priority="68" operator="lessThan">
      <formula>-105575</formula>
    </cfRule>
  </conditionalFormatting>
  <conditionalFormatting sqref="BB101:BB104">
    <cfRule type="cellIs" dxfId="29395" priority="65" operator="lessThan">
      <formula>0</formula>
    </cfRule>
    <cfRule type="cellIs" dxfId="29394" priority="66" operator="lessThan">
      <formula>-105575</formula>
    </cfRule>
  </conditionalFormatting>
  <conditionalFormatting sqref="BB107:BB109">
    <cfRule type="cellIs" dxfId="29393" priority="63" operator="lessThan">
      <formula>0</formula>
    </cfRule>
    <cfRule type="cellIs" dxfId="29392" priority="64" operator="lessThan">
      <formula>-105575</formula>
    </cfRule>
  </conditionalFormatting>
  <conditionalFormatting sqref="BB112:BB116">
    <cfRule type="cellIs" dxfId="29391" priority="61" operator="lessThan">
      <formula>0</formula>
    </cfRule>
    <cfRule type="cellIs" dxfId="29390" priority="62" operator="lessThan">
      <formula>-105575</formula>
    </cfRule>
  </conditionalFormatting>
  <conditionalFormatting sqref="BB119:BB121">
    <cfRule type="cellIs" dxfId="29389" priority="59" operator="lessThan">
      <formula>0</formula>
    </cfRule>
    <cfRule type="cellIs" dxfId="29388" priority="60" operator="lessThan">
      <formula>-105575</formula>
    </cfRule>
  </conditionalFormatting>
  <conditionalFormatting sqref="BB124:BB132">
    <cfRule type="cellIs" dxfId="29387" priority="57" operator="lessThan">
      <formula>0</formula>
    </cfRule>
    <cfRule type="cellIs" dxfId="29386" priority="58" operator="lessThan">
      <formula>-105575</formula>
    </cfRule>
  </conditionalFormatting>
  <conditionalFormatting sqref="BB135:BB138">
    <cfRule type="cellIs" dxfId="29385" priority="55" operator="lessThan">
      <formula>0</formula>
    </cfRule>
    <cfRule type="cellIs" dxfId="29384" priority="56" operator="lessThan">
      <formula>-105575</formula>
    </cfRule>
  </conditionalFormatting>
  <conditionalFormatting sqref="BB141:BB148">
    <cfRule type="cellIs" dxfId="29383" priority="53" operator="lessThan">
      <formula>0</formula>
    </cfRule>
    <cfRule type="cellIs" dxfId="29382" priority="54" operator="lessThan">
      <formula>-105575</formula>
    </cfRule>
  </conditionalFormatting>
  <conditionalFormatting sqref="BB152:BB155">
    <cfRule type="cellIs" dxfId="29381" priority="51" operator="lessThan">
      <formula>0</formula>
    </cfRule>
    <cfRule type="cellIs" dxfId="29380" priority="52" operator="lessThan">
      <formula>-105575</formula>
    </cfRule>
  </conditionalFormatting>
  <conditionalFormatting sqref="BB157:BB158">
    <cfRule type="cellIs" dxfId="29379" priority="49" operator="lessThan">
      <formula>0</formula>
    </cfRule>
    <cfRule type="cellIs" dxfId="29378" priority="50" operator="lessThan">
      <formula>-105575</formula>
    </cfRule>
  </conditionalFormatting>
  <conditionalFormatting sqref="BB160:BB161">
    <cfRule type="cellIs" dxfId="29377" priority="47" operator="lessThan">
      <formula>0</formula>
    </cfRule>
    <cfRule type="cellIs" dxfId="29376" priority="48" operator="lessThan">
      <formula>-105575</formula>
    </cfRule>
  </conditionalFormatting>
  <conditionalFormatting sqref="BB164:BB167">
    <cfRule type="cellIs" dxfId="29375" priority="45" operator="lessThan">
      <formula>0</formula>
    </cfRule>
    <cfRule type="cellIs" dxfId="29374" priority="46" operator="lessThan">
      <formula>-105575</formula>
    </cfRule>
  </conditionalFormatting>
  <conditionalFormatting sqref="BB169:BB177">
    <cfRule type="cellIs" dxfId="29373" priority="43" operator="lessThan">
      <formula>0</formula>
    </cfRule>
    <cfRule type="cellIs" dxfId="29372" priority="44" operator="lessThan">
      <formula>-105575</formula>
    </cfRule>
  </conditionalFormatting>
  <conditionalFormatting sqref="BB179:BB180">
    <cfRule type="cellIs" dxfId="29371" priority="41" operator="lessThan">
      <formula>0</formula>
    </cfRule>
    <cfRule type="cellIs" dxfId="29370" priority="42" operator="lessThan">
      <formula>-105575</formula>
    </cfRule>
  </conditionalFormatting>
  <conditionalFormatting sqref="BB183:BB189">
    <cfRule type="cellIs" dxfId="29369" priority="39" operator="lessThan">
      <formula>0</formula>
    </cfRule>
    <cfRule type="cellIs" dxfId="29368" priority="40" operator="lessThan">
      <formula>-105575</formula>
    </cfRule>
  </conditionalFormatting>
  <conditionalFormatting sqref="BB191:BB192">
    <cfRule type="cellIs" dxfId="29367" priority="37" operator="lessThan">
      <formula>0</formula>
    </cfRule>
    <cfRule type="cellIs" dxfId="29366" priority="38" operator="lessThan">
      <formula>-105575</formula>
    </cfRule>
  </conditionalFormatting>
  <conditionalFormatting sqref="BB194:BB195">
    <cfRule type="cellIs" dxfId="29365" priority="35" operator="lessThan">
      <formula>0</formula>
    </cfRule>
    <cfRule type="cellIs" dxfId="29364" priority="36" operator="lessThan">
      <formula>-105575</formula>
    </cfRule>
  </conditionalFormatting>
  <conditionalFormatting sqref="BB199:BB202">
    <cfRule type="cellIs" dxfId="29363" priority="33" operator="lessThan">
      <formula>0</formula>
    </cfRule>
    <cfRule type="cellIs" dxfId="29362" priority="34" operator="lessThan">
      <formula>-105575</formula>
    </cfRule>
  </conditionalFormatting>
  <conditionalFormatting sqref="BB204:BB208">
    <cfRule type="cellIs" dxfId="29361" priority="31" operator="lessThan">
      <formula>0</formula>
    </cfRule>
    <cfRule type="cellIs" dxfId="29360" priority="32" operator="lessThan">
      <formula>-105575</formula>
    </cfRule>
  </conditionalFormatting>
  <conditionalFormatting sqref="BB210:BB211">
    <cfRule type="cellIs" dxfId="29359" priority="29" operator="lessThan">
      <formula>0</formula>
    </cfRule>
    <cfRule type="cellIs" dxfId="29358" priority="30" operator="lessThan">
      <formula>-105575</formula>
    </cfRule>
  </conditionalFormatting>
  <conditionalFormatting sqref="BB214:BB219">
    <cfRule type="cellIs" dxfId="29357" priority="27" operator="lessThan">
      <formula>0</formula>
    </cfRule>
    <cfRule type="cellIs" dxfId="29356" priority="28" operator="lessThan">
      <formula>-105575</formula>
    </cfRule>
  </conditionalFormatting>
  <conditionalFormatting sqref="BB222:BB224">
    <cfRule type="cellIs" dxfId="29355" priority="25" operator="lessThan">
      <formula>0</formula>
    </cfRule>
    <cfRule type="cellIs" dxfId="29354" priority="26" operator="lessThan">
      <formula>-105575</formula>
    </cfRule>
  </conditionalFormatting>
  <conditionalFormatting sqref="BB227:BB230">
    <cfRule type="cellIs" dxfId="29353" priority="23" operator="lessThan">
      <formula>0</formula>
    </cfRule>
    <cfRule type="cellIs" dxfId="29352" priority="24" operator="lessThan">
      <formula>-105575</formula>
    </cfRule>
  </conditionalFormatting>
  <conditionalFormatting sqref="BB233:BB236">
    <cfRule type="cellIs" dxfId="29351" priority="21" operator="lessThan">
      <formula>0</formula>
    </cfRule>
    <cfRule type="cellIs" dxfId="29350" priority="22" operator="lessThan">
      <formula>-105575</formula>
    </cfRule>
  </conditionalFormatting>
  <conditionalFormatting sqref="BB239:BB242">
    <cfRule type="cellIs" dxfId="29349" priority="19" operator="lessThan">
      <formula>0</formula>
    </cfRule>
    <cfRule type="cellIs" dxfId="29348" priority="20" operator="lessThan">
      <formula>-105575</formula>
    </cfRule>
  </conditionalFormatting>
  <conditionalFormatting sqref="BB246:BB249">
    <cfRule type="cellIs" dxfId="29347" priority="17" operator="lessThan">
      <formula>0</formula>
    </cfRule>
    <cfRule type="cellIs" dxfId="29346" priority="18" operator="lessThan">
      <formula>-105575</formula>
    </cfRule>
  </conditionalFormatting>
  <conditionalFormatting sqref="BB251:BB253">
    <cfRule type="cellIs" dxfId="29345" priority="15" operator="lessThan">
      <formula>0</formula>
    </cfRule>
    <cfRule type="cellIs" dxfId="29344" priority="16" operator="lessThan">
      <formula>-105575</formula>
    </cfRule>
  </conditionalFormatting>
  <conditionalFormatting sqref="BB255:BB257">
    <cfRule type="cellIs" dxfId="29343" priority="13" operator="lessThan">
      <formula>0</formula>
    </cfRule>
    <cfRule type="cellIs" dxfId="29342" priority="14" operator="lessThan">
      <formula>-105575</formula>
    </cfRule>
  </conditionalFormatting>
  <conditionalFormatting sqref="BB260:BB262">
    <cfRule type="cellIs" dxfId="29341" priority="11" operator="lessThan">
      <formula>0</formula>
    </cfRule>
    <cfRule type="cellIs" dxfId="29340" priority="12" operator="lessThan">
      <formula>-105575</formula>
    </cfRule>
  </conditionalFormatting>
  <conditionalFormatting sqref="BB264:BB267">
    <cfRule type="cellIs" dxfId="29339" priority="9" operator="lessThan">
      <formula>0</formula>
    </cfRule>
    <cfRule type="cellIs" dxfId="29338" priority="10" operator="lessThan">
      <formula>-105575</formula>
    </cfRule>
  </conditionalFormatting>
  <conditionalFormatting sqref="BB270:BB272">
    <cfRule type="cellIs" dxfId="29337" priority="7" operator="lessThan">
      <formula>0</formula>
    </cfRule>
    <cfRule type="cellIs" dxfId="29336" priority="8" operator="lessThan">
      <formula>-105575</formula>
    </cfRule>
  </conditionalFormatting>
  <conditionalFormatting sqref="BB274:BB275">
    <cfRule type="cellIs" dxfId="29335" priority="5" operator="lessThan">
      <formula>0</formula>
    </cfRule>
    <cfRule type="cellIs" dxfId="29334" priority="6" operator="lessThan">
      <formula>-105575</formula>
    </cfRule>
  </conditionalFormatting>
  <conditionalFormatting sqref="BB278:BB282">
    <cfRule type="cellIs" dxfId="29333" priority="3" operator="lessThan">
      <formula>0</formula>
    </cfRule>
    <cfRule type="cellIs" dxfId="29332" priority="4" operator="lessThan">
      <formula>-105575</formula>
    </cfRule>
  </conditionalFormatting>
  <conditionalFormatting sqref="BB285:BB288">
    <cfRule type="cellIs" dxfId="29331" priority="1" operator="lessThan">
      <formula>0</formula>
    </cfRule>
    <cfRule type="cellIs" dxfId="29330" priority="2" operator="lessThan">
      <formula>-105575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F292"/>
  <sheetViews>
    <sheetView topLeftCell="AN1" zoomScale="60" zoomScaleNormal="60" workbookViewId="0">
      <selection activeCell="AQ3" sqref="AQ3:BB4"/>
    </sheetView>
  </sheetViews>
  <sheetFormatPr defaultColWidth="8.88671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18" width="14.6640625" style="239" customWidth="1" outlineLevel="2"/>
    <col min="19" max="20" width="12.109375" style="239" customWidth="1" outlineLevel="2"/>
    <col min="21" max="21" width="14.55468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23.109375" style="239" customWidth="1"/>
    <col min="44" max="44" width="26" style="239" customWidth="1"/>
    <col min="45" max="45" width="23.5546875" style="239" customWidth="1"/>
    <col min="46" max="46" width="25.6640625" style="239" customWidth="1"/>
    <col min="47" max="47" width="24" style="235" customWidth="1"/>
    <col min="48" max="48" width="21.44140625" style="235" customWidth="1"/>
    <col min="49" max="49" width="20.44140625" style="235" customWidth="1"/>
    <col min="50" max="51" width="15" style="235" customWidth="1"/>
    <col min="52" max="52" width="21.44140625" style="235" customWidth="1"/>
    <col min="53" max="53" width="15" style="235" customWidth="1"/>
    <col min="54" max="54" width="24.109375" style="235" customWidth="1"/>
    <col min="55" max="58" width="9.109375" style="167" customWidth="1"/>
    <col min="59" max="16384" width="8.88671875" style="169"/>
  </cols>
  <sheetData>
    <row r="1" spans="1:58" s="183" customFormat="1" ht="15.75" customHeight="1">
      <c r="A1" s="115"/>
      <c r="B1" s="391" t="s">
        <v>230</v>
      </c>
      <c r="C1" s="391"/>
      <c r="D1" s="391"/>
      <c r="E1" s="391"/>
      <c r="F1" s="391"/>
      <c r="G1" s="391"/>
      <c r="H1" s="391"/>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535</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113" t="s">
        <v>58</v>
      </c>
      <c r="I5" s="243"/>
      <c r="J5" s="243"/>
      <c r="K5" s="243"/>
      <c r="L5" s="243">
        <f>SUM(L6+L16+L20+L40+L45+L61)</f>
        <v>1986202675.7142859</v>
      </c>
      <c r="M5" s="243">
        <f>SUM(M6+M16+M20+M40+M45+M61)</f>
        <v>331695846.84428573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9043000</v>
      </c>
      <c r="AC5" s="243">
        <f t="shared" si="0"/>
        <v>5650475870</v>
      </c>
      <c r="AD5" s="243">
        <f t="shared" si="0"/>
        <v>0</v>
      </c>
      <c r="AE5" s="243">
        <f t="shared" si="0"/>
        <v>98554200</v>
      </c>
      <c r="AF5" s="243">
        <f t="shared" si="0"/>
        <v>5759560570</v>
      </c>
      <c r="AG5" s="243"/>
      <c r="AH5" s="243"/>
      <c r="AI5" s="243"/>
      <c r="AJ5" s="243">
        <f>SUM(AJ6+AJ16+AJ20+AJ40+AJ45+AJ61)</f>
        <v>50000000</v>
      </c>
      <c r="AK5" s="243">
        <f>SUM(AK6+AK16+AK20+AK40+AK45+AK61)</f>
        <v>0</v>
      </c>
      <c r="AL5" s="243">
        <f>SUM(AL6+AL16+AL20+AL40+AL45+AL61)</f>
        <v>556887406.50406504</v>
      </c>
      <c r="AM5" s="243">
        <f>SUM(AM6+AM16+AM20+AM40+AM45+AM61)</f>
        <v>609997406.50406504</v>
      </c>
      <c r="AN5" s="243">
        <f>SUM(AN6+AN16+AN20+AN40+AN45+AN61)</f>
        <v>89064060.97560975</v>
      </c>
      <c r="AO5" s="243"/>
      <c r="AP5" s="244"/>
      <c r="AQ5" s="245">
        <f>SUM(AQ6+AQ16+AQ20+AQ40+AQ45+AQ61)</f>
        <v>2317898522.5585709</v>
      </c>
      <c r="AR5" s="245">
        <f>SUM(AR6+AR16+AR20+AR40+AR45+AR61)</f>
        <v>5761394170</v>
      </c>
      <c r="AS5" s="245">
        <f>SUM(AS6+AS16+AS20+AS40+AS45+AS61)</f>
        <v>699061467.47967482</v>
      </c>
      <c r="AT5" s="245">
        <f>SUM(AT6+AT16+AT20+AT40+AT45+AT61)</f>
        <v>8778354160.0382462</v>
      </c>
      <c r="AU5" s="245">
        <f t="shared" ref="AU5:BB5" si="1">SUM(AU6+AU16+AU20+AU40+AU45+AU61)</f>
        <v>8002853292.5585709</v>
      </c>
      <c r="AV5" s="245">
        <f t="shared" si="1"/>
        <v>0</v>
      </c>
      <c r="AW5" s="245">
        <f>SUM(AW6+AW16+AW20+AW40+AW45+AW61)</f>
        <v>0</v>
      </c>
      <c r="AX5" s="245">
        <f t="shared" si="1"/>
        <v>0</v>
      </c>
      <c r="AY5" s="245">
        <f t="shared" si="1"/>
        <v>6592800</v>
      </c>
      <c r="AZ5" s="245">
        <f t="shared" si="1"/>
        <v>249600</v>
      </c>
      <c r="BA5" s="245">
        <f t="shared" si="1"/>
        <v>0</v>
      </c>
      <c r="BB5" s="245">
        <f t="shared" si="1"/>
        <v>-768658467.47967482</v>
      </c>
    </row>
    <row r="6" spans="1:58" s="170" customFormat="1" ht="15.75" customHeight="1">
      <c r="A6" s="120"/>
      <c r="B6" s="290"/>
      <c r="C6" s="381" t="s">
        <v>191</v>
      </c>
      <c r="D6" s="381"/>
      <c r="E6" s="382"/>
      <c r="F6" s="289"/>
      <c r="G6" s="288"/>
      <c r="H6" s="114" t="s">
        <v>59</v>
      </c>
      <c r="I6" s="246"/>
      <c r="J6" s="246"/>
      <c r="K6" s="246"/>
      <c r="L6" s="247">
        <f>SUM(L11+L15)</f>
        <v>4511700</v>
      </c>
      <c r="M6" s="247">
        <f>SUM(M11+M15)</f>
        <v>753453.9</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3894000</v>
      </c>
      <c r="AC6" s="247">
        <f t="shared" si="2"/>
        <v>307500</v>
      </c>
      <c r="AD6" s="247">
        <f t="shared" si="2"/>
        <v>0</v>
      </c>
      <c r="AE6" s="247">
        <f t="shared" si="2"/>
        <v>630800</v>
      </c>
      <c r="AF6" s="247">
        <f t="shared" si="2"/>
        <v>3784800</v>
      </c>
      <c r="AG6" s="247"/>
      <c r="AH6" s="247"/>
      <c r="AI6" s="247"/>
      <c r="AJ6" s="247">
        <f>SUM(AJ11+AJ15)</f>
        <v>0</v>
      </c>
      <c r="AK6" s="247">
        <f>SUM(AK11+AK15)</f>
        <v>0</v>
      </c>
      <c r="AL6" s="247">
        <f>SUM(AL11+AL15)</f>
        <v>0</v>
      </c>
      <c r="AM6" s="247">
        <f>SUM(AM11+AM15)</f>
        <v>0</v>
      </c>
      <c r="AN6" s="247">
        <f>SUM(AN11+AN15)</f>
        <v>0</v>
      </c>
      <c r="AO6" s="247"/>
      <c r="AP6" s="244"/>
      <c r="AQ6" s="248">
        <f>SUM(AQ11+AQ15)</f>
        <v>5265153.9000000004</v>
      </c>
      <c r="AR6" s="248">
        <f>SUM(AR11+AR15)</f>
        <v>5618400</v>
      </c>
      <c r="AS6" s="248">
        <f>SUM(AS11+AS15)</f>
        <v>0</v>
      </c>
      <c r="AT6" s="248">
        <f>SUM(AT11+AT15)</f>
        <v>10883553.9</v>
      </c>
      <c r="AU6" s="248">
        <f t="shared" ref="AU6:BB6" si="3">SUM(AU11+AU15)</f>
        <v>5265153.9000000004</v>
      </c>
      <c r="AV6" s="248">
        <f t="shared" si="3"/>
        <v>0</v>
      </c>
      <c r="AW6" s="248">
        <f>SUM(AW11+AW15)</f>
        <v>0</v>
      </c>
      <c r="AX6" s="248">
        <f t="shared" si="3"/>
        <v>0</v>
      </c>
      <c r="AY6" s="248">
        <f t="shared" si="3"/>
        <v>0</v>
      </c>
      <c r="AZ6" s="248">
        <f t="shared" si="3"/>
        <v>0</v>
      </c>
      <c r="BA6" s="248">
        <f t="shared" si="3"/>
        <v>0</v>
      </c>
      <c r="BB6" s="248">
        <f t="shared" si="3"/>
        <v>-5618400</v>
      </c>
    </row>
    <row r="7" spans="1:58" ht="78" outlineLevel="2">
      <c r="A7" s="115"/>
      <c r="B7" s="200"/>
      <c r="C7" s="201"/>
      <c r="D7" s="138"/>
      <c r="E7" s="295"/>
      <c r="F7" s="295"/>
      <c r="G7" s="296"/>
      <c r="H7" s="199" t="s">
        <v>369</v>
      </c>
      <c r="I7" s="130" t="s">
        <v>4</v>
      </c>
      <c r="J7" s="126">
        <v>1</v>
      </c>
      <c r="K7" s="126">
        <v>4</v>
      </c>
      <c r="L7" s="125">
        <f>IF(I7&lt;&gt;0,((VLOOKUP(I7,'1. Standard_Cost'!$B$4:$D$11,2)+VLOOKUP(I7,'1. Standard_Cost'!$B$4:$D$11,3))*J7*K7),"0")</f>
        <v>323000</v>
      </c>
      <c r="M7" s="125">
        <f>L7*'1. Standard_Cost'!$F$4</f>
        <v>53941</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v>10</v>
      </c>
      <c r="AB7" s="127">
        <f>+Z7*'1. Standard_Cost'!$B$23+AA7*'1. Standard_Cost'!$C$23</f>
        <v>190000</v>
      </c>
      <c r="AC7" s="128">
        <f>30*300</f>
        <v>9000</v>
      </c>
      <c r="AD7" s="129"/>
      <c r="AE7" s="127">
        <f>SUM(AD7,AC7,AB7,Y7,U7,T7,S7,R7)*'1. Standard_Cost'!$B$31</f>
        <v>39800</v>
      </c>
      <c r="AF7" s="127">
        <f>SUM(AE7,AD7,AC7,AB7,Y7,U7,T7,S7,R7)</f>
        <v>238800</v>
      </c>
      <c r="AG7" s="126"/>
      <c r="AH7" s="126"/>
      <c r="AI7" s="126"/>
      <c r="AJ7" s="130"/>
      <c r="AK7" s="130"/>
      <c r="AL7" s="130"/>
      <c r="AM7" s="127">
        <f>AG7*'1. Standard_Cost'!$B$27+'Incremental_Cost Year 3'!AH7*'1. Standard_Cost'!$C$27+'Incremental_Cost Year 3'!AI7*'1. Standard_Cost'!$D$27+'Incremental_Cost Year 3'!AJ7+'Incremental_Cost Year 3'!AL7+AK7</f>
        <v>0</v>
      </c>
      <c r="AN7" s="127">
        <f>AM7*'1. Standard_Cost'!$C$31</f>
        <v>0</v>
      </c>
      <c r="AO7" s="249"/>
      <c r="AQ7" s="171">
        <f>L7+M7</f>
        <v>376941</v>
      </c>
      <c r="AR7" s="171">
        <f>AF7</f>
        <v>238800</v>
      </c>
      <c r="AS7" s="171">
        <f>AM7+AN7</f>
        <v>0</v>
      </c>
      <c r="AT7" s="171">
        <f>SUM(AQ7,AR7,AS7)</f>
        <v>615741</v>
      </c>
      <c r="AU7" s="250">
        <f>AQ7</f>
        <v>376941</v>
      </c>
      <c r="AV7" s="250"/>
      <c r="AW7" s="250"/>
      <c r="AX7" s="250"/>
      <c r="AY7" s="250"/>
      <c r="AZ7" s="250"/>
      <c r="BA7" s="250"/>
      <c r="BB7" s="251">
        <f>SUM(AU7:BA7)-AT7</f>
        <v>-238800</v>
      </c>
      <c r="BC7" s="169"/>
      <c r="BD7" s="169"/>
      <c r="BE7" s="169"/>
      <c r="BF7" s="169"/>
    </row>
    <row r="8" spans="1:58" ht="124.8" outlineLevel="2">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f>
        <v>33000</v>
      </c>
      <c r="AD8" s="129"/>
      <c r="AE8" s="127">
        <f>SUM(AD8,AC8,AB8,Y8,U8,T8,S8,R8)*'1. Standard_Cost'!$B$31</f>
        <v>120600</v>
      </c>
      <c r="AF8" s="127">
        <f>SUM(AE8,AD8,AC8,AB8,Y8,U8,T8,S8,R8)</f>
        <v>723600</v>
      </c>
      <c r="AG8" s="126"/>
      <c r="AH8" s="126"/>
      <c r="AI8" s="126"/>
      <c r="AJ8" s="130"/>
      <c r="AK8" s="130"/>
      <c r="AL8" s="130"/>
      <c r="AM8" s="127">
        <f>AG8*'1. Standard_Cost'!$B$27+'Incremental_Cost Year 3'!AH8*'1. Standard_Cost'!$C$27+'Incremental_Cost Year 3'!AI8*'1. Standard_Cost'!$D$27+'Incremental_Cost Year 3'!AJ8+'Incremental_Cost Year 3'!AL8+AK8</f>
        <v>0</v>
      </c>
      <c r="AN8" s="127">
        <f>AM8*'1. Standard_Cost'!$C$31</f>
        <v>0</v>
      </c>
      <c r="AO8" s="130"/>
      <c r="AQ8" s="171">
        <f>L8+M8</f>
        <v>942352.5</v>
      </c>
      <c r="AR8" s="171">
        <f>AF8</f>
        <v>723600</v>
      </c>
      <c r="AS8" s="171">
        <f>AM8+AN8</f>
        <v>0</v>
      </c>
      <c r="AT8" s="171">
        <f>SUM(AQ8,AR8,AS8)</f>
        <v>1665952.5</v>
      </c>
      <c r="AU8" s="250">
        <f>AQ8</f>
        <v>942352.5</v>
      </c>
      <c r="AV8" s="250"/>
      <c r="AW8" s="250"/>
      <c r="AX8" s="250"/>
      <c r="AY8" s="250"/>
      <c r="AZ8" s="250"/>
      <c r="BA8" s="250"/>
      <c r="BB8" s="251">
        <f t="shared" ref="BB8:BB14" si="4">SUM(AU8:BA8)-AT8</f>
        <v>-723600</v>
      </c>
      <c r="BC8" s="169"/>
      <c r="BD8" s="169"/>
      <c r="BE8" s="169"/>
      <c r="BF8" s="169"/>
    </row>
    <row r="9" spans="1:58" ht="140.4" outlineLevel="2">
      <c r="A9" s="115"/>
      <c r="B9" s="200"/>
      <c r="C9" s="201"/>
      <c r="D9" s="135"/>
      <c r="E9" s="219"/>
      <c r="F9" s="219"/>
      <c r="G9" s="313"/>
      <c r="H9" s="199" t="s">
        <v>371</v>
      </c>
      <c r="I9" s="130">
        <v>0</v>
      </c>
      <c r="J9" s="126">
        <v>0</v>
      </c>
      <c r="K9" s="126">
        <v>0</v>
      </c>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3'!AH9*'1. Standard_Cost'!$C$27+'Incremental_Cost Year 3'!AI9*'1. Standard_Cost'!$D$27+'Incremental_Cost Year 3'!AJ9+'Incremental_Cost Year 3'!AL9+AK9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0.4" outlineLevel="2">
      <c r="A10" s="115"/>
      <c r="B10" s="200"/>
      <c r="C10" s="201"/>
      <c r="D10" s="223"/>
      <c r="E10" s="219"/>
      <c r="F10" s="122"/>
      <c r="G10" s="123"/>
      <c r="H10" s="199" t="s">
        <v>372</v>
      </c>
      <c r="I10" s="130" t="s">
        <v>4</v>
      </c>
      <c r="J10" s="126">
        <v>1</v>
      </c>
      <c r="K10" s="126">
        <v>20</v>
      </c>
      <c r="L10" s="125">
        <f>IF(I10&lt;&gt;0,((VLOOKUP(I10,'1. Standard_Cost'!$B$4:$D$11,2)+VLOOKUP(I10,'1. Standard_Cost'!$B$4:$D$11,3))*J10*K10),"0")</f>
        <v>1615000</v>
      </c>
      <c r="M10" s="125">
        <f>L10*'1. Standard_Cost'!$F$4</f>
        <v>269705</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v>5</v>
      </c>
      <c r="AA10" s="126">
        <v>60</v>
      </c>
      <c r="AB10" s="127">
        <f>+Z10*'1. Standard_Cost'!$B$23+AA10*'1. Standard_Cost'!$C$23</f>
        <v>1510000</v>
      </c>
      <c r="AC10" s="128">
        <f>60*300</f>
        <v>18000</v>
      </c>
      <c r="AD10" s="129"/>
      <c r="AE10" s="127">
        <f>SUM(AD10,AC10,AB10,Y10,U10,T10,S10,R10)*'1. Standard_Cost'!$B$31</f>
        <v>305600</v>
      </c>
      <c r="AF10" s="127">
        <f>SUM(AE10,AD10,AC10,AB10,Y10,U10,T10,S10,R10)</f>
        <v>1833600</v>
      </c>
      <c r="AG10" s="126"/>
      <c r="AH10" s="126"/>
      <c r="AI10" s="126"/>
      <c r="AJ10" s="130"/>
      <c r="AK10" s="130"/>
      <c r="AL10" s="130"/>
      <c r="AM10" s="127">
        <f>AG10*'1. Standard_Cost'!$B$27+'Incremental_Cost Year 3'!AH10*'1. Standard_Cost'!$C$27+'Incremental_Cost Year 3'!AI10*'1. Standard_Cost'!$D$27+'Incremental_Cost Year 3'!AJ10+'Incremental_Cost Year 3'!AL10+AK10</f>
        <v>0</v>
      </c>
      <c r="AN10" s="127">
        <f>AM10*'1. Standard_Cost'!$C$31</f>
        <v>0</v>
      </c>
      <c r="AO10" s="130"/>
      <c r="AQ10" s="171">
        <f>L10+M10</f>
        <v>1884705</v>
      </c>
      <c r="AR10" s="171">
        <f>AF10</f>
        <v>1833600</v>
      </c>
      <c r="AS10" s="171">
        <f>AM10+AN10</f>
        <v>0</v>
      </c>
      <c r="AT10" s="171">
        <f>SUM(AQ10,AR10,AS10)</f>
        <v>3718305</v>
      </c>
      <c r="AU10" s="250">
        <f>AQ10</f>
        <v>1884705</v>
      </c>
      <c r="AV10" s="250"/>
      <c r="AW10" s="250"/>
      <c r="AX10" s="250"/>
      <c r="AY10" s="250"/>
      <c r="AZ10" s="250"/>
      <c r="BA10" s="250"/>
      <c r="BB10" s="251">
        <f t="shared" si="4"/>
        <v>-1833600</v>
      </c>
      <c r="BC10" s="169"/>
      <c r="BD10" s="169"/>
      <c r="BE10" s="169"/>
      <c r="BF10" s="169"/>
    </row>
    <row r="11" spans="1:58" ht="78" outlineLevel="1">
      <c r="A11" s="115"/>
      <c r="B11" s="142"/>
      <c r="C11" s="297"/>
      <c r="D11" s="116" t="s">
        <v>373</v>
      </c>
      <c r="E11" s="209" t="s">
        <v>374</v>
      </c>
      <c r="F11" s="117">
        <v>2022</v>
      </c>
      <c r="G11" s="117">
        <v>2024</v>
      </c>
      <c r="H11" s="298" t="s">
        <v>46</v>
      </c>
      <c r="I11" s="252"/>
      <c r="J11" s="252"/>
      <c r="K11" s="252"/>
      <c r="L11" s="127">
        <f>SUM(L7:L10)</f>
        <v>2745500</v>
      </c>
      <c r="M11" s="127">
        <f>SUM(M7:M10)</f>
        <v>458498.5</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2270000</v>
      </c>
      <c r="AC11" s="127">
        <f>SUM(AC7:AC9)</f>
        <v>42000</v>
      </c>
      <c r="AD11" s="127">
        <f>SUM(AD7:AD9)</f>
        <v>0</v>
      </c>
      <c r="AE11" s="127">
        <f>SUM(AE7:AE9)</f>
        <v>160400</v>
      </c>
      <c r="AF11" s="127">
        <f>SUM(AF7:AF9)</f>
        <v>962400</v>
      </c>
      <c r="AG11" s="252"/>
      <c r="AH11" s="252"/>
      <c r="AI11" s="252"/>
      <c r="AJ11" s="127">
        <f>SUM(AJ7:AJ9)</f>
        <v>0</v>
      </c>
      <c r="AK11" s="127">
        <f>SUM(AK7:AK9)</f>
        <v>0</v>
      </c>
      <c r="AL11" s="127">
        <f>SUM(AL7:AL9)</f>
        <v>0</v>
      </c>
      <c r="AM11" s="127">
        <f>SUM(AM7:AM9)</f>
        <v>0</v>
      </c>
      <c r="AN11" s="127">
        <f>SUM(AN7:AN9)</f>
        <v>0</v>
      </c>
      <c r="AO11" s="253"/>
      <c r="AP11" s="254"/>
      <c r="AQ11" s="175">
        <f>SUM(AQ7:AQ10)</f>
        <v>3203998.5</v>
      </c>
      <c r="AR11" s="175">
        <f t="shared" ref="AR11:BA11" si="5">SUM(AR7:AR10)</f>
        <v>2796000</v>
      </c>
      <c r="AS11" s="175">
        <f t="shared" si="5"/>
        <v>0</v>
      </c>
      <c r="AT11" s="175">
        <f t="shared" si="5"/>
        <v>5999998.5</v>
      </c>
      <c r="AU11" s="175">
        <f t="shared" si="5"/>
        <v>3203998.5</v>
      </c>
      <c r="AV11" s="175">
        <f t="shared" si="5"/>
        <v>0</v>
      </c>
      <c r="AW11" s="175">
        <f t="shared" si="5"/>
        <v>0</v>
      </c>
      <c r="AX11" s="175">
        <f t="shared" si="5"/>
        <v>0</v>
      </c>
      <c r="AY11" s="175">
        <f t="shared" si="5"/>
        <v>0</v>
      </c>
      <c r="AZ11" s="175">
        <f t="shared" si="5"/>
        <v>0</v>
      </c>
      <c r="BA11" s="175">
        <f t="shared" si="5"/>
        <v>0</v>
      </c>
      <c r="BB11" s="175">
        <f>SUM(BB7:BB10)</f>
        <v>-2796000</v>
      </c>
      <c r="BC11" s="169"/>
      <c r="BD11" s="169"/>
      <c r="BE11" s="169"/>
      <c r="BF11" s="169"/>
    </row>
    <row r="12" spans="1:58" ht="187.2" outlineLevel="2">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f>
        <v>18000</v>
      </c>
      <c r="AD12" s="129"/>
      <c r="AE12" s="127">
        <f>SUM(AD12,AC12,AB12,Y12,U12,T12,S12,R12)*'1. Standard_Cost'!$B$31</f>
        <v>305600</v>
      </c>
      <c r="AF12" s="127">
        <f>SUM(AE12,AD12,AC12,AB12,Y12,U12,T12,S12,R12)</f>
        <v>1833600</v>
      </c>
      <c r="AG12" s="126"/>
      <c r="AH12" s="126"/>
      <c r="AI12" s="126"/>
      <c r="AJ12" s="130"/>
      <c r="AK12" s="130"/>
      <c r="AL12" s="130"/>
      <c r="AM12" s="127">
        <f>AG12*'1. Standard_Cost'!$B$27+'Incremental_Cost Year 3'!AH12*'1. Standard_Cost'!$C$27+'Incremental_Cost Year 3'!AI12*'1. Standard_Cost'!$D$27+'Incremental_Cost Year 3'!AJ12+'Incremental_Cost Year 3'!AL12+AK12</f>
        <v>0</v>
      </c>
      <c r="AN12" s="127">
        <f>AM12*'1. Standard_Cost'!$C$31</f>
        <v>0</v>
      </c>
      <c r="AO12" s="130"/>
      <c r="AQ12" s="171">
        <f>L12+M12</f>
        <v>1884705</v>
      </c>
      <c r="AR12" s="171">
        <f>AF12</f>
        <v>1833600</v>
      </c>
      <c r="AS12" s="171">
        <f>AM12+AN12</f>
        <v>0</v>
      </c>
      <c r="AT12" s="171">
        <f>SUM(AQ12,AR12,AS12)</f>
        <v>3718305</v>
      </c>
      <c r="AU12" s="250">
        <f>AQ12</f>
        <v>1884705</v>
      </c>
      <c r="AV12" s="250"/>
      <c r="AW12" s="250"/>
      <c r="AX12" s="250"/>
      <c r="AY12" s="250"/>
      <c r="AZ12" s="250"/>
      <c r="BA12" s="250"/>
      <c r="BB12" s="251">
        <f t="shared" si="4"/>
        <v>-1833600</v>
      </c>
      <c r="BC12" s="169"/>
      <c r="BD12" s="169"/>
      <c r="BE12" s="169"/>
      <c r="BF12" s="169"/>
    </row>
    <row r="13" spans="1:58" ht="93.6" outlineLevel="2">
      <c r="A13" s="115"/>
      <c r="B13" s="200"/>
      <c r="C13" s="201"/>
      <c r="D13" s="135"/>
      <c r="E13" s="219"/>
      <c r="F13" s="219"/>
      <c r="G13" s="313"/>
      <c r="H13" s="213" t="s">
        <v>376</v>
      </c>
      <c r="I13" s="130">
        <v>0</v>
      </c>
      <c r="J13" s="126">
        <v>0</v>
      </c>
      <c r="K13" s="126">
        <v>0</v>
      </c>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3'!AH13*'1. Standard_Cost'!$C$27+'Incremental_Cost Year 3'!AI13*'1. Standard_Cost'!$D$27+'Incremental_Cost Year 3'!AJ13+'Incremental_Cost Year 3'!AL13+AK13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0.4"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3'!AH14*'1. Standard_Cost'!$C$27+'Incremental_Cost Year 3'!AI14*'1. Standard_Cost'!$D$27+'Incremental_Cost Year 3'!AJ14+'Incremental_Cost Year 3'!AL14+AK14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265500</v>
      </c>
      <c r="AD15" s="127">
        <f>SUM(AD12:AD14)</f>
        <v>0</v>
      </c>
      <c r="AE15" s="127">
        <f>SUM(AE12:AE14)</f>
        <v>470400</v>
      </c>
      <c r="AF15" s="127">
        <f>SUM(AF12:AF14)</f>
        <v>2822400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2822400</v>
      </c>
      <c r="AS15" s="175">
        <f>SUM(AS12:AS14)</f>
        <v>0</v>
      </c>
      <c r="AT15" s="175">
        <f>SUM(AT12:AT14)</f>
        <v>4883555.4000000004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-2822400</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09.2"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3'!AH17*'1. Standard_Cost'!$C$27+'Incremental_Cost Year 3'!AI17*'1. Standard_Cost'!$D$27+'Incremental_Cost Year 3'!AJ17+'Incremental_Cost Year 3'!AL17+AK17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2" customHeight="1"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3'!AH18*'1. Standard_Cost'!$C$27+'Incremental_Cost Year 3'!AI18*'1. Standard_Cost'!$D$27+'Incremental_Cost Year 3'!AJ18+'Incremental_Cost Year 3'!AL18+AK18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5146385370</v>
      </c>
      <c r="AD20" s="247">
        <f t="shared" si="13"/>
        <v>0</v>
      </c>
      <c r="AE20" s="247">
        <f t="shared" si="13"/>
        <v>570000</v>
      </c>
      <c r="AF20" s="247">
        <f t="shared" si="13"/>
        <v>5146955370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5146955370</v>
      </c>
      <c r="AS20" s="248">
        <f>SUM(AS25+AS29+AS37+AS39)</f>
        <v>0</v>
      </c>
      <c r="AT20" s="248">
        <f>SUM(AT25+AT29+AT37+AT39)</f>
        <v>5472913174.1999998</v>
      </c>
      <c r="AU20" s="248">
        <f t="shared" ref="AU20:BB20" si="14">SUM(AU25+AU29+AU37+AU39)</f>
        <v>5472913174.1999998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7.2"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234944495</v>
      </c>
      <c r="AD21" s="129"/>
      <c r="AE21" s="127">
        <v>0</v>
      </c>
      <c r="AF21" s="127">
        <f>SUM(AE21,AD21,AC21,AB21,Y21,U21,T21,S21,R21)</f>
        <v>234944495</v>
      </c>
      <c r="AG21" s="126"/>
      <c r="AH21" s="126"/>
      <c r="AI21" s="126"/>
      <c r="AJ21" s="130"/>
      <c r="AK21" s="130"/>
      <c r="AL21" s="130"/>
      <c r="AM21" s="127">
        <f>AG21*'1. Standard_Cost'!$B$27+'Incremental_Cost Year 3'!AH21*'1. Standard_Cost'!$C$27+'Incremental_Cost Year 3'!AI21*'1. Standard_Cost'!$D$27+'Incremental_Cost Year 3'!AJ21+'Incremental_Cost Year 3'!AL21+AK21</f>
        <v>0</v>
      </c>
      <c r="AN21" s="127">
        <f>AM21*'1. Standard_Cost'!$C$31</f>
        <v>0</v>
      </c>
      <c r="AO21" s="249"/>
      <c r="AQ21" s="171">
        <f>L21+M21</f>
        <v>0</v>
      </c>
      <c r="AR21" s="171">
        <f>AF21</f>
        <v>234944495</v>
      </c>
      <c r="AS21" s="171">
        <f>AM21+AN21</f>
        <v>0</v>
      </c>
      <c r="AT21" s="171">
        <f>SUM(AQ21,AR21,AS21)</f>
        <v>234944495</v>
      </c>
      <c r="AU21" s="250">
        <f>AT21</f>
        <v>234944495</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3'!AH22*'1. Standard_Cost'!$C$27+'Incremental_Cost Year 3'!AI22*'1. Standard_Cost'!$D$27+'Incremental_Cost Year 3'!AJ22+'Incremental_Cost Year 3'!AL22+AK22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3'!AH23*'1. Standard_Cost'!$C$27+'Incremental_Cost Year 3'!AI23*'1. Standard_Cost'!$D$27+'Incremental_Cost Year 3'!AJ23+'Incremental_Cost Year 3'!AL23+AK23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3'!AH24*'1. Standard_Cost'!$C$27+'Incremental_Cost Year 3'!AI24*'1. Standard_Cost'!$D$27+'Incremental_Cost Year 3'!AJ24+'Incremental_Cost Year 3'!AL24+AK24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236794495</v>
      </c>
      <c r="AD25" s="127">
        <f>SUM(AD21:AD24)</f>
        <v>0</v>
      </c>
      <c r="AE25" s="127">
        <f>SUM(AE21:AE24)</f>
        <v>370000</v>
      </c>
      <c r="AF25" s="127">
        <f>SUM(AF21:AF24)</f>
        <v>237164495</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237164495</v>
      </c>
      <c r="AS25" s="175">
        <f>SUM(AS21:AS24)</f>
        <v>0</v>
      </c>
      <c r="AT25" s="175">
        <f>SUM(AT21:AT24)</f>
        <v>286923507.80000001</v>
      </c>
      <c r="AU25" s="175">
        <f t="shared" ref="AU25:BB25" si="16">SUM(AU21:AU24)</f>
        <v>286923507.80000001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233590875</v>
      </c>
      <c r="AD26" s="129"/>
      <c r="AE26" s="127">
        <v>0</v>
      </c>
      <c r="AF26" s="127">
        <f>SUM(AE26,AD26,AC26,AB26,Y26,U26,T26,S26,R26)</f>
        <v>233590875</v>
      </c>
      <c r="AG26" s="126"/>
      <c r="AH26" s="126"/>
      <c r="AI26" s="126"/>
      <c r="AJ26" s="130"/>
      <c r="AK26" s="130"/>
      <c r="AL26" s="130"/>
      <c r="AM26" s="127">
        <f>AG26*'1. Standard_Cost'!$B$27+'Incremental_Cost Year 3'!AH26*'1. Standard_Cost'!$C$27+'Incremental_Cost Year 3'!AI26*'1. Standard_Cost'!$D$27+'Incremental_Cost Year 3'!AJ26+'Incremental_Cost Year 3'!AL26+AK26</f>
        <v>0</v>
      </c>
      <c r="AN26" s="127">
        <f>AM26*'1. Standard_Cost'!$C$31</f>
        <v>0</v>
      </c>
      <c r="AO26" s="249"/>
      <c r="AQ26" s="171">
        <f>L26+M26</f>
        <v>0</v>
      </c>
      <c r="AR26" s="171">
        <f>AF26</f>
        <v>233590875</v>
      </c>
      <c r="AS26" s="171">
        <f>AM26+AN26</f>
        <v>0</v>
      </c>
      <c r="AT26" s="171">
        <f>SUM(AQ26,AR26,AS26)</f>
        <v>233590875</v>
      </c>
      <c r="AU26" s="250">
        <f>AT26</f>
        <v>233590875</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3'!AH27*'1. Standard_Cost'!$C$27+'Incremental_Cost Year 3'!AI27*'1. Standard_Cost'!$D$27+'Incremental_Cost Year 3'!AJ27+'Incremental_Cost Year 3'!AL27+AK27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220000000</v>
      </c>
      <c r="AD28" s="129"/>
      <c r="AE28" s="127">
        <v>0</v>
      </c>
      <c r="AF28" s="127">
        <f>SUM(AE28,AD28,AC28,AB28,Y28,U28,T28,S28,R28)</f>
        <v>220000000</v>
      </c>
      <c r="AG28" s="126"/>
      <c r="AH28" s="126"/>
      <c r="AI28" s="126"/>
      <c r="AJ28" s="130"/>
      <c r="AK28" s="130"/>
      <c r="AL28" s="130"/>
      <c r="AM28" s="127">
        <f>AG28*'1. Standard_Cost'!$B$27+'Incremental_Cost Year 3'!AH28*'1. Standard_Cost'!$C$27+'Incremental_Cost Year 3'!AI28*'1. Standard_Cost'!$D$27+'Incremental_Cost Year 3'!AJ28+'Incremental_Cost Year 3'!AL28+AK28</f>
        <v>0</v>
      </c>
      <c r="AN28" s="127">
        <f>AM28*'1. Standard_Cost'!$C$31</f>
        <v>0</v>
      </c>
      <c r="AO28" s="130"/>
      <c r="AQ28" s="171">
        <f>L28+M28</f>
        <v>0</v>
      </c>
      <c r="AR28" s="171">
        <f>AF28</f>
        <v>220000000</v>
      </c>
      <c r="AS28" s="171">
        <f>AM28+AN28</f>
        <v>0</v>
      </c>
      <c r="AT28" s="171">
        <f>SUM(AQ28,AR28,AS28)</f>
        <v>220000000</v>
      </c>
      <c r="AU28" s="250">
        <f>AT28</f>
        <v>220000000</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453590875</v>
      </c>
      <c r="AD29" s="127">
        <f>SUM(AD26:AD28)</f>
        <v>0</v>
      </c>
      <c r="AE29" s="127">
        <f>SUM(AE26:AE28)</f>
        <v>0</v>
      </c>
      <c r="AF29" s="127">
        <f>SUM(AF26:AF28)</f>
        <v>453590875</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453590875</v>
      </c>
      <c r="AS29" s="175">
        <f>SUM(AS26:AS28)</f>
        <v>0</v>
      </c>
      <c r="AT29" s="175">
        <f>SUM(AT26:AT28)</f>
        <v>453590875</v>
      </c>
      <c r="AU29" s="175">
        <f t="shared" ref="AU29:BB29" si="18">SUM(AU26:AU28)</f>
        <v>453590875</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3'!AH30*'1. Standard_Cost'!$C$27+'Incremental_Cost Year 3'!AI30*'1. Standard_Cost'!$D$27+'Incremental_Cost Year 3'!AJ30+'Incremental_Cost Year 3'!AL30+AK30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3'!AH31*'1. Standard_Cost'!$C$27+'Incremental_Cost Year 3'!AI31*'1. Standard_Cost'!$D$27+'Incremental_Cost Year 3'!AJ31+'Incremental_Cost Year 3'!AL31+AK31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3'!AH32*'1. Standard_Cost'!$C$27+'Incremental_Cost Year 3'!AI32*'1. Standard_Cost'!$D$27+'Incremental_Cost Year 3'!AJ32+'Incremental_Cost Year 3'!AL32+AK32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3'!AH33*'1. Standard_Cost'!$C$27+'Incremental_Cost Year 3'!AI33*'1. Standard_Cost'!$D$27+'Incremental_Cost Year 3'!AJ33+'Incremental_Cost Year 3'!AL33+AK33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3'!AH34*'1. Standard_Cost'!$C$27+'Incremental_Cost Year 3'!AI34*'1. Standard_Cost'!$D$27+'Incremental_Cost Year 3'!AJ34+'Incremental_Cost Year 3'!AL34+AK34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3'!AH35*'1. Standard_Cost'!$C$27+'Incremental_Cost Year 3'!AI35*'1. Standard_Cost'!$D$27+'Incremental_Cost Year 3'!AJ35+'Incremental_Cost Year 3'!AL35+AK35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3'!AH36*'1. Standard_Cost'!$C$27+'Incremental_Cost Year 3'!AI36*'1. Standard_Cost'!$D$27+'Incremental_Cost Year 3'!AJ36+'Incremental_Cost Year 3'!AL36+AK36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v>4455000000</v>
      </c>
      <c r="AD38" s="129"/>
      <c r="AE38" s="127"/>
      <c r="AF38" s="127">
        <f>SUM(AE38,AD38,AC38,AB38,Y38,U38,T38,S38,R38)</f>
        <v>4455000000</v>
      </c>
      <c r="AG38" s="126"/>
      <c r="AH38" s="126"/>
      <c r="AI38" s="126"/>
      <c r="AJ38" s="130"/>
      <c r="AK38" s="130"/>
      <c r="AL38" s="130"/>
      <c r="AM38" s="127">
        <f>AG38*'1. Standard_Cost'!$B$27+'Incremental_Cost Year 3'!AH38*'1. Standard_Cost'!$C$27+'Incremental_Cost Year 3'!AI38*'1. Standard_Cost'!$D$27+'Incremental_Cost Year 3'!AJ38+'Incremental_Cost Year 3'!AL38+AK38</f>
        <v>0</v>
      </c>
      <c r="AN38" s="127">
        <f>AM38*'1. Standard_Cost'!$C$31</f>
        <v>0</v>
      </c>
      <c r="AO38" s="249"/>
      <c r="AQ38" s="171">
        <f>L38+M38</f>
        <v>0</v>
      </c>
      <c r="AR38" s="171">
        <f>AF38</f>
        <v>4455000000</v>
      </c>
      <c r="AS38" s="171">
        <f>AM38+AN38</f>
        <v>0</v>
      </c>
      <c r="AT38" s="171">
        <f>SUM(AQ38,AR38,AS38)</f>
        <v>4455000000</v>
      </c>
      <c r="AU38" s="250">
        <f>AT38</f>
        <v>4455000000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4455000000</v>
      </c>
      <c r="AD39" s="127">
        <f>SUM(AD38:AD38)</f>
        <v>0</v>
      </c>
      <c r="AE39" s="127">
        <f>SUM(AE38:AE38)</f>
        <v>0</v>
      </c>
      <c r="AF39" s="127">
        <f>SUM(AF38:AF38)</f>
        <v>4455000000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4455000000</v>
      </c>
      <c r="AS39" s="175">
        <f>SUM(AS38:AS38)</f>
        <v>0</v>
      </c>
      <c r="AT39" s="175">
        <f>SUM(AT38:AT38)</f>
        <v>4455000000</v>
      </c>
      <c r="AU39" s="175">
        <f t="shared" ref="AU39:BB39" si="28">SUM(AU38:AU38)</f>
        <v>4455000000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3325000</v>
      </c>
      <c r="AD40" s="247">
        <f t="shared" si="30"/>
        <v>0</v>
      </c>
      <c r="AE40" s="247">
        <f t="shared" si="30"/>
        <v>465600</v>
      </c>
      <c r="AF40" s="247">
        <f t="shared" si="30"/>
        <v>5293600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5293600</v>
      </c>
      <c r="AS40" s="248">
        <f>SUM(AS44)</f>
        <v>0</v>
      </c>
      <c r="AT40" s="248">
        <f>SUM(AT44)</f>
        <v>5529188.125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-5293600</v>
      </c>
    </row>
    <row r="41" spans="1:58" ht="78"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3'!AH41*'1. Standard_Cost'!$C$27+'Incremental_Cost Year 3'!AI41*'1. Standard_Cost'!$D$27+'Incremental_Cost Year 3'!AJ41+'Incremental_Cost Year 3'!AL41+AK41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3'!AH42*'1. Standard_Cost'!$C$27+'Incremental_Cost Year 3'!AI42*'1. Standard_Cost'!$D$27+'Incremental_Cost Year 3'!AJ42+'Incremental_Cost Year 3'!AL42+AK42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2500000</v>
      </c>
      <c r="AD43" s="129"/>
      <c r="AE43" s="127">
        <v>0</v>
      </c>
      <c r="AF43" s="127">
        <f>SUM(AE43,AD43,AC43,AB43,Y43,U43,T43,S43,R43)</f>
        <v>2500000</v>
      </c>
      <c r="AG43" s="126"/>
      <c r="AH43" s="126"/>
      <c r="AI43" s="126"/>
      <c r="AJ43" s="130"/>
      <c r="AK43" s="130"/>
      <c r="AL43" s="130"/>
      <c r="AM43" s="127">
        <f>AG43*'1. Standard_Cost'!$B$27+'Incremental_Cost Year 3'!AH43*'1. Standard_Cost'!$C$27+'Incremental_Cost Year 3'!AI43*'1. Standard_Cost'!$D$27+'Incremental_Cost Year 3'!AJ43+'Incremental_Cost Year 3'!AL43+AK43</f>
        <v>0</v>
      </c>
      <c r="AN43" s="127">
        <f>AM43*'1. Standard_Cost'!$C$31</f>
        <v>0</v>
      </c>
      <c r="AO43" s="130"/>
      <c r="AQ43" s="171">
        <f>L43+M43</f>
        <v>0</v>
      </c>
      <c r="AR43" s="171">
        <f>AF43</f>
        <v>2500000</v>
      </c>
      <c r="AS43" s="171">
        <f>AM43+AN43</f>
        <v>0</v>
      </c>
      <c r="AT43" s="171">
        <f>SUM(AQ43,AR43,AS43)</f>
        <v>2500000</v>
      </c>
      <c r="AU43" s="250"/>
      <c r="AV43" s="250"/>
      <c r="AW43" s="250"/>
      <c r="AX43" s="250"/>
      <c r="AY43" s="250"/>
      <c r="AZ43" s="250"/>
      <c r="BA43" s="250"/>
      <c r="BB43" s="251">
        <f t="shared" si="32"/>
        <v>-2500000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3325000</v>
      </c>
      <c r="AD44" s="127">
        <f>SUM(AD41:AD43)</f>
        <v>0</v>
      </c>
      <c r="AE44" s="127">
        <f>SUM(AE41:AE43)</f>
        <v>465600</v>
      </c>
      <c r="AF44" s="127">
        <f>SUM(AF41:AF43)</f>
        <v>5293600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5293600</v>
      </c>
      <c r="AS44" s="175">
        <f>SUM(AS41:AS43)</f>
        <v>0</v>
      </c>
      <c r="AT44" s="175">
        <f>SUM(AT41:AT43)</f>
        <v>5529188.125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-5293600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1076454818.5714285</v>
      </c>
      <c r="M45" s="247">
        <f>SUM(M50+M56+M60)</f>
        <v>179767954.70142856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1520000</v>
      </c>
      <c r="AC45" s="247">
        <f t="shared" si="35"/>
        <v>10080000</v>
      </c>
      <c r="AD45" s="247">
        <f t="shared" si="35"/>
        <v>0</v>
      </c>
      <c r="AE45" s="247">
        <f t="shared" si="35"/>
        <v>2320000</v>
      </c>
      <c r="AF45" s="247">
        <f t="shared" si="35"/>
        <v>13920000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1256222773.272857</v>
      </c>
      <c r="AR45" s="248">
        <f>SUM(AR50+AR56+AR60)</f>
        <v>13920000</v>
      </c>
      <c r="AS45" s="248">
        <f>SUM(AS50+AS56+AS60)</f>
        <v>0</v>
      </c>
      <c r="AT45" s="248">
        <f>SUM(AT50+AT56+AT60)</f>
        <v>1270142773.272857</v>
      </c>
      <c r="AU45" s="248">
        <f t="shared" ref="AU45:BB45" si="36">SUM(AU50+AU56+AU60)</f>
        <v>1268282773.272857</v>
      </c>
      <c r="AV45" s="248">
        <f t="shared" si="36"/>
        <v>0</v>
      </c>
      <c r="AW45" s="248">
        <f t="shared" si="36"/>
        <v>0</v>
      </c>
      <c r="AX45" s="248">
        <f t="shared" si="36"/>
        <v>0</v>
      </c>
      <c r="AY45" s="248">
        <f t="shared" si="36"/>
        <v>1393200</v>
      </c>
      <c r="AZ45" s="248">
        <f t="shared" si="36"/>
        <v>0</v>
      </c>
      <c r="BA45" s="248">
        <f t="shared" si="36"/>
        <v>0</v>
      </c>
      <c r="BB45" s="248">
        <f t="shared" si="36"/>
        <v>-466800</v>
      </c>
    </row>
    <row r="46" spans="1:58" ht="78" outlineLevel="2">
      <c r="A46" s="115"/>
      <c r="B46" s="200"/>
      <c r="C46" s="201"/>
      <c r="D46" s="138"/>
      <c r="E46" s="295"/>
      <c r="F46" s="295"/>
      <c r="G46" s="296"/>
      <c r="H46" s="199" t="s">
        <v>397</v>
      </c>
      <c r="I46" s="130" t="s">
        <v>4</v>
      </c>
      <c r="J46" s="126">
        <v>1</v>
      </c>
      <c r="K46" s="126">
        <v>4</v>
      </c>
      <c r="L46" s="125">
        <f>IF(I46&lt;&gt;0,((VLOOKUP(I46,'1. Standard_Cost'!$B$4:$D$11,2)+VLOOKUP(I46,'1. Standard_Cost'!$B$4:$D$11,3))*J46*K46),"0")</f>
        <v>323000</v>
      </c>
      <c r="M46" s="125">
        <f>L46*'1. Standard_Cost'!$F$4</f>
        <v>53941</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v>20</v>
      </c>
      <c r="AB46" s="127">
        <f>+Z46*'1. Standard_Cost'!$B$23+AA46*'1. Standard_Cost'!$C$23</f>
        <v>380000</v>
      </c>
      <c r="AC46" s="128">
        <f>30*300</f>
        <v>9000</v>
      </c>
      <c r="AD46" s="129"/>
      <c r="AE46" s="127">
        <f>SUM(AD46,AC46,AB46,Y46,U46,T46,S46,R46)*'1. Standard_Cost'!$B$31</f>
        <v>77800</v>
      </c>
      <c r="AF46" s="127">
        <f>SUM(AE46,AD46,AC46,AB46,Y46,U46,T46,S46,R46)</f>
        <v>466800</v>
      </c>
      <c r="AG46" s="126"/>
      <c r="AH46" s="126"/>
      <c r="AI46" s="126"/>
      <c r="AJ46" s="130"/>
      <c r="AK46" s="130"/>
      <c r="AL46" s="130"/>
      <c r="AM46" s="127">
        <f>AG46*'1. Standard_Cost'!$B$27+'Incremental_Cost Year 3'!AH46*'1. Standard_Cost'!$C$27+'Incremental_Cost Year 3'!AI46*'1. Standard_Cost'!$D$27+'Incremental_Cost Year 3'!AJ46+'Incremental_Cost Year 3'!AL46+AK46</f>
        <v>0</v>
      </c>
      <c r="AN46" s="127">
        <f>AM46*'1. Standard_Cost'!$C$31</f>
        <v>0</v>
      </c>
      <c r="AO46" s="249"/>
      <c r="AQ46" s="171">
        <f>L46+M46</f>
        <v>376941</v>
      </c>
      <c r="AR46" s="171">
        <f>AF46</f>
        <v>466800</v>
      </c>
      <c r="AS46" s="171">
        <f>AM46+AN46</f>
        <v>0</v>
      </c>
      <c r="AT46" s="171">
        <f>SUM(AQ46,AR46,AS46)</f>
        <v>843741</v>
      </c>
      <c r="AU46" s="250">
        <f>AQ46</f>
        <v>376941</v>
      </c>
      <c r="AV46" s="250"/>
      <c r="AW46" s="250"/>
      <c r="AX46" s="250"/>
      <c r="AY46" s="250"/>
      <c r="AZ46" s="250"/>
      <c r="BA46" s="250"/>
      <c r="BB46" s="251">
        <f t="shared" ref="BB46:BB49" si="37">SUM(AU46:BA46)-AT46</f>
        <v>-466800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3'!AH47*'1. Standard_Cost'!$C$27+'Incremental_Cost Year 3'!AI47*'1. Standard_Cost'!$D$27+'Incremental_Cost Year 3'!AJ47+'Incremental_Cost Year 3'!AL47+AK47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3'!AH48*'1. Standard_Cost'!$C$27+'Incremental_Cost Year 3'!AI48*'1. Standard_Cost'!$D$27+'Incremental_Cost Year 3'!AJ48+'Incremental_Cost Year 3'!AL48+AK48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3'!AH49*'1. Standard_Cost'!$C$27+'Incremental_Cost Year 3'!AI49*'1. Standard_Cost'!$D$27+'Incremental_Cost Year 3'!AJ49+'Incremental_Cost Year 3'!AL49+AK49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323000</v>
      </c>
      <c r="M50" s="127">
        <f>SUM(M46:M49)</f>
        <v>53941</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380000</v>
      </c>
      <c r="AC50" s="127">
        <f>SUM(AC46:AC49)</f>
        <v>9000</v>
      </c>
      <c r="AD50" s="127">
        <f>SUM(AD46:AD49)</f>
        <v>0</v>
      </c>
      <c r="AE50" s="127">
        <f>SUM(AE46:AE49)</f>
        <v>77800</v>
      </c>
      <c r="AF50" s="127">
        <f>SUM(AF46:AF49)</f>
        <v>466800</v>
      </c>
      <c r="AG50" s="252"/>
      <c r="AH50" s="252"/>
      <c r="AI50" s="252"/>
      <c r="AJ50" s="127">
        <f>SUM(AJ46:AJ49)</f>
        <v>0</v>
      </c>
      <c r="AK50" s="127">
        <f>SUM(AK46:AK49)</f>
        <v>0</v>
      </c>
      <c r="AL50" s="127">
        <f>SUM(AL46:AL49)</f>
        <v>0</v>
      </c>
      <c r="AM50" s="127">
        <f>SUM(AM46:AM49)</f>
        <v>0</v>
      </c>
      <c r="AN50" s="127">
        <f>SUM(AN46:AN49)</f>
        <v>0</v>
      </c>
      <c r="AO50" s="253"/>
      <c r="AP50" s="254"/>
      <c r="AQ50" s="175">
        <f>SUM(AQ46:AQ49)</f>
        <v>376941</v>
      </c>
      <c r="AR50" s="175">
        <f>SUM(AR46:AR49)</f>
        <v>466800</v>
      </c>
      <c r="AS50" s="175">
        <f>SUM(AS46:AS49)</f>
        <v>0</v>
      </c>
      <c r="AT50" s="175">
        <f>SUM(AT46:AT49)</f>
        <v>843741</v>
      </c>
      <c r="AU50" s="175">
        <f t="shared" ref="AU50:BB50" si="38">SUM(AU46:AU49)</f>
        <v>376941</v>
      </c>
      <c r="AV50" s="175">
        <f t="shared" si="38"/>
        <v>0</v>
      </c>
      <c r="AW50" s="175">
        <f t="shared" si="38"/>
        <v>0</v>
      </c>
      <c r="AX50" s="175">
        <f t="shared" si="38"/>
        <v>0</v>
      </c>
      <c r="AY50" s="175">
        <f t="shared" si="38"/>
        <v>0</v>
      </c>
      <c r="AZ50" s="175">
        <f t="shared" si="38"/>
        <v>0</v>
      </c>
      <c r="BA50" s="175">
        <f t="shared" si="38"/>
        <v>0</v>
      </c>
      <c r="BB50" s="175">
        <f t="shared" si="38"/>
        <v>-466800</v>
      </c>
      <c r="BC50" s="169"/>
      <c r="BD50" s="169"/>
      <c r="BE50" s="169"/>
      <c r="BF50" s="169"/>
    </row>
    <row r="51" spans="1:58" ht="93.6" outlineLevel="2">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3'!AH51*'1. Standard_Cost'!$C$27+'Incremental_Cost Year 3'!AI51*'1. Standard_Cost'!$D$27+'Incremental_Cost Year 3'!AJ51+'Incremental_Cost Year 3'!AL51+AK51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3'!AH52*'1. Standard_Cost'!$C$27+'Incremental_Cost Year 3'!AI52*'1. Standard_Cost'!$D$27+'Incremental_Cost Year 3'!AJ52+'Incremental_Cost Year 3'!AL52+AK52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3'!AH53*'1. Standard_Cost'!$C$27+'Incremental_Cost Year 3'!AI53*'1. Standard_Cost'!$D$27+'Incremental_Cost Year 3'!AJ53+'Incremental_Cost Year 3'!AL53+AK53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3'!AH54*'1. Standard_Cost'!$C$27+'Incremental_Cost Year 3'!AI54*'1. Standard_Cost'!$D$27+'Incremental_Cost Year 3'!AJ54+'Incremental_Cost Year 3'!AL54+AK54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3'!AH55*'1. Standard_Cost'!$C$27+'Incremental_Cost Year 3'!AI55*'1. Standard_Cost'!$D$27+'Incremental_Cost Year 3'!AJ55+'Incremental_Cost Year 3'!AL55+AK55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0">SUM(AU51:AU55)</f>
        <v>1267905832.272857</v>
      </c>
      <c r="AV56" s="175">
        <f t="shared" si="40"/>
        <v>0</v>
      </c>
      <c r="AW56" s="175">
        <f t="shared" si="40"/>
        <v>0</v>
      </c>
      <c r="AX56" s="175">
        <f t="shared" si="40"/>
        <v>0</v>
      </c>
      <c r="AY56" s="175">
        <f t="shared" si="40"/>
        <v>1393200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3'!AH57*'1. Standard_Cost'!$C$27+'Incremental_Cost Year 3'!AI57*'1. Standard_Cost'!$D$27+'Incremental_Cost Year 3'!AJ57+'Incremental_Cost Year 3'!AL57+AK57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3'!AH58*'1. Standard_Cost'!$C$27+'Incremental_Cost Year 3'!AI58*'1. Standard_Cost'!$D$27+'Incremental_Cost Year 3'!AJ58+'Incremental_Cost Year 3'!AL58+AK58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3'!AH59*'1. Standard_Cost'!$C$27+'Incremental_Cost Year 3'!AI59*'1. Standard_Cost'!$D$27+'Incremental_Cost Year 3'!AJ59+'Incremental_Cost Year 3'!AL59+AK59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625721682.14285719</v>
      </c>
      <c r="M61" s="247">
        <f>SUM(M77)</f>
        <v>104495520.91785714</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3401000</v>
      </c>
      <c r="AC61" s="247">
        <f t="shared" si="44"/>
        <v>490378000</v>
      </c>
      <c r="AD61" s="247">
        <f t="shared" si="44"/>
        <v>0</v>
      </c>
      <c r="AE61" s="247">
        <f t="shared" si="44"/>
        <v>94567800</v>
      </c>
      <c r="AF61" s="247">
        <f t="shared" si="44"/>
        <v>589606800</v>
      </c>
      <c r="AG61" s="247"/>
      <c r="AH61" s="247"/>
      <c r="AI61" s="247"/>
      <c r="AJ61" s="247">
        <f>SUM(AJ77)</f>
        <v>50000000</v>
      </c>
      <c r="AK61" s="247">
        <f>SUM(AK77)</f>
        <v>0</v>
      </c>
      <c r="AL61" s="247">
        <f>SUM(AL77)</f>
        <v>556887406.50406504</v>
      </c>
      <c r="AM61" s="247">
        <f>SUM(AM77)</f>
        <v>609997406.50406504</v>
      </c>
      <c r="AN61" s="247">
        <f>SUM(AN77)</f>
        <v>89064060.97560975</v>
      </c>
      <c r="AO61" s="247"/>
      <c r="AP61" s="244"/>
      <c r="AQ61" s="248">
        <f>SUM(AQ77)</f>
        <v>730217203.06071424</v>
      </c>
      <c r="AR61" s="248">
        <f>SUM(AR77)</f>
        <v>589606800</v>
      </c>
      <c r="AS61" s="248">
        <f>SUM(AS77)</f>
        <v>699061467.47967482</v>
      </c>
      <c r="AT61" s="248">
        <f>SUM(AT77)</f>
        <v>2018885470.5403891</v>
      </c>
      <c r="AU61" s="248">
        <f t="shared" ref="AU61:BB61" si="45">SUM(AU77)</f>
        <v>1256156603.0607142</v>
      </c>
      <c r="AV61" s="248">
        <f t="shared" si="45"/>
        <v>0</v>
      </c>
      <c r="AW61" s="248">
        <f t="shared" si="45"/>
        <v>0</v>
      </c>
      <c r="AX61" s="248">
        <f t="shared" si="45"/>
        <v>0</v>
      </c>
      <c r="AY61" s="248">
        <f t="shared" si="45"/>
        <v>5199600</v>
      </c>
      <c r="AZ61" s="248">
        <f t="shared" si="45"/>
        <v>249600</v>
      </c>
      <c r="BA61" s="248">
        <f t="shared" si="45"/>
        <v>0</v>
      </c>
      <c r="BB61" s="248">
        <f t="shared" si="45"/>
        <v>-757279667.47967482</v>
      </c>
    </row>
    <row r="62" spans="1:58" ht="124.8" outlineLevel="2">
      <c r="A62" s="115"/>
      <c r="B62" s="200"/>
      <c r="C62" s="201"/>
      <c r="D62" s="350"/>
      <c r="E62" s="315"/>
      <c r="F62" s="316"/>
      <c r="G62" s="317"/>
      <c r="H62" s="199" t="s">
        <v>404</v>
      </c>
      <c r="I62" s="130" t="s">
        <v>3</v>
      </c>
      <c r="J62" s="126">
        <v>1</v>
      </c>
      <c r="K62" s="126">
        <v>5</v>
      </c>
      <c r="L62" s="125">
        <f>IF(I62&lt;&gt;0,((VLOOKUP(I62,'1. Standard_Cost'!$B$4:$D$11,2)+VLOOKUP(I62,'1. Standard_Cost'!$B$4:$D$11,3))*J62*K62),"0")</f>
        <v>504000</v>
      </c>
      <c r="M62" s="125">
        <f>L62*'1. Standard_Cost'!$F$4</f>
        <v>84168</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v>40</v>
      </c>
      <c r="AB62" s="127">
        <f>+Z62*'1. Standard_Cost'!$B$23+AA62*'1. Standard_Cost'!$C$23</f>
        <v>760000</v>
      </c>
      <c r="AC62" s="128">
        <f>30*300+500*500</f>
        <v>259000</v>
      </c>
      <c r="AD62" s="129"/>
      <c r="AE62" s="127">
        <f>SUM(AD62,AC62,AB62,Y62,U62,T62,S62,R62)*'1. Standard_Cost'!$B$31</f>
        <v>203800</v>
      </c>
      <c r="AF62" s="127">
        <f t="shared" ref="AF62:AF67" si="46">SUM(AE62,AD62,AC62,AB62,Y62,U62,T62,S62,R62)</f>
        <v>1222800</v>
      </c>
      <c r="AG62" s="126"/>
      <c r="AH62" s="126"/>
      <c r="AI62" s="126"/>
      <c r="AJ62" s="130"/>
      <c r="AK62" s="130"/>
      <c r="AL62" s="130"/>
      <c r="AM62" s="127">
        <f>AG62*'1. Standard_Cost'!$B$27+'Incremental_Cost Year 3'!AH62*'1. Standard_Cost'!$C$27+'Incremental_Cost Year 3'!AI62*'1. Standard_Cost'!$D$27+'Incremental_Cost Year 3'!AJ62+'Incremental_Cost Year 3'!AL62+AK62</f>
        <v>0</v>
      </c>
      <c r="AN62" s="127">
        <f>AM62*'1. Standard_Cost'!$C$31</f>
        <v>0</v>
      </c>
      <c r="AO62" s="249"/>
      <c r="AQ62" s="171">
        <f t="shared" ref="AQ62:AQ76" si="47">L62+M62</f>
        <v>588168</v>
      </c>
      <c r="AR62" s="171">
        <f t="shared" ref="AR62:AR76" si="48">AF62</f>
        <v>1222800</v>
      </c>
      <c r="AS62" s="171">
        <f t="shared" ref="AS62:AS76" si="49">AM62+AN62</f>
        <v>0</v>
      </c>
      <c r="AT62" s="171">
        <f t="shared" ref="AT62:AT76" si="50">SUM(AQ62,AR62,AS62)</f>
        <v>1810968</v>
      </c>
      <c r="AU62" s="250">
        <f>AQ62</f>
        <v>588168</v>
      </c>
      <c r="AV62" s="250"/>
      <c r="AW62" s="250"/>
      <c r="AX62" s="250"/>
      <c r="AY62" s="250">
        <f>AR62</f>
        <v>1222800</v>
      </c>
      <c r="AZ62" s="250"/>
      <c r="BA62" s="250"/>
      <c r="BB62" s="251">
        <f t="shared" ref="BB62" si="51">SUM(AU62:BA62)-AT62</f>
        <v>0</v>
      </c>
      <c r="BC62" s="169"/>
      <c r="BD62" s="169"/>
      <c r="BE62" s="169"/>
      <c r="BF62" s="169"/>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3'!AH63*'1. Standard_Cost'!$C$27+'Incremental_Cost Year 3'!AI63*'1. Standard_Cost'!$D$27+'Incremental_Cost Year 3'!AJ63+'Incremental_Cost Year 3'!AL63+AK63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2.4"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3'!AH64*'1. Standard_Cost'!$C$27+'Incremental_Cost Year 3'!AI64*'1. Standard_Cost'!$D$27+'Incremental_Cost Year 3'!AJ64+'Incremental_Cost Year 3'!AL64+AK64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3'!AH65*'1. Standard_Cost'!$C$27+'Incremental_Cost Year 3'!AI65*'1. Standard_Cost'!$D$27+'Incremental_Cost Year 3'!AJ65+'Incremental_Cost Year 3'!AL65+AK65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3.6" outlineLevel="2">
      <c r="A66" s="115"/>
      <c r="B66" s="200"/>
      <c r="C66" s="201"/>
      <c r="D66" s="131"/>
      <c r="E66" s="318"/>
      <c r="F66" s="219"/>
      <c r="G66" s="313"/>
      <c r="H66" s="199" t="s">
        <v>548</v>
      </c>
      <c r="I66" s="130" t="s">
        <v>1</v>
      </c>
      <c r="J66" s="126">
        <v>12</v>
      </c>
      <c r="K66" s="126">
        <f>14*2</f>
        <v>28</v>
      </c>
      <c r="L66" s="125">
        <f>IF(I66&lt;&gt;0,((VLOOKUP(I66,'1. Standard_Cost'!$B$4:$D$11,2)+VLOOKUP(I66,'1. Standard_Cost'!$B$4:$D$11,3))*J66*K66),"0")</f>
        <v>24122400</v>
      </c>
      <c r="M66" s="125">
        <f>L66*'1. Standard_Cost'!$F$4</f>
        <v>4028440.8000000003</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30000000*2</f>
        <v>60000000</v>
      </c>
      <c r="AD66" s="129"/>
      <c r="AE66" s="127">
        <f>SUM(AD66,AC66,AB66,Y66,U66,T66,S66,R66)*'1. Standard_Cost'!$B$31</f>
        <v>12000000</v>
      </c>
      <c r="AF66" s="127">
        <f t="shared" si="46"/>
        <v>72000000</v>
      </c>
      <c r="AG66" s="126">
        <v>14</v>
      </c>
      <c r="AH66" s="126">
        <v>14</v>
      </c>
      <c r="AI66" s="126">
        <v>1</v>
      </c>
      <c r="AJ66" s="130">
        <f>25000000*2</f>
        <v>50000000</v>
      </c>
      <c r="AK66" s="130"/>
      <c r="AL66" s="130"/>
      <c r="AM66" s="127">
        <f>AG66*'1. Standard_Cost'!$B$27+'Incremental_Cost Year 3'!AH66*'1. Standard_Cost'!$C$27+'Incremental_Cost Year 3'!AI66*'1. Standard_Cost'!$D$27+'Incremental_Cost Year 3'!AJ66+'Incremental_Cost Year 3'!AL66+AK66</f>
        <v>53110000</v>
      </c>
      <c r="AN66" s="127">
        <f>AM66*'1. Standard_Cost'!$C$31</f>
        <v>7966500</v>
      </c>
      <c r="AO66" s="130"/>
      <c r="AQ66" s="171">
        <f t="shared" si="47"/>
        <v>28150840.800000001</v>
      </c>
      <c r="AR66" s="171">
        <f t="shared" si="48"/>
        <v>72000000</v>
      </c>
      <c r="AS66" s="171">
        <f t="shared" si="49"/>
        <v>61076500</v>
      </c>
      <c r="AT66" s="171">
        <f t="shared" si="50"/>
        <v>161227340.80000001</v>
      </c>
      <c r="AU66" s="250">
        <f>AQ66</f>
        <v>28150840.800000001</v>
      </c>
      <c r="AV66" s="250"/>
      <c r="AW66" s="250"/>
      <c r="AX66" s="250"/>
      <c r="AY66" s="250"/>
      <c r="AZ66" s="250"/>
      <c r="BA66" s="250"/>
      <c r="BB66" s="251">
        <f t="shared" si="52"/>
        <v>-133076500.00000001</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3'!AH67*'1. Standard_Cost'!$C$27+'Incremental_Cost Year 3'!AI67*'1. Standard_Cost'!$D$27+'Incremental_Cost Year 3'!AJ67+'Incremental_Cost Year 3'!AL67+AK67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3.6" outlineLevel="2">
      <c r="A68" s="115"/>
      <c r="B68" s="200"/>
      <c r="C68" s="201"/>
      <c r="D68" s="131"/>
      <c r="E68" s="318"/>
      <c r="F68" s="219"/>
      <c r="G68" s="313"/>
      <c r="H68" s="199" t="s">
        <v>409</v>
      </c>
      <c r="I68" s="130" t="s">
        <v>1</v>
      </c>
      <c r="J68" s="126">
        <v>2</v>
      </c>
      <c r="K68" s="126">
        <v>3</v>
      </c>
      <c r="L68" s="125">
        <f>IF(I68&lt;&gt;0,((VLOOKUP(I68,'1. Standard_Cost'!$B$4:$D$11,2)+VLOOKUP(I68,'1. Standard_Cost'!$B$4:$D$11,3))*J68*K68),"0")</f>
        <v>430757.14285714284</v>
      </c>
      <c r="M68" s="125">
        <f>L68*'1. Standard_Cost'!$F$4</f>
        <v>71936.442857142858</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v>10</v>
      </c>
      <c r="AB68" s="127">
        <f>+Z68*'1. Standard_Cost'!$B$23+AA68*'1. Standard_Cost'!$C$23</f>
        <v>190000</v>
      </c>
      <c r="AC68" s="128">
        <f>60*300</f>
        <v>18000</v>
      </c>
      <c r="AD68" s="129"/>
      <c r="AE68" s="127">
        <f>SUM(AD68,AC68,AB68,Y68,U68,T68,S68,R68)*'1. Standard_Cost'!$B$31</f>
        <v>41600</v>
      </c>
      <c r="AF68" s="127">
        <f>SUM(AE68,AD68,AC68,AB68,Y68,U68,T68,S68,R68)</f>
        <v>249600</v>
      </c>
      <c r="AG68" s="126"/>
      <c r="AH68" s="126"/>
      <c r="AI68" s="126"/>
      <c r="AJ68" s="130"/>
      <c r="AK68" s="130"/>
      <c r="AL68" s="130"/>
      <c r="AM68" s="127">
        <f>AG68*'1. Standard_Cost'!$B$27+'Incremental_Cost Year 3'!AH68*'1. Standard_Cost'!$C$27+'Incremental_Cost Year 3'!AI68*'1. Standard_Cost'!$D$27+'Incremental_Cost Year 3'!AJ68+'Incremental_Cost Year 3'!AL68+AK68</f>
        <v>0</v>
      </c>
      <c r="AN68" s="127">
        <f>AM68*'1. Standard_Cost'!$C$31</f>
        <v>0</v>
      </c>
      <c r="AO68" s="130"/>
      <c r="AQ68" s="171">
        <f t="shared" si="47"/>
        <v>502693.58571428573</v>
      </c>
      <c r="AR68" s="171">
        <f t="shared" si="48"/>
        <v>249600</v>
      </c>
      <c r="AS68" s="171">
        <f t="shared" si="49"/>
        <v>0</v>
      </c>
      <c r="AT68" s="171">
        <f t="shared" si="50"/>
        <v>752293.58571428573</v>
      </c>
      <c r="AU68" s="250">
        <v>502693.58571428573</v>
      </c>
      <c r="AV68" s="250"/>
      <c r="AW68" s="250"/>
      <c r="AX68" s="250"/>
      <c r="AY68" s="250"/>
      <c r="AZ68" s="250">
        <v>249600</v>
      </c>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f>66500000000/123</f>
        <v>540650406.50406504</v>
      </c>
      <c r="AM69" s="127">
        <f>AG69*'1. Standard_Cost'!$B$27+'Incremental_Cost Year 3'!AH69*'1. Standard_Cost'!$C$27+'Incremental_Cost Year 3'!AI69*'1. Standard_Cost'!$D$27+'Incremental_Cost Year 3'!AJ69+'Incremental_Cost Year 3'!AL69+AK69</f>
        <v>540650406.50406504</v>
      </c>
      <c r="AN69" s="127">
        <f>AM69*'1. Standard_Cost'!$C$31</f>
        <v>81097560.97560975</v>
      </c>
      <c r="AO69" s="130"/>
      <c r="AQ69" s="171">
        <f t="shared" si="47"/>
        <v>0</v>
      </c>
      <c r="AR69" s="171">
        <f t="shared" si="48"/>
        <v>0</v>
      </c>
      <c r="AS69" s="171">
        <f t="shared" si="49"/>
        <v>621747967.47967482</v>
      </c>
      <c r="AT69" s="171">
        <f t="shared" si="50"/>
        <v>621747967.47967482</v>
      </c>
      <c r="AU69" s="250"/>
      <c r="AV69" s="250"/>
      <c r="AW69" s="250"/>
      <c r="AX69" s="250"/>
      <c r="AY69" s="250"/>
      <c r="AZ69" s="250"/>
      <c r="BA69" s="250"/>
      <c r="BB69" s="251">
        <f t="shared" si="52"/>
        <v>-621747967.47967482</v>
      </c>
      <c r="BC69" s="169"/>
      <c r="BD69" s="169"/>
      <c r="BE69" s="169"/>
      <c r="BF69" s="169"/>
    </row>
    <row r="70" spans="1:58" ht="187.2" outlineLevel="2">
      <c r="A70" s="115"/>
      <c r="B70" s="200"/>
      <c r="C70" s="201"/>
      <c r="D70" s="131"/>
      <c r="E70" s="318"/>
      <c r="F70" s="219"/>
      <c r="G70" s="313"/>
      <c r="H70" s="111" t="s">
        <v>410</v>
      </c>
      <c r="I70" s="130" t="s">
        <v>4</v>
      </c>
      <c r="J70" s="126">
        <v>0.5</v>
      </c>
      <c r="K70" s="126">
        <v>20</v>
      </c>
      <c r="L70" s="125">
        <f>IF(I70&lt;&gt;0,((VLOOKUP(I70,'1. Standard_Cost'!$B$4:$D$11,2)+VLOOKUP(I70,'1. Standard_Cost'!$B$4:$D$11,3))*J70*K70),"0")</f>
        <v>807500</v>
      </c>
      <c r="M70" s="125">
        <f>L70*'1. Standard_Cost'!$F$4</f>
        <v>134852.5</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v>60</v>
      </c>
      <c r="AB70" s="127">
        <f>+Z70*'1. Standard_Cost'!$B$23+AA70*'1. Standard_Cost'!$C$23</f>
        <v>1140000</v>
      </c>
      <c r="AC70" s="128">
        <f>10*3*300+300*700</f>
        <v>219000</v>
      </c>
      <c r="AD70" s="129"/>
      <c r="AE70" s="127">
        <f>SUM(AD70,AC70,AB70,Y70,U70,T70,S70,R70)*'1. Standard_Cost'!$B$31</f>
        <v>271800</v>
      </c>
      <c r="AF70" s="127">
        <f t="shared" ref="AF70:AF76" si="53">SUM(AE70,AD70,AC70,AB70,Y70,U70,T70,S70,R70)</f>
        <v>1630800</v>
      </c>
      <c r="AG70" s="126"/>
      <c r="AH70" s="126"/>
      <c r="AI70" s="126"/>
      <c r="AJ70" s="130"/>
      <c r="AK70" s="130"/>
      <c r="AL70" s="130"/>
      <c r="AM70" s="127">
        <f>AG70*'1. Standard_Cost'!$B$27+'Incremental_Cost Year 3'!AH70*'1. Standard_Cost'!$C$27+'Incremental_Cost Year 3'!AI70*'1. Standard_Cost'!$D$27+'Incremental_Cost Year 3'!AJ70+'Incremental_Cost Year 3'!AL70+AK70</f>
        <v>0</v>
      </c>
      <c r="AN70" s="127">
        <f>AM70*'1. Standard_Cost'!$C$31</f>
        <v>0</v>
      </c>
      <c r="AO70" s="130"/>
      <c r="AQ70" s="171">
        <f t="shared" si="47"/>
        <v>942352.5</v>
      </c>
      <c r="AR70" s="171">
        <f t="shared" si="48"/>
        <v>1630800</v>
      </c>
      <c r="AS70" s="171">
        <f t="shared" si="49"/>
        <v>0</v>
      </c>
      <c r="AT70" s="171">
        <f t="shared" si="50"/>
        <v>2573152.5</v>
      </c>
      <c r="AU70" s="250">
        <f>AQ70</f>
        <v>942352.5</v>
      </c>
      <c r="AV70" s="250"/>
      <c r="AW70" s="250"/>
      <c r="AX70" s="250"/>
      <c r="AY70" s="250">
        <f>AR70</f>
        <v>1630800</v>
      </c>
      <c r="AZ70" s="250"/>
      <c r="BA70" s="250"/>
      <c r="BB70" s="251">
        <f t="shared" si="52"/>
        <v>0</v>
      </c>
      <c r="BC70" s="169"/>
      <c r="BD70" s="169"/>
      <c r="BE70" s="169"/>
      <c r="BF70" s="169"/>
    </row>
    <row r="71" spans="1:58" ht="156" outlineLevel="2">
      <c r="A71" s="115"/>
      <c r="B71" s="200"/>
      <c r="C71" s="201"/>
      <c r="D71" s="131"/>
      <c r="E71" s="318"/>
      <c r="F71" s="219"/>
      <c r="G71" s="313"/>
      <c r="H71" s="111" t="s">
        <v>411</v>
      </c>
      <c r="I71" s="130" t="s">
        <v>4</v>
      </c>
      <c r="J71" s="126">
        <v>2</v>
      </c>
      <c r="K71" s="126">
        <v>10</v>
      </c>
      <c r="L71" s="125">
        <f>IF(I71&lt;&gt;0,((VLOOKUP(I71,'1. Standard_Cost'!$B$4:$D$11,2)+VLOOKUP(I71,'1. Standard_Cost'!$B$4:$D$11,3))*J71*K71),"0")</f>
        <v>1615000</v>
      </c>
      <c r="M71" s="125">
        <f>L71*'1. Standard_Cost'!$F$4</f>
        <v>269705</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v>60</v>
      </c>
      <c r="AB71" s="127">
        <f>+Z71*'1. Standard_Cost'!$B$23+AA71*'1. Standard_Cost'!$C$23</f>
        <v>1140000</v>
      </c>
      <c r="AC71" s="128">
        <f>20*300</f>
        <v>6000</v>
      </c>
      <c r="AD71" s="129"/>
      <c r="AE71" s="127">
        <f>SUM(AD71,AC71,AB71,Y71,U71,T71,S71,R71)*'1. Standard_Cost'!$B$31</f>
        <v>229200</v>
      </c>
      <c r="AF71" s="127">
        <f t="shared" si="53"/>
        <v>1375200</v>
      </c>
      <c r="AG71" s="126"/>
      <c r="AH71" s="126"/>
      <c r="AI71" s="126"/>
      <c r="AJ71" s="130"/>
      <c r="AK71" s="130"/>
      <c r="AL71" s="130"/>
      <c r="AM71" s="127">
        <f>AG71*'1. Standard_Cost'!$B$27+'Incremental_Cost Year 3'!AH71*'1. Standard_Cost'!$C$27+'Incremental_Cost Year 3'!AI71*'1. Standard_Cost'!$D$27+'Incremental_Cost Year 3'!AJ71+'Incremental_Cost Year 3'!AL71+AK71</f>
        <v>0</v>
      </c>
      <c r="AN71" s="127">
        <f>AM71*'1. Standard_Cost'!$C$31</f>
        <v>0</v>
      </c>
      <c r="AO71" s="130"/>
      <c r="AQ71" s="171">
        <f t="shared" si="47"/>
        <v>1884705</v>
      </c>
      <c r="AR71" s="171">
        <f t="shared" si="48"/>
        <v>1375200</v>
      </c>
      <c r="AS71" s="171">
        <f t="shared" si="49"/>
        <v>0</v>
      </c>
      <c r="AT71" s="171">
        <f t="shared" si="50"/>
        <v>3259905</v>
      </c>
      <c r="AU71" s="250">
        <f>AQ71</f>
        <v>1884705</v>
      </c>
      <c r="AV71" s="250"/>
      <c r="AW71" s="250"/>
      <c r="AX71" s="250"/>
      <c r="AY71" s="250"/>
      <c r="AZ71" s="250"/>
      <c r="BA71" s="250"/>
      <c r="BB71" s="251">
        <f t="shared" si="52"/>
        <v>-1375200</v>
      </c>
      <c r="BC71" s="169"/>
      <c r="BD71" s="169"/>
      <c r="BE71" s="169"/>
      <c r="BF71" s="169"/>
    </row>
    <row r="72" spans="1:58" ht="171.6"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3'!AH72*'1. Standard_Cost'!$C$27+'Incremental_Cost Year 3'!AI72*'1. Standard_Cost'!$D$27+'Incremental_Cost Year 3'!AJ72+'Incremental_Cost Year 3'!AL72+AK72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3'!AH73*'1. Standard_Cost'!$C$27+'Incremental_Cost Year 3'!AI73*'1. Standard_Cost'!$D$27+'Incremental_Cost Year 3'!AJ73+'Incremental_Cost Year 3'!AL73+AK73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3'!AH74*'1. Standard_Cost'!$C$27+'Incremental_Cost Year 3'!AI74*'1. Standard_Cost'!$D$27+'Incremental_Cost Year 3'!AJ74+'Incremental_Cost Year 3'!AL74+AK74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v>16237000</v>
      </c>
      <c r="AM75" s="127">
        <f>AG75*'1. Standard_Cost'!$B$27+'Incremental_Cost Year 3'!AH75*'1. Standard_Cost'!$C$27+'Incremental_Cost Year 3'!AI75*'1. Standard_Cost'!$D$27+'Incremental_Cost Year 3'!AJ75+'Incremental_Cost Year 3'!AL75+AK75</f>
        <v>16237000</v>
      </c>
      <c r="AN75" s="127"/>
      <c r="AO75" s="130"/>
      <c r="AQ75" s="171">
        <f t="shared" si="47"/>
        <v>71285961.599999994</v>
      </c>
      <c r="AR75" s="171">
        <f t="shared" si="48"/>
        <v>13000000</v>
      </c>
      <c r="AS75" s="171">
        <f t="shared" si="49"/>
        <v>16237000</v>
      </c>
      <c r="AT75" s="171">
        <f t="shared" si="50"/>
        <v>100522961.59999999</v>
      </c>
      <c r="AU75" s="250">
        <f>AT75</f>
        <v>100522961.59999999</v>
      </c>
      <c r="AV75" s="250"/>
      <c r="AW75" s="250"/>
      <c r="AX75" s="250"/>
      <c r="AY75" s="250"/>
      <c r="AZ75" s="250"/>
      <c r="BA75" s="250"/>
      <c r="BB75" s="251">
        <f t="shared" si="52"/>
        <v>0</v>
      </c>
      <c r="BC75" s="169"/>
      <c r="BD75" s="169"/>
      <c r="BE75" s="169"/>
      <c r="BF75" s="169"/>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3'!AH76*'1. Standard_Cost'!$C$27+'Incremental_Cost Year 3'!AI76*'1. Standard_Cost'!$D$27+'Incremental_Cost Year 3'!AJ76+'Incremental_Cost Year 3'!AL76+AK76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625721682.14285719</v>
      </c>
      <c r="M77" s="127">
        <f>SUM(M62:M76)</f>
        <v>104495520.91785714</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3401000</v>
      </c>
      <c r="AC77" s="127">
        <f>SUM(AC62:AC76)</f>
        <v>490378000</v>
      </c>
      <c r="AD77" s="127">
        <f>SUM(AD62:AD76)</f>
        <v>0</v>
      </c>
      <c r="AE77" s="127">
        <f>SUM(AE62:AE76)</f>
        <v>94567800</v>
      </c>
      <c r="AF77" s="127">
        <f>SUM(AF62:AF76)</f>
        <v>589606800</v>
      </c>
      <c r="AG77" s="252"/>
      <c r="AH77" s="252"/>
      <c r="AI77" s="252"/>
      <c r="AJ77" s="127">
        <f>SUM(AJ62:AJ76)</f>
        <v>50000000</v>
      </c>
      <c r="AK77" s="127">
        <f>SUM(AK62:AK76)</f>
        <v>0</v>
      </c>
      <c r="AL77" s="127">
        <f>SUM(AL62:AL76)</f>
        <v>556887406.50406504</v>
      </c>
      <c r="AM77" s="127">
        <f>SUM(AM62:AM76)</f>
        <v>609997406.50406504</v>
      </c>
      <c r="AN77" s="127">
        <f>SUM(AN62:AN76)</f>
        <v>89064060.97560975</v>
      </c>
      <c r="AO77" s="253"/>
      <c r="AP77" s="254"/>
      <c r="AQ77" s="175">
        <f>SUM(AQ62:AQ76)</f>
        <v>730217203.06071424</v>
      </c>
      <c r="AR77" s="175">
        <f>SUM(AR62:AR76)</f>
        <v>589606800</v>
      </c>
      <c r="AS77" s="175">
        <f>SUM(AS62:AS76)</f>
        <v>699061467.47967482</v>
      </c>
      <c r="AT77" s="175">
        <f>SUM(AT62:AT76)</f>
        <v>2018885470.5403891</v>
      </c>
      <c r="AU77" s="175">
        <f t="shared" ref="AU77:BB77" si="54">SUM(AU62:AU76)</f>
        <v>1256156603.0607142</v>
      </c>
      <c r="AV77" s="175">
        <f t="shared" si="54"/>
        <v>0</v>
      </c>
      <c r="AW77" s="175">
        <f t="shared" si="54"/>
        <v>0</v>
      </c>
      <c r="AX77" s="175">
        <f t="shared" si="54"/>
        <v>0</v>
      </c>
      <c r="AY77" s="175">
        <f t="shared" si="54"/>
        <v>5199600</v>
      </c>
      <c r="AZ77" s="175">
        <f t="shared" si="54"/>
        <v>249600</v>
      </c>
      <c r="BA77" s="175">
        <f t="shared" si="54"/>
        <v>0</v>
      </c>
      <c r="BB77" s="175">
        <f t="shared" si="54"/>
        <v>-757279667.47967482</v>
      </c>
      <c r="BC77" s="169"/>
      <c r="BD77" s="169"/>
      <c r="BE77" s="169"/>
      <c r="BF77" s="169"/>
    </row>
    <row r="78" spans="1:58" s="170" customFormat="1" ht="15.75" customHeight="1">
      <c r="A78" s="120"/>
      <c r="B78" s="386" t="s">
        <v>298</v>
      </c>
      <c r="C78" s="387"/>
      <c r="D78" s="387"/>
      <c r="E78" s="388"/>
      <c r="F78" s="339"/>
      <c r="G78" s="339"/>
      <c r="H78" s="113" t="s">
        <v>60</v>
      </c>
      <c r="I78" s="243"/>
      <c r="J78" s="243"/>
      <c r="K78" s="243"/>
      <c r="L78" s="243">
        <f>SUM(L79,L93,L100,L106,L111,L118,L123,L134,L140)</f>
        <v>38327007.142857149</v>
      </c>
      <c r="M78" s="243">
        <f>SUM(M79,M93,M100,M106,M111,M118,M123,M134,M140)</f>
        <v>6400610.1928571425</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4180000</v>
      </c>
      <c r="AC78" s="243">
        <f>SUM(AC79,AC93,AC100,AC106,AC111,AC118,AC123,AC134,AC140)</f>
        <v>14519941728</v>
      </c>
      <c r="AD78" s="243">
        <f>SUM(AD79,AD93,AD100,AD106,AD111,AD118,AD123,AD134,AD140)</f>
        <v>0</v>
      </c>
      <c r="AE78" s="243">
        <f>SUM(AE79,AE93,AE100,AE106,AE111,AE118,AE123,AE134,AE140)</f>
        <v>4006345.6</v>
      </c>
      <c r="AF78" s="243">
        <f>SUM(AF79,AF93,AF100,AF106,AF111,AF118,AF123,AF134,AF140)</f>
        <v>14528383073.6</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44727617.335714288</v>
      </c>
      <c r="AR78" s="245">
        <f>SUM(AR79,AR93,AR100,AR106,AR111,AR118,AR123,AR134,AR140)</f>
        <v>14528383073.6</v>
      </c>
      <c r="AS78" s="245">
        <f>SUM(AS79,AS93,AS100,AS106,AS111,AS118,AS123,AS134,AS140)</f>
        <v>0</v>
      </c>
      <c r="AT78" s="245">
        <f>SUM(AT79,AT93,AT100,AT106,AT111,AT118,AT123,AT134,AT140)</f>
        <v>14573110690.935715</v>
      </c>
      <c r="AU78" s="245">
        <f t="shared" ref="AU78:BB78" si="55">SUM(AU79,AU93,AU100,AU106,AU111,AU118,AU123,AU134,AU140)</f>
        <v>14567809690</v>
      </c>
      <c r="AV78" s="245">
        <f t="shared" si="55"/>
        <v>0</v>
      </c>
      <c r="AW78" s="245">
        <f t="shared" si="55"/>
        <v>0</v>
      </c>
      <c r="AX78" s="245">
        <f t="shared" si="55"/>
        <v>0</v>
      </c>
      <c r="AY78" s="245">
        <f t="shared" si="55"/>
        <v>0</v>
      </c>
      <c r="AZ78" s="245">
        <f t="shared" si="55"/>
        <v>0</v>
      </c>
      <c r="BA78" s="245">
        <f t="shared" si="55"/>
        <v>0</v>
      </c>
      <c r="BB78" s="245">
        <f t="shared" si="55"/>
        <v>-5301000.9357142858</v>
      </c>
    </row>
    <row r="79" spans="1:58" s="170" customFormat="1" ht="15.75" customHeight="1">
      <c r="A79" s="120"/>
      <c r="B79" s="290"/>
      <c r="C79" s="381" t="s">
        <v>313</v>
      </c>
      <c r="D79" s="381"/>
      <c r="E79" s="382"/>
      <c r="F79" s="293"/>
      <c r="G79" s="293"/>
      <c r="H79" s="114" t="s">
        <v>163</v>
      </c>
      <c r="I79" s="246"/>
      <c r="J79" s="246"/>
      <c r="K79" s="246"/>
      <c r="L79" s="247">
        <f>SUM(L85,L88,L92)</f>
        <v>7384200</v>
      </c>
      <c r="M79" s="247">
        <f>SUM(M85,M88,M92)</f>
        <v>1233161.3999999999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1330000</v>
      </c>
      <c r="AC79" s="247">
        <f>SUM(AC85,AC88,AC92)</f>
        <v>3485081961</v>
      </c>
      <c r="AD79" s="247">
        <f>SUM(AD85,AD88,AD92)</f>
        <v>0</v>
      </c>
      <c r="AE79" s="247">
        <f>SUM(AE85,AE88,AE92)</f>
        <v>464392.2</v>
      </c>
      <c r="AF79" s="247">
        <f>SUM(AF85,AF88,AF92)</f>
        <v>3487131353.1999998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8617361.4000000004</v>
      </c>
      <c r="AR79" s="248">
        <f>SUM(AR85,AR88,AR92)</f>
        <v>3487131353.1999998</v>
      </c>
      <c r="AS79" s="248">
        <f>SUM(AS85,AS88,AS92)</f>
        <v>0</v>
      </c>
      <c r="AT79" s="248">
        <f>SUM(AT85,AT88,AT92)</f>
        <v>3495748714.5999999</v>
      </c>
      <c r="AU79" s="248">
        <f t="shared" ref="AU79:BB79" si="56">SUM(AU85,AU88,AU92)</f>
        <v>3494152714</v>
      </c>
      <c r="AV79" s="248">
        <f t="shared" si="56"/>
        <v>0</v>
      </c>
      <c r="AW79" s="248">
        <f t="shared" si="56"/>
        <v>0</v>
      </c>
      <c r="AX79" s="248">
        <f t="shared" si="56"/>
        <v>0</v>
      </c>
      <c r="AY79" s="248">
        <f t="shared" si="56"/>
        <v>0</v>
      </c>
      <c r="AZ79" s="248">
        <f t="shared" si="56"/>
        <v>0</v>
      </c>
      <c r="BA79" s="248">
        <f t="shared" si="56"/>
        <v>0</v>
      </c>
      <c r="BB79" s="248">
        <f t="shared" si="56"/>
        <v>-1596000.6</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3'!AH80*'1. Standard_Cost'!$C$27+'Incremental_Cost Year 3'!AI80*'1. Standard_Cost'!$D$27+'Incremental_Cost Year 3'!AJ80+'Incremental_Cost Year 3'!AL80+AK80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48400000</v>
      </c>
      <c r="AD81" s="129"/>
      <c r="AE81" s="127">
        <f>0</f>
        <v>0</v>
      </c>
      <c r="AF81" s="127">
        <f>SUM(AE81,AD81,AC81,AB81,Y81,U81,T81,S81,R81)</f>
        <v>48400000</v>
      </c>
      <c r="AG81" s="126"/>
      <c r="AH81" s="126"/>
      <c r="AI81" s="126"/>
      <c r="AJ81" s="130"/>
      <c r="AK81" s="130"/>
      <c r="AL81" s="130"/>
      <c r="AM81" s="127">
        <f>AG81*'1. Standard_Cost'!$B$27+'Incremental_Cost Year 3'!AH81*'1. Standard_Cost'!$C$27+'Incremental_Cost Year 3'!AI81*'1. Standard_Cost'!$D$27+'Incremental_Cost Year 3'!AJ81+'Incremental_Cost Year 3'!AL81+AK81</f>
        <v>0</v>
      </c>
      <c r="AN81" s="127">
        <f>AM81*'1. Standard_Cost'!$C$31</f>
        <v>0</v>
      </c>
      <c r="AO81" s="130"/>
      <c r="AP81" s="256"/>
      <c r="AQ81" s="171">
        <f>L81+M81</f>
        <v>0</v>
      </c>
      <c r="AR81" s="171">
        <f>AF81</f>
        <v>48400000</v>
      </c>
      <c r="AS81" s="171">
        <f>AM81+AN81</f>
        <v>0</v>
      </c>
      <c r="AT81" s="171">
        <f>SUM(AQ81,AR81,AS81)</f>
        <v>48400000</v>
      </c>
      <c r="AU81" s="250">
        <v>48400000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3'!AH82*'1. Standard_Cost'!$C$27+'Incremental_Cost Year 3'!AI82*'1. Standard_Cost'!$D$27+'Incremental_Cost Year 3'!AJ82+'Incremental_Cost Year 3'!AL82+AK82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t="s">
        <v>5</v>
      </c>
      <c r="J83" s="126">
        <v>2</v>
      </c>
      <c r="K83" s="126">
        <v>15</v>
      </c>
      <c r="L83" s="125">
        <f>IF(I83&lt;&gt;0,((VLOOKUP(I83,'1. Standard_Cost'!$B$4:$D$11,2)+VLOOKUP(I83,'1. Standard_Cost'!$B$4:$D$11,3))*J83*K83),"0")</f>
        <v>2121000</v>
      </c>
      <c r="M83" s="125">
        <f>L83*'1. Standard_Cost'!$F$4</f>
        <v>354207</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v>45</v>
      </c>
      <c r="AB83" s="127">
        <f>+Z83*'1. Standard_Cost'!$B$23+AA83*'1. Standard_Cost'!$C$23</f>
        <v>855000</v>
      </c>
      <c r="AC83" s="128">
        <v>1547230000</v>
      </c>
      <c r="AD83" s="129"/>
      <c r="AE83" s="127">
        <v>171000</v>
      </c>
      <c r="AF83" s="127">
        <f>SUM(AE83,AD83,AC83,AB83,Y83,U83,T83,S83,R83)</f>
        <v>1548256000</v>
      </c>
      <c r="AG83" s="126"/>
      <c r="AH83" s="126"/>
      <c r="AI83" s="126"/>
      <c r="AJ83" s="130"/>
      <c r="AK83" s="130"/>
      <c r="AL83" s="130"/>
      <c r="AM83" s="127">
        <f>AG83*'1. Standard_Cost'!$B$27+'Incremental_Cost Year 3'!AH83*'1. Standard_Cost'!$C$27+'Incremental_Cost Year 3'!AI83*'1. Standard_Cost'!$D$27+'Incremental_Cost Year 3'!AJ83+'Incremental_Cost Year 3'!AL83+AK83</f>
        <v>0</v>
      </c>
      <c r="AN83" s="127">
        <f>AM83*'1. Standard_Cost'!$C$31</f>
        <v>0</v>
      </c>
      <c r="AO83" s="130"/>
      <c r="AP83" s="256"/>
      <c r="AQ83" s="171">
        <f>L83+M83</f>
        <v>2475207</v>
      </c>
      <c r="AR83" s="171">
        <f>AF83</f>
        <v>1548256000</v>
      </c>
      <c r="AS83" s="171">
        <f>AM83+AN83</f>
        <v>0</v>
      </c>
      <c r="AT83" s="171">
        <f>SUM(AQ83,AR83,AS83)</f>
        <v>1550731207</v>
      </c>
      <c r="AU83" s="250">
        <v>1549705207</v>
      </c>
      <c r="AV83" s="250"/>
      <c r="AW83" s="250"/>
      <c r="AX83" s="250"/>
      <c r="AY83" s="250"/>
      <c r="AZ83" s="250"/>
      <c r="BA83" s="250"/>
      <c r="BB83" s="251">
        <f t="shared" si="57"/>
        <v>-1026000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1000000000</v>
      </c>
      <c r="AD84" s="129"/>
      <c r="AE84" s="127">
        <f>0</f>
        <v>0</v>
      </c>
      <c r="AF84" s="127">
        <f>SUM(AE84,AD84,AC84,AB84,Y84,U84,T84,S84,R84)</f>
        <v>1000000000</v>
      </c>
      <c r="AG84" s="126"/>
      <c r="AH84" s="126"/>
      <c r="AI84" s="126"/>
      <c r="AJ84" s="130"/>
      <c r="AK84" s="130"/>
      <c r="AL84" s="130"/>
      <c r="AM84" s="127">
        <f>AG84*'1. Standard_Cost'!$B$27+'Incremental_Cost Year 3'!AH84*'1. Standard_Cost'!$C$27+'Incremental_Cost Year 3'!AI84*'1. Standard_Cost'!$D$27+'Incremental_Cost Year 3'!AJ84+'Incremental_Cost Year 3'!AL84+AK84</f>
        <v>0</v>
      </c>
      <c r="AN84" s="127">
        <f>AM84*'1. Standard_Cost'!$C$31</f>
        <v>0</v>
      </c>
      <c r="AO84" s="130"/>
      <c r="AP84" s="256"/>
      <c r="AQ84" s="171">
        <f>L84+M84</f>
        <v>0</v>
      </c>
      <c r="AR84" s="171">
        <f>AF84</f>
        <v>1000000000</v>
      </c>
      <c r="AS84" s="171">
        <f>AM84+AN84</f>
        <v>0</v>
      </c>
      <c r="AT84" s="171">
        <f>SUM(AQ84,AR84,AS84)</f>
        <v>1000000000</v>
      </c>
      <c r="AU84" s="250">
        <v>1000000000</v>
      </c>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2121000</v>
      </c>
      <c r="M85" s="127">
        <f>SUM(M80:M84)</f>
        <v>354207</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855000</v>
      </c>
      <c r="AC85" s="127">
        <f>SUM(AC80:AC84)</f>
        <v>3484345000</v>
      </c>
      <c r="AD85" s="127">
        <f>SUM(AD80:AD84)</f>
        <v>0</v>
      </c>
      <c r="AE85" s="127">
        <f>SUM(AE80:AE84)</f>
        <v>171000</v>
      </c>
      <c r="AF85" s="127">
        <f>SUM(AF80:AF84)</f>
        <v>3485371000</v>
      </c>
      <c r="AG85" s="252"/>
      <c r="AH85" s="252"/>
      <c r="AI85" s="252"/>
      <c r="AJ85" s="127">
        <f>SUM(AJ80:AJ84)</f>
        <v>0</v>
      </c>
      <c r="AK85" s="127">
        <f>SUM(AK80:AK84)</f>
        <v>0</v>
      </c>
      <c r="AL85" s="127">
        <f>SUM(AL80:AL84)</f>
        <v>0</v>
      </c>
      <c r="AM85" s="127">
        <f>SUM(AM80:AM84)</f>
        <v>0</v>
      </c>
      <c r="AN85" s="127">
        <f>SUM(AN80:AN84)</f>
        <v>0</v>
      </c>
      <c r="AO85" s="253"/>
      <c r="AP85" s="254"/>
      <c r="AQ85" s="175">
        <f>SUM(AQ80:AQ84)</f>
        <v>2475207</v>
      </c>
      <c r="AR85" s="175">
        <f>SUM(AR80:AR84)</f>
        <v>3485371000</v>
      </c>
      <c r="AS85" s="175">
        <f>SUM(AS80:AS84)</f>
        <v>0</v>
      </c>
      <c r="AT85" s="175">
        <f>SUM(AT80:AT84)</f>
        <v>3487846207</v>
      </c>
      <c r="AU85" s="175">
        <f t="shared" ref="AU85:BB85" si="58">SUM(AU80:AU84)</f>
        <v>3486820207</v>
      </c>
      <c r="AV85" s="175">
        <f t="shared" si="58"/>
        <v>0</v>
      </c>
      <c r="AW85" s="175">
        <f t="shared" si="58"/>
        <v>0</v>
      </c>
      <c r="AX85" s="175">
        <f t="shared" si="58"/>
        <v>0</v>
      </c>
      <c r="AY85" s="175">
        <f t="shared" si="58"/>
        <v>0</v>
      </c>
      <c r="AZ85" s="175">
        <f t="shared" si="58"/>
        <v>0</v>
      </c>
      <c r="BA85" s="175">
        <f t="shared" si="58"/>
        <v>0</v>
      </c>
      <c r="BB85" s="175">
        <f t="shared" si="58"/>
        <v>-1026000</v>
      </c>
      <c r="BC85" s="169"/>
      <c r="BD85" s="169"/>
      <c r="BE85" s="169"/>
      <c r="BF85" s="169"/>
    </row>
    <row r="86" spans="1:58" ht="93.6" outlineLevel="2">
      <c r="A86" s="115"/>
      <c r="B86" s="200"/>
      <c r="C86" s="201"/>
      <c r="D86" s="346"/>
      <c r="E86" s="321"/>
      <c r="F86" s="295"/>
      <c r="G86" s="296"/>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3'!AH86*'1. Standard_Cost'!$C$27+'Incremental_Cost Year 3'!AI86*'1. Standard_Cost'!$D$27+'Incremental_Cost Year 3'!AJ86+'Incremental_Cost Year 3'!AL86+AK86</f>
        <v>0</v>
      </c>
      <c r="AN86" s="127">
        <f>AM86*'1. Standard_Cost'!$C$31</f>
        <v>0</v>
      </c>
      <c r="AO86" s="130"/>
      <c r="AQ86" s="171">
        <f>L86+M86</f>
        <v>0</v>
      </c>
      <c r="AR86" s="171">
        <f>AF86</f>
        <v>0</v>
      </c>
      <c r="AS86" s="171">
        <f>AM86+AN86</f>
        <v>0</v>
      </c>
      <c r="AT86" s="171">
        <f>SUM(AQ86,AR86,AS86)</f>
        <v>0</v>
      </c>
      <c r="AU86" s="250"/>
      <c r="AV86" s="250"/>
      <c r="AW86" s="250"/>
      <c r="AX86" s="250"/>
      <c r="AY86" s="250"/>
      <c r="AZ86" s="250"/>
      <c r="BA86" s="250"/>
      <c r="BB86" s="251">
        <f t="shared" ref="BB86:BB87" si="59">SUM(AU86:BA86)-AT86</f>
        <v>0</v>
      </c>
      <c r="BC86" s="169"/>
      <c r="BD86" s="169"/>
      <c r="BE86" s="169"/>
      <c r="BF86" s="169"/>
    </row>
    <row r="87" spans="1:58" ht="124.8" outlineLevel="2">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3'!AH87*'1. Standard_Cost'!$C$27+'Incremental_Cost Year 3'!AI87*'1. Standard_Cost'!$D$27+'Incremental_Cost Year 3'!AJ87+'Incremental_Cost Year 3'!AL87+AK87</f>
        <v>0</v>
      </c>
      <c r="AN87" s="127">
        <f>AM87*'1. Standard_Cost'!$C$31</f>
        <v>0</v>
      </c>
      <c r="AO87" s="130"/>
      <c r="AQ87" s="171">
        <f>L87+M87</f>
        <v>0</v>
      </c>
      <c r="AR87" s="171">
        <f>AF87</f>
        <v>0</v>
      </c>
      <c r="AS87" s="171">
        <f>AM87+AN87</f>
        <v>0</v>
      </c>
      <c r="AT87" s="171">
        <f>SUM(AQ87,AR87,AS87)</f>
        <v>0</v>
      </c>
      <c r="AU87" s="250"/>
      <c r="AV87" s="250"/>
      <c r="AW87" s="250"/>
      <c r="AX87" s="250"/>
      <c r="AY87" s="250"/>
      <c r="AZ87" s="250"/>
      <c r="BA87" s="250"/>
      <c r="BB87" s="251">
        <f t="shared" si="59"/>
        <v>0</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B88" si="60">SUM(AU86:AU87)</f>
        <v>0</v>
      </c>
      <c r="AV88" s="175">
        <f t="shared" si="60"/>
        <v>0</v>
      </c>
      <c r="AW88" s="175">
        <f t="shared" si="60"/>
        <v>0</v>
      </c>
      <c r="AX88" s="175">
        <f t="shared" si="60"/>
        <v>0</v>
      </c>
      <c r="AY88" s="175">
        <f t="shared" si="60"/>
        <v>0</v>
      </c>
      <c r="AZ88" s="175">
        <f t="shared" si="60"/>
        <v>0</v>
      </c>
      <c r="BA88" s="175">
        <f t="shared" si="60"/>
        <v>0</v>
      </c>
      <c r="BB88" s="175">
        <f t="shared" si="60"/>
        <v>0</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3'!AH89*'1. Standard_Cost'!$C$27+'Incremental_Cost Year 3'!AI89*'1. Standard_Cost'!$D$27+'Incremental_Cost Year 3'!AJ89+'Incremental_Cost Year 3'!AL89+AK89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3.6"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3'!AH90*'1. Standard_Cost'!$C$27+'Incremental_Cost Year 3'!AI90*'1. Standard_Cost'!$D$27+'Incremental_Cost Year 3'!AJ90+'Incremental_Cost Year 3'!AL90+AK90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3'!AH91*'1. Standard_Cost'!$C$27+'Incremental_Cost Year 3'!AI91*'1. Standard_Cost'!$D$27+'Incremental_Cost Year 3'!AJ91+'Incremental_Cost Year 3'!AL91+AK91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106050</v>
      </c>
      <c r="M93" s="258">
        <f>SUM(M99)</f>
        <v>17710.350000000002</v>
      </c>
      <c r="N93" s="257"/>
      <c r="O93" s="257"/>
      <c r="P93" s="257"/>
      <c r="Q93" s="257"/>
      <c r="R93" s="258">
        <f>SUM(R99)</f>
        <v>0</v>
      </c>
      <c r="S93" s="258">
        <f>SUM(S99)</f>
        <v>0</v>
      </c>
      <c r="T93" s="258">
        <f>SUM(T99)</f>
        <v>0</v>
      </c>
      <c r="U93" s="258">
        <f>SUM(U99)</f>
        <v>0</v>
      </c>
      <c r="V93" s="257"/>
      <c r="W93" s="257"/>
      <c r="X93" s="257"/>
      <c r="Y93" s="258">
        <f>SUM(Y99)</f>
        <v>0</v>
      </c>
      <c r="Z93" s="257"/>
      <c r="AA93" s="257"/>
      <c r="AB93" s="258">
        <f>SUM(AB99)</f>
        <v>950000</v>
      </c>
      <c r="AC93" s="258">
        <f>SUM(AC99)</f>
        <v>39000</v>
      </c>
      <c r="AD93" s="258">
        <f>SUM(AD99)</f>
        <v>0</v>
      </c>
      <c r="AE93" s="258">
        <f>SUM(AE99)</f>
        <v>197800</v>
      </c>
      <c r="AF93" s="258">
        <f>SUM(AF99)</f>
        <v>1186800</v>
      </c>
      <c r="AG93" s="257"/>
      <c r="AH93" s="257"/>
      <c r="AI93" s="257"/>
      <c r="AJ93" s="258">
        <f>SUM(AJ99)</f>
        <v>0</v>
      </c>
      <c r="AK93" s="258">
        <f>SUM(AK99)</f>
        <v>0</v>
      </c>
      <c r="AL93" s="258">
        <f>SUM(AL99)</f>
        <v>0</v>
      </c>
      <c r="AM93" s="258">
        <f>SUM(AM99)</f>
        <v>0</v>
      </c>
      <c r="AN93" s="258">
        <f>SUM(AN99)</f>
        <v>0</v>
      </c>
      <c r="AO93" s="259"/>
      <c r="AP93" s="260"/>
      <c r="AQ93" s="261">
        <f>SUM(AQ99)</f>
        <v>123760.34999999999</v>
      </c>
      <c r="AR93" s="261">
        <f>SUM(AR99)</f>
        <v>1186800</v>
      </c>
      <c r="AS93" s="261">
        <f>SUM(AS99)</f>
        <v>0</v>
      </c>
      <c r="AT93" s="261">
        <f>SUM(AT99)</f>
        <v>1310560.3499999999</v>
      </c>
      <c r="AU93" s="261">
        <f t="shared" ref="AU93:BA93" si="63">SUM(AU99)</f>
        <v>170560</v>
      </c>
      <c r="AV93" s="261">
        <f t="shared" si="63"/>
        <v>0</v>
      </c>
      <c r="AW93" s="261">
        <f t="shared" si="63"/>
        <v>0</v>
      </c>
      <c r="AX93" s="261">
        <f t="shared" si="63"/>
        <v>0</v>
      </c>
      <c r="AY93" s="261">
        <f t="shared" si="63"/>
        <v>0</v>
      </c>
      <c r="AZ93" s="261">
        <f t="shared" si="63"/>
        <v>0</v>
      </c>
      <c r="BA93" s="261">
        <f t="shared" si="63"/>
        <v>0</v>
      </c>
      <c r="BB93" s="261">
        <f>SUM(BB99)</f>
        <v>-1140000.3499999999</v>
      </c>
    </row>
    <row r="94" spans="1:58" ht="93.6" outlineLevel="2">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v>50</v>
      </c>
      <c r="AB94" s="127">
        <f>+Z94*'1. Standard_Cost'!$B$23+AA94*'1. Standard_Cost'!$C$23</f>
        <v>950000</v>
      </c>
      <c r="AC94" s="128">
        <v>9000</v>
      </c>
      <c r="AD94" s="129"/>
      <c r="AE94" s="127">
        <f>SUM(AD94,AC94,AB94,Y94,U94,T94,S94,R94)*'1. Standard_Cost'!$B$31</f>
        <v>191800</v>
      </c>
      <c r="AF94" s="127">
        <f>SUM(AE94,AD94,AC94,AB94,Y94,U94,T94,S94,R94)</f>
        <v>1150800</v>
      </c>
      <c r="AG94" s="126"/>
      <c r="AH94" s="126"/>
      <c r="AI94" s="126"/>
      <c r="AJ94" s="130"/>
      <c r="AK94" s="130"/>
      <c r="AL94" s="130"/>
      <c r="AM94" s="127">
        <f>AG94*'1. Standard_Cost'!$B$27+'Incremental_Cost Year 3'!AH94*'1. Standard_Cost'!$C$27+'Incremental_Cost Year 3'!AI94*'1. Standard_Cost'!$D$27+'Incremental_Cost Year 3'!AJ94+'Incremental_Cost Year 3'!AL94+AK94</f>
        <v>0</v>
      </c>
      <c r="AN94" s="127">
        <f>AM94*'1. Standard_Cost'!$C$31</f>
        <v>0</v>
      </c>
      <c r="AO94" s="130"/>
      <c r="AQ94" s="171">
        <f>L94+M94</f>
        <v>82506.899999999994</v>
      </c>
      <c r="AR94" s="171">
        <f>AF94</f>
        <v>1150800</v>
      </c>
      <c r="AS94" s="171">
        <f>AM94+AN94</f>
        <v>0</v>
      </c>
      <c r="AT94" s="171">
        <f>SUM(AQ94,AR94,AS94)</f>
        <v>1233306.8999999999</v>
      </c>
      <c r="AU94" s="250">
        <v>93307</v>
      </c>
      <c r="AV94" s="250"/>
      <c r="AW94" s="250"/>
      <c r="AX94" s="250"/>
      <c r="AY94" s="250"/>
      <c r="AZ94" s="250"/>
      <c r="BA94" s="250"/>
      <c r="BB94" s="251">
        <f t="shared" ref="BB94:BB98" si="64">SUM(AU94:BA94)-AT94</f>
        <v>-1139999.8999999999</v>
      </c>
      <c r="BC94" s="169"/>
      <c r="BD94" s="169"/>
      <c r="BE94" s="169"/>
      <c r="BF94" s="169"/>
    </row>
    <row r="95" spans="1:58"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3'!AH95*'1. Standard_Cost'!$C$27+'Incremental_Cost Year 3'!AI95*'1. Standard_Cost'!$D$27+'Incremental_Cost Year 3'!AJ95+'Incremental_Cost Year 3'!AL95+AK95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3'!AH96*'1. Standard_Cost'!$C$27+'Incremental_Cost Year 3'!AI96*'1. Standard_Cost'!$D$27+'Incremental_Cost Year 3'!AJ96+'Incremental_Cost Year 3'!AL96+AK96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93.6" outlineLevel="2">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3'!AH97*'1. Standard_Cost'!$C$27+'Incremental_Cost Year 3'!AI97*'1. Standard_Cost'!$D$27+'Incremental_Cost Year 3'!AJ97+'Incremental_Cost Year 3'!AL97+AK97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4"/>
        <v>0</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3'!AH98*'1. Standard_Cost'!$C$27+'Incremental_Cost Year 3'!AI98*'1. Standard_Cost'!$D$27+'Incremental_Cost Year 3'!AJ98+'Incremental_Cost Year 3'!AL98+AK98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106050</v>
      </c>
      <c r="M99" s="127">
        <f>SUM(M94:M98)</f>
        <v>17710.350000000002</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950000</v>
      </c>
      <c r="AC99" s="127">
        <f>SUM(AC94:AC98)</f>
        <v>39000</v>
      </c>
      <c r="AD99" s="127">
        <f>SUM(AD94:AD98)</f>
        <v>0</v>
      </c>
      <c r="AE99" s="127">
        <f>SUM(AE94:AE98)</f>
        <v>197800</v>
      </c>
      <c r="AF99" s="127">
        <f>SUM(AF94:AF98)</f>
        <v>1186800</v>
      </c>
      <c r="AG99" s="252"/>
      <c r="AH99" s="252"/>
      <c r="AI99" s="252"/>
      <c r="AJ99" s="127">
        <f>SUM(AJ94:AJ98)</f>
        <v>0</v>
      </c>
      <c r="AK99" s="127">
        <f>SUM(AK94:AK98)</f>
        <v>0</v>
      </c>
      <c r="AL99" s="127">
        <f>SUM(AL94:AL98)</f>
        <v>0</v>
      </c>
      <c r="AM99" s="127">
        <f>SUM(AM94:AM98)</f>
        <v>0</v>
      </c>
      <c r="AN99" s="127">
        <f>SUM(AN94:AN98)</f>
        <v>0</v>
      </c>
      <c r="AO99" s="253"/>
      <c r="AP99" s="254"/>
      <c r="AQ99" s="175">
        <f>SUM(AQ94:AQ98)</f>
        <v>123760.34999999999</v>
      </c>
      <c r="AR99" s="175">
        <f t="shared" ref="AR99:BA99" si="65">SUM(AR94:AR98)</f>
        <v>1186800</v>
      </c>
      <c r="AS99" s="175">
        <f t="shared" si="65"/>
        <v>0</v>
      </c>
      <c r="AT99" s="175">
        <f t="shared" si="65"/>
        <v>1310560.3499999999</v>
      </c>
      <c r="AU99" s="175">
        <f t="shared" si="65"/>
        <v>170560</v>
      </c>
      <c r="AV99" s="175">
        <f t="shared" si="65"/>
        <v>0</v>
      </c>
      <c r="AW99" s="175">
        <f t="shared" si="65"/>
        <v>0</v>
      </c>
      <c r="AX99" s="175">
        <f t="shared" si="65"/>
        <v>0</v>
      </c>
      <c r="AY99" s="175">
        <f t="shared" si="65"/>
        <v>0</v>
      </c>
      <c r="AZ99" s="175">
        <f t="shared" si="65"/>
        <v>0</v>
      </c>
      <c r="BA99" s="175">
        <f t="shared" si="65"/>
        <v>0</v>
      </c>
      <c r="BB99" s="251">
        <f t="shared" ref="BB99" si="66">SUM(AU99:BA99)-AT99</f>
        <v>-1140000.3499999999</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3'!AH101*'1. Standard_Cost'!$C$27+'Incremental_Cost Year 3'!AI101*'1. Standard_Cost'!$D$27+'Incremental_Cost Year 3'!AJ101+'Incremental_Cost Year 3'!AL101+AK101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3'!AH102*'1. Standard_Cost'!$C$27+'Incremental_Cost Year 3'!AI102*'1. Standard_Cost'!$D$27+'Incremental_Cost Year 3'!AJ102+'Incremental_Cost Year 3'!AL102+AK102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2"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3'!AH103*'1. Standard_Cost'!$C$27+'Incremental_Cost Year 3'!AI103*'1. Standard_Cost'!$D$27+'Incremental_Cost Year 3'!AJ103+'Incremental_Cost Year 3'!AL103+AK103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3'!AH104*'1. Standard_Cost'!$C$27+'Incremental_Cost Year 3'!AI104*'1. Standard_Cost'!$D$27+'Incremental_Cost Year 3'!AJ104+'Incremental_Cost Year 3'!AL104+AK104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70">SUM(AU110)</f>
        <v>0</v>
      </c>
      <c r="AV106" s="261">
        <f t="shared" si="70"/>
        <v>0</v>
      </c>
      <c r="AW106" s="261">
        <f t="shared" si="70"/>
        <v>0</v>
      </c>
      <c r="AX106" s="261">
        <f t="shared" si="70"/>
        <v>0</v>
      </c>
      <c r="AY106" s="261">
        <f t="shared" si="70"/>
        <v>0</v>
      </c>
      <c r="AZ106" s="261">
        <f t="shared" si="70"/>
        <v>0</v>
      </c>
      <c r="BA106" s="261">
        <f t="shared" si="70"/>
        <v>0</v>
      </c>
      <c r="BB106" s="261">
        <f>SUM(BB110)</f>
        <v>0</v>
      </c>
    </row>
    <row r="107" spans="1:58" ht="62.4" outlineLevel="2">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3'!AH107*'1. Standard_Cost'!$C$27+'Incremental_Cost Year 3'!AI107*'1. Standard_Cost'!$D$27+'Incremental_Cost Year 3'!AJ107+'Incremental_Cost Year 3'!AL107+AK107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1">SUM(AU107:BA107)-AT107</f>
        <v>0</v>
      </c>
      <c r="BC107" s="169"/>
      <c r="BD107" s="169"/>
      <c r="BE107" s="169"/>
      <c r="BF107" s="169"/>
    </row>
    <row r="108" spans="1:58" ht="78" outlineLevel="2">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3'!AH108*'1. Standard_Cost'!$C$27+'Incremental_Cost Year 3'!AI108*'1. Standard_Cost'!$D$27+'Incremental_Cost Year 3'!AJ108+'Incremental_Cost Year 3'!AL108+AK108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1"/>
        <v>0</v>
      </c>
      <c r="BC108" s="169"/>
      <c r="BD108" s="169"/>
      <c r="BE108" s="169"/>
      <c r="BF108" s="169"/>
    </row>
    <row r="109" spans="1:58" ht="78" outlineLevel="2">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3'!AH109*'1. Standard_Cost'!$C$27+'Incremental_Cost Year 3'!AI109*'1. Standard_Cost'!$D$27+'Incremental_Cost Year 3'!AJ109+'Incremental_Cost Year 3'!AL109+AK109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1"/>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2">SUM(AU107:AU109)</f>
        <v>0</v>
      </c>
      <c r="AV110" s="175">
        <f t="shared" si="72"/>
        <v>0</v>
      </c>
      <c r="AW110" s="175">
        <f t="shared" si="72"/>
        <v>0</v>
      </c>
      <c r="AX110" s="175">
        <f t="shared" si="72"/>
        <v>0</v>
      </c>
      <c r="AY110" s="175">
        <f t="shared" si="72"/>
        <v>0</v>
      </c>
      <c r="AZ110" s="175">
        <f t="shared" si="72"/>
        <v>0</v>
      </c>
      <c r="BA110" s="175">
        <f t="shared" si="72"/>
        <v>0</v>
      </c>
      <c r="BB110" s="175">
        <f t="shared" si="72"/>
        <v>0</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3'!AH112*'1. Standard_Cost'!$C$27+'Incremental_Cost Year 3'!AI112*'1. Standard_Cost'!$D$27+'Incremental_Cost Year 3'!AJ112+'Incremental_Cost Year 3'!AL112+AK112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2.4"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3'!AH113*'1. Standard_Cost'!$C$27+'Incremental_Cost Year 3'!AI113*'1. Standard_Cost'!$D$27+'Incremental_Cost Year 3'!AJ113+'Incremental_Cost Year 3'!AL113+AK113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3'!AH114*'1. Standard_Cost'!$C$27+'Incremental_Cost Year 3'!AI114*'1. Standard_Cost'!$D$27+'Incremental_Cost Year 3'!AJ114+'Incremental_Cost Year 3'!AL114+AK114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3'!AH115*'1. Standard_Cost'!$C$27+'Incremental_Cost Year 3'!AI115*'1. Standard_Cost'!$D$27+'Incremental_Cost Year 3'!AJ115+'Incremental_Cost Year 3'!AL115+AK115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3'!AH116*'1. Standard_Cost'!$C$27+'Incremental_Cost Year 3'!AI116*'1. Standard_Cost'!$D$27+'Incremental_Cost Year 3'!AJ116+'Incremental_Cost Year 3'!AL116+AK116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2520000</v>
      </c>
      <c r="M118" s="258">
        <f>SUM(M122)</f>
        <v>420840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1425000</v>
      </c>
      <c r="AC118" s="258">
        <f>SUM(AC122)</f>
        <v>735210</v>
      </c>
      <c r="AD118" s="258">
        <f>SUM(AD122)</f>
        <v>0</v>
      </c>
      <c r="AE118" s="258">
        <f>SUM(AE122)</f>
        <v>432042</v>
      </c>
      <c r="AF118" s="258">
        <f>SUM(AF122)</f>
        <v>2592252</v>
      </c>
      <c r="AG118" s="257"/>
      <c r="AH118" s="257"/>
      <c r="AI118" s="257"/>
      <c r="AJ118" s="258">
        <f>SUM(AJ122)</f>
        <v>0</v>
      </c>
      <c r="AK118" s="258">
        <f>SUM(AK122)</f>
        <v>0</v>
      </c>
      <c r="AL118" s="258">
        <f>SUM(AL122)</f>
        <v>0</v>
      </c>
      <c r="AM118" s="258">
        <f>SUM(AM122)</f>
        <v>0</v>
      </c>
      <c r="AN118" s="258">
        <f>SUM(AN122)</f>
        <v>0</v>
      </c>
      <c r="AO118" s="259"/>
      <c r="AP118" s="260"/>
      <c r="AQ118" s="261">
        <f>SUM(AQ122)</f>
        <v>2940840</v>
      </c>
      <c r="AR118" s="261">
        <f>SUM(AR122)</f>
        <v>2592252</v>
      </c>
      <c r="AS118" s="261">
        <f>SUM(AS122)</f>
        <v>0</v>
      </c>
      <c r="AT118" s="261">
        <f>SUM(AT122)</f>
        <v>5533092</v>
      </c>
      <c r="AU118" s="261">
        <f t="shared" ref="AU118:BA118" si="76">SUM(AU122)</f>
        <v>3538092</v>
      </c>
      <c r="AV118" s="261">
        <f t="shared" si="76"/>
        <v>0</v>
      </c>
      <c r="AW118" s="261">
        <f t="shared" si="76"/>
        <v>0</v>
      </c>
      <c r="AX118" s="261">
        <f t="shared" si="76"/>
        <v>0</v>
      </c>
      <c r="AY118" s="261">
        <f t="shared" si="76"/>
        <v>0</v>
      </c>
      <c r="AZ118" s="261">
        <f t="shared" si="76"/>
        <v>0</v>
      </c>
      <c r="BA118" s="261">
        <f t="shared" si="76"/>
        <v>0</v>
      </c>
      <c r="BB118" s="261">
        <f>SUM(BB122)</f>
        <v>-1995000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3'!AH119*'1. Standard_Cost'!$C$27+'Incremental_Cost Year 3'!AI119*'1. Standard_Cost'!$D$27+'Incremental_Cost Year 3'!AJ119+'Incremental_Cost Year 3'!AL119+AK119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09.2" outlineLevel="2">
      <c r="A120" s="115"/>
      <c r="B120" s="200"/>
      <c r="C120" s="201"/>
      <c r="D120" s="132"/>
      <c r="E120" s="323"/>
      <c r="F120" s="308"/>
      <c r="G120" s="309"/>
      <c r="H120" s="199" t="s">
        <v>444</v>
      </c>
      <c r="I120" s="130" t="s">
        <v>3</v>
      </c>
      <c r="J120" s="126">
        <v>5</v>
      </c>
      <c r="K120" s="126">
        <v>5</v>
      </c>
      <c r="L120" s="125">
        <f>IF(I120&lt;&gt;0,((VLOOKUP(I120,'1. Standard_Cost'!$B$4:$D$11,2)+VLOOKUP(I120,'1. Standard_Cost'!$B$4:$D$11,3))*J120*K120),"0")</f>
        <v>2520000</v>
      </c>
      <c r="M120" s="125">
        <f>L120*'1. Standard_Cost'!$F$4</f>
        <v>420840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v>75</v>
      </c>
      <c r="AB120" s="127">
        <f>+Z120*'1. Standard_Cost'!$B$23+AA120*'1. Standard_Cost'!$C$23</f>
        <v>1425000</v>
      </c>
      <c r="AC120" s="128">
        <v>735210</v>
      </c>
      <c r="AD120" s="129"/>
      <c r="AE120" s="127">
        <f>SUM(AD120,AC120,AB120,Y120,U120,T120,S120,R120)*'1. Standard_Cost'!$B$31</f>
        <v>432042</v>
      </c>
      <c r="AF120" s="127">
        <f>SUM(AE120,AD120,AC120,AB120,Y120,U120,T120,S120,R120)</f>
        <v>2592252</v>
      </c>
      <c r="AG120" s="126"/>
      <c r="AH120" s="126"/>
      <c r="AI120" s="126"/>
      <c r="AJ120" s="130"/>
      <c r="AK120" s="130"/>
      <c r="AL120" s="130"/>
      <c r="AM120" s="127">
        <f>AG120*'1. Standard_Cost'!$B$27+'Incremental_Cost Year 3'!AH120*'1. Standard_Cost'!$C$27+'Incremental_Cost Year 3'!AI120*'1. Standard_Cost'!$D$27+'Incremental_Cost Year 3'!AJ120+'Incremental_Cost Year 3'!AL120+AK120</f>
        <v>0</v>
      </c>
      <c r="AN120" s="127">
        <f>AM120*'1. Standard_Cost'!$C$31</f>
        <v>0</v>
      </c>
      <c r="AO120" s="130"/>
      <c r="AQ120" s="171">
        <f>L120+M120</f>
        <v>2940840</v>
      </c>
      <c r="AR120" s="171">
        <f>AF120</f>
        <v>2592252</v>
      </c>
      <c r="AS120" s="171">
        <f>AM120+AN120</f>
        <v>0</v>
      </c>
      <c r="AT120" s="171">
        <f>SUM(AQ120,AR120,AS120)</f>
        <v>5533092</v>
      </c>
      <c r="AU120" s="250">
        <v>3538092</v>
      </c>
      <c r="AV120" s="250"/>
      <c r="AW120" s="250"/>
      <c r="AX120" s="250"/>
      <c r="AY120" s="250"/>
      <c r="AZ120" s="250"/>
      <c r="BA120" s="250"/>
      <c r="BB120" s="251">
        <f t="shared" si="77"/>
        <v>-1995000</v>
      </c>
      <c r="BC120" s="169"/>
      <c r="BD120" s="169"/>
      <c r="BE120" s="169"/>
      <c r="BF120" s="169"/>
    </row>
    <row r="121" spans="1:58" ht="109.2"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3'!AH121*'1. Standard_Cost'!$C$27+'Incremental_Cost Year 3'!AI121*'1. Standard_Cost'!$D$27+'Incremental_Cost Year 3'!AJ121+'Incremental_Cost Year 3'!AL121+AK121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2520000</v>
      </c>
      <c r="M122" s="127">
        <f>SUM(M119:M121)</f>
        <v>420840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1425000</v>
      </c>
      <c r="AC122" s="127">
        <f>SUM(AC119:AC121)</f>
        <v>735210</v>
      </c>
      <c r="AD122" s="127">
        <f>SUM(AD119:AD121)</f>
        <v>0</v>
      </c>
      <c r="AE122" s="127">
        <f>SUM(AE119:AE121)</f>
        <v>432042</v>
      </c>
      <c r="AF122" s="127">
        <f>SUM(AF119:AF121)</f>
        <v>2592252</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2940840</v>
      </c>
      <c r="AR122" s="175">
        <f>SUM(AR119:AR121)</f>
        <v>2592252</v>
      </c>
      <c r="AS122" s="175">
        <f>SUM(AS119:AS121)</f>
        <v>0</v>
      </c>
      <c r="AT122" s="175">
        <f>SUM(AT119:AT121)</f>
        <v>5533092</v>
      </c>
      <c r="AU122" s="175">
        <f t="shared" ref="AU122:BB122" si="78">SUM(AU119:AU121)</f>
        <v>3538092</v>
      </c>
      <c r="AV122" s="175">
        <f t="shared" si="78"/>
        <v>0</v>
      </c>
      <c r="AW122" s="175">
        <f t="shared" si="78"/>
        <v>0</v>
      </c>
      <c r="AX122" s="175">
        <f t="shared" si="78"/>
        <v>0</v>
      </c>
      <c r="AY122" s="175">
        <f t="shared" si="78"/>
        <v>0</v>
      </c>
      <c r="AZ122" s="175">
        <f t="shared" si="78"/>
        <v>0</v>
      </c>
      <c r="BA122" s="175">
        <f t="shared" si="78"/>
        <v>0</v>
      </c>
      <c r="BB122" s="175">
        <f t="shared" si="78"/>
        <v>-1995000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21537857.142857146</v>
      </c>
      <c r="M123" s="258">
        <f>SUM(M133)</f>
        <v>3596822.1428571432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3167212</v>
      </c>
      <c r="AD123" s="258">
        <f>SUM(AD133)</f>
        <v>0</v>
      </c>
      <c r="AE123" s="258">
        <f>SUM(AE133)</f>
        <v>633442.4</v>
      </c>
      <c r="AF123" s="258">
        <f>SUM(AF133)</f>
        <v>3800654.4</v>
      </c>
      <c r="AG123" s="257"/>
      <c r="AH123" s="257"/>
      <c r="AI123" s="257"/>
      <c r="AJ123" s="258">
        <f>SUM(AJ133)</f>
        <v>0</v>
      </c>
      <c r="AK123" s="258">
        <f>SUM(AK133)</f>
        <v>0</v>
      </c>
      <c r="AL123" s="258">
        <f>SUM(AL133)</f>
        <v>0</v>
      </c>
      <c r="AM123" s="258">
        <f>SUM(AM133)</f>
        <v>0</v>
      </c>
      <c r="AN123" s="258">
        <f>SUM(AN133)</f>
        <v>0</v>
      </c>
      <c r="AO123" s="259"/>
      <c r="AP123" s="260"/>
      <c r="AQ123" s="261">
        <f>SUM(AQ133)</f>
        <v>25134679.285714284</v>
      </c>
      <c r="AR123" s="261">
        <f>SUM(AR133)</f>
        <v>3800654.4</v>
      </c>
      <c r="AS123" s="261">
        <f>SUM(AS133)</f>
        <v>0</v>
      </c>
      <c r="AT123" s="261">
        <f>SUM(AT133)</f>
        <v>28935333.68571429</v>
      </c>
      <c r="AU123" s="261">
        <f t="shared" ref="AU123:BB123" si="79">SUM(AU133)</f>
        <v>28935334</v>
      </c>
      <c r="AV123" s="261">
        <f t="shared" si="79"/>
        <v>0</v>
      </c>
      <c r="AW123" s="261">
        <f t="shared" si="79"/>
        <v>0</v>
      </c>
      <c r="AX123" s="261">
        <f t="shared" si="79"/>
        <v>0</v>
      </c>
      <c r="AY123" s="261">
        <f t="shared" si="79"/>
        <v>0</v>
      </c>
      <c r="AZ123" s="261">
        <f t="shared" si="79"/>
        <v>0</v>
      </c>
      <c r="BA123" s="261">
        <f t="shared" si="79"/>
        <v>0</v>
      </c>
      <c r="BB123" s="261">
        <f t="shared" si="79"/>
        <v>0.31428571417927742</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3'!AH124*'1. Standard_Cost'!$C$27+'Incremental_Cost Year 3'!AI124*'1. Standard_Cost'!$D$27+'Incremental_Cost Year 3'!AJ124+'Incremental_Cost Year 3'!AL124+AK124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6.8"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3'!AH125*'1. Standard_Cost'!$C$27+'Incremental_Cost Year 3'!AI125*'1. Standard_Cost'!$D$27+'Incremental_Cost Year 3'!AJ125+'Incremental_Cost Year 3'!AL125+AK125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46.8"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3'!AH126*'1. Standard_Cost'!$C$27+'Incremental_Cost Year 3'!AI126*'1. Standard_Cost'!$D$27+'Incremental_Cost Year 3'!AJ126+'Incremental_Cost Year 3'!AL126+AK126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6.8" outlineLevel="2">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3'!AH127*'1. Standard_Cost'!$C$27+'Incremental_Cost Year 3'!AI127*'1. Standard_Cost'!$D$27+'Incremental_Cost Year 3'!AJ127+'Incremental_Cost Year 3'!AL127+AK127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2.4" outlineLevel="2">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0"/>
        <v>0</v>
      </c>
      <c r="AG128" s="126"/>
      <c r="AH128" s="126"/>
      <c r="AI128" s="126"/>
      <c r="AJ128" s="130"/>
      <c r="AK128" s="130"/>
      <c r="AL128" s="130"/>
      <c r="AM128" s="127">
        <f>AG128*'1. Standard_Cost'!$B$27+'Incremental_Cost Year 3'!AH128*'1. Standard_Cost'!$C$27+'Incremental_Cost Year 3'!AI128*'1. Standard_Cost'!$D$27+'Incremental_Cost Year 3'!AJ128+'Incremental_Cost Year 3'!AL128+AK128</f>
        <v>0</v>
      </c>
      <c r="AN128" s="127">
        <f>AM128*'1. Standard_Cost'!$C$31</f>
        <v>0</v>
      </c>
      <c r="AO128" s="130"/>
      <c r="AQ128" s="171">
        <f t="shared" si="81"/>
        <v>0</v>
      </c>
      <c r="AR128" s="171">
        <f t="shared" si="82"/>
        <v>0</v>
      </c>
      <c r="AS128" s="171">
        <f t="shared" si="83"/>
        <v>0</v>
      </c>
      <c r="AT128" s="171">
        <f t="shared" si="84"/>
        <v>0</v>
      </c>
      <c r="AU128" s="250"/>
      <c r="AV128" s="250"/>
      <c r="AW128" s="250"/>
      <c r="AX128" s="250"/>
      <c r="AY128" s="250"/>
      <c r="AZ128" s="250"/>
      <c r="BA128" s="250"/>
      <c r="BB128" s="251">
        <f t="shared" si="85"/>
        <v>0</v>
      </c>
      <c r="BC128" s="169"/>
      <c r="BD128" s="169"/>
      <c r="BE128" s="169"/>
      <c r="BF128" s="169"/>
    </row>
    <row r="129" spans="1:58" ht="31.2" outlineLevel="2">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0"/>
        <v>0</v>
      </c>
      <c r="AG129" s="126"/>
      <c r="AH129" s="126"/>
      <c r="AI129" s="126"/>
      <c r="AJ129" s="130"/>
      <c r="AK129" s="130"/>
      <c r="AL129" s="130"/>
      <c r="AM129" s="127">
        <f>AG129*'1. Standard_Cost'!$B$27+'Incremental_Cost Year 3'!AH129*'1. Standard_Cost'!$C$27+'Incremental_Cost Year 3'!AI129*'1. Standard_Cost'!$D$27+'Incremental_Cost Year 3'!AJ129+'Incremental_Cost Year 3'!AL129+AK129</f>
        <v>0</v>
      </c>
      <c r="AN129" s="127">
        <f>AM129*'1. Standard_Cost'!$C$31</f>
        <v>0</v>
      </c>
      <c r="AO129" s="130"/>
      <c r="AQ129" s="171">
        <f t="shared" si="81"/>
        <v>0</v>
      </c>
      <c r="AR129" s="171">
        <f t="shared" si="82"/>
        <v>0</v>
      </c>
      <c r="AS129" s="171">
        <f t="shared" si="83"/>
        <v>0</v>
      </c>
      <c r="AT129" s="171">
        <f t="shared" si="84"/>
        <v>0</v>
      </c>
      <c r="AU129" s="250"/>
      <c r="AV129" s="250"/>
      <c r="AW129" s="250"/>
      <c r="AX129" s="250"/>
      <c r="AY129" s="250"/>
      <c r="AZ129" s="250"/>
      <c r="BA129" s="250"/>
      <c r="BB129" s="251">
        <f t="shared" si="85"/>
        <v>0</v>
      </c>
      <c r="BC129" s="169"/>
      <c r="BD129" s="169"/>
      <c r="BE129" s="169"/>
      <c r="BF129" s="169"/>
    </row>
    <row r="130" spans="1:58" ht="62.4" outlineLevel="2">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0"/>
        <v>0</v>
      </c>
      <c r="AG130" s="126"/>
      <c r="AH130" s="126"/>
      <c r="AI130" s="126"/>
      <c r="AJ130" s="130"/>
      <c r="AK130" s="130"/>
      <c r="AL130" s="130"/>
      <c r="AM130" s="127">
        <f>AG130*'1. Standard_Cost'!$B$27+'Incremental_Cost Year 3'!AH130*'1. Standard_Cost'!$C$27+'Incremental_Cost Year 3'!AI130*'1. Standard_Cost'!$D$27+'Incremental_Cost Year 3'!AJ130+'Incremental_Cost Year 3'!AL130+AK130</f>
        <v>0</v>
      </c>
      <c r="AN130" s="127">
        <f>AM130*'1. Standard_Cost'!$C$31</f>
        <v>0</v>
      </c>
      <c r="AO130" s="130"/>
      <c r="AQ130" s="171">
        <f t="shared" si="81"/>
        <v>0</v>
      </c>
      <c r="AR130" s="171">
        <f t="shared" si="82"/>
        <v>0</v>
      </c>
      <c r="AS130" s="171">
        <f t="shared" si="83"/>
        <v>0</v>
      </c>
      <c r="AT130" s="171">
        <f t="shared" si="84"/>
        <v>0</v>
      </c>
      <c r="AU130" s="250"/>
      <c r="AV130" s="250"/>
      <c r="AW130" s="250"/>
      <c r="AX130" s="250"/>
      <c r="AY130" s="250"/>
      <c r="AZ130" s="250"/>
      <c r="BA130" s="250"/>
      <c r="BB130" s="251">
        <f t="shared" si="85"/>
        <v>0</v>
      </c>
      <c r="BC130" s="169"/>
      <c r="BD130" s="169"/>
      <c r="BE130" s="169"/>
      <c r="BF130" s="169"/>
    </row>
    <row r="131" spans="1:58" ht="31.2" outlineLevel="2">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0"/>
        <v>0</v>
      </c>
      <c r="AG131" s="126"/>
      <c r="AH131" s="126"/>
      <c r="AI131" s="126"/>
      <c r="AJ131" s="130"/>
      <c r="AK131" s="130"/>
      <c r="AL131" s="130"/>
      <c r="AM131" s="127">
        <f>AG131*'1. Standard_Cost'!$B$27+'Incremental_Cost Year 3'!AH131*'1. Standard_Cost'!$C$27+'Incremental_Cost Year 3'!AI131*'1. Standard_Cost'!$D$27+'Incremental_Cost Year 3'!AJ131+'Incremental_Cost Year 3'!AL131+AK131</f>
        <v>0</v>
      </c>
      <c r="AN131" s="127">
        <f>AM131*'1. Standard_Cost'!$C$31</f>
        <v>0</v>
      </c>
      <c r="AO131" s="130"/>
      <c r="AQ131" s="171">
        <f t="shared" si="81"/>
        <v>0</v>
      </c>
      <c r="AR131" s="171">
        <f t="shared" si="82"/>
        <v>0</v>
      </c>
      <c r="AS131" s="171">
        <f t="shared" si="83"/>
        <v>0</v>
      </c>
      <c r="AT131" s="171">
        <f t="shared" si="84"/>
        <v>0</v>
      </c>
      <c r="AU131" s="250"/>
      <c r="AV131" s="250"/>
      <c r="AW131" s="250"/>
      <c r="AX131" s="250"/>
      <c r="AY131" s="250"/>
      <c r="AZ131" s="250"/>
      <c r="BA131" s="250"/>
      <c r="BB131" s="251">
        <f t="shared" si="85"/>
        <v>0</v>
      </c>
      <c r="BC131" s="169"/>
      <c r="BD131" s="169"/>
      <c r="BE131" s="169"/>
      <c r="BF131" s="169"/>
    </row>
    <row r="132" spans="1:58" ht="124.8" outlineLevel="2">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0"/>
        <v>0</v>
      </c>
      <c r="AG132" s="126"/>
      <c r="AH132" s="126"/>
      <c r="AI132" s="126"/>
      <c r="AJ132" s="130"/>
      <c r="AK132" s="130"/>
      <c r="AL132" s="130"/>
      <c r="AM132" s="127">
        <f>AG132*'1. Standard_Cost'!$B$27+'Incremental_Cost Year 3'!AH132*'1. Standard_Cost'!$C$27+'Incremental_Cost Year 3'!AI132*'1. Standard_Cost'!$D$27+'Incremental_Cost Year 3'!AJ132+'Incremental_Cost Year 3'!AL132+AK132</f>
        <v>0</v>
      </c>
      <c r="AN132" s="127">
        <f>AM132*'1. Standard_Cost'!$C$31</f>
        <v>0</v>
      </c>
      <c r="AO132" s="130"/>
      <c r="AQ132" s="171">
        <f t="shared" si="81"/>
        <v>0</v>
      </c>
      <c r="AR132" s="171">
        <f t="shared" si="82"/>
        <v>0</v>
      </c>
      <c r="AS132" s="171">
        <f t="shared" si="83"/>
        <v>0</v>
      </c>
      <c r="AT132" s="171">
        <f t="shared" si="84"/>
        <v>0</v>
      </c>
      <c r="AU132" s="250"/>
      <c r="AV132" s="250"/>
      <c r="AW132" s="250"/>
      <c r="AX132" s="250"/>
      <c r="AY132" s="250"/>
      <c r="AZ132" s="250"/>
      <c r="BA132" s="250"/>
      <c r="BB132" s="251">
        <f t="shared" si="85"/>
        <v>0</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21537857.142857146</v>
      </c>
      <c r="M133" s="127">
        <f>SUM(M124:M132)</f>
        <v>3596822.1428571432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3167212</v>
      </c>
      <c r="AD133" s="127">
        <f>SUM(AD124:AD132)</f>
        <v>0</v>
      </c>
      <c r="AE133" s="127">
        <f>SUM(AE124:AE132)</f>
        <v>633442.4</v>
      </c>
      <c r="AF133" s="127">
        <f>SUM(AF124:AF132)</f>
        <v>3800654.4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25134679.285714284</v>
      </c>
      <c r="AR133" s="175">
        <f>SUM(AR124:AR132)</f>
        <v>3800654.4</v>
      </c>
      <c r="AS133" s="175">
        <f>SUM(AS124:AS132)</f>
        <v>0</v>
      </c>
      <c r="AT133" s="175">
        <f>SUM(AT124:AT132)</f>
        <v>28935333.68571429</v>
      </c>
      <c r="AU133" s="175">
        <f t="shared" ref="AU133:BB133" si="86">SUM(AU124:AU132)</f>
        <v>28935334</v>
      </c>
      <c r="AV133" s="175">
        <f t="shared" si="86"/>
        <v>0</v>
      </c>
      <c r="AW133" s="175">
        <f t="shared" si="86"/>
        <v>0</v>
      </c>
      <c r="AX133" s="175">
        <f t="shared" si="86"/>
        <v>0</v>
      </c>
      <c r="AY133" s="175">
        <f t="shared" si="86"/>
        <v>0</v>
      </c>
      <c r="AZ133" s="175">
        <f t="shared" si="86"/>
        <v>0</v>
      </c>
      <c r="BA133" s="175">
        <f t="shared" si="86"/>
        <v>0</v>
      </c>
      <c r="BB133" s="175">
        <f t="shared" si="86"/>
        <v>0.31428571417927742</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11030200000</v>
      </c>
      <c r="AD134" s="258">
        <f>SUM(AD139)</f>
        <v>0</v>
      </c>
      <c r="AE134" s="258">
        <f>SUM(AE139)</f>
        <v>2040000</v>
      </c>
      <c r="AF134" s="258">
        <f>SUM(AF139)</f>
        <v>11032240000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11032240000</v>
      </c>
      <c r="AS134" s="261">
        <f>SUM(AS139)</f>
        <v>0</v>
      </c>
      <c r="AT134" s="261">
        <f>SUM(AT139)</f>
        <v>11034220165.6</v>
      </c>
      <c r="AU134" s="261">
        <f t="shared" ref="AU134:BB134" si="87">SUM(AU139)</f>
        <v>11034220166</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11020000000</v>
      </c>
      <c r="AD135" s="129"/>
      <c r="AE135" s="127"/>
      <c r="AF135" s="127">
        <f>SUM(AE135,AD135,AC135,AB135,Y135,U135,T135,S135,R135)</f>
        <v>11020000000</v>
      </c>
      <c r="AG135" s="126"/>
      <c r="AH135" s="126"/>
      <c r="AI135" s="126"/>
      <c r="AJ135" s="130"/>
      <c r="AK135" s="130"/>
      <c r="AL135" s="130"/>
      <c r="AM135" s="127">
        <f>AG135*'1. Standard_Cost'!$B$27+'Incremental_Cost Year 3'!AH135*'1. Standard_Cost'!$C$27+'Incremental_Cost Year 3'!AI135*'1. Standard_Cost'!$D$27+'Incremental_Cost Year 3'!AJ135+'Incremental_Cost Year 3'!AL135+AK135</f>
        <v>0</v>
      </c>
      <c r="AN135" s="127">
        <f>AM135*'1. Standard_Cost'!$C$31</f>
        <v>0</v>
      </c>
      <c r="AO135" s="130"/>
      <c r="AQ135" s="171">
        <f>L135+M135</f>
        <v>0</v>
      </c>
      <c r="AR135" s="171">
        <f>AF135</f>
        <v>11020000000</v>
      </c>
      <c r="AS135" s="171">
        <f>AM135+AN135</f>
        <v>0</v>
      </c>
      <c r="AT135" s="171">
        <f>SUM(AQ135,AR135,AS135)</f>
        <v>11020000000</v>
      </c>
      <c r="AU135" s="250">
        <v>11020000000</v>
      </c>
      <c r="AV135" s="250"/>
      <c r="AW135" s="250"/>
      <c r="AX135" s="250"/>
      <c r="AY135" s="250"/>
      <c r="AZ135" s="250"/>
      <c r="BA135" s="250"/>
      <c r="BB135" s="251">
        <f t="shared" ref="BB135:BB138" si="88">SUM(AU135:BA135)-AT135</f>
        <v>0</v>
      </c>
      <c r="BC135" s="169"/>
      <c r="BD135" s="169"/>
      <c r="BE135" s="169"/>
      <c r="BF135" s="169"/>
    </row>
    <row r="136" spans="1:58" ht="78" outlineLevel="2">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3'!AH136*'1. Standard_Cost'!$C$27+'Incremental_Cost Year 3'!AI136*'1. Standard_Cost'!$D$27+'Incremental_Cost Year 3'!AJ136+'Incremental_Cost Year 3'!AL136+AK136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88"/>
        <v>0</v>
      </c>
      <c r="BC136" s="169"/>
      <c r="BD136" s="169"/>
      <c r="BE136" s="169"/>
      <c r="BF136" s="169"/>
    </row>
    <row r="137" spans="1:58" ht="109.2" outlineLevel="2">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3'!AH137*'1. Standard_Cost'!$C$27+'Incremental_Cost Year 3'!AI137*'1. Standard_Cost'!$D$27+'Incremental_Cost Year 3'!AJ137+'Incremental_Cost Year 3'!AL137+AK137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88"/>
        <v>0</v>
      </c>
      <c r="BC137" s="169"/>
      <c r="BD137" s="169"/>
      <c r="BE137" s="169"/>
      <c r="BF137" s="169"/>
    </row>
    <row r="138" spans="1:58" ht="78"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3'!AH138*'1. Standard_Cost'!$C$27+'Incremental_Cost Year 3'!AI138*'1. Standard_Cost'!$D$27+'Incremental_Cost Year 3'!AJ138+'Incremental_Cost Year 3'!AL138+AK138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11030200000</v>
      </c>
      <c r="AD139" s="127">
        <f>SUM(AD135:AD138)</f>
        <v>0</v>
      </c>
      <c r="AE139" s="127">
        <f>SUM(AE135:AE138)</f>
        <v>2040000</v>
      </c>
      <c r="AF139" s="127">
        <f>SUM(AF135:AF138)</f>
        <v>11032240000</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1980165.6</v>
      </c>
      <c r="AR139" s="175">
        <f>SUM(AR135:AR138)</f>
        <v>11032240000</v>
      </c>
      <c r="AS139" s="175">
        <f>SUM(AS135:AS138)</f>
        <v>0</v>
      </c>
      <c r="AT139" s="175">
        <f>SUM(AT135:AT138)</f>
        <v>11034220165.6</v>
      </c>
      <c r="AU139" s="175">
        <f t="shared" ref="AU139:BB139" si="89">SUM(AU135:AU138)</f>
        <v>11034220166</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B140" si="90">SUM(AU149)</f>
        <v>0</v>
      </c>
      <c r="AV140" s="261">
        <f t="shared" si="90"/>
        <v>0</v>
      </c>
      <c r="AW140" s="261">
        <f t="shared" si="90"/>
        <v>0</v>
      </c>
      <c r="AX140" s="261">
        <f t="shared" si="90"/>
        <v>0</v>
      </c>
      <c r="AY140" s="261">
        <f t="shared" si="90"/>
        <v>0</v>
      </c>
      <c r="AZ140" s="261">
        <f t="shared" si="90"/>
        <v>0</v>
      </c>
      <c r="BA140" s="261">
        <f t="shared" si="90"/>
        <v>0</v>
      </c>
      <c r="BB140" s="261">
        <f t="shared" si="90"/>
        <v>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3'!AH141*'1. Standard_Cost'!$C$27+'Incremental_Cost Year 3'!AI141*'1. Standard_Cost'!$D$27+'Incremental_Cost Year 3'!AJ141+'Incremental_Cost Year 3'!AL141+AK141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3'!AH142*'1. Standard_Cost'!$C$27+'Incremental_Cost Year 3'!AI142*'1. Standard_Cost'!$D$27+'Incremental_Cost Year 3'!AJ142+'Incremental_Cost Year 3'!AL142+AK142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78" outlineLevel="2">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1"/>
        <v>0</v>
      </c>
      <c r="AG143" s="126"/>
      <c r="AH143" s="126"/>
      <c r="AI143" s="126"/>
      <c r="AJ143" s="130"/>
      <c r="AK143" s="130"/>
      <c r="AL143" s="130"/>
      <c r="AM143" s="127">
        <f>AG143*'1. Standard_Cost'!$B$27+'Incremental_Cost Year 3'!AH143*'1. Standard_Cost'!$C$27+'Incremental_Cost Year 3'!AI143*'1. Standard_Cost'!$D$27+'Incremental_Cost Year 3'!AJ143+'Incremental_Cost Year 3'!AL143+AK143</f>
        <v>0</v>
      </c>
      <c r="AN143" s="127">
        <f>AM143*'1. Standard_Cost'!$C$31</f>
        <v>0</v>
      </c>
      <c r="AO143" s="130"/>
      <c r="AQ143" s="171">
        <f t="shared" si="92"/>
        <v>0</v>
      </c>
      <c r="AR143" s="171">
        <f t="shared" si="93"/>
        <v>0</v>
      </c>
      <c r="AS143" s="171">
        <f t="shared" si="94"/>
        <v>0</v>
      </c>
      <c r="AT143" s="171">
        <f t="shared" si="95"/>
        <v>0</v>
      </c>
      <c r="AU143" s="250"/>
      <c r="AV143" s="250"/>
      <c r="AW143" s="250"/>
      <c r="AX143" s="250"/>
      <c r="AY143" s="250"/>
      <c r="AZ143" s="250"/>
      <c r="BA143" s="250"/>
      <c r="BB143" s="251">
        <f t="shared" si="96"/>
        <v>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1"/>
        <v>0</v>
      </c>
      <c r="AG144" s="126"/>
      <c r="AH144" s="126"/>
      <c r="AI144" s="126"/>
      <c r="AJ144" s="130"/>
      <c r="AK144" s="130"/>
      <c r="AL144" s="130"/>
      <c r="AM144" s="127">
        <f>AG144*'1. Standard_Cost'!$B$27+'Incremental_Cost Year 3'!AH144*'1. Standard_Cost'!$C$27+'Incremental_Cost Year 3'!AI144*'1. Standard_Cost'!$D$27+'Incremental_Cost Year 3'!AJ144+'Incremental_Cost Year 3'!AL144+AK144</f>
        <v>0</v>
      </c>
      <c r="AN144" s="127">
        <f>AM144*'1. Standard_Cost'!$C$31</f>
        <v>0</v>
      </c>
      <c r="AO144" s="130"/>
      <c r="AQ144" s="171">
        <f t="shared" si="92"/>
        <v>0</v>
      </c>
      <c r="AR144" s="171">
        <f t="shared" si="93"/>
        <v>0</v>
      </c>
      <c r="AS144" s="171">
        <f t="shared" si="94"/>
        <v>0</v>
      </c>
      <c r="AT144" s="171">
        <f t="shared" si="95"/>
        <v>0</v>
      </c>
      <c r="AU144" s="250"/>
      <c r="AV144" s="250"/>
      <c r="AW144" s="250"/>
      <c r="AX144" s="250"/>
      <c r="AY144" s="250"/>
      <c r="AZ144" s="250"/>
      <c r="BA144" s="250"/>
      <c r="BB144" s="251">
        <f t="shared" si="96"/>
        <v>0</v>
      </c>
      <c r="BC144" s="169"/>
      <c r="BD144" s="169"/>
      <c r="BE144" s="169"/>
      <c r="BF144" s="169"/>
    </row>
    <row r="145" spans="1:58" ht="93.6" customHeight="1" outlineLevel="2">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1"/>
        <v>0</v>
      </c>
      <c r="AG145" s="126"/>
      <c r="AH145" s="126"/>
      <c r="AI145" s="126"/>
      <c r="AJ145" s="130"/>
      <c r="AK145" s="130"/>
      <c r="AL145" s="130"/>
      <c r="AM145" s="127">
        <f>AG145*'1. Standard_Cost'!$B$27+'Incremental_Cost Year 3'!AH145*'1. Standard_Cost'!$C$27+'Incremental_Cost Year 3'!AI145*'1. Standard_Cost'!$D$27+'Incremental_Cost Year 3'!AJ145+'Incremental_Cost Year 3'!AL145+AK145</f>
        <v>0</v>
      </c>
      <c r="AN145" s="127">
        <f>AM145*'1. Standard_Cost'!$C$31</f>
        <v>0</v>
      </c>
      <c r="AO145" s="130"/>
      <c r="AQ145" s="171">
        <f t="shared" si="92"/>
        <v>0</v>
      </c>
      <c r="AR145" s="171">
        <f t="shared" si="93"/>
        <v>0</v>
      </c>
      <c r="AS145" s="171">
        <f t="shared" si="94"/>
        <v>0</v>
      </c>
      <c r="AT145" s="171">
        <f t="shared" si="95"/>
        <v>0</v>
      </c>
      <c r="AU145" s="250"/>
      <c r="AV145" s="250"/>
      <c r="AW145" s="250"/>
      <c r="AX145" s="250"/>
      <c r="AY145" s="250"/>
      <c r="AZ145" s="250"/>
      <c r="BA145" s="250"/>
      <c r="BB145" s="251">
        <f t="shared" si="96"/>
        <v>0</v>
      </c>
      <c r="BC145" s="169"/>
      <c r="BD145" s="169"/>
      <c r="BE145" s="169"/>
      <c r="BF145" s="169"/>
    </row>
    <row r="146" spans="1:58" ht="171.6" outlineLevel="2">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1"/>
        <v>0</v>
      </c>
      <c r="AG146" s="126"/>
      <c r="AH146" s="126"/>
      <c r="AI146" s="126"/>
      <c r="AJ146" s="130"/>
      <c r="AK146" s="130"/>
      <c r="AL146" s="130"/>
      <c r="AM146" s="127">
        <f>AG146*'1. Standard_Cost'!$B$27+'Incremental_Cost Year 3'!AH146*'1. Standard_Cost'!$C$27+'Incremental_Cost Year 3'!AI146*'1. Standard_Cost'!$D$27+'Incremental_Cost Year 3'!AJ146+'Incremental_Cost Year 3'!AL146+AK146</f>
        <v>0</v>
      </c>
      <c r="AN146" s="127">
        <f>AM146*'1. Standard_Cost'!$C$31</f>
        <v>0</v>
      </c>
      <c r="AO146" s="130"/>
      <c r="AQ146" s="171">
        <f t="shared" si="92"/>
        <v>0</v>
      </c>
      <c r="AR146" s="171">
        <f t="shared" si="93"/>
        <v>0</v>
      </c>
      <c r="AS146" s="171">
        <f t="shared" si="94"/>
        <v>0</v>
      </c>
      <c r="AT146" s="171">
        <f t="shared" si="95"/>
        <v>0</v>
      </c>
      <c r="AU146" s="250"/>
      <c r="AV146" s="250"/>
      <c r="AW146" s="250"/>
      <c r="AX146" s="250"/>
      <c r="AY146" s="250"/>
      <c r="AZ146" s="250"/>
      <c r="BA146" s="250"/>
      <c r="BB146" s="251">
        <f t="shared" si="96"/>
        <v>0</v>
      </c>
      <c r="BC146" s="169"/>
      <c r="BD146" s="169"/>
      <c r="BE146" s="169"/>
      <c r="BF146" s="169"/>
    </row>
    <row r="147" spans="1:58" ht="93.6" outlineLevel="2">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1"/>
        <v>0</v>
      </c>
      <c r="AG147" s="126"/>
      <c r="AH147" s="126"/>
      <c r="AI147" s="126"/>
      <c r="AJ147" s="130"/>
      <c r="AK147" s="130"/>
      <c r="AL147" s="130"/>
      <c r="AM147" s="127">
        <f>AG147*'1. Standard_Cost'!$B$27+'Incremental_Cost Year 3'!AH147*'1. Standard_Cost'!$C$27+'Incremental_Cost Year 3'!AI147*'1. Standard_Cost'!$D$27+'Incremental_Cost Year 3'!AJ147+'Incremental_Cost Year 3'!AL147+AK147</f>
        <v>0</v>
      </c>
      <c r="AN147" s="127">
        <f>AM147*'1. Standard_Cost'!$C$31</f>
        <v>0</v>
      </c>
      <c r="AO147" s="130"/>
      <c r="AQ147" s="171">
        <f t="shared" si="92"/>
        <v>0</v>
      </c>
      <c r="AR147" s="171">
        <f t="shared" si="93"/>
        <v>0</v>
      </c>
      <c r="AS147" s="171">
        <f t="shared" si="94"/>
        <v>0</v>
      </c>
      <c r="AT147" s="171">
        <f t="shared" si="95"/>
        <v>0</v>
      </c>
      <c r="AU147" s="250"/>
      <c r="AV147" s="250"/>
      <c r="AW147" s="250"/>
      <c r="AX147" s="250"/>
      <c r="AY147" s="250"/>
      <c r="AZ147" s="250"/>
      <c r="BA147" s="250"/>
      <c r="BB147" s="251">
        <f t="shared" si="96"/>
        <v>0</v>
      </c>
      <c r="BC147" s="169"/>
      <c r="BD147" s="169"/>
      <c r="BE147" s="169"/>
      <c r="BF147" s="169"/>
    </row>
    <row r="148" spans="1:58" ht="124.8" outlineLevel="2">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1"/>
        <v>0</v>
      </c>
      <c r="AG148" s="126"/>
      <c r="AH148" s="126"/>
      <c r="AI148" s="126"/>
      <c r="AJ148" s="130"/>
      <c r="AK148" s="130"/>
      <c r="AL148" s="130"/>
      <c r="AM148" s="127">
        <f>AG148*'1. Standard_Cost'!$B$27+'Incremental_Cost Year 3'!AH148*'1. Standard_Cost'!$C$27+'Incremental_Cost Year 3'!AI148*'1. Standard_Cost'!$D$27+'Incremental_Cost Year 3'!AJ148+'Incremental_Cost Year 3'!AL148+AK148</f>
        <v>0</v>
      </c>
      <c r="AN148" s="127">
        <f>AM148*'1. Standard_Cost'!$C$31</f>
        <v>0</v>
      </c>
      <c r="AO148" s="130"/>
      <c r="AQ148" s="171">
        <f t="shared" si="92"/>
        <v>0</v>
      </c>
      <c r="AR148" s="171">
        <f t="shared" si="93"/>
        <v>0</v>
      </c>
      <c r="AS148" s="171">
        <f t="shared" si="94"/>
        <v>0</v>
      </c>
      <c r="AT148" s="171">
        <f t="shared" si="95"/>
        <v>0</v>
      </c>
      <c r="AU148" s="250"/>
      <c r="AV148" s="250"/>
      <c r="AW148" s="250"/>
      <c r="AX148" s="250"/>
      <c r="AY148" s="250"/>
      <c r="AZ148" s="250"/>
      <c r="BA148" s="250"/>
      <c r="BB148" s="251">
        <f t="shared" si="96"/>
        <v>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0</v>
      </c>
      <c r="AR149" s="175">
        <f>SUM(AR141:AR148)</f>
        <v>0</v>
      </c>
      <c r="AS149" s="175">
        <f>SUM(AS141:AS148)</f>
        <v>0</v>
      </c>
      <c r="AT149" s="175">
        <f>SUM(AT141:AT148)</f>
        <v>0</v>
      </c>
      <c r="AU149" s="175">
        <f t="shared" ref="AU149:BB149" si="97">SUM(AU141:AU148)</f>
        <v>0</v>
      </c>
      <c r="AV149" s="175">
        <f t="shared" si="97"/>
        <v>0</v>
      </c>
      <c r="AW149" s="175">
        <f t="shared" si="97"/>
        <v>0</v>
      </c>
      <c r="AX149" s="175">
        <f t="shared" si="97"/>
        <v>0</v>
      </c>
      <c r="AY149" s="175">
        <f t="shared" si="97"/>
        <v>0</v>
      </c>
      <c r="AZ149" s="175">
        <f t="shared" si="97"/>
        <v>0</v>
      </c>
      <c r="BA149" s="175">
        <f t="shared" si="97"/>
        <v>0</v>
      </c>
      <c r="BB149" s="175">
        <f t="shared" si="97"/>
        <v>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10732767964.961439</v>
      </c>
      <c r="M150" s="243">
        <f>M151+M163+M182</f>
        <v>1792372250.1485603</v>
      </c>
      <c r="N150" s="243"/>
      <c r="O150" s="243"/>
      <c r="P150" s="243"/>
      <c r="Q150" s="243"/>
      <c r="R150" s="243">
        <f>R151+R163+R182</f>
        <v>590000</v>
      </c>
      <c r="S150" s="243">
        <f>S151+S163+S182</f>
        <v>442500</v>
      </c>
      <c r="T150" s="243">
        <f>T151+T163+T182</f>
        <v>0</v>
      </c>
      <c r="U150" s="243">
        <f>U151+U163+U182</f>
        <v>480000</v>
      </c>
      <c r="V150" s="243"/>
      <c r="W150" s="243"/>
      <c r="X150" s="243"/>
      <c r="Y150" s="243"/>
      <c r="Z150" s="243">
        <v>0</v>
      </c>
      <c r="AA150" s="243"/>
      <c r="AB150" s="243">
        <f>AB151+AB163+AB182</f>
        <v>7009000</v>
      </c>
      <c r="AC150" s="243">
        <f>AC151+AC163+AC182</f>
        <v>13591968755</v>
      </c>
      <c r="AD150" s="243">
        <f>AD151+AD163+AD182</f>
        <v>0</v>
      </c>
      <c r="AE150" s="243">
        <f>AE151+AE163+AE182</f>
        <v>1703182051</v>
      </c>
      <c r="AF150" s="243">
        <f>AF151+AF163+AF182</f>
        <v>15303672306</v>
      </c>
      <c r="AG150" s="243"/>
      <c r="AH150" s="243"/>
      <c r="AI150" s="243"/>
      <c r="AJ150" s="243">
        <f>AJ151+AJ163+AJ182</f>
        <v>2087483000</v>
      </c>
      <c r="AK150" s="243">
        <f>AK151+AK163+AK182</f>
        <v>0</v>
      </c>
      <c r="AL150" s="243">
        <f>AL151+AL163+AL182</f>
        <v>514730000</v>
      </c>
      <c r="AM150" s="243">
        <f>AM151+AM163+AM182</f>
        <v>2602213000</v>
      </c>
      <c r="AN150" s="243">
        <f>AN151+AN163+AN182</f>
        <v>365581950</v>
      </c>
      <c r="AO150" s="243"/>
      <c r="AP150" s="244"/>
      <c r="AQ150" s="243">
        <f>AQ151+AQ163+AQ182</f>
        <v>12525140215.110001</v>
      </c>
      <c r="AR150" s="243">
        <f>AR151+AR163+AR182</f>
        <v>15303672306</v>
      </c>
      <c r="AS150" s="243">
        <f>AS151+AS163+AS182</f>
        <v>2967794950</v>
      </c>
      <c r="AT150" s="243">
        <f>AT151+AT163+AT182</f>
        <v>30796607471.109997</v>
      </c>
      <c r="AU150" s="243">
        <f t="shared" ref="AU150:BB150" si="98">AU151+AU163+AU182</f>
        <v>28244899603.200001</v>
      </c>
      <c r="AV150" s="243">
        <f t="shared" si="98"/>
        <v>100000000</v>
      </c>
      <c r="AW150" s="243">
        <f t="shared" si="98"/>
        <v>602000000</v>
      </c>
      <c r="AX150" s="243">
        <f t="shared" si="98"/>
        <v>0</v>
      </c>
      <c r="AY150" s="243">
        <f t="shared" si="98"/>
        <v>0</v>
      </c>
      <c r="AZ150" s="243">
        <f t="shared" si="98"/>
        <v>299300000</v>
      </c>
      <c r="BA150" s="243">
        <f t="shared" si="98"/>
        <v>0</v>
      </c>
      <c r="BB150" s="243">
        <f t="shared" si="98"/>
        <v>-1550407867.9099982</v>
      </c>
    </row>
    <row r="151" spans="1:58" s="184" customFormat="1" ht="15.75" customHeight="1">
      <c r="A151" s="143"/>
      <c r="B151" s="290"/>
      <c r="C151" s="381" t="s">
        <v>232</v>
      </c>
      <c r="D151" s="381"/>
      <c r="E151" s="382"/>
      <c r="F151" s="287"/>
      <c r="G151" s="289"/>
      <c r="H151" s="149" t="s">
        <v>167</v>
      </c>
      <c r="I151" s="257"/>
      <c r="J151" s="257"/>
      <c r="K151" s="257"/>
      <c r="L151" s="258">
        <f>L156+L159+L162</f>
        <v>13150200</v>
      </c>
      <c r="M151" s="258">
        <f>M156+M159+M162</f>
        <v>2196083.4</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4009000</v>
      </c>
      <c r="AC151" s="258">
        <f>AC156+AC159+AC162</f>
        <v>9820000</v>
      </c>
      <c r="AD151" s="258">
        <f>AD156+AD159+AD162</f>
        <v>0</v>
      </c>
      <c r="AE151" s="258">
        <f>AE156+AE159+AE162</f>
        <v>2416300</v>
      </c>
      <c r="AF151" s="258">
        <f>AF156+AF159+AF162</f>
        <v>17647800</v>
      </c>
      <c r="AG151" s="257"/>
      <c r="AH151" s="257"/>
      <c r="AI151" s="257"/>
      <c r="AJ151" s="258">
        <f>AJ156+AJ159+AJ162</f>
        <v>210870000</v>
      </c>
      <c r="AK151" s="258">
        <f>AK156+AK159+AK162</f>
        <v>0</v>
      </c>
      <c r="AL151" s="258">
        <f>AL156+AL159+AL162</f>
        <v>204130000</v>
      </c>
      <c r="AM151" s="258">
        <f>AM156+AM159+AM162</f>
        <v>415000000</v>
      </c>
      <c r="AN151" s="258">
        <f>AN156+AN159+AN162</f>
        <v>37500000</v>
      </c>
      <c r="AO151" s="259"/>
      <c r="AP151" s="260"/>
      <c r="AQ151" s="258">
        <f>AQ156+AQ159+AQ162</f>
        <v>15346283.4</v>
      </c>
      <c r="AR151" s="258">
        <f>AR156+AR159+AR162</f>
        <v>17647800</v>
      </c>
      <c r="AS151" s="258">
        <f>AS156+AS159+AS162</f>
        <v>452500000</v>
      </c>
      <c r="AT151" s="258">
        <f>AT156+AT159+AT162</f>
        <v>485494083.40000004</v>
      </c>
      <c r="AU151" s="258">
        <f t="shared" ref="AU151:BB151" si="99">AU156+AU159+AU162</f>
        <v>140808214</v>
      </c>
      <c r="AV151" s="258">
        <f t="shared" si="99"/>
        <v>0</v>
      </c>
      <c r="AW151" s="258">
        <f t="shared" si="99"/>
        <v>0</v>
      </c>
      <c r="AX151" s="258">
        <f t="shared" si="99"/>
        <v>0</v>
      </c>
      <c r="AY151" s="258">
        <f t="shared" si="99"/>
        <v>0</v>
      </c>
      <c r="AZ151" s="258">
        <f t="shared" si="99"/>
        <v>299300000</v>
      </c>
      <c r="BA151" s="258">
        <f t="shared" si="99"/>
        <v>0</v>
      </c>
      <c r="BB151" s="258">
        <f t="shared" si="99"/>
        <v>-45385869.399999999</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52870000+158000000</f>
        <v>210870000</v>
      </c>
      <c r="AK152" s="130"/>
      <c r="AL152" s="130">
        <v>39130000</v>
      </c>
      <c r="AM152" s="127">
        <f>AG152*'1. Standard_Cost'!$B$27+'Incremental_Cost Year 3'!AH152*'1. Standard_Cost'!$C$27+'Incremental_Cost Year 3'!AI152*'1. Standard_Cost'!$D$27+'Incremental_Cost Year 3'!AJ152+'Incremental_Cost Year 3'!AL152+AK152</f>
        <v>250000000</v>
      </c>
      <c r="AN152" s="127">
        <f>AM152*'1. Standard_Cost'!$C$31</f>
        <v>37500000</v>
      </c>
      <c r="AO152" s="130"/>
      <c r="AP152" s="256"/>
      <c r="AQ152" s="171">
        <f>L152+M152</f>
        <v>0</v>
      </c>
      <c r="AR152" s="171">
        <f>AF152</f>
        <v>0</v>
      </c>
      <c r="AS152" s="171">
        <f>AM152+AN152</f>
        <v>287500000</v>
      </c>
      <c r="AT152" s="171">
        <f>SUM(AQ152,AR152,AS152)</f>
        <v>287500000</v>
      </c>
      <c r="AU152" s="250">
        <v>92000000</v>
      </c>
      <c r="AV152" s="250"/>
      <c r="AW152" s="250"/>
      <c r="AX152" s="250"/>
      <c r="AY152" s="250"/>
      <c r="AZ152" s="250">
        <v>158000000</v>
      </c>
      <c r="BA152" s="250"/>
      <c r="BB152" s="251">
        <f t="shared" ref="BB152:BB155" si="100">SUM(AU152:BA152)-AT152</f>
        <v>-37500000</v>
      </c>
      <c r="BC152" s="169"/>
      <c r="BD152" s="169"/>
      <c r="BE152" s="169"/>
      <c r="BF152" s="169"/>
    </row>
    <row r="153" spans="1:58" ht="109.2" outlineLevel="2">
      <c r="A153" s="115"/>
      <c r="B153" s="200"/>
      <c r="C153" s="201"/>
      <c r="D153" s="116"/>
      <c r="E153" s="230"/>
      <c r="F153" s="308"/>
      <c r="G153" s="309"/>
      <c r="H153" s="199" t="s">
        <v>466</v>
      </c>
      <c r="I153" s="130" t="s">
        <v>172</v>
      </c>
      <c r="J153" s="126">
        <v>2</v>
      </c>
      <c r="K153" s="126">
        <v>13</v>
      </c>
      <c r="L153" s="125">
        <f>IF(I153&lt;&gt;0,((VLOOKUP(I153,'1. Standard_Cost'!$B$4:$D$11,2)+VLOOKUP(I153,'1. Standard_Cost'!$B$4:$D$11,3))*J153*K153),"0")</f>
        <v>1313000</v>
      </c>
      <c r="M153" s="125">
        <f>L153*'1. Standard_Cost'!$F$4</f>
        <v>219271</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v>40</v>
      </c>
      <c r="AB153" s="127">
        <f>+Z153*'1. Standard_Cost'!$B$23+AA153*'1. Standard_Cost'!$C$23</f>
        <v>760000</v>
      </c>
      <c r="AC153" s="128">
        <v>150000</v>
      </c>
      <c r="AD153" s="129"/>
      <c r="AE153" s="127">
        <f>SUM(AD153,AC153,AB153,Y153,U153,T153,S153,R153)*'1. Standard_Cost'!$B$31</f>
        <v>182000</v>
      </c>
      <c r="AF153" s="127">
        <f>SUM(AE153,AD153,AC153,AB153,Y153,U153,T153,S153,R153)</f>
        <v>1092000</v>
      </c>
      <c r="AG153" s="126"/>
      <c r="AH153" s="126"/>
      <c r="AI153" s="126"/>
      <c r="AJ153" s="130"/>
      <c r="AK153" s="130"/>
      <c r="AL153" s="130"/>
      <c r="AM153" s="127">
        <f>AG153*'1. Standard_Cost'!$B$27+'Incremental_Cost Year 3'!AH153*'1. Standard_Cost'!$C$27+'Incremental_Cost Year 3'!AI153*'1. Standard_Cost'!$D$27+'Incremental_Cost Year 3'!AJ153+'Incremental_Cost Year 3'!AL153+AK153</f>
        <v>0</v>
      </c>
      <c r="AN153" s="127">
        <f>AM153*'1. Standard_Cost'!$C$31</f>
        <v>0</v>
      </c>
      <c r="AO153" s="130"/>
      <c r="AP153" s="256"/>
      <c r="AQ153" s="171">
        <f>L153+M153</f>
        <v>1532271</v>
      </c>
      <c r="AR153" s="171">
        <f>AF153</f>
        <v>1092000</v>
      </c>
      <c r="AS153" s="171">
        <f>AM153+AN153</f>
        <v>0</v>
      </c>
      <c r="AT153" s="171">
        <f>SUM(AQ153,AR153,AS153)</f>
        <v>2624271</v>
      </c>
      <c r="AU153" s="250">
        <v>1712271</v>
      </c>
      <c r="AV153" s="250"/>
      <c r="AW153" s="250"/>
      <c r="AX153" s="250"/>
      <c r="AY153" s="250"/>
      <c r="AZ153" s="250"/>
      <c r="BA153" s="250"/>
      <c r="BB153" s="251">
        <f t="shared" si="100"/>
        <v>-912000</v>
      </c>
      <c r="BC153" s="169"/>
      <c r="BD153" s="169"/>
      <c r="BE153" s="169"/>
      <c r="BF153" s="169"/>
    </row>
    <row r="154" spans="1:58" ht="62.4" outlineLevel="2">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f>SUM(AD154,AC154,AB154,Y154,U154,T154,S154,R154)*'1. Standard_Cost'!$B$31</f>
        <v>392000</v>
      </c>
      <c r="AF154" s="127">
        <f>SUM(AE154,AD154,AC154,AB154,Y154,U154,T154,S154,R154)</f>
        <v>2352000</v>
      </c>
      <c r="AG154" s="126"/>
      <c r="AH154" s="126"/>
      <c r="AI154" s="126"/>
      <c r="AJ154" s="130"/>
      <c r="AK154" s="130"/>
      <c r="AL154" s="130"/>
      <c r="AM154" s="127">
        <f>AG154*'1. Standard_Cost'!$B$27+'Incremental_Cost Year 3'!AH154*'1. Standard_Cost'!$C$27+'Incremental_Cost Year 3'!AI154*'1. Standard_Cost'!$D$27+'Incremental_Cost Year 3'!AJ154+'Incremental_Cost Year 3'!AL154+AK154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0"/>
        <v>-2280027.6</v>
      </c>
      <c r="BC154" s="169"/>
      <c r="BD154" s="169"/>
      <c r="BE154" s="169"/>
      <c r="BF154" s="169"/>
    </row>
    <row r="155" spans="1:58" ht="124.8" outlineLevel="2">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26</v>
      </c>
      <c r="AB155" s="127">
        <f>+Z155*'1. Standard_Cost'!$B$23+AA155*'1. Standard_Cost'!$C$23</f>
        <v>494000</v>
      </c>
      <c r="AC155" s="128">
        <f>6300000+110000</f>
        <v>6410000</v>
      </c>
      <c r="AD155" s="129"/>
      <c r="AE155" s="127">
        <f>SUM(AD155,AC155,AB155,Y155,U155,T155,S155,R155)*'1. Standard_Cost'!$B$31</f>
        <v>1661300</v>
      </c>
      <c r="AF155" s="127">
        <f>SUM(AE155,AD155,AC155,AB155,Y155,U155,T155,S155,R155)</f>
        <v>9967800</v>
      </c>
      <c r="AG155" s="126"/>
      <c r="AH155" s="126"/>
      <c r="AI155" s="126"/>
      <c r="AJ155" s="130"/>
      <c r="AK155" s="130"/>
      <c r="AL155" s="130"/>
      <c r="AM155" s="127">
        <f>AG155*'1. Standard_Cost'!$B$27+'Incremental_Cost Year 3'!AH155*'1. Standard_Cost'!$C$27+'Incremental_Cost Year 3'!AI155*'1. Standard_Cost'!$D$27+'Incremental_Cost Year 3'!AJ155+'Incremental_Cost Year 3'!AL155+AK155</f>
        <v>0</v>
      </c>
      <c r="AN155" s="127">
        <f>AM155*'1. Standard_Cost'!$C$31</f>
        <v>0</v>
      </c>
      <c r="AO155" s="130"/>
      <c r="AP155" s="256"/>
      <c r="AQ155" s="171">
        <f>L155+M155</f>
        <v>117867</v>
      </c>
      <c r="AR155" s="171">
        <f>AF155</f>
        <v>9967800</v>
      </c>
      <c r="AS155" s="171">
        <f>AM155+AN155</f>
        <v>0</v>
      </c>
      <c r="AT155" s="171">
        <f>SUM(AQ155,AR155,AS155)</f>
        <v>10085667</v>
      </c>
      <c r="AU155" s="250">
        <v>117867</v>
      </c>
      <c r="AV155" s="250"/>
      <c r="AW155" s="250"/>
      <c r="AX155" s="250"/>
      <c r="AY155" s="250"/>
      <c r="AZ155" s="250">
        <v>6300000</v>
      </c>
      <c r="BA155" s="250"/>
      <c r="BB155" s="251">
        <f t="shared" si="100"/>
        <v>-3667800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1696800</v>
      </c>
      <c r="M156" s="127">
        <f>SUM(M152:M155)</f>
        <v>283365.59999999998</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3154000</v>
      </c>
      <c r="AC156" s="127">
        <f>SUM(AC152:AC155)</f>
        <v>6620000</v>
      </c>
      <c r="AD156" s="127">
        <f>SUM(AD152:AD155)</f>
        <v>0</v>
      </c>
      <c r="AE156" s="127">
        <f>SUM(AE152:AE155)</f>
        <v>2235300</v>
      </c>
      <c r="AF156" s="127">
        <f>SUM(AF152:AF155)</f>
        <v>13411800</v>
      </c>
      <c r="AG156" s="252"/>
      <c r="AH156" s="252"/>
      <c r="AI156" s="252"/>
      <c r="AJ156" s="127">
        <f>SUM(AJ152:AJ155)</f>
        <v>210870000</v>
      </c>
      <c r="AK156" s="127">
        <f>SUM(AK152:AK155)</f>
        <v>0</v>
      </c>
      <c r="AL156" s="127">
        <f>SUM(AL152:AL155)</f>
        <v>39130000</v>
      </c>
      <c r="AM156" s="127">
        <f>SUM(AM152:AM155)</f>
        <v>250000000</v>
      </c>
      <c r="AN156" s="127">
        <f>SUM(AN152:AN155)</f>
        <v>37500000</v>
      </c>
      <c r="AO156" s="253"/>
      <c r="AP156" s="254"/>
      <c r="AQ156" s="175">
        <f>SUM(AQ152:AQ155)</f>
        <v>1980165.6</v>
      </c>
      <c r="AR156" s="175">
        <f>SUM(AR152:AR155)</f>
        <v>13411800</v>
      </c>
      <c r="AS156" s="175">
        <f>SUM(AS152:AS155)</f>
        <v>287500000</v>
      </c>
      <c r="AT156" s="175">
        <f>SUM(AT152:AT155)</f>
        <v>302891965.60000002</v>
      </c>
      <c r="AU156" s="175">
        <f t="shared" ref="AU156:BA156" si="101">SUM(AU152:AU155)</f>
        <v>94232138</v>
      </c>
      <c r="AV156" s="175">
        <f t="shared" si="101"/>
        <v>0</v>
      </c>
      <c r="AW156" s="175">
        <f t="shared" si="101"/>
        <v>0</v>
      </c>
      <c r="AX156" s="175">
        <f t="shared" si="101"/>
        <v>0</v>
      </c>
      <c r="AY156" s="175">
        <f t="shared" si="101"/>
        <v>0</v>
      </c>
      <c r="AZ156" s="175">
        <f t="shared" si="101"/>
        <v>164300000</v>
      </c>
      <c r="BA156" s="175">
        <f t="shared" si="101"/>
        <v>0</v>
      </c>
      <c r="BB156" s="175">
        <f>SUM(BB152:BB155)</f>
        <v>-44359827.600000001</v>
      </c>
      <c r="BC156" s="169"/>
      <c r="BD156" s="169"/>
      <c r="BE156" s="169"/>
      <c r="BF156" s="169"/>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30000000+135000000</f>
        <v>165000000</v>
      </c>
      <c r="AM157" s="127">
        <f>AG157*'1. Standard_Cost'!$B$27+'Incremental_Cost Year 3'!AH157*'1. Standard_Cost'!$C$27+'Incremental_Cost Year 3'!AI157*'1. Standard_Cost'!$D$27+'Incremental_Cost Year 3'!AJ157+'Incremental_Cost Year 3'!AL157+AK157</f>
        <v>165000000</v>
      </c>
      <c r="AN157" s="127"/>
      <c r="AO157" s="130"/>
      <c r="AP157" s="256"/>
      <c r="AQ157" s="171">
        <f>L157+M157</f>
        <v>0</v>
      </c>
      <c r="AR157" s="171">
        <f>AF157</f>
        <v>0</v>
      </c>
      <c r="AS157" s="171">
        <f>AM157+AN157</f>
        <v>165000000</v>
      </c>
      <c r="AT157" s="171">
        <f>SUM(AQ157,AR157,AS157)</f>
        <v>165000000</v>
      </c>
      <c r="AU157" s="250">
        <v>30000000</v>
      </c>
      <c r="AV157" s="250"/>
      <c r="AW157" s="250"/>
      <c r="AX157" s="250"/>
      <c r="AY157" s="250"/>
      <c r="AZ157" s="250">
        <v>135000000</v>
      </c>
      <c r="BA157" s="250"/>
      <c r="BB157" s="251">
        <f t="shared" ref="BB157:BB158" si="102">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3'!AH158*'1. Standard_Cost'!$C$27+'Incremental_Cost Year 3'!AI158*'1. Standard_Cost'!$D$27+'Incremental_Cost Year 3'!AJ158+'Incremental_Cost Year 3'!AL158+AK158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165000000</v>
      </c>
      <c r="AM159" s="127">
        <f>SUM(AM157:AM158)</f>
        <v>165000000</v>
      </c>
      <c r="AN159" s="127">
        <f>SUM(AN157:AN158)</f>
        <v>0</v>
      </c>
      <c r="AO159" s="253"/>
      <c r="AP159" s="254"/>
      <c r="AQ159" s="175">
        <f>SUM(AQ157:AQ158)</f>
        <v>0</v>
      </c>
      <c r="AR159" s="175">
        <f>SUM(AR157:AR158)</f>
        <v>0</v>
      </c>
      <c r="AS159" s="175">
        <f>SUM(AS157:AS158)</f>
        <v>165000000</v>
      </c>
      <c r="AT159" s="175">
        <f>SUM(AT157:AT158)</f>
        <v>165000000</v>
      </c>
      <c r="AU159" s="175">
        <f t="shared" ref="AU159:BB159" si="103">SUM(AU157:AU158)</f>
        <v>30000000</v>
      </c>
      <c r="AV159" s="175">
        <f t="shared" si="103"/>
        <v>0</v>
      </c>
      <c r="AW159" s="175">
        <f t="shared" si="103"/>
        <v>0</v>
      </c>
      <c r="AX159" s="175">
        <f t="shared" si="103"/>
        <v>0</v>
      </c>
      <c r="AY159" s="175">
        <f t="shared" si="103"/>
        <v>0</v>
      </c>
      <c r="AZ159" s="175">
        <f t="shared" si="103"/>
        <v>135000000</v>
      </c>
      <c r="BA159" s="175">
        <f t="shared" si="103"/>
        <v>0</v>
      </c>
      <c r="BB159" s="175">
        <f t="shared" si="103"/>
        <v>0</v>
      </c>
      <c r="BC159" s="169"/>
      <c r="BD159" s="169"/>
      <c r="BE159" s="169"/>
      <c r="BF159" s="169"/>
    </row>
    <row r="160" spans="1:58" ht="93.6" outlineLevel="2">
      <c r="A160" s="115"/>
      <c r="B160" s="200"/>
      <c r="C160" s="201"/>
      <c r="D160" s="328"/>
      <c r="E160" s="328"/>
      <c r="F160" s="328"/>
      <c r="G160" s="328"/>
      <c r="H160" s="199" t="s">
        <v>473</v>
      </c>
      <c r="I160" s="130" t="s">
        <v>5</v>
      </c>
      <c r="J160" s="126">
        <v>1</v>
      </c>
      <c r="K160" s="126">
        <v>6</v>
      </c>
      <c r="L160" s="125">
        <f>IF(I160&lt;&gt;0,((VLOOKUP(I160,'1. Standard_Cost'!$B$4:$D$11,2)+VLOOKUP(I160,'1. Standard_Cost'!$B$4:$D$11,3))*J160*K160),"0")</f>
        <v>424200</v>
      </c>
      <c r="M160" s="125">
        <f>L160*'1. Standard_Cost'!$F$4</f>
        <v>70841.400000000009</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v>45</v>
      </c>
      <c r="AB160" s="127">
        <f>+Z160*'1. Standard_Cost'!$B$23+AA160*'1. Standard_Cost'!$C$23</f>
        <v>855000</v>
      </c>
      <c r="AC160" s="128">
        <v>50000</v>
      </c>
      <c r="AD160" s="129"/>
      <c r="AE160" s="127">
        <f>SUM(AD160,AC160,AB160,Y160,U160,T160,S160,R160)*'1. Standard_Cost'!$B$31</f>
        <v>181000</v>
      </c>
      <c r="AF160" s="127">
        <f>SUM(AE160,AD160,AC160,AB160,Y160,U160,T160,S160,R160)</f>
        <v>1086000</v>
      </c>
      <c r="AG160" s="126"/>
      <c r="AH160" s="126"/>
      <c r="AI160" s="126"/>
      <c r="AJ160" s="130"/>
      <c r="AK160" s="130"/>
      <c r="AL160" s="130"/>
      <c r="AM160" s="127">
        <f>AG160*'1. Standard_Cost'!$B$27+'Incremental_Cost Year 3'!AH160*'1. Standard_Cost'!$C$27+'Incremental_Cost Year 3'!AI160*'1. Standard_Cost'!$D$27+'Incremental_Cost Year 3'!AJ160+'Incremental_Cost Year 3'!AL160+AK160</f>
        <v>0</v>
      </c>
      <c r="AN160" s="127">
        <f>AM160*'1. Standard_Cost'!$C$31</f>
        <v>0</v>
      </c>
      <c r="AO160" s="130"/>
      <c r="AP160" s="256"/>
      <c r="AQ160" s="171">
        <f>L160+M160</f>
        <v>495041.4</v>
      </c>
      <c r="AR160" s="171">
        <f>AF160</f>
        <v>1086000</v>
      </c>
      <c r="AS160" s="171">
        <f>AM160+AN160</f>
        <v>0</v>
      </c>
      <c r="AT160" s="171">
        <f>SUM(AQ160,AR160,AS160)</f>
        <v>1581041.4</v>
      </c>
      <c r="AU160" s="250">
        <v>555000</v>
      </c>
      <c r="AV160" s="250"/>
      <c r="AW160" s="250"/>
      <c r="AX160" s="250"/>
      <c r="AY160" s="250"/>
      <c r="AZ160" s="250"/>
      <c r="BA160" s="250"/>
      <c r="BB160" s="251">
        <f t="shared" ref="BB160:BB161" si="104">SUM(AU160:BA160)-AT160</f>
        <v>-1026041.3999999999</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3150000</v>
      </c>
      <c r="AD161" s="129"/>
      <c r="AE161" s="127"/>
      <c r="AF161" s="127">
        <f>SUM(AE161,AD161,AC161,AB161,Y161,U161,T161,S161,R161)</f>
        <v>3150000</v>
      </c>
      <c r="AG161" s="126"/>
      <c r="AH161" s="126"/>
      <c r="AI161" s="126"/>
      <c r="AJ161" s="130"/>
      <c r="AK161" s="130"/>
      <c r="AL161" s="130"/>
      <c r="AM161" s="127">
        <f>AG161*'1. Standard_Cost'!$B$27+'Incremental_Cost Year 3'!AH161*'1. Standard_Cost'!$C$27+'Incremental_Cost Year 3'!AI161*'1. Standard_Cost'!$D$27+'Incremental_Cost Year 3'!AJ161+'Incremental_Cost Year 3'!AL161+AK161</f>
        <v>0</v>
      </c>
      <c r="AN161" s="127">
        <f>AM161*'1. Standard_Cost'!$C$31</f>
        <v>0</v>
      </c>
      <c r="AO161" s="130"/>
      <c r="AP161" s="256"/>
      <c r="AQ161" s="171">
        <f>L161+M161</f>
        <v>12871076.4</v>
      </c>
      <c r="AR161" s="171">
        <f>AF161</f>
        <v>3150000</v>
      </c>
      <c r="AS161" s="171">
        <f>AM161+AN161</f>
        <v>0</v>
      </c>
      <c r="AT161" s="171">
        <f>SUM(AQ161,AR161,AS161)</f>
        <v>16021076.4</v>
      </c>
      <c r="AU161" s="250">
        <v>16021076</v>
      </c>
      <c r="AV161" s="250"/>
      <c r="AW161" s="250"/>
      <c r="AX161" s="250"/>
      <c r="AY161" s="250"/>
      <c r="AZ161" s="250"/>
      <c r="BA161" s="250"/>
      <c r="BB161" s="251">
        <f t="shared" si="104"/>
        <v>-0.40000000037252903</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11453400</v>
      </c>
      <c r="M162" s="127">
        <f>SUM(M160:M161)</f>
        <v>1912717.8</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855000</v>
      </c>
      <c r="AC162" s="127">
        <f>SUM(AC160:AC161)</f>
        <v>3200000</v>
      </c>
      <c r="AD162" s="127">
        <f>SUM(AD160:AD161)</f>
        <v>0</v>
      </c>
      <c r="AE162" s="127">
        <f>SUM(AE160:AE161)</f>
        <v>181000</v>
      </c>
      <c r="AF162" s="127">
        <f>SUM(AF160:AF161)</f>
        <v>4236000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13366117.800000001</v>
      </c>
      <c r="AR162" s="175">
        <f>SUM(AR160:AR161)</f>
        <v>4236000</v>
      </c>
      <c r="AS162" s="175">
        <f>SUM(AS160:AS161)</f>
        <v>0</v>
      </c>
      <c r="AT162" s="175">
        <f>SUM(AT160:AT161)</f>
        <v>17602117.800000001</v>
      </c>
      <c r="AU162" s="175">
        <f t="shared" ref="AU162:BA162" si="105">SUM(AU160:AU161)</f>
        <v>16576076</v>
      </c>
      <c r="AV162" s="175">
        <f t="shared" si="105"/>
        <v>0</v>
      </c>
      <c r="AW162" s="175">
        <f t="shared" si="105"/>
        <v>0</v>
      </c>
      <c r="AX162" s="175">
        <f t="shared" si="105"/>
        <v>0</v>
      </c>
      <c r="AY162" s="175">
        <f t="shared" si="105"/>
        <v>0</v>
      </c>
      <c r="AZ162" s="175">
        <f t="shared" si="105"/>
        <v>0</v>
      </c>
      <c r="BA162" s="175">
        <f t="shared" si="105"/>
        <v>0</v>
      </c>
      <c r="BB162" s="175">
        <f>SUM(BB160:BB161)</f>
        <v>-1026041.8000000003</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438509950</v>
      </c>
      <c r="M163" s="258">
        <f>M168+M178+M181</f>
        <v>73231161.650000006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1520000</v>
      </c>
      <c r="AC163" s="258">
        <f>AC168+AC178+AC181</f>
        <v>5075475755</v>
      </c>
      <c r="AD163" s="258">
        <f>AD168+AD178+AD181</f>
        <v>0</v>
      </c>
      <c r="AE163" s="258">
        <f>AE168+AE178+AE181</f>
        <v>373151</v>
      </c>
      <c r="AF163" s="258">
        <f>AF168+AF178+AF181</f>
        <v>5077368906</v>
      </c>
      <c r="AG163" s="257"/>
      <c r="AH163" s="257"/>
      <c r="AI163" s="257"/>
      <c r="AJ163" s="258">
        <f>AJ168+AJ178+AJ181</f>
        <v>1876613000</v>
      </c>
      <c r="AK163" s="258">
        <f>AK168+AK178+AK181</f>
        <v>0</v>
      </c>
      <c r="AL163" s="258">
        <f>AL168+AL178+AL181</f>
        <v>310600000</v>
      </c>
      <c r="AM163" s="258">
        <f>AM168+AM178+AM181</f>
        <v>2187213000</v>
      </c>
      <c r="AN163" s="258">
        <f>AN168+AN178+AN181</f>
        <v>328081950</v>
      </c>
      <c r="AO163" s="259"/>
      <c r="AP163" s="260"/>
      <c r="AQ163" s="261">
        <f>AQ168+AQ178+AQ181</f>
        <v>511741111.64999998</v>
      </c>
      <c r="AR163" s="261">
        <f>AR168+AR178+AR181</f>
        <v>5077368906</v>
      </c>
      <c r="AS163" s="261">
        <f>AS168+AS178+AS181</f>
        <v>2515294950</v>
      </c>
      <c r="AT163" s="261">
        <f>AT168+AT178+AT181</f>
        <v>8104404967.6499996</v>
      </c>
      <c r="AU163" s="261">
        <f t="shared" ref="AU163:BB163" si="106">AU168+AU178+AU181</f>
        <v>7099206968.1999998</v>
      </c>
      <c r="AV163" s="261">
        <f t="shared" si="106"/>
        <v>100000000</v>
      </c>
      <c r="AW163" s="261">
        <f t="shared" si="106"/>
        <v>602000000</v>
      </c>
      <c r="AX163" s="261">
        <f t="shared" si="106"/>
        <v>0</v>
      </c>
      <c r="AY163" s="261">
        <f t="shared" si="106"/>
        <v>0</v>
      </c>
      <c r="AZ163" s="261">
        <f t="shared" si="106"/>
        <v>0</v>
      </c>
      <c r="BA163" s="261">
        <f t="shared" si="106"/>
        <v>0</v>
      </c>
      <c r="BB163" s="261">
        <f t="shared" si="106"/>
        <v>-303197999.44999999</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3'!AH164*'1. Standard_Cost'!$C$27+'Incremental_Cost Year 3'!AI164*'1. Standard_Cost'!$D$27+'Incremental_Cost Year 3'!AJ164+'Incremental_Cost Year 3'!AL164+AK164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 outlineLevel="2">
      <c r="A165" s="115"/>
      <c r="B165" s="200"/>
      <c r="C165" s="201"/>
      <c r="D165" s="151"/>
      <c r="E165" s="219"/>
      <c r="F165" s="308"/>
      <c r="G165" s="309"/>
      <c r="H165" s="199" t="s">
        <v>476</v>
      </c>
      <c r="I165" s="130" t="s">
        <v>4</v>
      </c>
      <c r="J165" s="126">
        <v>1</v>
      </c>
      <c r="K165" s="126">
        <v>9</v>
      </c>
      <c r="L165" s="125">
        <f>IF(I165&lt;&gt;0,((VLOOKUP(I165,'1. Standard_Cost'!$B$4:$D$11,2)+VLOOKUP(I165,'1. Standard_Cost'!$B$4:$D$11,3))*J165*K165),"0")</f>
        <v>726750</v>
      </c>
      <c r="M165" s="125">
        <f>L165*'1. Standard_Cost'!$F$4</f>
        <v>121367.25</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v>30</v>
      </c>
      <c r="AB165" s="127">
        <f>+Z165*'1. Standard_Cost'!$B$23+AA165*'1. Standard_Cost'!$C$23</f>
        <v>570000</v>
      </c>
      <c r="AC165" s="128">
        <v>150000</v>
      </c>
      <c r="AD165" s="129"/>
      <c r="AE165" s="127">
        <f>SUM(AD165,AC165,AB165,Y165,U165,T165,S165,R165)*'1. Standard_Cost'!$B$31</f>
        <v>144000</v>
      </c>
      <c r="AF165" s="127">
        <f>SUM(AE165,AD165,AC165,AB165,Y165,U165,T165,S165,R165)</f>
        <v>864000</v>
      </c>
      <c r="AG165" s="126"/>
      <c r="AH165" s="126"/>
      <c r="AI165" s="126"/>
      <c r="AJ165" s="130"/>
      <c r="AK165" s="130"/>
      <c r="AL165" s="130"/>
      <c r="AM165" s="127">
        <f>AG165*'1. Standard_Cost'!$B$27+'Incremental_Cost Year 3'!AH165*'1. Standard_Cost'!$C$27+'Incremental_Cost Year 3'!AI165*'1. Standard_Cost'!$D$27+'Incremental_Cost Year 3'!AJ165+'Incremental_Cost Year 3'!AL165+AK165</f>
        <v>0</v>
      </c>
      <c r="AN165" s="127">
        <f>AM165*'1. Standard_Cost'!$C$31</f>
        <v>0</v>
      </c>
      <c r="AO165" s="130"/>
      <c r="AP165" s="256"/>
      <c r="AQ165" s="171">
        <f>L165+M165</f>
        <v>848117.25</v>
      </c>
      <c r="AR165" s="171">
        <f>AF165</f>
        <v>864000</v>
      </c>
      <c r="AS165" s="171">
        <f>AM165+AN165</f>
        <v>0</v>
      </c>
      <c r="AT165" s="171">
        <f>SUM(AQ165,AR165,AS165)</f>
        <v>1712117.25</v>
      </c>
      <c r="AU165" s="250">
        <v>1028117</v>
      </c>
      <c r="AV165" s="250"/>
      <c r="AW165" s="250"/>
      <c r="AX165" s="250"/>
      <c r="AY165" s="250"/>
      <c r="AZ165" s="250"/>
      <c r="BA165" s="250"/>
      <c r="BB165" s="251">
        <f t="shared" si="107"/>
        <v>-684000.25</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3'!AH166*'1. Standard_Cost'!$C$27+'Incremental_Cost Year 3'!AI166*'1. Standard_Cost'!$D$27+'Incremental_Cost Year 3'!AJ166+'Incremental_Cost Year 3'!AL166+AK166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2"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680000000</v>
      </c>
      <c r="AD167" s="129"/>
      <c r="AE167" s="127"/>
      <c r="AF167" s="127">
        <f>SUM(AE167,AD167,AC167,AB167,Y167,U167,T167,S167,R167)</f>
        <v>680000000</v>
      </c>
      <c r="AG167" s="126"/>
      <c r="AH167" s="126"/>
      <c r="AI167" s="126"/>
      <c r="AJ167" s="130"/>
      <c r="AK167" s="130"/>
      <c r="AL167" s="130"/>
      <c r="AM167" s="127">
        <f>AG167*'1. Standard_Cost'!$B$27+'Incremental_Cost Year 3'!AH167*'1. Standard_Cost'!$C$27+'Incremental_Cost Year 3'!AI167*'1. Standard_Cost'!$D$27+'Incremental_Cost Year 3'!AJ167+'Incremental_Cost Year 3'!AL167+AK167</f>
        <v>0</v>
      </c>
      <c r="AN167" s="127">
        <f>AM167*'1. Standard_Cost'!$C$31</f>
        <v>0</v>
      </c>
      <c r="AO167" s="130"/>
      <c r="AP167" s="256"/>
      <c r="AQ167" s="171">
        <f>L167+M167</f>
        <v>450067554</v>
      </c>
      <c r="AR167" s="171">
        <f>AF167</f>
        <v>680000000</v>
      </c>
      <c r="AS167" s="171">
        <f>AM167+AN167</f>
        <v>0</v>
      </c>
      <c r="AT167" s="171">
        <f>SUM(AQ167,AR167,AS167)</f>
        <v>1130067554</v>
      </c>
      <c r="AU167" s="250">
        <v>1130067554</v>
      </c>
      <c r="AV167" s="250"/>
      <c r="AW167" s="250"/>
      <c r="AX167" s="250"/>
      <c r="AY167" s="250"/>
      <c r="AZ167" s="250"/>
      <c r="BA167" s="250"/>
      <c r="BB167" s="251">
        <f t="shared" si="107"/>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386388750</v>
      </c>
      <c r="M168" s="127">
        <f>SUM(M164:M167)</f>
        <v>64526921.25</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570000</v>
      </c>
      <c r="AC168" s="127">
        <f>SUM(AC164:AC167)</f>
        <v>680150000</v>
      </c>
      <c r="AD168" s="127">
        <f>SUM(AD164:AD167)</f>
        <v>0</v>
      </c>
      <c r="AE168" s="127">
        <f>SUM(AE164:AE167)</f>
        <v>144000</v>
      </c>
      <c r="AF168" s="127">
        <f>SUM(AF164:AF167)</f>
        <v>680864000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450915671.25</v>
      </c>
      <c r="AR168" s="175">
        <f>SUM(AR164:AR167)</f>
        <v>680864000</v>
      </c>
      <c r="AS168" s="175">
        <f>SUM(AS164:AS167)</f>
        <v>0</v>
      </c>
      <c r="AT168" s="175">
        <f>SUM(AT164:AT167)</f>
        <v>1131779671.25</v>
      </c>
      <c r="AU168" s="175">
        <f t="shared" ref="AU168:BA168" si="108">SUM(AU164:AU167)</f>
        <v>1131095671</v>
      </c>
      <c r="AV168" s="175">
        <f t="shared" si="108"/>
        <v>0</v>
      </c>
      <c r="AW168" s="175">
        <f t="shared" si="108"/>
        <v>0</v>
      </c>
      <c r="AX168" s="175">
        <f t="shared" si="108"/>
        <v>0</v>
      </c>
      <c r="AY168" s="175">
        <f t="shared" si="108"/>
        <v>0</v>
      </c>
      <c r="AZ168" s="175">
        <f t="shared" si="108"/>
        <v>0</v>
      </c>
      <c r="BA168" s="175">
        <f t="shared" si="108"/>
        <v>0</v>
      </c>
      <c r="BB168" s="175">
        <f>SUM(BB164:BB167)</f>
        <v>-684000.25</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1310130000</v>
      </c>
      <c r="AD169" s="129"/>
      <c r="AE169" s="127">
        <f>0</f>
        <v>0</v>
      </c>
      <c r="AF169" s="127">
        <f t="shared" ref="AF169:AF177" si="109">SUM(AE169,AD169,AC169,AB169,Y169,U169,T169,S169,R169)</f>
        <v>1310130000</v>
      </c>
      <c r="AG169" s="126"/>
      <c r="AH169" s="126"/>
      <c r="AI169" s="126"/>
      <c r="AJ169" s="130"/>
      <c r="AK169" s="130"/>
      <c r="AL169" s="130"/>
      <c r="AM169" s="127">
        <f>AG169*'1. Standard_Cost'!$B$27+'Incremental_Cost Year 3'!AH169*'1. Standard_Cost'!$C$27+'Incremental_Cost Year 3'!AI169*'1. Standard_Cost'!$D$27+'Incremental_Cost Year 3'!AJ169+'Incremental_Cost Year 3'!AL169+AK169</f>
        <v>0</v>
      </c>
      <c r="AN169" s="127">
        <f>AM169*'1. Standard_Cost'!$C$31</f>
        <v>0</v>
      </c>
      <c r="AO169" s="130"/>
      <c r="AP169" s="256"/>
      <c r="AQ169" s="171">
        <f t="shared" ref="AQ169:AQ177" si="110">L169+M169</f>
        <v>0</v>
      </c>
      <c r="AR169" s="171">
        <f t="shared" ref="AR169:AR177" si="111">AF169</f>
        <v>1310130000</v>
      </c>
      <c r="AS169" s="171">
        <f t="shared" ref="AS169:AS177" si="112">AM169+AN169</f>
        <v>0</v>
      </c>
      <c r="AT169" s="171">
        <f t="shared" ref="AT169:AT177" si="113">SUM(AQ169,AR169,AS169)</f>
        <v>1310130000</v>
      </c>
      <c r="AU169" s="250">
        <v>1310130000</v>
      </c>
      <c r="AV169" s="250"/>
      <c r="AW169" s="250"/>
      <c r="AX169" s="250"/>
      <c r="AY169" s="250"/>
      <c r="AZ169" s="250"/>
      <c r="BA169" s="250"/>
      <c r="BB169" s="251">
        <f t="shared" ref="BB169:BB177" si="114">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887000000</v>
      </c>
      <c r="AD170" s="129"/>
      <c r="AE170" s="127">
        <f>0</f>
        <v>0</v>
      </c>
      <c r="AF170" s="127">
        <f t="shared" si="109"/>
        <v>887000000</v>
      </c>
      <c r="AG170" s="126"/>
      <c r="AH170" s="126"/>
      <c r="AI170" s="126"/>
      <c r="AJ170" s="130"/>
      <c r="AK170" s="130"/>
      <c r="AL170" s="130"/>
      <c r="AM170" s="127">
        <f>AG170*'1. Standard_Cost'!$B$27+'Incremental_Cost Year 3'!AH170*'1. Standard_Cost'!$C$27+'Incremental_Cost Year 3'!AI170*'1. Standard_Cost'!$D$27+'Incremental_Cost Year 3'!AJ170+'Incremental_Cost Year 3'!AL170+AK170</f>
        <v>0</v>
      </c>
      <c r="AN170" s="127">
        <f>AM170*'1. Standard_Cost'!$C$31</f>
        <v>0</v>
      </c>
      <c r="AO170" s="130"/>
      <c r="AP170" s="256"/>
      <c r="AQ170" s="171">
        <f t="shared" si="110"/>
        <v>0</v>
      </c>
      <c r="AR170" s="171">
        <f t="shared" si="111"/>
        <v>887000000</v>
      </c>
      <c r="AS170" s="171">
        <f t="shared" si="112"/>
        <v>0</v>
      </c>
      <c r="AT170" s="171">
        <f t="shared" si="113"/>
        <v>887000000</v>
      </c>
      <c r="AU170" s="250">
        <v>887000000</v>
      </c>
      <c r="AV170" s="250"/>
      <c r="AW170" s="250"/>
      <c r="AX170" s="250"/>
      <c r="AY170" s="250"/>
      <c r="AZ170" s="250"/>
      <c r="BA170" s="250"/>
      <c r="BB170" s="251">
        <f t="shared" si="114"/>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1770000000</v>
      </c>
      <c r="AD171" s="129"/>
      <c r="AE171" s="127">
        <f>0</f>
        <v>0</v>
      </c>
      <c r="AF171" s="127">
        <f t="shared" si="109"/>
        <v>1770000000</v>
      </c>
      <c r="AG171" s="126"/>
      <c r="AH171" s="126"/>
      <c r="AI171" s="126"/>
      <c r="AJ171" s="130"/>
      <c r="AK171" s="130"/>
      <c r="AL171" s="130"/>
      <c r="AM171" s="127">
        <f>AG171*'1. Standard_Cost'!$B$27+'Incremental_Cost Year 3'!AH171*'1. Standard_Cost'!$C$27+'Incremental_Cost Year 3'!AI171*'1. Standard_Cost'!$D$27+'Incremental_Cost Year 3'!AJ171+'Incremental_Cost Year 3'!AL171+AK171</f>
        <v>0</v>
      </c>
      <c r="AN171" s="127">
        <f>AM171*'1. Standard_Cost'!$C$31</f>
        <v>0</v>
      </c>
      <c r="AO171" s="130"/>
      <c r="AP171" s="256"/>
      <c r="AQ171" s="171">
        <f t="shared" si="110"/>
        <v>0</v>
      </c>
      <c r="AR171" s="171">
        <f t="shared" si="111"/>
        <v>1770000000</v>
      </c>
      <c r="AS171" s="171">
        <f t="shared" si="112"/>
        <v>0</v>
      </c>
      <c r="AT171" s="171">
        <f t="shared" si="113"/>
        <v>1770000000</v>
      </c>
      <c r="AU171" s="250">
        <v>1770000000</v>
      </c>
      <c r="AV171" s="250"/>
      <c r="AW171" s="250"/>
      <c r="AX171" s="250"/>
      <c r="AY171" s="250"/>
      <c r="AZ171" s="250"/>
      <c r="BA171" s="250"/>
      <c r="BB171" s="251">
        <f t="shared" si="114"/>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v>1738560000</v>
      </c>
      <c r="AK172" s="130"/>
      <c r="AL172" s="130">
        <v>270600000</v>
      </c>
      <c r="AM172" s="127">
        <f>AG172*'1. Standard_Cost'!$B$27+'Incremental_Cost Year 3'!AH172*'1. Standard_Cost'!$C$27+'Incremental_Cost Year 3'!AI172*'1. Standard_Cost'!$D$27+'Incremental_Cost Year 3'!AJ172+'Incremental_Cost Year 3'!AL172+AK172</f>
        <v>2009160000</v>
      </c>
      <c r="AN172" s="127">
        <f>AM172*'1. Standard_Cost'!$C$31</f>
        <v>301374000</v>
      </c>
      <c r="AO172" s="130"/>
      <c r="AP172" s="256"/>
      <c r="AQ172" s="171">
        <f t="shared" si="110"/>
        <v>0</v>
      </c>
      <c r="AR172" s="171">
        <f t="shared" si="111"/>
        <v>0</v>
      </c>
      <c r="AS172" s="171">
        <f t="shared" si="112"/>
        <v>2310534000</v>
      </c>
      <c r="AT172" s="171">
        <f t="shared" si="113"/>
        <v>2310534000</v>
      </c>
      <c r="AU172" s="250">
        <v>1307160000</v>
      </c>
      <c r="AV172" s="250">
        <v>100000000</v>
      </c>
      <c r="AW172" s="250">
        <v>602000000</v>
      </c>
      <c r="AX172" s="250"/>
      <c r="AY172" s="250"/>
      <c r="AZ172" s="250"/>
      <c r="BA172" s="250"/>
      <c r="BB172" s="251">
        <f t="shared" si="114"/>
        <v>-301374000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408000000</v>
      </c>
      <c r="AD173" s="129"/>
      <c r="AE173" s="127">
        <v>0</v>
      </c>
      <c r="AF173" s="127">
        <f t="shared" si="109"/>
        <v>408000000</v>
      </c>
      <c r="AG173" s="126"/>
      <c r="AH173" s="126"/>
      <c r="AI173" s="126"/>
      <c r="AJ173" s="130">
        <v>138053000</v>
      </c>
      <c r="AK173" s="130"/>
      <c r="AL173" s="130">
        <v>40000000</v>
      </c>
      <c r="AM173" s="127">
        <f>AG173*'1. Standard_Cost'!$B$27+'Incremental_Cost Year 3'!AH173*'1. Standard_Cost'!$C$27+'Incremental_Cost Year 3'!AI173*'1. Standard_Cost'!$D$27+'Incremental_Cost Year 3'!AJ173+'Incremental_Cost Year 3'!AL173+AK173</f>
        <v>178053000</v>
      </c>
      <c r="AN173" s="127">
        <f>AM173*'1. Standard_Cost'!$C$31</f>
        <v>26707950</v>
      </c>
      <c r="AO173" s="130"/>
      <c r="AP173" s="256"/>
      <c r="AQ173" s="171">
        <f t="shared" si="110"/>
        <v>58414885.200000003</v>
      </c>
      <c r="AR173" s="171">
        <f t="shared" si="111"/>
        <v>408000000</v>
      </c>
      <c r="AS173" s="171">
        <f t="shared" si="112"/>
        <v>204760950</v>
      </c>
      <c r="AT173" s="171">
        <f t="shared" si="113"/>
        <v>671175835.20000005</v>
      </c>
      <c r="AU173" s="250">
        <v>671175835.20000005</v>
      </c>
      <c r="AV173" s="250"/>
      <c r="AW173" s="250"/>
      <c r="AX173" s="250"/>
      <c r="AY173" s="250"/>
      <c r="AZ173" s="250"/>
      <c r="BA173" s="250"/>
      <c r="BB173" s="251">
        <f t="shared" si="114"/>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3'!AH174*'1. Standard_Cost'!$C$27+'Incremental_Cost Year 3'!AI174*'1. Standard_Cost'!$D$27+'Incremental_Cost Year 3'!AJ174+'Incremental_Cost Year 3'!AL174+AK174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6.8" outlineLevel="2">
      <c r="A175" s="115"/>
      <c r="B175" s="200"/>
      <c r="C175" s="201"/>
      <c r="D175" s="343"/>
      <c r="E175" s="328"/>
      <c r="F175" s="328"/>
      <c r="G175" s="328"/>
      <c r="H175" s="213" t="s">
        <v>483</v>
      </c>
      <c r="I175" s="130" t="s">
        <v>5</v>
      </c>
      <c r="J175" s="126">
        <v>2</v>
      </c>
      <c r="K175" s="126">
        <v>7</v>
      </c>
      <c r="L175" s="125">
        <f>IF(I175&lt;&gt;0,((VLOOKUP(I175,'1. Standard_Cost'!$B$4:$D$11,2)+VLOOKUP(I175,'1. Standard_Cost'!$B$4:$D$11,3))*J175*K175),"0")</f>
        <v>989800</v>
      </c>
      <c r="M175" s="125">
        <f>L175*'1. Standard_Cost'!$F$4</f>
        <v>165296.6</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v>30</v>
      </c>
      <c r="AB175" s="127">
        <f>+Z175*'1. Standard_Cost'!$B$23+AA175*'1. Standard_Cost'!$C$23</f>
        <v>570000</v>
      </c>
      <c r="AC175" s="128">
        <v>27000</v>
      </c>
      <c r="AD175" s="129"/>
      <c r="AE175" s="127">
        <f>SUM(AD175,AC175,AB175,Y175,U175,T175,S175,R175)*'1. Standard_Cost'!$B$31</f>
        <v>119400</v>
      </c>
      <c r="AF175" s="127">
        <f t="shared" si="109"/>
        <v>716400</v>
      </c>
      <c r="AG175" s="126"/>
      <c r="AH175" s="126"/>
      <c r="AI175" s="126"/>
      <c r="AJ175" s="130"/>
      <c r="AK175" s="130"/>
      <c r="AL175" s="130"/>
      <c r="AM175" s="127">
        <f>AG175*'1. Standard_Cost'!$B$27+'Incremental_Cost Year 3'!AH175*'1. Standard_Cost'!$C$27+'Incremental_Cost Year 3'!AI175*'1. Standard_Cost'!$D$27+'Incremental_Cost Year 3'!AJ175+'Incremental_Cost Year 3'!AL175+AK175</f>
        <v>0</v>
      </c>
      <c r="AN175" s="127">
        <f>AM175*'1. Standard_Cost'!$C$31</f>
        <v>0</v>
      </c>
      <c r="AO175" s="130"/>
      <c r="AP175" s="256"/>
      <c r="AQ175" s="171">
        <f t="shared" si="110"/>
        <v>1155096.6000000001</v>
      </c>
      <c r="AR175" s="171">
        <f t="shared" si="111"/>
        <v>716400</v>
      </c>
      <c r="AS175" s="171">
        <f t="shared" si="112"/>
        <v>0</v>
      </c>
      <c r="AT175" s="171">
        <f t="shared" si="113"/>
        <v>1871496.6</v>
      </c>
      <c r="AU175" s="250">
        <v>1187497</v>
      </c>
      <c r="AV175" s="250"/>
      <c r="AW175" s="250"/>
      <c r="AX175" s="250"/>
      <c r="AY175" s="250"/>
      <c r="AZ175" s="250"/>
      <c r="BA175" s="250"/>
      <c r="BB175" s="251">
        <f t="shared" si="114"/>
        <v>-683999.60000000009</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3'!AH176*'1. Standard_Cost'!$C$27+'Incremental_Cost Year 3'!AI176*'1. Standard_Cost'!$D$27+'Incremental_Cost Year 3'!AJ176+'Incremental_Cost Year 3'!AL176+AK176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3'!AH177*'1. Standard_Cost'!$C$27+'Incremental_Cost Year 3'!AI177*'1. Standard_Cost'!$D$27+'Incremental_Cost Year 3'!AJ177+'Incremental_Cost Year 3'!AL177+AK177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52050500</v>
      </c>
      <c r="M178" s="127">
        <f>SUM(M169:M177)</f>
        <v>8692433.5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570000</v>
      </c>
      <c r="AC178" s="127">
        <f>SUM(AC169:AC177)</f>
        <v>4395297755</v>
      </c>
      <c r="AD178" s="127">
        <f>SUM(AD169:AD177)</f>
        <v>0</v>
      </c>
      <c r="AE178" s="127">
        <f>SUM(AE169:AE177)</f>
        <v>147551</v>
      </c>
      <c r="AF178" s="127">
        <f>SUM(AF169:AF177)</f>
        <v>4396015306</v>
      </c>
      <c r="AG178" s="252"/>
      <c r="AH178" s="252"/>
      <c r="AI178" s="252"/>
      <c r="AJ178" s="127">
        <f>SUM(AJ169:AJ177)</f>
        <v>1876613000</v>
      </c>
      <c r="AK178" s="127">
        <f>SUM(AK169:AK177)</f>
        <v>0</v>
      </c>
      <c r="AL178" s="127">
        <f>SUM(AL169:AL177)</f>
        <v>310600000</v>
      </c>
      <c r="AM178" s="127">
        <f>SUM(AM169:AM177)</f>
        <v>2187213000</v>
      </c>
      <c r="AN178" s="127">
        <f>SUM(AN169:AN177)</f>
        <v>328081950</v>
      </c>
      <c r="AO178" s="253"/>
      <c r="AP178" s="254"/>
      <c r="AQ178" s="175">
        <f>SUM(AQ169:AQ177)</f>
        <v>60742933.500000007</v>
      </c>
      <c r="AR178" s="175">
        <f>SUM(AR169:AR177)</f>
        <v>4396015306</v>
      </c>
      <c r="AS178" s="175">
        <f>SUM(AS169:AS177)</f>
        <v>2515294950</v>
      </c>
      <c r="AT178" s="175">
        <f>SUM(AT169:AT177)</f>
        <v>6972053189.5</v>
      </c>
      <c r="AU178" s="175">
        <f t="shared" ref="AU178:BA178" si="115">SUM(AU169:AU177)</f>
        <v>5967995190.1999998</v>
      </c>
      <c r="AV178" s="175">
        <f t="shared" si="115"/>
        <v>100000000</v>
      </c>
      <c r="AW178" s="175">
        <f t="shared" si="115"/>
        <v>602000000</v>
      </c>
      <c r="AX178" s="175">
        <f t="shared" si="115"/>
        <v>0</v>
      </c>
      <c r="AY178" s="175">
        <f t="shared" si="115"/>
        <v>0</v>
      </c>
      <c r="AZ178" s="175">
        <f t="shared" si="115"/>
        <v>0</v>
      </c>
      <c r="BA178" s="175">
        <f t="shared" si="115"/>
        <v>0</v>
      </c>
      <c r="BB178" s="175">
        <f>SUM(BB169:BB177)</f>
        <v>-302057999.30000001</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3'!AH179*'1. Standard_Cost'!$C$27+'Incremental_Cost Year 3'!AI179*'1. Standard_Cost'!$D$27+'Incremental_Cost Year 3'!AJ179+'Incremental_Cost Year 3'!AL179+AK179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3.6" outlineLevel="2">
      <c r="A180" s="115"/>
      <c r="B180" s="200"/>
      <c r="C180" s="201"/>
      <c r="D180" s="211"/>
      <c r="E180" s="328"/>
      <c r="F180" s="328"/>
      <c r="G180" s="328"/>
      <c r="H180" s="213" t="s">
        <v>488</v>
      </c>
      <c r="I180" s="130" t="s">
        <v>5</v>
      </c>
      <c r="J180" s="126">
        <v>1</v>
      </c>
      <c r="K180" s="126">
        <v>1</v>
      </c>
      <c r="L180" s="125">
        <f>IF(I180&lt;&gt;0,((VLOOKUP(I180,'1. Standard_Cost'!$B$4:$D$11,2)+VLOOKUP(I180,'1. Standard_Cost'!$B$4:$D$11,3))*J180*K180),"0")</f>
        <v>70700</v>
      </c>
      <c r="M180" s="125">
        <f>L180*'1. Standard_Cost'!$F$4</f>
        <v>11806.900000000001</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v>20</v>
      </c>
      <c r="AB180" s="127">
        <f>+Z180*'1. Standard_Cost'!$B$23+AA180*'1. Standard_Cost'!$C$23</f>
        <v>380000</v>
      </c>
      <c r="AC180" s="128">
        <v>28000</v>
      </c>
      <c r="AD180" s="129"/>
      <c r="AE180" s="127">
        <f>SUM(AD180,AC180,AB180,Y180,U180,T180,S180,R180)*'1. Standard_Cost'!$B$31</f>
        <v>81600</v>
      </c>
      <c r="AF180" s="127">
        <f>SUM(AE180,AD180,AC180,AB180,Y180,U180,T180,S180,R180)</f>
        <v>489600</v>
      </c>
      <c r="AG180" s="126"/>
      <c r="AH180" s="126"/>
      <c r="AI180" s="126"/>
      <c r="AJ180" s="130"/>
      <c r="AK180" s="130"/>
      <c r="AL180" s="130"/>
      <c r="AM180" s="127">
        <f>AG180*'1. Standard_Cost'!$B$27+'Incremental_Cost Year 3'!AH180*'1. Standard_Cost'!$C$27+'Incremental_Cost Year 3'!AI180*'1. Standard_Cost'!$D$27+'Incremental_Cost Year 3'!AJ180+'Incremental_Cost Year 3'!AL180+AK180</f>
        <v>0</v>
      </c>
      <c r="AN180" s="127">
        <f>AM180*'1. Standard_Cost'!$C$31</f>
        <v>0</v>
      </c>
      <c r="AO180" s="130"/>
      <c r="AP180" s="256"/>
      <c r="AQ180" s="171">
        <f>L180+M180</f>
        <v>82506.899999999994</v>
      </c>
      <c r="AR180" s="171">
        <f>AF180</f>
        <v>489600</v>
      </c>
      <c r="AS180" s="171">
        <f>AM180+AN180</f>
        <v>0</v>
      </c>
      <c r="AT180" s="171">
        <f>SUM(AQ180,AR180,AS180)</f>
        <v>572106.9</v>
      </c>
      <c r="AU180" s="250">
        <v>116107</v>
      </c>
      <c r="AV180" s="250"/>
      <c r="AW180" s="250"/>
      <c r="AX180" s="250"/>
      <c r="AY180" s="250"/>
      <c r="AZ180" s="250"/>
      <c r="BA180" s="250"/>
      <c r="BB180" s="251">
        <f t="shared" si="116"/>
        <v>-455999.9</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70700</v>
      </c>
      <c r="M181" s="127">
        <f>SUM(M179:M180)</f>
        <v>11806.900000000001</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380000</v>
      </c>
      <c r="AC181" s="127">
        <f>SUM(AC179:AC180)</f>
        <v>28000</v>
      </c>
      <c r="AD181" s="127">
        <f>SUM(AD179:AD180)</f>
        <v>0</v>
      </c>
      <c r="AE181" s="127">
        <f>SUM(AE179:AE180)</f>
        <v>81600</v>
      </c>
      <c r="AF181" s="127">
        <f>SUM(AF179:AF180)</f>
        <v>489600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82506.899999999994</v>
      </c>
      <c r="AR181" s="175">
        <f>SUM(AR179:AR180)</f>
        <v>489600</v>
      </c>
      <c r="AS181" s="175">
        <f>SUM(AS179:AS180)</f>
        <v>0</v>
      </c>
      <c r="AT181" s="175">
        <f>SUM(AT179:AT180)</f>
        <v>572106.9</v>
      </c>
      <c r="AU181" s="175">
        <f t="shared" ref="AU181:BB181" si="117">SUM(AU179:AU180)</f>
        <v>116107</v>
      </c>
      <c r="AV181" s="175">
        <f t="shared" si="117"/>
        <v>0</v>
      </c>
      <c r="AW181" s="175">
        <f t="shared" si="117"/>
        <v>0</v>
      </c>
      <c r="AX181" s="175">
        <f t="shared" si="117"/>
        <v>0</v>
      </c>
      <c r="AY181" s="175">
        <f t="shared" si="117"/>
        <v>0</v>
      </c>
      <c r="AZ181" s="175">
        <f t="shared" si="117"/>
        <v>0</v>
      </c>
      <c r="BA181" s="175">
        <f t="shared" si="117"/>
        <v>0</v>
      </c>
      <c r="BB181" s="175">
        <f t="shared" si="117"/>
        <v>-455999.9</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10281107814.961439</v>
      </c>
      <c r="M182" s="258">
        <f>M190+M193+M196</f>
        <v>1716945005.0985603</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1480000</v>
      </c>
      <c r="AC182" s="258">
        <f>AC190+AC193+AC196</f>
        <v>8506673000</v>
      </c>
      <c r="AD182" s="258">
        <f>AD190+AD193+AD196</f>
        <v>0</v>
      </c>
      <c r="AE182" s="258">
        <f>AE190+AE193+AE196</f>
        <v>1700392600</v>
      </c>
      <c r="AF182" s="258">
        <f>AF190+AF193+AF196</f>
        <v>10208655600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11998052820.060001</v>
      </c>
      <c r="AR182" s="261">
        <f>AR190+AR193+AR196</f>
        <v>10208655600</v>
      </c>
      <c r="AS182" s="261">
        <f>AS190+AS193+AS196</f>
        <v>0</v>
      </c>
      <c r="AT182" s="261">
        <f>AT190+AT193+AT196</f>
        <v>22206708420.059998</v>
      </c>
      <c r="AU182" s="261">
        <f t="shared" ref="AU182:BA182" si="118">AU190+AU193+AU196</f>
        <v>21004884421</v>
      </c>
      <c r="AV182" s="261">
        <f t="shared" si="118"/>
        <v>0</v>
      </c>
      <c r="AW182" s="261">
        <f t="shared" si="118"/>
        <v>0</v>
      </c>
      <c r="AX182" s="261">
        <f t="shared" si="118"/>
        <v>0</v>
      </c>
      <c r="AY182" s="261">
        <f t="shared" si="118"/>
        <v>0</v>
      </c>
      <c r="AZ182" s="261">
        <f t="shared" si="118"/>
        <v>0</v>
      </c>
      <c r="BA182" s="261">
        <f t="shared" si="118"/>
        <v>0</v>
      </c>
      <c r="BB182" s="261">
        <f>BB190+BB193+BB196</f>
        <v>-1201823999.0599983</v>
      </c>
      <c r="BC182" s="184"/>
      <c r="BD182" s="184"/>
      <c r="BE182" s="184"/>
      <c r="BF182" s="184"/>
    </row>
    <row r="183" spans="1:58" ht="93.6" outlineLevel="2">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8500000000</v>
      </c>
      <c r="AD183" s="129"/>
      <c r="AE183" s="127">
        <f>SUM(AD183,AC183,AB183,Y183,U183,T183,S183,R183)*'1. Standard_Cost'!$B$31</f>
        <v>1700000000</v>
      </c>
      <c r="AF183" s="127">
        <f t="shared" ref="AF183:AF189" si="119">SUM(AE183,AD183,AC183,AB183,Y183,U183,T183,S183,R183)</f>
        <v>10200000000</v>
      </c>
      <c r="AG183" s="126"/>
      <c r="AH183" s="126"/>
      <c r="AI183" s="126"/>
      <c r="AJ183" s="130"/>
      <c r="AK183" s="130"/>
      <c r="AL183" s="130"/>
      <c r="AM183" s="127">
        <f>AG183*'1. Standard_Cost'!$B$27+'Incremental_Cost Year 3'!AH183*'1. Standard_Cost'!$C$27+'Incremental_Cost Year 3'!AI183*'1. Standard_Cost'!$D$27+'Incremental_Cost Year 3'!AJ183+'Incremental_Cost Year 3'!AL183+AK183</f>
        <v>0</v>
      </c>
      <c r="AN183" s="127">
        <f>AM183*'1. Standard_Cost'!$C$31</f>
        <v>0</v>
      </c>
      <c r="AO183" s="130"/>
      <c r="AP183" s="256"/>
      <c r="AQ183" s="171">
        <f t="shared" ref="AQ183:AQ189" si="120">L183+M183</f>
        <v>10774081029.6</v>
      </c>
      <c r="AR183" s="171">
        <f t="shared" ref="AR183:AR189" si="121">AF183</f>
        <v>10200000000</v>
      </c>
      <c r="AS183" s="171">
        <f t="shared" ref="AS183:AS189" si="122">AM183+AN183</f>
        <v>0</v>
      </c>
      <c r="AT183" s="171">
        <f t="shared" ref="AT183:AT189" si="123">SUM(AQ183,AR183,AS183)</f>
        <v>20974081029.599998</v>
      </c>
      <c r="AU183" s="250">
        <v>20974081030</v>
      </c>
      <c r="AV183" s="250"/>
      <c r="AW183" s="250"/>
      <c r="AX183" s="250"/>
      <c r="AY183" s="250"/>
      <c r="AZ183" s="250"/>
      <c r="BA183" s="250"/>
      <c r="BB183" s="251">
        <f t="shared" ref="BB183:BB189" si="124">SUM(AU183:BA183)-AT183</f>
        <v>0.40000152587890625</v>
      </c>
      <c r="BC183" s="169"/>
      <c r="BD183" s="169"/>
      <c r="BE183" s="169"/>
      <c r="BF183" s="169"/>
    </row>
    <row r="184" spans="1:58" ht="78" outlineLevel="2">
      <c r="A184" s="115"/>
      <c r="B184" s="200"/>
      <c r="C184" s="330"/>
      <c r="D184" s="343"/>
      <c r="E184" s="328"/>
      <c r="F184" s="328"/>
      <c r="G184" s="328"/>
      <c r="H184" s="213" t="s">
        <v>543</v>
      </c>
      <c r="I184" s="267"/>
      <c r="J184" s="268"/>
      <c r="K184" s="268"/>
      <c r="L184" s="125">
        <f>1200000000/1.167</f>
        <v>1028277634.9614396</v>
      </c>
      <c r="M184" s="125">
        <f>L184*'1. Standard_Cost'!$F$4</f>
        <v>171722365.03856042</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3'!AH184*'1. Standard_Cost'!$C$27+'Incremental_Cost Year 3'!AI184*'1. Standard_Cost'!$D$27+'Incremental_Cost Year 3'!AJ184+'Incremental_Cost Year 3'!AL184+AK184</f>
        <v>0</v>
      </c>
      <c r="AN184" s="127">
        <f>AM184*'1. Standard_Cost'!$C$31</f>
        <v>0</v>
      </c>
      <c r="AO184" s="130"/>
      <c r="AP184" s="256"/>
      <c r="AQ184" s="171">
        <f t="shared" si="120"/>
        <v>1200000000</v>
      </c>
      <c r="AR184" s="171">
        <f t="shared" si="121"/>
        <v>0</v>
      </c>
      <c r="AS184" s="171">
        <f t="shared" si="122"/>
        <v>0</v>
      </c>
      <c r="AT184" s="171">
        <f t="shared" si="123"/>
        <v>1200000000</v>
      </c>
      <c r="AU184" s="250"/>
      <c r="AV184" s="250"/>
      <c r="AW184" s="250"/>
      <c r="AX184" s="250"/>
      <c r="AY184" s="250"/>
      <c r="AZ184" s="250"/>
      <c r="BA184" s="250"/>
      <c r="BB184" s="251">
        <f t="shared" si="124"/>
        <v>-1200000000</v>
      </c>
      <c r="BC184" s="169"/>
      <c r="BD184" s="169"/>
      <c r="BE184" s="169"/>
      <c r="BF184" s="169"/>
    </row>
    <row r="185" spans="1:58" ht="62.4" outlineLevel="2">
      <c r="A185" s="115"/>
      <c r="B185" s="200"/>
      <c r="C185" s="330"/>
      <c r="D185" s="343"/>
      <c r="E185" s="328"/>
      <c r="F185" s="328"/>
      <c r="G185" s="328"/>
      <c r="H185" s="199" t="s">
        <v>491</v>
      </c>
      <c r="I185" s="130" t="s">
        <v>5</v>
      </c>
      <c r="J185" s="126">
        <v>2</v>
      </c>
      <c r="K185" s="126">
        <v>5</v>
      </c>
      <c r="L185" s="125">
        <f>IF(I185&lt;&gt;0,((VLOOKUP(I185,'1. Standard_Cost'!$B$4:$D$11,2)+VLOOKUP(I185,'1. Standard_Cost'!$B$4:$D$11,3))*J185*K185),"0")</f>
        <v>707000</v>
      </c>
      <c r="M185" s="125">
        <f>L185*'1. Standard_Cost'!$F$4</f>
        <v>118069</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v>110000</v>
      </c>
      <c r="AD185" s="129"/>
      <c r="AE185" s="127">
        <f>SUM(AD185,AC185,AB185,Y185,U185,T185,S185,R185)*'1. Standard_Cost'!$B$31</f>
        <v>22000</v>
      </c>
      <c r="AF185" s="127">
        <f t="shared" si="119"/>
        <v>132000</v>
      </c>
      <c r="AG185" s="126"/>
      <c r="AH185" s="126"/>
      <c r="AI185" s="126"/>
      <c r="AJ185" s="130"/>
      <c r="AK185" s="130"/>
      <c r="AL185" s="130"/>
      <c r="AM185" s="127">
        <f>AG185*'1. Standard_Cost'!$B$27+'Incremental_Cost Year 3'!AH185*'1. Standard_Cost'!$C$27+'Incremental_Cost Year 3'!AI185*'1. Standard_Cost'!$D$27+'Incremental_Cost Year 3'!AJ185+'Incremental_Cost Year 3'!AL185+AK185</f>
        <v>0</v>
      </c>
      <c r="AN185" s="127">
        <f>AM185*'1. Standard_Cost'!$C$31</f>
        <v>0</v>
      </c>
      <c r="AO185" s="130"/>
      <c r="AP185" s="256"/>
      <c r="AQ185" s="171">
        <f t="shared" si="120"/>
        <v>825069</v>
      </c>
      <c r="AR185" s="171">
        <f t="shared" si="121"/>
        <v>132000</v>
      </c>
      <c r="AS185" s="171">
        <f t="shared" si="122"/>
        <v>0</v>
      </c>
      <c r="AT185" s="171">
        <f t="shared" si="123"/>
        <v>957069</v>
      </c>
      <c r="AU185" s="250">
        <v>957069</v>
      </c>
      <c r="AV185" s="250"/>
      <c r="AW185" s="250"/>
      <c r="AX185" s="250"/>
      <c r="AY185" s="250"/>
      <c r="AZ185" s="250"/>
      <c r="BA185" s="250"/>
      <c r="BB185" s="251">
        <f t="shared" si="124"/>
        <v>0</v>
      </c>
      <c r="BC185" s="169"/>
      <c r="BD185" s="169"/>
      <c r="BE185" s="169"/>
      <c r="BF185" s="169"/>
    </row>
    <row r="186" spans="1:58" ht="78" outlineLevel="2">
      <c r="A186" s="115"/>
      <c r="B186" s="200"/>
      <c r="C186" s="330"/>
      <c r="D186" s="343"/>
      <c r="E186" s="328"/>
      <c r="F186" s="328"/>
      <c r="G186" s="328"/>
      <c r="H186" s="199" t="s">
        <v>492</v>
      </c>
      <c r="I186" s="130" t="s">
        <v>5</v>
      </c>
      <c r="J186" s="126">
        <v>1</v>
      </c>
      <c r="K186" s="126">
        <v>4</v>
      </c>
      <c r="L186" s="125">
        <f>IF(I186&lt;&gt;0,((VLOOKUP(I186,'1. Standard_Cost'!$B$4:$D$11,2)+VLOOKUP(I186,'1. Standard_Cost'!$B$4:$D$11,3))*J186*K186),"0")</f>
        <v>282800</v>
      </c>
      <c r="M186" s="125">
        <f>L186*'1. Standard_Cost'!$F$4</f>
        <v>47227.600000000006</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v>33000</v>
      </c>
      <c r="AD186" s="129"/>
      <c r="AE186" s="127">
        <f>SUM(AD186,AC186,AB186,Y186,U186,T186,S186,R186)*'1. Standard_Cost'!$B$31</f>
        <v>6600</v>
      </c>
      <c r="AF186" s="127">
        <f t="shared" si="119"/>
        <v>39600</v>
      </c>
      <c r="AG186" s="126"/>
      <c r="AH186" s="126"/>
      <c r="AI186" s="126"/>
      <c r="AJ186" s="130"/>
      <c r="AK186" s="130"/>
      <c r="AL186" s="130"/>
      <c r="AM186" s="127">
        <f>AG186*'1. Standard_Cost'!$B$27+'Incremental_Cost Year 3'!AH186*'1. Standard_Cost'!$C$27+'Incremental_Cost Year 3'!AI186*'1. Standard_Cost'!$D$27+'Incremental_Cost Year 3'!AJ186+'Incremental_Cost Year 3'!AL186+AK186</f>
        <v>0</v>
      </c>
      <c r="AN186" s="127">
        <f>AM186*'1. Standard_Cost'!$C$31</f>
        <v>0</v>
      </c>
      <c r="AO186" s="130"/>
      <c r="AP186" s="256"/>
      <c r="AQ186" s="171">
        <f t="shared" si="120"/>
        <v>330027.59999999998</v>
      </c>
      <c r="AR186" s="171">
        <f t="shared" si="121"/>
        <v>39600</v>
      </c>
      <c r="AS186" s="171">
        <f t="shared" si="122"/>
        <v>0</v>
      </c>
      <c r="AT186" s="171">
        <f t="shared" si="123"/>
        <v>369627.6</v>
      </c>
      <c r="AU186" s="250">
        <v>369628</v>
      </c>
      <c r="AV186" s="250"/>
      <c r="AW186" s="250"/>
      <c r="AX186" s="250"/>
      <c r="AY186" s="250"/>
      <c r="AZ186" s="250"/>
      <c r="BA186" s="250"/>
      <c r="BB186" s="251">
        <f t="shared" si="124"/>
        <v>0.40000000002328306</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19"/>
        <v>0</v>
      </c>
      <c r="AG187" s="126"/>
      <c r="AH187" s="126"/>
      <c r="AI187" s="126"/>
      <c r="AJ187" s="130"/>
      <c r="AK187" s="130"/>
      <c r="AL187" s="130"/>
      <c r="AM187" s="127">
        <f>AG187*'1. Standard_Cost'!$B$27+'Incremental_Cost Year 3'!AH187*'1. Standard_Cost'!$C$27+'Incremental_Cost Year 3'!AI187*'1. Standard_Cost'!$D$27+'Incremental_Cost Year 3'!AJ187+'Incremental_Cost Year 3'!AL187+AK187</f>
        <v>0</v>
      </c>
      <c r="AN187" s="127">
        <f>AM187*'1. Standard_Cost'!$C$31</f>
        <v>0</v>
      </c>
      <c r="AO187" s="130"/>
      <c r="AP187" s="256"/>
      <c r="AQ187" s="171">
        <f t="shared" si="120"/>
        <v>0</v>
      </c>
      <c r="AR187" s="171">
        <f t="shared" si="121"/>
        <v>0</v>
      </c>
      <c r="AS187" s="171">
        <f t="shared" si="122"/>
        <v>0</v>
      </c>
      <c r="AT187" s="171">
        <f t="shared" si="123"/>
        <v>0</v>
      </c>
      <c r="AU187" s="250"/>
      <c r="AV187" s="250"/>
      <c r="AW187" s="250"/>
      <c r="AX187" s="250"/>
      <c r="AY187" s="250"/>
      <c r="AZ187" s="250"/>
      <c r="BA187" s="250"/>
      <c r="BB187" s="251">
        <f t="shared" si="124"/>
        <v>0</v>
      </c>
      <c r="BC187" s="169"/>
      <c r="BD187" s="169"/>
      <c r="BE187" s="169"/>
      <c r="BF187" s="169"/>
    </row>
    <row r="188" spans="1:58" ht="78" outlineLevel="2">
      <c r="A188" s="115"/>
      <c r="B188" s="200"/>
      <c r="C188" s="330"/>
      <c r="D188" s="343"/>
      <c r="E188" s="328"/>
      <c r="F188" s="328"/>
      <c r="G188" s="328"/>
      <c r="H188" s="199" t="s">
        <v>494</v>
      </c>
      <c r="I188" s="130" t="s">
        <v>5</v>
      </c>
      <c r="J188" s="126">
        <v>2</v>
      </c>
      <c r="K188" s="126">
        <v>5</v>
      </c>
      <c r="L188" s="125">
        <f>IF(I188&lt;&gt;0,((VLOOKUP(I188,'1. Standard_Cost'!$B$4:$D$11,2)+VLOOKUP(I188,'1. Standard_Cost'!$B$4:$D$11,3))*J188*K188),"0")</f>
        <v>707000</v>
      </c>
      <c r="M188" s="125">
        <f>L188*'1. Standard_Cost'!$F$4</f>
        <v>118069</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v>20</v>
      </c>
      <c r="AA188" s="126"/>
      <c r="AB188" s="127">
        <f>+Z188*'1. Standard_Cost'!$B$23+AA188*'1. Standard_Cost'!$C$23</f>
        <v>1480000</v>
      </c>
      <c r="AC188" s="128">
        <v>90000</v>
      </c>
      <c r="AD188" s="129"/>
      <c r="AE188" s="127">
        <f>SUM(AD188,AC188,AB188,Y188,U188,T188,S188,R188)*'1. Standard_Cost'!$B$31</f>
        <v>314000</v>
      </c>
      <c r="AF188" s="127">
        <f t="shared" si="119"/>
        <v>1884000</v>
      </c>
      <c r="AG188" s="126"/>
      <c r="AH188" s="126"/>
      <c r="AI188" s="126"/>
      <c r="AJ188" s="130"/>
      <c r="AK188" s="130"/>
      <c r="AL188" s="130"/>
      <c r="AM188" s="127">
        <f>AG188*'1. Standard_Cost'!$B$27+'Incremental_Cost Year 3'!AH188*'1. Standard_Cost'!$C$27+'Incremental_Cost Year 3'!AI188*'1. Standard_Cost'!$D$27+'Incremental_Cost Year 3'!AJ188+'Incremental_Cost Year 3'!AL188+AK188</f>
        <v>0</v>
      </c>
      <c r="AN188" s="127">
        <f>AM188*'1. Standard_Cost'!$C$31</f>
        <v>0</v>
      </c>
      <c r="AO188" s="130"/>
      <c r="AP188" s="256"/>
      <c r="AQ188" s="171">
        <f t="shared" si="120"/>
        <v>825069</v>
      </c>
      <c r="AR188" s="171">
        <f t="shared" si="121"/>
        <v>1884000</v>
      </c>
      <c r="AS188" s="171">
        <f t="shared" si="122"/>
        <v>0</v>
      </c>
      <c r="AT188" s="171">
        <f t="shared" si="123"/>
        <v>2709069</v>
      </c>
      <c r="AU188" s="250">
        <v>933069</v>
      </c>
      <c r="AV188" s="250"/>
      <c r="AW188" s="250"/>
      <c r="AX188" s="250"/>
      <c r="AY188" s="250"/>
      <c r="AZ188" s="250"/>
      <c r="BA188" s="250"/>
      <c r="BB188" s="251">
        <f t="shared" si="124"/>
        <v>-1776000</v>
      </c>
      <c r="BC188" s="169"/>
      <c r="BD188" s="169"/>
      <c r="BE188" s="169"/>
      <c r="BF188" s="169"/>
    </row>
    <row r="189" spans="1:58" ht="46.8"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3'!AH189*'1. Standard_Cost'!$C$27+'Incremental_Cost Year 3'!AI189*'1. Standard_Cost'!$D$27+'Incremental_Cost Year 3'!AJ189+'Incremental_Cost Year 3'!AL189+AK189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10262263234.961439</v>
      </c>
      <c r="M190" s="127">
        <f>SUM(M183:M189)</f>
        <v>1713797960.2385604</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1480000</v>
      </c>
      <c r="AC190" s="127">
        <f>SUM(AC183:AC188)</f>
        <v>8500233000</v>
      </c>
      <c r="AD190" s="127">
        <f>SUM(AD183:AD188)</f>
        <v>0</v>
      </c>
      <c r="AE190" s="127">
        <f>SUM(AE183:AE189)</f>
        <v>1700342600</v>
      </c>
      <c r="AF190" s="127">
        <f>SUM(AF183:AF189)</f>
        <v>10202055600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11976061195.200001</v>
      </c>
      <c r="AR190" s="175">
        <f>SUM(AR183:AR189)</f>
        <v>10202055600</v>
      </c>
      <c r="AS190" s="175">
        <f>SUM(AS183:AS189)</f>
        <v>0</v>
      </c>
      <c r="AT190" s="175">
        <f>SUM(AT183:AT189)</f>
        <v>22178116795.199997</v>
      </c>
      <c r="AU190" s="175">
        <f t="shared" ref="AU190:BA190" si="125">SUM(AU183:AU188)</f>
        <v>20976340796</v>
      </c>
      <c r="AV190" s="175">
        <f t="shared" si="125"/>
        <v>0</v>
      </c>
      <c r="AW190" s="175">
        <f t="shared" si="125"/>
        <v>0</v>
      </c>
      <c r="AX190" s="175">
        <f t="shared" si="125"/>
        <v>0</v>
      </c>
      <c r="AY190" s="175">
        <f t="shared" si="125"/>
        <v>0</v>
      </c>
      <c r="AZ190" s="175">
        <f t="shared" si="125"/>
        <v>0</v>
      </c>
      <c r="BA190" s="175">
        <f t="shared" si="125"/>
        <v>0</v>
      </c>
      <c r="BB190" s="175">
        <f>SUM(BB183:BB189)</f>
        <v>-1201775999.1999984</v>
      </c>
      <c r="BC190" s="169"/>
      <c r="BD190" s="169"/>
      <c r="BE190" s="169"/>
      <c r="BF190" s="169"/>
    </row>
    <row r="191" spans="1:58" ht="46.8"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6300000</v>
      </c>
      <c r="AD191" s="129"/>
      <c r="AE191" s="127"/>
      <c r="AF191" s="127">
        <f>SUM(AE191,AD191,AC191,AB191,Y191,U191,T191,S191,R191)</f>
        <v>6300000</v>
      </c>
      <c r="AG191" s="126"/>
      <c r="AH191" s="126"/>
      <c r="AI191" s="126"/>
      <c r="AJ191" s="130"/>
      <c r="AK191" s="130"/>
      <c r="AL191" s="130"/>
      <c r="AM191" s="127">
        <f>AG191*'1. Standard_Cost'!$B$27+'Incremental_Cost Year 3'!AH191*'1. Standard_Cost'!$C$27+'Incremental_Cost Year 3'!AI191*'1. Standard_Cost'!$D$27+'Incremental_Cost Year 3'!AJ191+'Incremental_Cost Year 3'!AL191+AK191</f>
        <v>0</v>
      </c>
      <c r="AN191" s="127">
        <f>AM191*'1. Standard_Cost'!$C$31</f>
        <v>0</v>
      </c>
      <c r="AO191" s="130"/>
      <c r="AP191" s="256"/>
      <c r="AQ191" s="171">
        <f>L191+M191</f>
        <v>19801656</v>
      </c>
      <c r="AR191" s="171">
        <f>AF191</f>
        <v>6300000</v>
      </c>
      <c r="AS191" s="171">
        <f>AM191+AN191</f>
        <v>0</v>
      </c>
      <c r="AT191" s="171">
        <f>SUM(AQ191,AR191,AS191)</f>
        <v>26101656</v>
      </c>
      <c r="AU191" s="250">
        <v>26101656</v>
      </c>
      <c r="AV191" s="250"/>
      <c r="AW191" s="250"/>
      <c r="AX191" s="250"/>
      <c r="AY191" s="250"/>
      <c r="AZ191" s="250"/>
      <c r="BA191" s="250"/>
      <c r="BB191" s="251">
        <f t="shared" ref="BB191:BB192" si="126">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3'!AH192*'1. Standard_Cost'!$C$27+'Incremental_Cost Year 3'!AI192*'1. Standard_Cost'!$D$27+'Incremental_Cost Year 3'!AJ192+'Incremental_Cost Year 3'!AL192+AK192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26"/>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6350000</v>
      </c>
      <c r="AD193" s="127">
        <f>SUM(AD191:AD192)</f>
        <v>0</v>
      </c>
      <c r="AE193" s="127">
        <f>SUM(AE191:AE192)</f>
        <v>10000</v>
      </c>
      <c r="AF193" s="127">
        <f>SUM(AF191:AF192)</f>
        <v>6360000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6360000</v>
      </c>
      <c r="AS193" s="175">
        <f>SUM(AS191:AS192)</f>
        <v>0</v>
      </c>
      <c r="AT193" s="175">
        <f>SUM(AT191:AT192)</f>
        <v>27576060</v>
      </c>
      <c r="AU193" s="175">
        <f t="shared" ref="AU193:BA193" si="127">SUM(AU191:AU192)</f>
        <v>27576060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3'!AH194*'1. Standard_Cost'!$C$27+'Incremental_Cost Year 3'!AI194*'1. Standard_Cost'!$D$27+'Incremental_Cost Year 3'!AJ194+'Incremental_Cost Year 3'!AL194+AK194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6.8" outlineLevel="2">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3'!AH195*'1. Standard_Cost'!$C$27+'Incremental_Cost Year 3'!AI195*'1. Standard_Cost'!$D$27+'Incremental_Cost Year 3'!AJ195+'Incremental_Cost Year 3'!AL195+AK195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28"/>
        <v>-47999.760000000009</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29">SUM(AU194:AU195)</f>
        <v>967565</v>
      </c>
      <c r="AV196" s="175">
        <f t="shared" si="129"/>
        <v>0</v>
      </c>
      <c r="AW196" s="175">
        <f t="shared" si="129"/>
        <v>0</v>
      </c>
      <c r="AX196" s="175">
        <f t="shared" si="129"/>
        <v>0</v>
      </c>
      <c r="AY196" s="175">
        <f t="shared" si="129"/>
        <v>0</v>
      </c>
      <c r="AZ196" s="175">
        <f t="shared" si="129"/>
        <v>0</v>
      </c>
      <c r="BA196" s="175">
        <f t="shared" si="129"/>
        <v>0</v>
      </c>
      <c r="BB196" s="175">
        <f>SUM(BB194:BB195)</f>
        <v>-47999.859999999986</v>
      </c>
      <c r="BC196" s="169"/>
      <c r="BD196" s="169"/>
      <c r="BE196" s="169"/>
      <c r="BF196" s="169"/>
    </row>
    <row r="197" spans="1:58" s="170" customFormat="1" ht="15.75" customHeight="1">
      <c r="A197" s="120"/>
      <c r="B197" s="386" t="s">
        <v>243</v>
      </c>
      <c r="C197" s="387"/>
      <c r="D197" s="387"/>
      <c r="E197" s="388"/>
      <c r="F197" s="286"/>
      <c r="G197" s="286"/>
      <c r="H197" s="279" t="s">
        <v>184</v>
      </c>
      <c r="I197" s="243"/>
      <c r="J197" s="243"/>
      <c r="K197" s="243"/>
      <c r="L197" s="243">
        <f>SUM(L198,L213,L221,L226,L232,L238)</f>
        <v>1070221254.2857143</v>
      </c>
      <c r="M197" s="243">
        <f>SUM(M198,M213,M221,M226,M232,M238)</f>
        <v>178726949.46571428</v>
      </c>
      <c r="N197" s="243"/>
      <c r="O197" s="243"/>
      <c r="P197" s="243"/>
      <c r="Q197" s="243"/>
      <c r="R197" s="243">
        <f>SUM(R198,R213,R221,R226,R232,R238)</f>
        <v>1000000</v>
      </c>
      <c r="S197" s="243">
        <f>SUM(S198,S213,S221,S226,S232,S238)</f>
        <v>750000</v>
      </c>
      <c r="T197" s="243">
        <f>SUM(T198,T213,T221,T226,T232,T238)</f>
        <v>0</v>
      </c>
      <c r="U197" s="243">
        <f>SUM(U198,U213,U221,U226,U232,U238)</f>
        <v>1000000</v>
      </c>
      <c r="V197" s="243"/>
      <c r="W197" s="243"/>
      <c r="X197" s="243"/>
      <c r="Y197" s="243">
        <f>SUM(Y198,Y213,Y221,Y226,Y232,Y238)</f>
        <v>0</v>
      </c>
      <c r="Z197" s="243">
        <f>SUM(Z198,Z213,Z221,Z226,Z232,Z238)</f>
        <v>0</v>
      </c>
      <c r="AA197" s="243"/>
      <c r="AB197" s="243">
        <f>SUM(AB198,AB213,AB221,AB226,AB232,AB238)</f>
        <v>5488000</v>
      </c>
      <c r="AC197" s="243">
        <f>SUM(AC198,AC213,AC221,AC226,AC232,AC238)</f>
        <v>1652261000</v>
      </c>
      <c r="AD197" s="243">
        <f>SUM(AD198,AD213,AD221,AD226,AD232,AD238)</f>
        <v>0</v>
      </c>
      <c r="AE197" s="243">
        <f>SUM(AE198,AE213,AE221,AE226,AE232,AE238)</f>
        <v>43667200</v>
      </c>
      <c r="AF197" s="243">
        <f>SUM(AF198,AF213,AF221,AF226,AF232,AF238)</f>
        <v>1704166200</v>
      </c>
      <c r="AG197" s="243"/>
      <c r="AH197" s="243"/>
      <c r="AI197" s="243"/>
      <c r="AJ197" s="243">
        <f>SUM(AJ198,AJ213,AJ221,AJ226,AJ232,AJ238)</f>
        <v>138680000</v>
      </c>
      <c r="AK197" s="243">
        <f>SUM(AK198,AK213,AK221,AK226,AK232,AK238)</f>
        <v>50000000</v>
      </c>
      <c r="AL197" s="243">
        <f>SUM(AL198,AL213,AL221,AL226,AL232,AL238)</f>
        <v>0</v>
      </c>
      <c r="AM197" s="243">
        <f>SUM(AM198,AM213,AM221,AM226,AM232,AM238)</f>
        <v>188680000</v>
      </c>
      <c r="AN197" s="243">
        <f>SUM(AN198,AN213,AN221,AN226,AN232,AN238)</f>
        <v>28302000</v>
      </c>
      <c r="AO197" s="243"/>
      <c r="AP197" s="244"/>
      <c r="AQ197" s="245">
        <f>SUM(AQ198,AQ213,AQ221,AQ226,AQ232,AQ238)</f>
        <v>1248948203.7514284</v>
      </c>
      <c r="AR197" s="245">
        <f>SUM(AR198,AR213,AR221,AR226,AR232,AR238)</f>
        <v>1704166200</v>
      </c>
      <c r="AS197" s="245">
        <f>SUM(AS198,AS213,AS221,AS226,AS232,AS238)</f>
        <v>216982000</v>
      </c>
      <c r="AT197" s="245">
        <f>SUM(AT198,AT213,AT221,AT226,AT232,AT238)</f>
        <v>3170096403.7514286</v>
      </c>
      <c r="AU197" s="245">
        <f t="shared" ref="AU197:BB197" si="130">SUM(AU198,AU213,AU221,AU226,AU232,AU238)</f>
        <v>3158749203.7514286</v>
      </c>
      <c r="AV197" s="245">
        <f t="shared" si="130"/>
        <v>0</v>
      </c>
      <c r="AW197" s="245">
        <f t="shared" si="130"/>
        <v>0</v>
      </c>
      <c r="AX197" s="245">
        <f t="shared" si="130"/>
        <v>0</v>
      </c>
      <c r="AY197" s="245">
        <f t="shared" si="130"/>
        <v>0</v>
      </c>
      <c r="AZ197" s="245">
        <f t="shared" si="130"/>
        <v>0</v>
      </c>
      <c r="BA197" s="245">
        <f t="shared" si="130"/>
        <v>0</v>
      </c>
      <c r="BB197" s="245">
        <f t="shared" si="130"/>
        <v>-11347200</v>
      </c>
    </row>
    <row r="198" spans="1:58" s="184" customFormat="1" ht="15.75" customHeight="1">
      <c r="A198" s="143"/>
      <c r="B198" s="332"/>
      <c r="C198" s="389" t="s">
        <v>244</v>
      </c>
      <c r="D198" s="389"/>
      <c r="E198" s="390"/>
      <c r="F198" s="291"/>
      <c r="G198" s="340"/>
      <c r="H198" s="144" t="s">
        <v>185</v>
      </c>
      <c r="I198" s="269"/>
      <c r="J198" s="257"/>
      <c r="K198" s="257"/>
      <c r="L198" s="258">
        <f>SUM(L203,L209,L212)</f>
        <v>149551854.2857143</v>
      </c>
      <c r="M198" s="258">
        <f>SUM(M203,M209,M212)</f>
        <v>24975159.665714286</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0</v>
      </c>
      <c r="AM198" s="258">
        <f>SUM(AM203,AM209,AM212)</f>
        <v>13680000</v>
      </c>
      <c r="AN198" s="258">
        <f>SUM(AN203,AN209,AN212)</f>
        <v>2052000</v>
      </c>
      <c r="AO198" s="259"/>
      <c r="AP198" s="260"/>
      <c r="AQ198" s="261">
        <f>SUM(AQ203,AQ209,AQ212)</f>
        <v>174527013.95142856</v>
      </c>
      <c r="AR198" s="261">
        <f>SUM(AR203,AR209,AR212)</f>
        <v>256406400</v>
      </c>
      <c r="AS198" s="261">
        <f>SUM(AS203,AS209,AS212)</f>
        <v>15732000</v>
      </c>
      <c r="AT198" s="261">
        <f>SUM(AT203,AT209,AT212)</f>
        <v>446665413.95142859</v>
      </c>
      <c r="AU198" s="261">
        <f t="shared" ref="AU198:BB198" si="131">SUM(AU203,AU209,AU212)</f>
        <v>439859013.95142859</v>
      </c>
      <c r="AV198" s="261">
        <f t="shared" si="131"/>
        <v>0</v>
      </c>
      <c r="AW198" s="261">
        <f t="shared" si="131"/>
        <v>0</v>
      </c>
      <c r="AX198" s="261">
        <f t="shared" si="131"/>
        <v>0</v>
      </c>
      <c r="AY198" s="261">
        <f t="shared" si="131"/>
        <v>0</v>
      </c>
      <c r="AZ198" s="261">
        <f t="shared" si="131"/>
        <v>0</v>
      </c>
      <c r="BA198" s="261">
        <f t="shared" si="131"/>
        <v>0</v>
      </c>
      <c r="BB198" s="261">
        <f t="shared" si="131"/>
        <v>-6806400</v>
      </c>
    </row>
    <row r="199" spans="1:58" ht="62.4" outlineLevel="2">
      <c r="A199" s="115"/>
      <c r="B199" s="200"/>
      <c r="C199" s="201"/>
      <c r="D199" s="202"/>
      <c r="E199" s="226"/>
      <c r="F199" s="295"/>
      <c r="G199" s="296"/>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3'!AH199*'1. Standard_Cost'!$C$27+'Incremental_Cost Year 3'!AI199*'1. Standard_Cost'!$D$27+'Incremental_Cost Year 3'!AJ199+'Incremental_Cost Year 3'!AL199+AK199</f>
        <v>0</v>
      </c>
      <c r="AN199" s="127">
        <f>AM199*'1. Standard_Cost'!$C$31</f>
        <v>0</v>
      </c>
      <c r="AO199" s="130"/>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32">SUM(AU199:BA199)-AT199</f>
        <v>0</v>
      </c>
      <c r="BC199" s="169"/>
      <c r="BD199" s="169"/>
      <c r="BE199" s="169"/>
      <c r="BF199" s="169"/>
    </row>
    <row r="200" spans="1:58" ht="93.6" outlineLevel="2">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3'!AH200*'1. Standard_Cost'!$C$27+'Incremental_Cost Year 3'!AI200*'1. Standard_Cost'!$D$27+'Incremental_Cost Year 3'!AJ200+'Incremental_Cost Year 3'!AL200+AK200</f>
        <v>0</v>
      </c>
      <c r="AN200" s="127">
        <f>AM200*'1. Standard_Cost'!$C$31</f>
        <v>0</v>
      </c>
      <c r="AO200" s="130"/>
      <c r="AQ200" s="171">
        <f>L200+M200</f>
        <v>2352672</v>
      </c>
      <c r="AR200" s="171">
        <f>AF200</f>
        <v>2080800</v>
      </c>
      <c r="AS200" s="171">
        <f>AM200+AN200</f>
        <v>0</v>
      </c>
      <c r="AT200" s="171">
        <f>SUM(AQ200,AR200,AS200)</f>
        <v>4433472</v>
      </c>
      <c r="AU200" s="250">
        <f>AQ200</f>
        <v>2352672</v>
      </c>
      <c r="AV200" s="250"/>
      <c r="AW200" s="250"/>
      <c r="AX200" s="250"/>
      <c r="AY200" s="250"/>
      <c r="AZ200" s="250"/>
      <c r="BA200" s="250"/>
      <c r="BB200" s="251">
        <f t="shared" si="132"/>
        <v>-2080800</v>
      </c>
      <c r="BC200" s="169"/>
      <c r="BD200" s="169"/>
      <c r="BE200" s="169"/>
      <c r="BF200" s="169"/>
    </row>
    <row r="201" spans="1:58"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3'!AH201*'1. Standard_Cost'!$C$27+'Incremental_Cost Year 3'!AI201*'1. Standard_Cost'!$D$27+'Incremental_Cost Year 3'!AJ201+'Incremental_Cost Year 3'!AL201+AK201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3'!AH202*'1. Standard_Cost'!$C$27+'Incremental_Cost Year 3'!AI202*'1. Standard_Cost'!$D$27+'Incremental_Cost Year 3'!AJ202+'Incremental_Cost Year 3'!AL202+AK202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6541785.2142857146</v>
      </c>
      <c r="AR203" s="175">
        <f>SUM(AR199:AR202)</f>
        <v>2080800</v>
      </c>
      <c r="AS203" s="175">
        <f>SUM(AS199:AS202)</f>
        <v>0</v>
      </c>
      <c r="AT203" s="175">
        <f>SUM(AT199:AT202)</f>
        <v>8622585.2142857146</v>
      </c>
      <c r="AU203" s="175">
        <f t="shared" ref="AU203:BB203" si="133">SUM(AU199:AU202)</f>
        <v>6541785.2142857146</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c r="AM204" s="127">
        <f>AG204*'1. Standard_Cost'!$B$27+'Incremental_Cost Year 3'!AH204*'1. Standard_Cost'!$C$27+'Incremental_Cost Year 3'!AI204*'1. Standard_Cost'!$D$27+'Incremental_Cost Year 3'!AJ204+'Incremental_Cost Year 3'!AL204+AK204</f>
        <v>13680000</v>
      </c>
      <c r="AN204" s="127">
        <f>AM204*'1. Standard_Cost'!$C$31</f>
        <v>2052000</v>
      </c>
      <c r="AO204" s="130"/>
      <c r="AQ204" s="171">
        <f>L204+M204</f>
        <v>0</v>
      </c>
      <c r="AR204" s="171">
        <f>AF204</f>
        <v>0</v>
      </c>
      <c r="AS204" s="171">
        <f>AM204+AN204</f>
        <v>15732000</v>
      </c>
      <c r="AT204" s="171">
        <f>SUM(AQ204,AR204,AS204)</f>
        <v>15732000</v>
      </c>
      <c r="AU204" s="250">
        <f>AT204</f>
        <v>15732000</v>
      </c>
      <c r="AV204" s="250"/>
      <c r="AW204" s="250"/>
      <c r="AX204" s="250"/>
      <c r="AY204" s="250"/>
      <c r="AZ204" s="250"/>
      <c r="BA204" s="250"/>
      <c r="BB204" s="251">
        <f t="shared" ref="BB204:BB208" si="134">SUM(AU204:BA204)-AT204</f>
        <v>0</v>
      </c>
      <c r="BC204" s="169"/>
      <c r="BD204" s="169"/>
      <c r="BE204" s="169"/>
      <c r="BF204" s="169"/>
    </row>
    <row r="205" spans="1:58" ht="46.8" outlineLevel="2">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3'!AH205*'1. Standard_Cost'!$C$27+'Incremental_Cost Year 3'!AI205*'1. Standard_Cost'!$D$27+'Incremental_Cost Year 3'!AJ205+'Incremental_Cost Year 3'!AL205+AK205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4"/>
        <v>0</v>
      </c>
      <c r="BC205" s="169"/>
      <c r="BD205" s="169"/>
      <c r="BE205" s="169"/>
      <c r="BF205" s="169"/>
    </row>
    <row r="206" spans="1:58" ht="62.4" outlineLevel="2">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3'!AH206*'1. Standard_Cost'!$C$27+'Incremental_Cost Year 3'!AI206*'1. Standard_Cost'!$D$27+'Incremental_Cost Year 3'!AJ206+'Incremental_Cost Year 3'!AL206+AK206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4"/>
        <v>0</v>
      </c>
      <c r="BC206" s="169"/>
      <c r="BD206" s="169"/>
      <c r="BE206" s="169"/>
      <c r="BF206" s="169"/>
    </row>
    <row r="207" spans="1:58" ht="62.4" outlineLevel="2">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3'!AH207*'1. Standard_Cost'!$C$27+'Incremental_Cost Year 3'!AI207*'1. Standard_Cost'!$D$27+'Incremental_Cost Year 3'!AJ207+'Incremental_Cost Year 3'!AL207+AK207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4"/>
        <v>0</v>
      </c>
      <c r="BC207" s="169"/>
      <c r="BD207" s="169"/>
      <c r="BE207" s="169"/>
      <c r="BF207" s="169"/>
    </row>
    <row r="208" spans="1:58" ht="62.4" outlineLevel="2">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3'!AH208*'1. Standard_Cost'!$C$27+'Incremental_Cost Year 3'!AI208*'1. Standard_Cost'!$D$27+'Incremental_Cost Year 3'!AJ208+'Incremental_Cost Year 3'!AL208+AK208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4"/>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208000000</v>
      </c>
      <c r="AD209" s="127">
        <f t="shared" si="136"/>
        <v>0</v>
      </c>
      <c r="AE209" s="127">
        <f t="shared" si="136"/>
        <v>41600000</v>
      </c>
      <c r="AF209" s="127">
        <f t="shared" si="136"/>
        <v>249600000</v>
      </c>
      <c r="AG209" s="252"/>
      <c r="AH209" s="252"/>
      <c r="AI209" s="252"/>
      <c r="AJ209" s="127">
        <f t="shared" ref="AJ209:AN209" si="137">SUM(AJ204:AJ208)</f>
        <v>13680000</v>
      </c>
      <c r="AK209" s="127">
        <f t="shared" si="137"/>
        <v>0</v>
      </c>
      <c r="AL209" s="127">
        <f t="shared" si="137"/>
        <v>0</v>
      </c>
      <c r="AM209" s="127">
        <f t="shared" si="137"/>
        <v>13680000</v>
      </c>
      <c r="AN209" s="127">
        <f t="shared" si="137"/>
        <v>2052000</v>
      </c>
      <c r="AO209" s="253"/>
      <c r="AP209" s="254"/>
      <c r="AQ209" s="127">
        <f t="shared" ref="AQ209:BB209" si="138">SUM(AQ204:AQ208)</f>
        <v>167180919</v>
      </c>
      <c r="AR209" s="127">
        <f t="shared" si="138"/>
        <v>249600000</v>
      </c>
      <c r="AS209" s="127">
        <f t="shared" si="138"/>
        <v>15732000</v>
      </c>
      <c r="AT209" s="127">
        <f t="shared" si="138"/>
        <v>432512919</v>
      </c>
      <c r="AU209" s="127">
        <f t="shared" si="138"/>
        <v>432512919</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4.8" outlineLevel="2">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3'!AH210*'1. Standard_Cost'!$C$27+'Incremental_Cost Year 3'!AI210*'1. Standard_Cost'!$D$27+'Incremental_Cost Year 3'!AJ210+'Incremental_Cost Year 3'!AL210+AK210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39">SUM(AU210:BA210)-AT210</f>
        <v>-2362800</v>
      </c>
      <c r="BC210" s="169"/>
      <c r="BD210" s="169"/>
      <c r="BE210" s="169"/>
      <c r="BF210" s="169"/>
    </row>
    <row r="211" spans="1:58" ht="124.8" outlineLevel="2">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3'!AH211*'1. Standard_Cost'!$C$27+'Incremental_Cost Year 3'!AI211*'1. Standard_Cost'!$D$27+'Incremental_Cost Year 3'!AJ211+'Incremental_Cost Year 3'!AL211+AK211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39"/>
        <v>-2362800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0">SUM(AU210:AU211)</f>
        <v>804309.73714285716</v>
      </c>
      <c r="AV212" s="175">
        <f t="shared" si="140"/>
        <v>0</v>
      </c>
      <c r="AW212" s="175">
        <f t="shared" si="140"/>
        <v>0</v>
      </c>
      <c r="AX212" s="175">
        <f t="shared" si="140"/>
        <v>0</v>
      </c>
      <c r="AY212" s="175">
        <f t="shared" si="140"/>
        <v>0</v>
      </c>
      <c r="AZ212" s="175">
        <f t="shared" si="140"/>
        <v>0</v>
      </c>
      <c r="BA212" s="175">
        <f t="shared" si="140"/>
        <v>0</v>
      </c>
      <c r="BB212" s="175">
        <f t="shared" si="140"/>
        <v>-4725600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125000000</v>
      </c>
      <c r="AK213" s="258">
        <f>SUM(AK220)</f>
        <v>0</v>
      </c>
      <c r="AL213" s="258">
        <f>SUM(AL220)</f>
        <v>0</v>
      </c>
      <c r="AM213" s="258">
        <f>SUM(AM220)</f>
        <v>125000000</v>
      </c>
      <c r="AN213" s="258">
        <f>SUM(AN220)</f>
        <v>18750000</v>
      </c>
      <c r="AO213" s="259"/>
      <c r="AP213" s="260"/>
      <c r="AQ213" s="261">
        <f>SUM(AQ220)</f>
        <v>983156921.7428571</v>
      </c>
      <c r="AR213" s="261">
        <f>SUM(AR220)</f>
        <v>1442163000</v>
      </c>
      <c r="AS213" s="261">
        <f>SUM(AS220)</f>
        <v>143750000</v>
      </c>
      <c r="AT213" s="261">
        <f>SUM(AT220)</f>
        <v>2569069921.7428575</v>
      </c>
      <c r="AU213" s="261">
        <f t="shared" ref="AU213:BB213" si="141">SUM(AU220)</f>
        <v>2569069921.7428575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3'!AH214*'1. Standard_Cost'!$C$27+'Incremental_Cost Year 3'!AI214*'1. Standard_Cost'!$D$27+'Incremental_Cost Year 3'!AJ214+'Incremental_Cost Year 3'!AL214+AK214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6.8"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3'!AH215*'1. Standard_Cost'!$C$27+'Incremental_Cost Year 3'!AI215*'1. Standard_Cost'!$D$27+'Incremental_Cost Year 3'!AJ215+'Incremental_Cost Year 3'!AL215+AK215</f>
        <v>0</v>
      </c>
      <c r="AN215" s="127">
        <f>AM215*'1. Standard_Cost'!$C$31</f>
        <v>0</v>
      </c>
      <c r="AO215" s="130"/>
      <c r="AQ215" s="171">
        <f t="shared" si="143"/>
        <v>0</v>
      </c>
      <c r="AR215" s="171">
        <f t="shared" si="144"/>
        <v>0</v>
      </c>
      <c r="AS215" s="171">
        <f t="shared" si="145"/>
        <v>0</v>
      </c>
      <c r="AT215" s="171">
        <f t="shared" si="146"/>
        <v>0</v>
      </c>
      <c r="AU215" s="250"/>
      <c r="AV215" s="250"/>
      <c r="AW215" s="250"/>
      <c r="AX215" s="250"/>
      <c r="AY215" s="250"/>
      <c r="AZ215" s="250"/>
      <c r="BA215" s="250"/>
      <c r="BB215" s="251">
        <f t="shared" si="147"/>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v>125000000</v>
      </c>
      <c r="AK216" s="130"/>
      <c r="AL216" s="130"/>
      <c r="AM216" s="127">
        <f>AG216*'1. Standard_Cost'!$B$27+'Incremental_Cost Year 3'!AH216*'1. Standard_Cost'!$C$27+'Incremental_Cost Year 3'!AI216*'1. Standard_Cost'!$D$27+'Incremental_Cost Year 3'!AJ216+'Incremental_Cost Year 3'!AL216+AK216</f>
        <v>125000000</v>
      </c>
      <c r="AN216" s="127">
        <f>AM216*'1. Standard_Cost'!$C$31</f>
        <v>18750000</v>
      </c>
      <c r="AO216" s="130"/>
      <c r="AQ216" s="171">
        <f t="shared" si="143"/>
        <v>0</v>
      </c>
      <c r="AR216" s="171">
        <f t="shared" si="144"/>
        <v>0</v>
      </c>
      <c r="AS216" s="171">
        <f t="shared" si="145"/>
        <v>143750000</v>
      </c>
      <c r="AT216" s="171">
        <f t="shared" si="146"/>
        <v>143750000</v>
      </c>
      <c r="AU216" s="250">
        <f>AT216</f>
        <v>143750000</v>
      </c>
      <c r="AV216" s="250"/>
      <c r="AW216" s="250"/>
      <c r="AX216" s="250"/>
      <c r="AY216" s="250"/>
      <c r="AZ216" s="250"/>
      <c r="BA216" s="250"/>
      <c r="BB216" s="251">
        <f t="shared" si="147"/>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3'!AH217*'1. Standard_Cost'!$C$27+'Incremental_Cost Year 3'!AI217*'1. Standard_Cost'!$D$27+'Incremental_Cost Year 3'!AJ217+'Incremental_Cost Year 3'!AL217+AK217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3'!AH218*'1. Standard_Cost'!$C$27+'Incremental_Cost Year 3'!AI218*'1. Standard_Cost'!$D$27+'Incremental_Cost Year 3'!AJ218+'Incremental_Cost Year 3'!AL218+AK218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3'!AH219*'1. Standard_Cost'!$C$27+'Incremental_Cost Year 3'!AI219*'1. Standard_Cost'!$D$27+'Incremental_Cost Year 3'!AJ219+'Incremental_Cost Year 3'!AL219+AK219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125000000</v>
      </c>
      <c r="AK220" s="127">
        <f>SUM(AK214:AK219)</f>
        <v>0</v>
      </c>
      <c r="AL220" s="127">
        <f>SUM(AL214:AL219)</f>
        <v>0</v>
      </c>
      <c r="AM220" s="127">
        <f>SUM(AM214:AM219)</f>
        <v>125000000</v>
      </c>
      <c r="AN220" s="127">
        <f>SUM(AN214:AN219)</f>
        <v>18750000</v>
      </c>
      <c r="AO220" s="253"/>
      <c r="AP220" s="254"/>
      <c r="AQ220" s="175">
        <f>SUM(AQ214:AQ219)</f>
        <v>983156921.7428571</v>
      </c>
      <c r="AR220" s="175">
        <f>SUM(AR214:AR219)</f>
        <v>1442163000</v>
      </c>
      <c r="AS220" s="175">
        <f>SUM(AS214:AS219)</f>
        <v>143750000</v>
      </c>
      <c r="AT220" s="175">
        <f>SUM(AT214:AT219)</f>
        <v>2569069921.7428575</v>
      </c>
      <c r="AU220" s="175">
        <f t="shared" ref="AU220:BB220" si="148">SUM(AU214:AU219)</f>
        <v>2569069921.7428575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3'!AH222*'1. Standard_Cost'!$C$27+'Incremental_Cost Year 3'!AI222*'1. Standard_Cost'!$D$27+'Incremental_Cost Year 3'!AJ222+'Incremental_Cost Year 3'!AL222+AK222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3'!AH223*'1. Standard_Cost'!$C$27+'Incremental_Cost Year 3'!AI223*'1. Standard_Cost'!$D$27+'Incremental_Cost Year 3'!AJ223+'Incremental_Cost Year 3'!AL223+AK223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3'!AH224*'1. Standard_Cost'!$C$27+'Incremental_Cost Year 3'!AI224*'1. Standard_Cost'!$D$27+'Incremental_Cost Year 3'!AJ224+'Incremental_Cost Year 3'!AL224+AK224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72055371.428571418</v>
      </c>
      <c r="M226" s="258">
        <f>SUM(M231)</f>
        <v>12033247.028571429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3360000</v>
      </c>
      <c r="AC226" s="258">
        <f>SUM(AC231)</f>
        <v>724000</v>
      </c>
      <c r="AD226" s="258">
        <f>SUM(AD231)</f>
        <v>0</v>
      </c>
      <c r="AE226" s="258">
        <f>SUM(AE231)</f>
        <v>816800</v>
      </c>
      <c r="AF226" s="258">
        <f>SUM(AF231)</f>
        <v>4900800</v>
      </c>
      <c r="AG226" s="257"/>
      <c r="AH226" s="257"/>
      <c r="AI226" s="257"/>
      <c r="AJ226" s="258">
        <f>SUM(AJ231)</f>
        <v>0</v>
      </c>
      <c r="AK226" s="258">
        <f>SUM(AK231)</f>
        <v>0</v>
      </c>
      <c r="AL226" s="258">
        <f>SUM(AL231)</f>
        <v>0</v>
      </c>
      <c r="AM226" s="258">
        <f>SUM(AM231)</f>
        <v>0</v>
      </c>
      <c r="AN226" s="258">
        <f>SUM(AN231)</f>
        <v>0</v>
      </c>
      <c r="AO226" s="259"/>
      <c r="AP226" s="260"/>
      <c r="AQ226" s="261">
        <f>SUM(AQ231)</f>
        <v>84088618.45714286</v>
      </c>
      <c r="AR226" s="261">
        <f>SUM(AR231)</f>
        <v>4900800</v>
      </c>
      <c r="AS226" s="261">
        <f>SUM(AS231)</f>
        <v>0</v>
      </c>
      <c r="AT226" s="261">
        <f>SUM(AT231)</f>
        <v>88989418.45714286</v>
      </c>
      <c r="AU226" s="261">
        <f t="shared" ref="AU226:BB226" si="152">SUM(AU231)</f>
        <v>84448618.45714286</v>
      </c>
      <c r="AV226" s="261">
        <f t="shared" si="152"/>
        <v>0</v>
      </c>
      <c r="AW226" s="261">
        <f t="shared" si="152"/>
        <v>0</v>
      </c>
      <c r="AX226" s="261">
        <f t="shared" si="152"/>
        <v>0</v>
      </c>
      <c r="AY226" s="261">
        <f t="shared" si="152"/>
        <v>0</v>
      </c>
      <c r="AZ226" s="261">
        <f t="shared" si="152"/>
        <v>0</v>
      </c>
      <c r="BA226" s="261">
        <f t="shared" si="152"/>
        <v>0</v>
      </c>
      <c r="BB226" s="261">
        <f t="shared" si="152"/>
        <v>-4540800</v>
      </c>
    </row>
    <row r="227" spans="1:58" ht="46.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3'!AH227*'1. Standard_Cost'!$C$27+'Incremental_Cost Year 3'!AI227*'1. Standard_Cost'!$D$27+'Incremental_Cost Year 3'!AJ227+'Incremental_Cost Year 3'!AL227+AK227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3'!AH228*'1. Standard_Cost'!$C$27+'Incremental_Cost Year 3'!AI228*'1. Standard_Cost'!$D$27+'Incremental_Cost Year 3'!AJ228+'Incremental_Cost Year 3'!AL228+AK228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09.2" outlineLevel="2">
      <c r="A229" s="115"/>
      <c r="B229" s="200"/>
      <c r="C229" s="201"/>
      <c r="D229" s="203"/>
      <c r="E229" s="328"/>
      <c r="F229" s="328"/>
      <c r="G229" s="328"/>
      <c r="H229" s="199" t="s">
        <v>519</v>
      </c>
      <c r="I229" s="130" t="s">
        <v>3</v>
      </c>
      <c r="J229" s="126">
        <v>2</v>
      </c>
      <c r="K229" s="126">
        <v>7</v>
      </c>
      <c r="L229" s="125">
        <f>IF(I229&lt;&gt;0,((VLOOKUP(I229,'1. Standard_Cost'!$B$4:$D$11,2)+VLOOKUP(I229,'1. Standard_Cost'!$B$4:$D$11,3))*J229*K229),"0")</f>
        <v>1411200</v>
      </c>
      <c r="M229" s="125">
        <f>L229*'1. Standard_Cost'!$F$4</f>
        <v>235670.40000000002</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v>30</v>
      </c>
      <c r="AA229" s="126">
        <v>60</v>
      </c>
      <c r="AB229" s="127">
        <f>+Z229*'1. Standard_Cost'!$B$23+AA229*'1. Standard_Cost'!$C$23</f>
        <v>3360000</v>
      </c>
      <c r="AC229" s="128">
        <f>80*300+200*2000</f>
        <v>424000</v>
      </c>
      <c r="AD229" s="129"/>
      <c r="AE229" s="127">
        <f>SUM(AD229,AC229,AB229,Y229,U229,T229,S229,R229)*'1. Standard_Cost'!$B$31</f>
        <v>756800</v>
      </c>
      <c r="AF229" s="127">
        <f>SUM(AE229,AD229,AC229,AB229,Y229,U229,T229,S229,R229)</f>
        <v>4540800</v>
      </c>
      <c r="AG229" s="126"/>
      <c r="AH229" s="126"/>
      <c r="AI229" s="126"/>
      <c r="AJ229" s="130"/>
      <c r="AK229" s="130"/>
      <c r="AL229" s="130"/>
      <c r="AM229" s="127">
        <f>AG229*'1. Standard_Cost'!$B$27+'Incremental_Cost Year 3'!AH229*'1. Standard_Cost'!$C$27+'Incremental_Cost Year 3'!AI229*'1. Standard_Cost'!$D$27+'Incremental_Cost Year 3'!AJ229+'Incremental_Cost Year 3'!AL229+AK229</f>
        <v>0</v>
      </c>
      <c r="AN229" s="127">
        <f>AM229*'1. Standard_Cost'!$C$31</f>
        <v>0</v>
      </c>
      <c r="AO229" s="130"/>
      <c r="AQ229" s="171">
        <f>L229+M229</f>
        <v>1646870.4</v>
      </c>
      <c r="AR229" s="171">
        <f>AF229</f>
        <v>4540800</v>
      </c>
      <c r="AS229" s="171">
        <f>AM229+AN229</f>
        <v>0</v>
      </c>
      <c r="AT229" s="171">
        <f>SUM(AQ229,AR229,AS229)</f>
        <v>6187670.4000000004</v>
      </c>
      <c r="AU229" s="250">
        <f>AQ229</f>
        <v>1646870.4</v>
      </c>
      <c r="AV229" s="250"/>
      <c r="AW229" s="250"/>
      <c r="AX229" s="250"/>
      <c r="AY229" s="250"/>
      <c r="AZ229" s="250"/>
      <c r="BA229" s="250"/>
      <c r="BB229" s="251">
        <f t="shared" si="153"/>
        <v>-4540800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3'!AH230*'1. Standard_Cost'!$C$27+'Incremental_Cost Year 3'!AI230*'1. Standard_Cost'!$D$27+'Incremental_Cost Year 3'!AJ230+'Incremental_Cost Year 3'!AL230+AK230</f>
        <v>0</v>
      </c>
      <c r="AN230" s="127">
        <f>AM230*'1. Standard_Cost'!$C$31</f>
        <v>0</v>
      </c>
      <c r="AO230" s="130"/>
      <c r="AQ230" s="171">
        <f>L230+M230</f>
        <v>0</v>
      </c>
      <c r="AR230" s="171">
        <f>AF230</f>
        <v>0</v>
      </c>
      <c r="AS230" s="171">
        <f>AM230+AN230</f>
        <v>0</v>
      </c>
      <c r="AT230" s="171">
        <f>SUM(AQ230,AR230,AS230)</f>
        <v>0</v>
      </c>
      <c r="AU230" s="250"/>
      <c r="AV230" s="250"/>
      <c r="AW230" s="250"/>
      <c r="AX230" s="250"/>
      <c r="AY230" s="250"/>
      <c r="AZ230" s="250"/>
      <c r="BA230" s="250"/>
      <c r="BB230" s="251">
        <f t="shared" si="153"/>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72055371.428571418</v>
      </c>
      <c r="M231" s="127">
        <f>SUM(M227:M230)</f>
        <v>12033247.028571429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3360000</v>
      </c>
      <c r="AC231" s="127">
        <f>SUM(AC227:AC230)</f>
        <v>724000</v>
      </c>
      <c r="AD231" s="127">
        <f>SUM(AD227:AD230)</f>
        <v>0</v>
      </c>
      <c r="AE231" s="127">
        <f>SUM(AE227:AE230)</f>
        <v>816800</v>
      </c>
      <c r="AF231" s="127">
        <f>SUM(AF227:AF230)</f>
        <v>4900800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84088618.45714286</v>
      </c>
      <c r="AR231" s="175">
        <f>SUM(AR227:AR230)</f>
        <v>4900800</v>
      </c>
      <c r="AS231" s="175">
        <f>SUM(AS227:AS230)</f>
        <v>0</v>
      </c>
      <c r="AT231" s="175">
        <f>SUM(AT227:AT230)</f>
        <v>88989418.45714286</v>
      </c>
      <c r="AU231" s="175">
        <f t="shared" ref="AU231:BB231" si="154">SUM(AU227:AU230)</f>
        <v>84448618.45714286</v>
      </c>
      <c r="AV231" s="175">
        <f t="shared" si="154"/>
        <v>0</v>
      </c>
      <c r="AW231" s="175">
        <f t="shared" si="154"/>
        <v>0</v>
      </c>
      <c r="AX231" s="175">
        <f t="shared" si="154"/>
        <v>0</v>
      </c>
      <c r="AY231" s="175">
        <f t="shared" si="154"/>
        <v>0</v>
      </c>
      <c r="AZ231" s="175">
        <f t="shared" si="154"/>
        <v>0</v>
      </c>
      <c r="BA231" s="175">
        <f t="shared" si="154"/>
        <v>0</v>
      </c>
      <c r="BB231" s="175">
        <f t="shared" si="154"/>
        <v>-4540800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3124800</v>
      </c>
      <c r="M232" s="258">
        <f>SUM(M237)</f>
        <v>521841.6</v>
      </c>
      <c r="N232" s="257"/>
      <c r="O232" s="257"/>
      <c r="P232" s="257"/>
      <c r="Q232" s="257"/>
      <c r="R232" s="258">
        <f>SUM(R237)</f>
        <v>200000</v>
      </c>
      <c r="S232" s="258">
        <f>SUM(S237)</f>
        <v>150000</v>
      </c>
      <c r="T232" s="258">
        <f>SUM(T237)</f>
        <v>0</v>
      </c>
      <c r="U232" s="258">
        <f>SUM(U237)</f>
        <v>200000</v>
      </c>
      <c r="V232" s="257"/>
      <c r="W232" s="257"/>
      <c r="X232" s="257"/>
      <c r="Y232" s="258">
        <f>SUM(Y237)</f>
        <v>0</v>
      </c>
      <c r="Z232" s="258"/>
      <c r="AA232" s="258"/>
      <c r="AB232" s="258">
        <f>SUM(AB237)</f>
        <v>0</v>
      </c>
      <c r="AC232" s="258">
        <f>SUM(AC237)</f>
        <v>30000</v>
      </c>
      <c r="AD232" s="258">
        <f>SUM(AD237)</f>
        <v>0</v>
      </c>
      <c r="AE232" s="258">
        <f>SUM(AE237)</f>
        <v>116000</v>
      </c>
      <c r="AF232" s="258">
        <f>SUM(AF237)</f>
        <v>696000</v>
      </c>
      <c r="AG232" s="257"/>
      <c r="AH232" s="257"/>
      <c r="AI232" s="257"/>
      <c r="AJ232" s="258">
        <f>SUM(AJ237)</f>
        <v>0</v>
      </c>
      <c r="AK232" s="258">
        <f>SUM(AK237)</f>
        <v>25000000</v>
      </c>
      <c r="AL232" s="258">
        <f>SUM(AL237)</f>
        <v>0</v>
      </c>
      <c r="AM232" s="258">
        <f>SUM(AM237)</f>
        <v>25000000</v>
      </c>
      <c r="AN232" s="258">
        <f>SUM(AN237)</f>
        <v>3750000</v>
      </c>
      <c r="AO232" s="259"/>
      <c r="AP232" s="260"/>
      <c r="AQ232" s="261">
        <f>SUM(AQ237)</f>
        <v>3646641.6</v>
      </c>
      <c r="AR232" s="261">
        <f>SUM(AR237)</f>
        <v>696000</v>
      </c>
      <c r="AS232" s="261">
        <f>SUM(AS237)</f>
        <v>28750000</v>
      </c>
      <c r="AT232" s="261">
        <f>SUM(AT237)</f>
        <v>33092641.600000001</v>
      </c>
      <c r="AU232" s="261">
        <f t="shared" ref="AU232:BB232" si="155">SUM(AU237)</f>
        <v>33092641.600000001</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 outlineLevel="2">
      <c r="A233" s="115"/>
      <c r="B233" s="200"/>
      <c r="C233" s="201"/>
      <c r="D233" s="342"/>
      <c r="E233" s="328"/>
      <c r="F233" s="328"/>
      <c r="G233" s="328"/>
      <c r="H233" s="213" t="s">
        <v>521</v>
      </c>
      <c r="I233" s="130" t="s">
        <v>3</v>
      </c>
      <c r="J233" s="126">
        <v>3</v>
      </c>
      <c r="K233" s="126">
        <v>10</v>
      </c>
      <c r="L233" s="125">
        <f>IF(I233&lt;&gt;0,((VLOOKUP(I233,'1. Standard_Cost'!$B$4:$D$11,2)+VLOOKUP(I233,'1. Standard_Cost'!$B$4:$D$11,3))*J233*K233),"0")</f>
        <v>3024000</v>
      </c>
      <c r="M233" s="125">
        <f>L233*'1. Standard_Cost'!$F$4</f>
        <v>505008</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v>25000000</v>
      </c>
      <c r="AL233" s="130"/>
      <c r="AM233" s="127">
        <f>AG233*'1. Standard_Cost'!$B$27+'Incremental_Cost Year 3'!AH233*'1. Standard_Cost'!$C$27+'Incremental_Cost Year 3'!AI233*'1. Standard_Cost'!$D$27+'Incremental_Cost Year 3'!AJ233+'Incremental_Cost Year 3'!AL233+AK233</f>
        <v>25000000</v>
      </c>
      <c r="AN233" s="127">
        <f>AM233*'1. Standard_Cost'!$C$31</f>
        <v>3750000</v>
      </c>
      <c r="AO233" s="130"/>
      <c r="AQ233" s="171">
        <f>L233+M233</f>
        <v>3529008</v>
      </c>
      <c r="AR233" s="171">
        <f>AF233</f>
        <v>0</v>
      </c>
      <c r="AS233" s="171">
        <f>AM233+AN233</f>
        <v>28750000</v>
      </c>
      <c r="AT233" s="171">
        <f>SUM(AQ233,AR233,AS233)</f>
        <v>32279008</v>
      </c>
      <c r="AU233" s="250">
        <f>AT233</f>
        <v>32279008</v>
      </c>
      <c r="AV233" s="250"/>
      <c r="AW233" s="250"/>
      <c r="AX233" s="250"/>
      <c r="AY233" s="250"/>
      <c r="AZ233" s="250"/>
      <c r="BA233" s="250"/>
      <c r="BB233" s="251">
        <f t="shared" ref="BB233:BB236" si="156">SUM(AU233:BA233)-AT233</f>
        <v>0</v>
      </c>
      <c r="BC233" s="169"/>
      <c r="BD233" s="169"/>
      <c r="BE233" s="169"/>
      <c r="BF233" s="169"/>
    </row>
    <row r="234" spans="1:58" ht="93.6" outlineLevel="2">
      <c r="A234" s="115"/>
      <c r="B234" s="200"/>
      <c r="C234" s="201"/>
      <c r="D234" s="343"/>
      <c r="E234" s="328"/>
      <c r="F234" s="328"/>
      <c r="G234" s="328"/>
      <c r="H234" s="199" t="s">
        <v>522</v>
      </c>
      <c r="I234" s="130" t="s">
        <v>3</v>
      </c>
      <c r="J234" s="126">
        <v>0.5</v>
      </c>
      <c r="K234" s="126">
        <v>2</v>
      </c>
      <c r="L234" s="125">
        <f>IF(I234&lt;&gt;0,((VLOOKUP(I234,'1. Standard_Cost'!$B$4:$D$11,2)+VLOOKUP(I234,'1. Standard_Cost'!$B$4:$D$11,3))*J234*K234),"0")</f>
        <v>100800</v>
      </c>
      <c r="M234" s="125">
        <f>L234*'1. Standard_Cost'!$F$4</f>
        <v>16833.600000000002</v>
      </c>
      <c r="N234" s="126">
        <v>5</v>
      </c>
      <c r="O234" s="126">
        <v>1</v>
      </c>
      <c r="P234" s="126">
        <v>20</v>
      </c>
      <c r="Q234" s="126"/>
      <c r="R234" s="127">
        <f>'1. Standard_Cost'!$B$15*N234*P234</f>
        <v>200000</v>
      </c>
      <c r="S234" s="127">
        <f>N234*O234*P234*'1. Standard_Cost'!$C$15</f>
        <v>150000</v>
      </c>
      <c r="T234" s="127">
        <f>N234*P234*Q234*'1. Standard_Cost'!$D$15</f>
        <v>0</v>
      </c>
      <c r="U234" s="127">
        <f>N234*O234*'1. Standard_Cost'!$E$15</f>
        <v>200000</v>
      </c>
      <c r="V234" s="126"/>
      <c r="W234" s="126"/>
      <c r="X234" s="126"/>
      <c r="Y234" s="127">
        <f>+V234*((X234*'1. Standard_Cost'!$B$19)+(W234*X234*'1. Standard_Cost'!$C$19))</f>
        <v>0</v>
      </c>
      <c r="Z234" s="126"/>
      <c r="AA234" s="126"/>
      <c r="AB234" s="127">
        <f>+Z234*'1. Standard_Cost'!$B$23+AA234*'1. Standard_Cost'!$C$23</f>
        <v>0</v>
      </c>
      <c r="AC234" s="128">
        <f>100*300</f>
        <v>30000</v>
      </c>
      <c r="AD234" s="129"/>
      <c r="AE234" s="127">
        <f>SUM(AD234,AC234,AB234,Y234,U234,T234,S234,R234)*'1. Standard_Cost'!$B$31</f>
        <v>116000</v>
      </c>
      <c r="AF234" s="127">
        <f>SUM(AE234,AD234,AC234,AB234,Y234,U234,T234,S234,R234)</f>
        <v>696000</v>
      </c>
      <c r="AG234" s="126"/>
      <c r="AH234" s="126"/>
      <c r="AI234" s="126"/>
      <c r="AJ234" s="130"/>
      <c r="AK234" s="130"/>
      <c r="AL234" s="130"/>
      <c r="AM234" s="127">
        <f>AG234*'1. Standard_Cost'!$B$27+'Incremental_Cost Year 3'!AH234*'1. Standard_Cost'!$C$27+'Incremental_Cost Year 3'!AI234*'1. Standard_Cost'!$D$27+'Incremental_Cost Year 3'!AJ234+'Incremental_Cost Year 3'!AL234+AK234</f>
        <v>0</v>
      </c>
      <c r="AN234" s="127">
        <f>AM234*'1. Standard_Cost'!$C$31</f>
        <v>0</v>
      </c>
      <c r="AO234" s="130"/>
      <c r="AQ234" s="171">
        <f>L234+M234</f>
        <v>117633.60000000001</v>
      </c>
      <c r="AR234" s="171">
        <f>AF234</f>
        <v>696000</v>
      </c>
      <c r="AS234" s="171">
        <f>AM234+AN234</f>
        <v>0</v>
      </c>
      <c r="AT234" s="171">
        <f>SUM(AQ234,AR234,AS234)</f>
        <v>813633.6</v>
      </c>
      <c r="AU234" s="250">
        <f>AT234</f>
        <v>813633.6</v>
      </c>
      <c r="AV234" s="250"/>
      <c r="AW234" s="250"/>
      <c r="AX234" s="250"/>
      <c r="AY234" s="250"/>
      <c r="AZ234" s="250"/>
      <c r="BA234" s="250"/>
      <c r="BB234" s="251">
        <f t="shared" si="156"/>
        <v>0</v>
      </c>
      <c r="BC234" s="169"/>
      <c r="BD234" s="169"/>
      <c r="BE234" s="169"/>
      <c r="BF234" s="169"/>
    </row>
    <row r="235" spans="1:58" ht="93.6"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3'!AH235*'1. Standard_Cost'!$C$27+'Incremental_Cost Year 3'!AI235*'1. Standard_Cost'!$D$27+'Incremental_Cost Year 3'!AJ235+'Incremental_Cost Year 3'!AL235+AK235</f>
        <v>0</v>
      </c>
      <c r="AN235" s="127">
        <f>AM235*'1. Standard_Cost'!$C$31</f>
        <v>0</v>
      </c>
      <c r="AO235" s="130"/>
      <c r="AQ235" s="171">
        <f>L235+M235</f>
        <v>0</v>
      </c>
      <c r="AR235" s="171">
        <f>AF235</f>
        <v>0</v>
      </c>
      <c r="AS235" s="171">
        <f>AM235+AN235</f>
        <v>0</v>
      </c>
      <c r="AT235" s="171">
        <f>SUM(AQ235,AR235,AS235)</f>
        <v>0</v>
      </c>
      <c r="AU235" s="250"/>
      <c r="AV235" s="250"/>
      <c r="AW235" s="250"/>
      <c r="AX235" s="250"/>
      <c r="AY235" s="250"/>
      <c r="AZ235" s="250"/>
      <c r="BA235" s="250"/>
      <c r="BB235" s="251">
        <f t="shared" si="156"/>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3'!AH236*'1. Standard_Cost'!$C$27+'Incremental_Cost Year 3'!AI236*'1. Standard_Cost'!$D$27+'Incremental_Cost Year 3'!AJ236+'Incremental_Cost Year 3'!AL236+AK236</f>
        <v>0</v>
      </c>
      <c r="AN236" s="127">
        <f>AM236*'1. Standard_Cost'!$C$31</f>
        <v>0</v>
      </c>
      <c r="AO236" s="130"/>
      <c r="AQ236" s="171">
        <f>L236+M236</f>
        <v>0</v>
      </c>
      <c r="AR236" s="171">
        <f>AF236</f>
        <v>0</v>
      </c>
      <c r="AS236" s="171">
        <f>AM236+AN236</f>
        <v>0</v>
      </c>
      <c r="AT236" s="171">
        <f>SUM(AQ236,AR236,AS236)</f>
        <v>0</v>
      </c>
      <c r="AU236" s="250"/>
      <c r="AV236" s="250"/>
      <c r="AW236" s="250"/>
      <c r="AX236" s="250"/>
      <c r="AY236" s="250"/>
      <c r="AZ236" s="250"/>
      <c r="BA236" s="250"/>
      <c r="BB236" s="251">
        <f t="shared" si="156"/>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3124800</v>
      </c>
      <c r="M237" s="127">
        <f>SUM(M233:M236)</f>
        <v>521841.6</v>
      </c>
      <c r="N237" s="252"/>
      <c r="O237" s="252"/>
      <c r="P237" s="252"/>
      <c r="Q237" s="252"/>
      <c r="R237" s="127">
        <f>SUM(R233:R236)</f>
        <v>200000</v>
      </c>
      <c r="S237" s="127">
        <f>SUM(S233:S236)</f>
        <v>150000</v>
      </c>
      <c r="T237" s="127">
        <f>SUM(T233:T236)</f>
        <v>0</v>
      </c>
      <c r="U237" s="127">
        <f>SUM(U233:U236)</f>
        <v>200000</v>
      </c>
      <c r="V237" s="252"/>
      <c r="W237" s="252"/>
      <c r="X237" s="252"/>
      <c r="Y237" s="127">
        <f>SUM(Y233:Y236)</f>
        <v>0</v>
      </c>
      <c r="Z237" s="127"/>
      <c r="AA237" s="252"/>
      <c r="AB237" s="127">
        <f>SUM(AB233:AB236)</f>
        <v>0</v>
      </c>
      <c r="AC237" s="127">
        <f>SUM(AC233:AC236)</f>
        <v>30000</v>
      </c>
      <c r="AD237" s="127">
        <f>SUM(AD233:AD236)</f>
        <v>0</v>
      </c>
      <c r="AE237" s="127">
        <f>SUM(AE233:AE236)</f>
        <v>116000</v>
      </c>
      <c r="AF237" s="127">
        <f>SUM(AF233:AF236)</f>
        <v>696000</v>
      </c>
      <c r="AG237" s="252"/>
      <c r="AH237" s="252"/>
      <c r="AI237" s="252"/>
      <c r="AJ237" s="127">
        <f>SUM(AJ233:AJ236)</f>
        <v>0</v>
      </c>
      <c r="AK237" s="127">
        <f>SUM(AK233:AK236)</f>
        <v>25000000</v>
      </c>
      <c r="AL237" s="127">
        <f>SUM(AL233:AL236)</f>
        <v>0</v>
      </c>
      <c r="AM237" s="127">
        <f>SUM(AM233:AM236)</f>
        <v>25000000</v>
      </c>
      <c r="AN237" s="127">
        <f>SUM(AN233:AN236)</f>
        <v>3750000</v>
      </c>
      <c r="AO237" s="253"/>
      <c r="AP237" s="254"/>
      <c r="AQ237" s="175">
        <f>SUM(AQ233:AQ236)</f>
        <v>3646641.6</v>
      </c>
      <c r="AR237" s="175">
        <f>SUM(AR233:AR236)</f>
        <v>696000</v>
      </c>
      <c r="AS237" s="175">
        <f>SUM(AS233:AS236)</f>
        <v>28750000</v>
      </c>
      <c r="AT237" s="175">
        <f>SUM(AT233:AT236)</f>
        <v>33092641.600000001</v>
      </c>
      <c r="AU237" s="175">
        <f t="shared" ref="AU237:BB237" si="157">SUM(AU233:AU236)</f>
        <v>33092641.600000001</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3024000</v>
      </c>
      <c r="M238" s="258">
        <f>SUM(M243)</f>
        <v>505008</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25000000</v>
      </c>
      <c r="AL238" s="258">
        <f>SUM(AL243)</f>
        <v>0</v>
      </c>
      <c r="AM238" s="258">
        <f>SUM(AM243)</f>
        <v>25000000</v>
      </c>
      <c r="AN238" s="258">
        <f>SUM(AN243)</f>
        <v>3750000</v>
      </c>
      <c r="AO238" s="259"/>
      <c r="AP238" s="260"/>
      <c r="AQ238" s="261">
        <f>SUM(AQ243)</f>
        <v>3529008</v>
      </c>
      <c r="AR238" s="261">
        <f>SUM(AR243)</f>
        <v>0</v>
      </c>
      <c r="AS238" s="261">
        <f>SUM(AS243)</f>
        <v>28750000</v>
      </c>
      <c r="AT238" s="261">
        <f>SUM(AT243)</f>
        <v>32279008</v>
      </c>
      <c r="AU238" s="261">
        <f t="shared" ref="AU238:BB238" si="158">SUM(AU243)</f>
        <v>32279008</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3'!AH239*'1. Standard_Cost'!$C$27+'Incremental_Cost Year 3'!AI239*'1. Standard_Cost'!$D$27+'Incremental_Cost Year 3'!AJ239+'Incremental_Cost Year 3'!AL239+AK239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3'!AH240*'1. Standard_Cost'!$C$27+'Incremental_Cost Year 3'!AI240*'1. Standard_Cost'!$D$27+'Incremental_Cost Year 3'!AJ240+'Incremental_Cost Year 3'!AL240+AK240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3'!AH241*'1. Standard_Cost'!$C$27+'Incremental_Cost Year 3'!AI241*'1. Standard_Cost'!$D$27+'Incremental_Cost Year 3'!AJ241+'Incremental_Cost Year 3'!AL241+AK241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3.6" outlineLevel="2">
      <c r="A242" s="115"/>
      <c r="B242" s="200"/>
      <c r="C242" s="201"/>
      <c r="D242" s="202"/>
      <c r="E242" s="360"/>
      <c r="F242" s="361"/>
      <c r="G242" s="362"/>
      <c r="H242" s="213" t="s">
        <v>528</v>
      </c>
      <c r="I242" s="130" t="s">
        <v>3</v>
      </c>
      <c r="J242" s="126">
        <v>3</v>
      </c>
      <c r="K242" s="126">
        <v>10</v>
      </c>
      <c r="L242" s="125">
        <f>IF(I242&lt;&gt;0,((VLOOKUP(I242,'1. Standard_Cost'!$B$4:$D$11,2)+VLOOKUP(I242,'1. Standard_Cost'!$B$4:$D$11,3))*J242*K242),"0")</f>
        <v>3024000</v>
      </c>
      <c r="M242" s="125">
        <f>L242*'1. Standard_Cost'!$F$4</f>
        <v>505008</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v>25000000</v>
      </c>
      <c r="AL242" s="130"/>
      <c r="AM242" s="127">
        <f>AG242*'1. Standard_Cost'!$B$27+'Incremental_Cost Year 3'!AH242*'1. Standard_Cost'!$C$27+'Incremental_Cost Year 3'!AI242*'1. Standard_Cost'!$D$27+'Incremental_Cost Year 3'!AJ242+'Incremental_Cost Year 3'!AL242+AK242</f>
        <v>25000000</v>
      </c>
      <c r="AN242" s="127">
        <f>AM242*'1. Standard_Cost'!$C$31</f>
        <v>3750000</v>
      </c>
      <c r="AO242" s="130"/>
      <c r="AQ242" s="171">
        <f>L242+M242</f>
        <v>3529008</v>
      </c>
      <c r="AR242" s="171">
        <f>AF242</f>
        <v>0</v>
      </c>
      <c r="AS242" s="171">
        <f>AM242+AN242</f>
        <v>28750000</v>
      </c>
      <c r="AT242" s="171">
        <f>SUM(AQ242,AR242,AS242)</f>
        <v>32279008</v>
      </c>
      <c r="AU242" s="250">
        <f>AT242</f>
        <v>32279008</v>
      </c>
      <c r="AV242" s="250"/>
      <c r="AW242" s="250"/>
      <c r="AX242" s="250"/>
      <c r="AY242" s="250"/>
      <c r="AZ242" s="250"/>
      <c r="BA242" s="250"/>
      <c r="BB242" s="251">
        <f t="shared" si="159"/>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3024000</v>
      </c>
      <c r="M243" s="127">
        <f>SUM(M239:M242)</f>
        <v>505008</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25000000</v>
      </c>
      <c r="AL243" s="127">
        <f>SUM(AL239:AL242)</f>
        <v>0</v>
      </c>
      <c r="AM243" s="127">
        <f>SUM(AM239:AM242)</f>
        <v>25000000</v>
      </c>
      <c r="AN243" s="127">
        <f>SUM(AN239:AN242)</f>
        <v>3750000</v>
      </c>
      <c r="AO243" s="253"/>
      <c r="AP243" s="254"/>
      <c r="AQ243" s="175">
        <f>SUM(AQ239:AQ242)</f>
        <v>3529008</v>
      </c>
      <c r="AR243" s="175">
        <f>SUM(AR239:AR242)</f>
        <v>0</v>
      </c>
      <c r="AS243" s="175">
        <f>SUM(AS239:AS242)</f>
        <v>28750000</v>
      </c>
      <c r="AT243" s="175">
        <f>SUM(AT239:AT242)</f>
        <v>32279008</v>
      </c>
      <c r="AU243" s="175">
        <f t="shared" ref="AU243:BB243" si="160">SUM(AU239:AU242)</f>
        <v>32279008</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c r="A244" s="173"/>
      <c r="B244" s="383" t="s">
        <v>316</v>
      </c>
      <c r="C244" s="384"/>
      <c r="D244" s="384"/>
      <c r="E244" s="385"/>
      <c r="F244" s="367"/>
      <c r="G244" s="367"/>
      <c r="H244" s="188" t="s">
        <v>317</v>
      </c>
      <c r="I244" s="245"/>
      <c r="J244" s="245"/>
      <c r="K244" s="245"/>
      <c r="L244" s="245">
        <f>L245+L259+L269+L277+L284</f>
        <v>52701600</v>
      </c>
      <c r="M244" s="245">
        <f>M245+M259+M269+M277+M284</f>
        <v>8801167.1999999993</v>
      </c>
      <c r="N244" s="245"/>
      <c r="O244" s="245"/>
      <c r="P244" s="245"/>
      <c r="Q244" s="245"/>
      <c r="R244" s="245">
        <f>R245+R259+R269+R277+R284</f>
        <v>1200000</v>
      </c>
      <c r="S244" s="245">
        <f>S245+S259+S269+S277+S284</f>
        <v>900000</v>
      </c>
      <c r="T244" s="245">
        <f>T245+T259+T269+T277+T284</f>
        <v>0</v>
      </c>
      <c r="U244" s="245">
        <f>U245+U259+U269+U277+U284</f>
        <v>1200000</v>
      </c>
      <c r="V244" s="245"/>
      <c r="W244" s="245"/>
      <c r="X244" s="245"/>
      <c r="Y244" s="245">
        <f t="shared" ref="Y244:AF244" si="161">Y245+Y259+Y269+Y277+Y284</f>
        <v>0</v>
      </c>
      <c r="Z244" s="245">
        <f t="shared" si="161"/>
        <v>0</v>
      </c>
      <c r="AA244" s="245">
        <f t="shared" si="161"/>
        <v>0</v>
      </c>
      <c r="AB244" s="245">
        <f t="shared" si="161"/>
        <v>3362000</v>
      </c>
      <c r="AC244" s="245">
        <f t="shared" si="161"/>
        <v>34724000</v>
      </c>
      <c r="AD244" s="245">
        <f t="shared" si="161"/>
        <v>0</v>
      </c>
      <c r="AE244" s="245">
        <f t="shared" si="161"/>
        <v>1526200</v>
      </c>
      <c r="AF244" s="245">
        <f t="shared" si="161"/>
        <v>45267200</v>
      </c>
      <c r="AG244" s="245"/>
      <c r="AH244" s="245"/>
      <c r="AI244" s="245"/>
      <c r="AJ244" s="245">
        <f>AJ245+AJ259+AJ269+AJ277+AJ284</f>
        <v>0</v>
      </c>
      <c r="AK244" s="245">
        <f>AK245+AK259+AK269+AK277+AK284</f>
        <v>444070000</v>
      </c>
      <c r="AL244" s="245">
        <f>AL245+AL259+AL269+AL277+AL284</f>
        <v>0</v>
      </c>
      <c r="AM244" s="245">
        <f>AM245+AM259+AM269+AM277+AM284</f>
        <v>444070000</v>
      </c>
      <c r="AN244" s="245">
        <f>AN245+AN259+AN269+AN277+AN284</f>
        <v>66610500</v>
      </c>
      <c r="AO244" s="245"/>
      <c r="AP244" s="244"/>
      <c r="AQ244" s="245">
        <f t="shared" ref="AQ244:BB244" si="162">AQ245+AQ259+AQ269+AQ277+AQ284</f>
        <v>61502767.200000003</v>
      </c>
      <c r="AR244" s="245">
        <f t="shared" si="162"/>
        <v>45267200</v>
      </c>
      <c r="AS244" s="245">
        <f t="shared" si="162"/>
        <v>510680500</v>
      </c>
      <c r="AT244" s="245">
        <f t="shared" si="162"/>
        <v>617450467.19999993</v>
      </c>
      <c r="AU244" s="245">
        <f t="shared" si="162"/>
        <v>130413467.2</v>
      </c>
      <c r="AV244" s="245">
        <f t="shared" si="162"/>
        <v>0</v>
      </c>
      <c r="AW244" s="245">
        <f t="shared" si="162"/>
        <v>216308000</v>
      </c>
      <c r="AX244" s="245">
        <f t="shared" si="162"/>
        <v>0</v>
      </c>
      <c r="AY244" s="245">
        <f t="shared" si="162"/>
        <v>0</v>
      </c>
      <c r="AZ244" s="245">
        <f t="shared" si="162"/>
        <v>10455000</v>
      </c>
      <c r="BA244" s="245">
        <f t="shared" si="162"/>
        <v>0</v>
      </c>
      <c r="BB244" s="245">
        <f t="shared" si="162"/>
        <v>-260274000</v>
      </c>
      <c r="BC244" s="170"/>
      <c r="BD244" s="170"/>
      <c r="BE244" s="170"/>
      <c r="BF244" s="170"/>
    </row>
    <row r="245" spans="1:58" ht="12.75" customHeight="1">
      <c r="A245" s="179"/>
      <c r="B245" s="290"/>
      <c r="C245" s="381" t="s">
        <v>318</v>
      </c>
      <c r="D245" s="381"/>
      <c r="E245" s="38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8100000</v>
      </c>
      <c r="AD245" s="261">
        <f>AD250+AD254+AD258</f>
        <v>0</v>
      </c>
      <c r="AE245" s="261">
        <f>AE250+AE254+AE258</f>
        <v>0</v>
      </c>
      <c r="AF245" s="261">
        <f>AF250+AF254+AF258</f>
        <v>8100000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3">AQ250+AQ254+AQ258</f>
        <v>0</v>
      </c>
      <c r="AR245" s="261">
        <f t="shared" si="163"/>
        <v>8100000</v>
      </c>
      <c r="AS245" s="261">
        <f t="shared" si="163"/>
        <v>0</v>
      </c>
      <c r="AT245" s="261">
        <f t="shared" si="163"/>
        <v>8100000</v>
      </c>
      <c r="AU245" s="261">
        <f t="shared" si="163"/>
        <v>0</v>
      </c>
      <c r="AV245" s="261">
        <f t="shared" si="163"/>
        <v>0</v>
      </c>
      <c r="AW245" s="261">
        <f t="shared" si="163"/>
        <v>0</v>
      </c>
      <c r="AX245" s="261">
        <f t="shared" si="163"/>
        <v>0</v>
      </c>
      <c r="AY245" s="261">
        <f t="shared" si="163"/>
        <v>0</v>
      </c>
      <c r="AZ245" s="261">
        <f t="shared" si="163"/>
        <v>8100000</v>
      </c>
      <c r="BA245" s="261">
        <f t="shared" si="163"/>
        <v>0</v>
      </c>
      <c r="BB245" s="261">
        <f t="shared" si="163"/>
        <v>0</v>
      </c>
      <c r="BC245" s="184"/>
      <c r="BD245" s="184"/>
      <c r="BE245" s="184"/>
      <c r="BF245" s="184"/>
    </row>
    <row r="246" spans="1:58" ht="93.6">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3'!AH246*'1. Standard_Cost'!$C$27+'Incremental_Cost Year 3'!AI246*'1. Standard_Cost'!$D$27+'Incremental_Cost Year 3'!AJ246+'Incremental_Cost Year 3'!AL246+AK246</f>
        <v>0</v>
      </c>
      <c r="AN246" s="127">
        <f>AM246*'1. Standard_Cost'!$C$31</f>
        <v>0</v>
      </c>
      <c r="AO246" s="178"/>
      <c r="AP246" s="256"/>
      <c r="AQ246" s="171">
        <f>L246+M246</f>
        <v>0</v>
      </c>
      <c r="AR246" s="171">
        <f>AF246</f>
        <v>0</v>
      </c>
      <c r="AS246" s="171">
        <f>AM246+AN246</f>
        <v>0</v>
      </c>
      <c r="AT246" s="171">
        <f>SUM(AQ246,AR246,AS246)</f>
        <v>0</v>
      </c>
      <c r="AU246" s="250">
        <f>AT246</f>
        <v>0</v>
      </c>
      <c r="AV246" s="250"/>
      <c r="AW246" s="250"/>
      <c r="AX246" s="250"/>
      <c r="AY246" s="250"/>
      <c r="AZ246" s="250"/>
      <c r="BA246" s="250"/>
      <c r="BB246" s="251">
        <f t="shared" ref="BB246:BB249" si="164">SUM(AU246:BA246)-AT246</f>
        <v>0</v>
      </c>
      <c r="BC246" s="169"/>
      <c r="BD246" s="169"/>
      <c r="BE246" s="169"/>
      <c r="BF246" s="169"/>
    </row>
    <row r="247" spans="1:58" ht="62.4">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3'!AH247*'1. Standard_Cost'!$C$27+'Incremental_Cost Year 3'!AI247*'1. Standard_Cost'!$D$27+'Incremental_Cost Year 3'!AJ247+'Incremental_Cost Year 3'!AL247+AK247</f>
        <v>0</v>
      </c>
      <c r="AN247" s="127">
        <f>AM247*'1. Standard_Cost'!$C$31</f>
        <v>0</v>
      </c>
      <c r="AO247" s="178"/>
      <c r="AP247" s="256"/>
      <c r="AQ247" s="171">
        <f>L247+M247</f>
        <v>0</v>
      </c>
      <c r="AR247" s="171">
        <f>AF247</f>
        <v>0</v>
      </c>
      <c r="AS247" s="171">
        <f>AM247+AN247</f>
        <v>0</v>
      </c>
      <c r="AT247" s="171">
        <f>SUM(AQ247,AR247,AS247)</f>
        <v>0</v>
      </c>
      <c r="AU247" s="250">
        <f>AQ247</f>
        <v>0</v>
      </c>
      <c r="AV247" s="250"/>
      <c r="AW247" s="250"/>
      <c r="AX247" s="250"/>
      <c r="AY247" s="250"/>
      <c r="AZ247" s="250"/>
      <c r="BA247" s="250"/>
      <c r="BB247" s="251">
        <f t="shared" si="164"/>
        <v>0</v>
      </c>
      <c r="BC247" s="169"/>
      <c r="BD247" s="169"/>
      <c r="BE247" s="169"/>
      <c r="BF247" s="169"/>
    </row>
    <row r="248" spans="1:58" ht="109.2">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3'!AH248*'1. Standard_Cost'!$C$27+'Incremental_Cost Year 3'!AI248*'1. Standard_Cost'!$D$27+'Incremental_Cost Year 3'!AJ248+'Incremental_Cost Year 3'!AL248+AK248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64"/>
        <v>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3'!AH249*'1. Standard_Cost'!$C$27+'Incremental_Cost Year 3'!AI249*'1. Standard_Cost'!$D$27+'Incremental_Cost Year 3'!AJ249+'Incremental_Cost Year 3'!AL249+AK249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5">SUM(AQ246:AQ249)</f>
        <v>0</v>
      </c>
      <c r="AR250" s="175">
        <f t="shared" si="165"/>
        <v>0</v>
      </c>
      <c r="AS250" s="175">
        <f t="shared" si="165"/>
        <v>0</v>
      </c>
      <c r="AT250" s="175">
        <f t="shared" si="165"/>
        <v>0</v>
      </c>
      <c r="AU250" s="175">
        <f t="shared" ref="AU250:BB250" si="166">SUM(AU246:AU249)</f>
        <v>0</v>
      </c>
      <c r="AV250" s="175">
        <f t="shared" si="166"/>
        <v>0</v>
      </c>
      <c r="AW250" s="175">
        <f t="shared" si="166"/>
        <v>0</v>
      </c>
      <c r="AX250" s="175">
        <f t="shared" si="166"/>
        <v>0</v>
      </c>
      <c r="AY250" s="175">
        <f t="shared" si="166"/>
        <v>0</v>
      </c>
      <c r="AZ250" s="175">
        <f t="shared" si="166"/>
        <v>0</v>
      </c>
      <c r="BA250" s="175">
        <f t="shared" si="166"/>
        <v>0</v>
      </c>
      <c r="BB250" s="175">
        <f t="shared" si="166"/>
        <v>0</v>
      </c>
      <c r="BC250" s="169"/>
      <c r="BD250" s="169"/>
      <c r="BE250" s="169"/>
      <c r="BF250" s="169"/>
    </row>
    <row r="251" spans="1:58" ht="62.4">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f>27000000*30%</f>
        <v>8100000</v>
      </c>
      <c r="AD251" s="177"/>
      <c r="AE251" s="127"/>
      <c r="AF251" s="127">
        <f>SUM(AE251,AD251,AC251,AB251,Y251,U251,T251,S251,R251)</f>
        <v>8100000</v>
      </c>
      <c r="AG251" s="174"/>
      <c r="AH251" s="174"/>
      <c r="AI251" s="174"/>
      <c r="AJ251" s="178"/>
      <c r="AK251" s="178"/>
      <c r="AL251" s="178"/>
      <c r="AM251" s="127">
        <f>AG251*'1. Standard_Cost'!$B$27+'Incremental_Cost Year 3'!AH251*'1. Standard_Cost'!$C$27+'Incremental_Cost Year 3'!AI251*'1. Standard_Cost'!$D$27+'Incremental_Cost Year 3'!AJ251+'Incremental_Cost Year 3'!AL251+AK251</f>
        <v>0</v>
      </c>
      <c r="AN251" s="127">
        <f>AM251*'1. Standard_Cost'!$C$31</f>
        <v>0</v>
      </c>
      <c r="AO251" s="178"/>
      <c r="AP251" s="256"/>
      <c r="AQ251" s="171">
        <f>L251+M251</f>
        <v>0</v>
      </c>
      <c r="AR251" s="171">
        <f>AF251</f>
        <v>8100000</v>
      </c>
      <c r="AS251" s="171">
        <f>AM251+AN251</f>
        <v>0</v>
      </c>
      <c r="AT251" s="171">
        <f>SUM(AQ251,AR251,AS251)</f>
        <v>8100000</v>
      </c>
      <c r="AU251" s="250"/>
      <c r="AV251" s="250"/>
      <c r="AW251" s="250"/>
      <c r="AX251" s="250"/>
      <c r="AY251" s="250"/>
      <c r="AZ251" s="250">
        <f>AT251</f>
        <v>8100000</v>
      </c>
      <c r="BA251" s="250"/>
      <c r="BB251" s="251">
        <f t="shared" ref="BB251:BB253" si="167">SUM(AU251:BA251)-AT251</f>
        <v>0</v>
      </c>
      <c r="BC251" s="169"/>
      <c r="BD251" s="169"/>
      <c r="BE251" s="169"/>
      <c r="BF251" s="169"/>
    </row>
    <row r="252" spans="1:58" ht="187.2">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v>0</v>
      </c>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3'!AH252*'1. Standard_Cost'!$C$27+'Incremental_Cost Year 3'!AI252*'1. Standard_Cost'!$D$27+'Incremental_Cost Year 3'!AJ252+'Incremental_Cost Year 3'!AL252+AK252</f>
        <v>0</v>
      </c>
      <c r="AN252" s="127">
        <f>AM252*'1. Standard_Cost'!$C$31</f>
        <v>0</v>
      </c>
      <c r="AO252" s="178"/>
      <c r="AP252" s="256"/>
      <c r="AQ252" s="171">
        <f>L252+M252</f>
        <v>0</v>
      </c>
      <c r="AR252" s="171">
        <f>AF252</f>
        <v>0</v>
      </c>
      <c r="AS252" s="171">
        <f>AM252+AN252</f>
        <v>0</v>
      </c>
      <c r="AT252" s="171">
        <f>SUM(AQ252,AR252,AS252)</f>
        <v>0</v>
      </c>
      <c r="AU252" s="250">
        <f>AT252</f>
        <v>0</v>
      </c>
      <c r="AV252" s="250"/>
      <c r="AW252" s="250"/>
      <c r="AX252" s="250"/>
      <c r="AY252" s="250"/>
      <c r="AZ252" s="250"/>
      <c r="BA252" s="250"/>
      <c r="BB252" s="251">
        <f t="shared" si="167"/>
        <v>0</v>
      </c>
      <c r="BC252" s="169"/>
      <c r="BD252" s="169"/>
      <c r="BE252" s="169"/>
      <c r="BF252" s="169"/>
    </row>
    <row r="253" spans="1:58" ht="140.4">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3'!AH253*'1. Standard_Cost'!$C$27+'Incremental_Cost Year 3'!AI253*'1. Standard_Cost'!$D$27+'Incremental_Cost Year 3'!AJ253+'Incremental_Cost Year 3'!AL253+AK253</f>
        <v>0</v>
      </c>
      <c r="AN253" s="127">
        <f>AM253*'1. Standard_Cost'!$C$31</f>
        <v>0</v>
      </c>
      <c r="AO253" s="178"/>
      <c r="AP253" s="256"/>
      <c r="AQ253" s="171">
        <f>L253+M253</f>
        <v>0</v>
      </c>
      <c r="AR253" s="171">
        <f>AF253</f>
        <v>0</v>
      </c>
      <c r="AS253" s="171">
        <f>AM253+AN253</f>
        <v>0</v>
      </c>
      <c r="AT253" s="171">
        <f>SUM(AQ253,AR253,AS253)</f>
        <v>0</v>
      </c>
      <c r="AU253" s="250"/>
      <c r="AV253" s="250"/>
      <c r="AW253" s="250"/>
      <c r="AX253" s="250"/>
      <c r="AY253" s="250"/>
      <c r="AZ253" s="250"/>
      <c r="BA253" s="250"/>
      <c r="BB253" s="251">
        <f t="shared" si="167"/>
        <v>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8100000</v>
      </c>
      <c r="AD254" s="175">
        <f>SUM(AD251:AD253)</f>
        <v>0</v>
      </c>
      <c r="AE254" s="175">
        <f>SUM(AE251:AE253)</f>
        <v>0</v>
      </c>
      <c r="AF254" s="175">
        <f>SUM(AF251:AF253)</f>
        <v>8100000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0</v>
      </c>
      <c r="AR254" s="175">
        <f t="shared" si="168"/>
        <v>8100000</v>
      </c>
      <c r="AS254" s="175">
        <f t="shared" si="168"/>
        <v>0</v>
      </c>
      <c r="AT254" s="175">
        <f t="shared" si="168"/>
        <v>8100000</v>
      </c>
      <c r="AU254" s="175">
        <f t="shared" ref="AU254:BB254" si="169">SUM(AU251:AU253)</f>
        <v>0</v>
      </c>
      <c r="AV254" s="175">
        <f t="shared" si="169"/>
        <v>0</v>
      </c>
      <c r="AW254" s="175">
        <f t="shared" si="169"/>
        <v>0</v>
      </c>
      <c r="AX254" s="175">
        <f t="shared" si="169"/>
        <v>0</v>
      </c>
      <c r="AY254" s="175">
        <f t="shared" si="169"/>
        <v>0</v>
      </c>
      <c r="AZ254" s="175">
        <f t="shared" si="169"/>
        <v>8100000</v>
      </c>
      <c r="BA254" s="175">
        <f t="shared" si="169"/>
        <v>0</v>
      </c>
      <c r="BB254" s="175">
        <f t="shared" si="169"/>
        <v>0</v>
      </c>
      <c r="BC254" s="169"/>
      <c r="BD254" s="169"/>
      <c r="BE254" s="169"/>
      <c r="BF254" s="169"/>
    </row>
    <row r="255" spans="1:58" ht="78">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3'!AH255*'1. Standard_Cost'!$C$27+'Incremental_Cost Year 3'!AI255*'1. Standard_Cost'!$D$27+'Incremental_Cost Year 3'!AJ255+'Incremental_Cost Year 3'!AL255+AK255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0">SUM(AU255:BA255)-AT255</f>
        <v>0</v>
      </c>
      <c r="BC255" s="169"/>
      <c r="BD255" s="169"/>
      <c r="BE255" s="169"/>
      <c r="BF255" s="169"/>
    </row>
    <row r="256" spans="1:58" ht="78">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3'!AH256*'1. Standard_Cost'!$C$27+'Incremental_Cost Year 3'!AI256*'1. Standard_Cost'!$D$27+'Incremental_Cost Year 3'!AJ256+'Incremental_Cost Year 3'!AL256+AK256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0"/>
        <v>0</v>
      </c>
      <c r="BC256" s="169"/>
      <c r="BD256" s="169"/>
      <c r="BE256" s="169"/>
      <c r="BF256" s="169"/>
    </row>
    <row r="257" spans="1:58" ht="93.6">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3'!AH257*'1. Standard_Cost'!$C$27+'Incremental_Cost Year 3'!AI257*'1. Standard_Cost'!$D$27+'Incremental_Cost Year 3'!AJ257+'Incremental_Cost Year 3'!AL257+AK257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0"/>
        <v>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1">SUM(AQ255:AQ257)</f>
        <v>0</v>
      </c>
      <c r="AR258" s="175">
        <f t="shared" si="171"/>
        <v>0</v>
      </c>
      <c r="AS258" s="175">
        <f t="shared" si="171"/>
        <v>0</v>
      </c>
      <c r="AT258" s="175">
        <f t="shared" si="171"/>
        <v>0</v>
      </c>
      <c r="AU258" s="175">
        <f t="shared" ref="AU258:BB258" si="172">SUM(AU255:AU257)</f>
        <v>0</v>
      </c>
      <c r="AV258" s="175">
        <f t="shared" si="172"/>
        <v>0</v>
      </c>
      <c r="AW258" s="175">
        <f t="shared" si="172"/>
        <v>0</v>
      </c>
      <c r="AX258" s="175">
        <f t="shared" si="172"/>
        <v>0</v>
      </c>
      <c r="AY258" s="175">
        <f t="shared" si="172"/>
        <v>0</v>
      </c>
      <c r="AZ258" s="175">
        <f t="shared" si="172"/>
        <v>0</v>
      </c>
      <c r="BA258" s="175">
        <f t="shared" si="172"/>
        <v>0</v>
      </c>
      <c r="BB258" s="175">
        <f t="shared" si="172"/>
        <v>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22663200</v>
      </c>
      <c r="M259" s="261">
        <f>M263+M268</f>
        <v>3784754.4000000004</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0</v>
      </c>
      <c r="AE259" s="261">
        <f>AE263+AE268</f>
        <v>0</v>
      </c>
      <c r="AF259" s="261">
        <f>AF263+AF268</f>
        <v>25655000</v>
      </c>
      <c r="AG259" s="271"/>
      <c r="AH259" s="271"/>
      <c r="AI259" s="271"/>
      <c r="AJ259" s="261">
        <f>AJ263+AJ268</f>
        <v>0</v>
      </c>
      <c r="AK259" s="261">
        <f>AK263+AK268</f>
        <v>444070000</v>
      </c>
      <c r="AL259" s="261">
        <f>AL263+AL268</f>
        <v>0</v>
      </c>
      <c r="AM259" s="261">
        <f>AM263+AM268</f>
        <v>444070000</v>
      </c>
      <c r="AN259" s="261">
        <f>AN263+AN268</f>
        <v>66610500</v>
      </c>
      <c r="AO259" s="272"/>
      <c r="AP259" s="260"/>
      <c r="AQ259" s="261">
        <f t="shared" ref="AQ259:BB259" si="173">AQ263+AQ268</f>
        <v>26447954.400000002</v>
      </c>
      <c r="AR259" s="261">
        <f t="shared" si="173"/>
        <v>25655000</v>
      </c>
      <c r="AS259" s="261">
        <f t="shared" si="173"/>
        <v>510680500</v>
      </c>
      <c r="AT259" s="261">
        <f t="shared" si="173"/>
        <v>562783454.39999998</v>
      </c>
      <c r="AU259" s="261">
        <f t="shared" si="173"/>
        <v>95364654.400000006</v>
      </c>
      <c r="AV259" s="261">
        <f t="shared" si="173"/>
        <v>0</v>
      </c>
      <c r="AW259" s="261">
        <f t="shared" si="173"/>
        <v>216308000</v>
      </c>
      <c r="AX259" s="261">
        <f t="shared" si="173"/>
        <v>0</v>
      </c>
      <c r="AY259" s="261">
        <f t="shared" si="173"/>
        <v>0</v>
      </c>
      <c r="AZ259" s="261">
        <f t="shared" si="173"/>
        <v>0</v>
      </c>
      <c r="BA259" s="261">
        <f t="shared" si="173"/>
        <v>0</v>
      </c>
      <c r="BB259" s="261">
        <f t="shared" si="173"/>
        <v>-251110800</v>
      </c>
      <c r="BC259" s="184"/>
      <c r="BD259" s="184"/>
      <c r="BE259" s="184"/>
      <c r="BF259" s="184"/>
    </row>
    <row r="260" spans="1:58" ht="78">
      <c r="A260" s="172"/>
      <c r="B260" s="354"/>
      <c r="C260" s="356"/>
      <c r="D260" s="342"/>
      <c r="E260" s="328"/>
      <c r="F260" s="328"/>
      <c r="G260" s="328"/>
      <c r="H260" s="199" t="s">
        <v>556</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c r="AF260" s="127">
        <f>SUM(AE260,AD260,AC260,AB260,Y260,U260,T260,S260,R260)</f>
        <v>0</v>
      </c>
      <c r="AG260" s="174"/>
      <c r="AH260" s="174"/>
      <c r="AI260" s="174"/>
      <c r="AJ260" s="178"/>
      <c r="AK260" s="178">
        <v>207870000</v>
      </c>
      <c r="AL260" s="178"/>
      <c r="AM260" s="127">
        <f>AG260*'1. Standard_Cost'!$B$27+'Incremental_Cost Year 3'!AH260*'1. Standard_Cost'!$C$27+'Incremental_Cost Year 3'!AI260*'1. Standard_Cost'!$D$27+'Incremental_Cost Year 3'!AJ260+'Incremental_Cost Year 3'!AL260+AK260</f>
        <v>207870000</v>
      </c>
      <c r="AN260" s="127">
        <f>AM260*'1. Standard_Cost'!$C$31</f>
        <v>31180500</v>
      </c>
      <c r="AO260" s="178"/>
      <c r="AP260" s="256"/>
      <c r="AQ260" s="171">
        <f>L260+M260</f>
        <v>235267.20000000001</v>
      </c>
      <c r="AR260" s="171">
        <f>AF260</f>
        <v>0</v>
      </c>
      <c r="AS260" s="171">
        <f>AM260+AN260</f>
        <v>239050500</v>
      </c>
      <c r="AT260" s="171">
        <f>SUM(AQ260,AR260,AS260)</f>
        <v>239285767.19999999</v>
      </c>
      <c r="AU260" s="250">
        <f>AQ260+34645000</f>
        <v>34880267.200000003</v>
      </c>
      <c r="AV260" s="250"/>
      <c r="AW260" s="250">
        <v>173225000</v>
      </c>
      <c r="AX260" s="250"/>
      <c r="AY260" s="250"/>
      <c r="AZ260" s="250"/>
      <c r="BA260" s="250"/>
      <c r="BB260" s="251">
        <f t="shared" ref="BB260:BB262" si="174">SUM(AU260:BA260)-AT260</f>
        <v>-31180500</v>
      </c>
      <c r="BC260" s="169"/>
      <c r="BD260" s="169"/>
      <c r="BE260" s="169"/>
      <c r="BF260" s="169"/>
    </row>
    <row r="261" spans="1:58" ht="62.4">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v>51700000</v>
      </c>
      <c r="AL261" s="178"/>
      <c r="AM261" s="127">
        <f>AG261*'1. Standard_Cost'!$B$27+'Incremental_Cost Year 3'!AH261*'1. Standard_Cost'!$C$27+'Incremental_Cost Year 3'!AI261*'1. Standard_Cost'!$D$27+'Incremental_Cost Year 3'!AJ261+'Incremental_Cost Year 3'!AL261+AK261</f>
        <v>51700000</v>
      </c>
      <c r="AN261" s="127">
        <f>AM261*'1. Standard_Cost'!$C$31</f>
        <v>7755000</v>
      </c>
      <c r="AO261" s="178"/>
      <c r="AP261" s="256"/>
      <c r="AQ261" s="171">
        <f>L261+M261</f>
        <v>235267.20000000001</v>
      </c>
      <c r="AR261" s="171">
        <f>AF261</f>
        <v>0</v>
      </c>
      <c r="AS261" s="171">
        <f>AM261+AN261</f>
        <v>59455000</v>
      </c>
      <c r="AT261" s="171">
        <f>SUM(AQ261,AR261,AS261)</f>
        <v>59690267.200000003</v>
      </c>
      <c r="AU261" s="250">
        <f>+AQ261+8616700</f>
        <v>8851967.1999999993</v>
      </c>
      <c r="AV261" s="250"/>
      <c r="AW261" s="250">
        <v>43083000</v>
      </c>
      <c r="AX261" s="250"/>
      <c r="AY261" s="250"/>
      <c r="AZ261" s="250"/>
      <c r="BA261" s="250"/>
      <c r="BB261" s="251">
        <f t="shared" si="174"/>
        <v>-7755300</v>
      </c>
      <c r="BC261" s="169"/>
      <c r="BD261" s="169"/>
      <c r="BE261" s="169"/>
      <c r="BF261" s="169"/>
    </row>
    <row r="262" spans="1:58" ht="62.4">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3'!AH262*'1. Standard_Cost'!$C$27+'Incremental_Cost Year 3'!AI262*'1. Standard_Cost'!$D$27+'Incremental_Cost Year 3'!AJ262+'Incremental_Cost Year 3'!AL262+AK262</f>
        <v>0</v>
      </c>
      <c r="AN262" s="127"/>
      <c r="AO262" s="178"/>
      <c r="AP262" s="256"/>
      <c r="AQ262" s="171">
        <f>L262+M262</f>
        <v>235267.20000000001</v>
      </c>
      <c r="AR262" s="171">
        <f>AF262</f>
        <v>0</v>
      </c>
      <c r="AS262" s="171">
        <f>AM262+AN262</f>
        <v>0</v>
      </c>
      <c r="AT262" s="171">
        <f>SUM(AQ262,AR262,AS262)</f>
        <v>235267.20000000001</v>
      </c>
      <c r="AU262" s="250">
        <f>AQ262+AS262-AW262</f>
        <v>235267.20000000001</v>
      </c>
      <c r="AV262" s="250"/>
      <c r="AW262" s="250">
        <v>0</v>
      </c>
      <c r="AX262" s="250"/>
      <c r="AY262" s="250"/>
      <c r="AZ262" s="250"/>
      <c r="BA262" s="250"/>
      <c r="BB262" s="251">
        <f t="shared" si="174"/>
        <v>0</v>
      </c>
      <c r="BC262" s="169"/>
      <c r="BD262" s="169"/>
      <c r="BE262" s="169"/>
      <c r="BF262" s="169"/>
    </row>
    <row r="263" spans="1:58">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259570000</v>
      </c>
      <c r="AL263" s="175">
        <f>SUM(AL260:AL262)</f>
        <v>0</v>
      </c>
      <c r="AM263" s="175">
        <f>SUM(AM260:AM262)</f>
        <v>259570000</v>
      </c>
      <c r="AN263" s="175">
        <f>SUM(AN260:AN262)</f>
        <v>38935500</v>
      </c>
      <c r="AO263" s="274"/>
      <c r="AP263" s="254"/>
      <c r="AQ263" s="175">
        <f t="shared" ref="AQ263:AT263" si="175">SUM(AQ260:AQ262)</f>
        <v>705801.60000000009</v>
      </c>
      <c r="AR263" s="175">
        <f t="shared" si="175"/>
        <v>0</v>
      </c>
      <c r="AS263" s="175">
        <f t="shared" si="175"/>
        <v>298505500</v>
      </c>
      <c r="AT263" s="175">
        <f t="shared" si="175"/>
        <v>299211301.59999996</v>
      </c>
      <c r="AU263" s="175">
        <f t="shared" ref="AU263:BB263" si="176">SUM(AU260:AU262)</f>
        <v>43967501.600000009</v>
      </c>
      <c r="AV263" s="175">
        <f t="shared" si="176"/>
        <v>0</v>
      </c>
      <c r="AW263" s="175">
        <f t="shared" si="176"/>
        <v>216308000</v>
      </c>
      <c r="AX263" s="175">
        <f t="shared" si="176"/>
        <v>0</v>
      </c>
      <c r="AY263" s="175">
        <f t="shared" si="176"/>
        <v>0</v>
      </c>
      <c r="AZ263" s="175">
        <f t="shared" si="176"/>
        <v>0</v>
      </c>
      <c r="BA263" s="175">
        <f t="shared" si="176"/>
        <v>0</v>
      </c>
      <c r="BB263" s="175">
        <f t="shared" si="176"/>
        <v>-38935800</v>
      </c>
      <c r="BC263" s="169"/>
      <c r="BD263" s="169"/>
      <c r="BE263" s="169"/>
      <c r="BF263" s="169"/>
    </row>
    <row r="264" spans="1:58" ht="78">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v>184500000</v>
      </c>
      <c r="AL264" s="178"/>
      <c r="AM264" s="127">
        <f>AG264*'1. Standard_Cost'!$B$27+'Incremental_Cost Year 3'!AH264*'1. Standard_Cost'!$C$27+'Incremental_Cost Year 3'!AI264*'1. Standard_Cost'!$D$27+'Incremental_Cost Year 3'!AJ264+'Incremental_Cost Year 3'!AL264+AK264</f>
        <v>184500000</v>
      </c>
      <c r="AN264" s="127">
        <f>AM264*'1. Standard_Cost'!$C$31</f>
        <v>27675000</v>
      </c>
      <c r="AO264" s="178"/>
      <c r="AP264" s="256"/>
      <c r="AQ264" s="171">
        <f>L264+M264</f>
        <v>0</v>
      </c>
      <c r="AR264" s="171">
        <f>AF264</f>
        <v>0</v>
      </c>
      <c r="AS264" s="171">
        <f>AM264+AN264</f>
        <v>212175000</v>
      </c>
      <c r="AT264" s="171">
        <f>SUM(AQ264,AR264,AS264)</f>
        <v>212175000</v>
      </c>
      <c r="AU264" s="250"/>
      <c r="AV264" s="250"/>
      <c r="AW264" s="250"/>
      <c r="AX264" s="250"/>
      <c r="AY264" s="250"/>
      <c r="AZ264" s="250"/>
      <c r="BA264" s="250"/>
      <c r="BB264" s="251">
        <f t="shared" ref="BB264:BB267" si="177">SUM(AU264:BA264)-AT264</f>
        <v>-212175000</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3'!AH265*'1. Standard_Cost'!$C$27+'Incremental_Cost Year 3'!AI265*'1. Standard_Cost'!$D$27+'Incremental_Cost Year 3'!AJ265+'Incremental_Cost Year 3'!AL265+AK265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3'!AH266*'1. Standard_Cost'!$C$27+'Incremental_Cost Year 3'!AI266*'1. Standard_Cost'!$D$27+'Incremental_Cost Year 3'!AJ266+'Incremental_Cost Year 3'!AL266+AK266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3'!AH267*'1. Standard_Cost'!$C$27+'Incremental_Cost Year 3'!AI267*'1. Standard_Cost'!$D$27+'Incremental_Cost Year 3'!AJ267+'Incremental_Cost Year 3'!AL267+AK267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77"/>
        <v>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0</v>
      </c>
      <c r="AE268" s="175">
        <f>SUM(AE264:AE267)</f>
        <v>0</v>
      </c>
      <c r="AF268" s="175">
        <f>SUM(AF264:AF267)</f>
        <v>25655000</v>
      </c>
      <c r="AG268" s="273"/>
      <c r="AH268" s="273"/>
      <c r="AI268" s="273"/>
      <c r="AJ268" s="175">
        <f>SUM(AJ264:AJ267)</f>
        <v>0</v>
      </c>
      <c r="AK268" s="175">
        <f>SUM(AK264:AK267)</f>
        <v>184500000</v>
      </c>
      <c r="AL268" s="175">
        <f>SUM(AL264:AL267)</f>
        <v>0</v>
      </c>
      <c r="AM268" s="175">
        <f>SUM(AM264:AM267)</f>
        <v>184500000</v>
      </c>
      <c r="AN268" s="175">
        <f>SUM(AN264:AN267)</f>
        <v>27675000</v>
      </c>
      <c r="AO268" s="274"/>
      <c r="AP268" s="254"/>
      <c r="AQ268" s="175">
        <f t="shared" ref="AQ268:AT268" si="178">SUM(AQ264:AQ267)</f>
        <v>25742152.800000001</v>
      </c>
      <c r="AR268" s="175">
        <f t="shared" si="178"/>
        <v>25655000</v>
      </c>
      <c r="AS268" s="175">
        <f t="shared" si="178"/>
        <v>212175000</v>
      </c>
      <c r="AT268" s="175">
        <f t="shared" si="178"/>
        <v>263572152.80000001</v>
      </c>
      <c r="AU268" s="175">
        <f t="shared" ref="AU268:BB268" si="179">SUM(AU264:AU267)</f>
        <v>51397152.799999997</v>
      </c>
      <c r="AV268" s="175">
        <f t="shared" si="179"/>
        <v>0</v>
      </c>
      <c r="AW268" s="175">
        <f t="shared" si="179"/>
        <v>0</v>
      </c>
      <c r="AX268" s="175">
        <f t="shared" si="179"/>
        <v>0</v>
      </c>
      <c r="AY268" s="175">
        <f t="shared" si="179"/>
        <v>0</v>
      </c>
      <c r="AZ268" s="175">
        <f t="shared" si="179"/>
        <v>0</v>
      </c>
      <c r="BA268" s="175">
        <f t="shared" si="179"/>
        <v>0</v>
      </c>
      <c r="BB268" s="175">
        <f t="shared" si="179"/>
        <v>-212175000</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352900.8</v>
      </c>
      <c r="AR269" s="261">
        <f t="shared" si="180"/>
        <v>4928400</v>
      </c>
      <c r="AS269" s="261">
        <f t="shared" si="180"/>
        <v>0</v>
      </c>
      <c r="AT269" s="261">
        <f t="shared" si="180"/>
        <v>5281300.8</v>
      </c>
      <c r="AU269" s="261">
        <f t="shared" si="180"/>
        <v>352900.8</v>
      </c>
      <c r="AV269" s="261">
        <f t="shared" si="180"/>
        <v>0</v>
      </c>
      <c r="AW269" s="261">
        <f t="shared" si="180"/>
        <v>0</v>
      </c>
      <c r="AX269" s="261">
        <f t="shared" si="180"/>
        <v>0</v>
      </c>
      <c r="AY269" s="261">
        <f t="shared" si="180"/>
        <v>0</v>
      </c>
      <c r="AZ269" s="261">
        <f t="shared" si="180"/>
        <v>0</v>
      </c>
      <c r="BA269" s="261">
        <f t="shared" si="180"/>
        <v>0</v>
      </c>
      <c r="BB269" s="261">
        <f t="shared" si="180"/>
        <v>-4928400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3'!AH270*'1. Standard_Cost'!$C$27+'Incremental_Cost Year 3'!AI270*'1. Standard_Cost'!$D$27+'Incremental_Cost Year 3'!AJ270+'Incremental_Cost Year 3'!AL270+AK270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1">SUM(AU270:BA270)-AT270</f>
        <v>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3'!AH271*'1. Standard_Cost'!$C$27+'Incremental_Cost Year 3'!AI271*'1. Standard_Cost'!$D$27+'Incremental_Cost Year 3'!AJ271+'Incremental_Cost Year 3'!AL271+AK271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3'!AH272*'1. Standard_Cost'!$C$27+'Incremental_Cost Year 3'!AI272*'1. Standard_Cost'!$D$27+'Incremental_Cost Year 3'!AJ272+'Incremental_Cost Year 3'!AL272+AK272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0</v>
      </c>
      <c r="AR273" s="175">
        <f t="shared" si="182"/>
        <v>0</v>
      </c>
      <c r="AS273" s="175">
        <f t="shared" si="182"/>
        <v>0</v>
      </c>
      <c r="AT273" s="175">
        <f t="shared" si="182"/>
        <v>0</v>
      </c>
      <c r="AU273" s="175">
        <f t="shared" ref="AU273:BB273" si="183">SUM(AU270:AU272)</f>
        <v>0</v>
      </c>
      <c r="AV273" s="175">
        <f t="shared" si="183"/>
        <v>0</v>
      </c>
      <c r="AW273" s="175">
        <f t="shared" si="183"/>
        <v>0</v>
      </c>
      <c r="AX273" s="175">
        <f t="shared" si="183"/>
        <v>0</v>
      </c>
      <c r="AY273" s="175">
        <f t="shared" si="183"/>
        <v>0</v>
      </c>
      <c r="AZ273" s="175">
        <f t="shared" si="183"/>
        <v>0</v>
      </c>
      <c r="BA273" s="175">
        <f t="shared" si="183"/>
        <v>0</v>
      </c>
      <c r="BB273" s="175">
        <f t="shared" si="183"/>
        <v>0</v>
      </c>
      <c r="BC273" s="169"/>
      <c r="BD273" s="169"/>
      <c r="BE273" s="169"/>
      <c r="BF273" s="169"/>
    </row>
    <row r="274" spans="1:58" ht="78">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3'!AH274*'1. Standard_Cost'!$C$27+'Incremental_Cost Year 3'!AI274*'1. Standard_Cost'!$D$27+'Incremental_Cost Year 3'!AJ274+'Incremental_Cost Year 3'!AL274+AK274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09.2">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3'!AH275*'1. Standard_Cost'!$C$27+'Incremental_Cost Year 3'!AI275*'1. Standard_Cost'!$D$27+'Incremental_Cost Year 3'!AJ275+'Incremental_Cost Year 3'!AL275+AK275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4"/>
        <v>-4928400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352900.8</v>
      </c>
      <c r="AR276" s="175">
        <f t="shared" si="185"/>
        <v>4928400</v>
      </c>
      <c r="AS276" s="175">
        <f t="shared" si="185"/>
        <v>0</v>
      </c>
      <c r="AT276" s="175">
        <f t="shared" si="185"/>
        <v>5281300.8</v>
      </c>
      <c r="AU276" s="175">
        <f t="shared" ref="AU276:BB276" si="186">SUM(AU274:AU275)</f>
        <v>352900.8</v>
      </c>
      <c r="AV276" s="175">
        <f t="shared" si="186"/>
        <v>0</v>
      </c>
      <c r="AW276" s="175">
        <f t="shared" si="186"/>
        <v>0</v>
      </c>
      <c r="AX276" s="175">
        <f t="shared" si="186"/>
        <v>0</v>
      </c>
      <c r="AY276" s="175">
        <f t="shared" si="186"/>
        <v>0</v>
      </c>
      <c r="AZ276" s="175">
        <f t="shared" si="186"/>
        <v>0</v>
      </c>
      <c r="BA276" s="175">
        <f t="shared" si="186"/>
        <v>0</v>
      </c>
      <c r="BB276" s="175">
        <f t="shared" si="186"/>
        <v>-4928400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24192000</v>
      </c>
      <c r="M277" s="261">
        <f>M283</f>
        <v>4040064</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28232064</v>
      </c>
      <c r="AR277" s="261">
        <f t="shared" si="187"/>
        <v>0</v>
      </c>
      <c r="AS277" s="261">
        <f t="shared" si="187"/>
        <v>0</v>
      </c>
      <c r="AT277" s="261">
        <f t="shared" si="187"/>
        <v>28232064</v>
      </c>
      <c r="AU277" s="261">
        <f t="shared" si="187"/>
        <v>28232064</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3'!AH278*'1. Standard_Cost'!$C$27+'Incremental_Cost Year 3'!AI278*'1. Standard_Cost'!$D$27+'Incremental_Cost Year 3'!AJ278+'Incremental_Cost Year 3'!AL278+AK278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6.8">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3'!AH279*'1. Standard_Cost'!$C$27+'Incremental_Cost Year 3'!AI279*'1. Standard_Cost'!$D$27+'Incremental_Cost Year 3'!AJ279+'Incremental_Cost Year 3'!AL279+AK279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2">
      <c r="A280" s="172"/>
      <c r="B280" s="200"/>
      <c r="C280" s="201"/>
      <c r="D280" s="202"/>
      <c r="E280" s="357"/>
      <c r="F280" s="358"/>
      <c r="G280" s="359"/>
      <c r="H280" s="213" t="s">
        <v>365</v>
      </c>
      <c r="I280" s="178" t="s">
        <v>3</v>
      </c>
      <c r="J280" s="174">
        <v>12</v>
      </c>
      <c r="K280" s="174">
        <v>20</v>
      </c>
      <c r="L280" s="125">
        <f>IF(I280&lt;&gt;0,((VLOOKUP(I280,'1. Standard_Cost'!$B$4:$D$11,2)+VLOOKUP(I280,'1. Standard_Cost'!$B$4:$D$11,3))*J280*K280),"0")</f>
        <v>24192000</v>
      </c>
      <c r="M280" s="125">
        <f>L280*'1. Standard_Cost'!$F$4</f>
        <v>4040064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3'!AH280*'1. Standard_Cost'!$C$27+'Incremental_Cost Year 3'!AI280*'1. Standard_Cost'!$D$27+'Incremental_Cost Year 3'!AJ280+'Incremental_Cost Year 3'!AL280+AK280</f>
        <v>0</v>
      </c>
      <c r="AN280" s="127">
        <f>AM280*'1. Standard_Cost'!$C$31</f>
        <v>0</v>
      </c>
      <c r="AO280" s="178"/>
      <c r="AP280" s="256"/>
      <c r="AQ280" s="171">
        <f>L280+M280</f>
        <v>28232064</v>
      </c>
      <c r="AR280" s="171">
        <f>AF280</f>
        <v>0</v>
      </c>
      <c r="AS280" s="171">
        <f>AM280+AN280</f>
        <v>0</v>
      </c>
      <c r="AT280" s="171">
        <f>SUM(AQ280,AR280,AS280)</f>
        <v>28232064</v>
      </c>
      <c r="AU280" s="250">
        <f>AT280</f>
        <v>28232064</v>
      </c>
      <c r="AV280" s="250"/>
      <c r="AW280" s="250"/>
      <c r="AX280" s="250"/>
      <c r="AY280" s="250"/>
      <c r="AZ280" s="250"/>
      <c r="BA280" s="250"/>
      <c r="BB280" s="251">
        <f t="shared" si="188"/>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3'!AH281*'1. Standard_Cost'!$C$27+'Incremental_Cost Year 3'!AI281*'1. Standard_Cost'!$D$27+'Incremental_Cost Year 3'!AJ281+'Incremental_Cost Year 3'!AL281+AK281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8"/>
        <v>0</v>
      </c>
      <c r="BC281" s="169"/>
      <c r="BD281" s="169"/>
      <c r="BE281" s="169"/>
      <c r="BF281" s="169"/>
    </row>
    <row r="282" spans="1:58" ht="31.2">
      <c r="A282" s="172"/>
      <c r="B282" s="200"/>
      <c r="C282" s="201"/>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3'!AH282*'1. Standard_Cost'!$C$27+'Incremental_Cost Year 3'!AI282*'1. Standard_Cost'!$D$27+'Incremental_Cost Year 3'!AJ282+'Incremental_Cost Year 3'!AL282+AK282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188"/>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24192000</v>
      </c>
      <c r="M283" s="175">
        <f>SUM(M278:M282)</f>
        <v>4040064</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28232064</v>
      </c>
      <c r="AR283" s="175">
        <f t="shared" si="189"/>
        <v>0</v>
      </c>
      <c r="AS283" s="175">
        <f t="shared" si="189"/>
        <v>0</v>
      </c>
      <c r="AT283" s="175">
        <f t="shared" si="189"/>
        <v>28232064</v>
      </c>
      <c r="AU283" s="175">
        <f t="shared" ref="AU283:BB283" si="190">SUM(AU278:AU282)</f>
        <v>28232064</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5544000</v>
      </c>
      <c r="M284" s="261">
        <f>M289</f>
        <v>925848</v>
      </c>
      <c r="N284" s="271"/>
      <c r="O284" s="271"/>
      <c r="P284" s="271"/>
      <c r="Q284" s="271"/>
      <c r="R284" s="261">
        <f>R289</f>
        <v>0</v>
      </c>
      <c r="S284" s="261">
        <f>S289</f>
        <v>0</v>
      </c>
      <c r="T284" s="261">
        <f>T289</f>
        <v>0</v>
      </c>
      <c r="U284" s="261">
        <f>U289</f>
        <v>0</v>
      </c>
      <c r="V284" s="271"/>
      <c r="W284" s="271"/>
      <c r="X284" s="271"/>
      <c r="Y284" s="261">
        <f>Y289</f>
        <v>0</v>
      </c>
      <c r="Z284" s="261"/>
      <c r="AA284" s="261"/>
      <c r="AB284" s="261">
        <f>AB289</f>
        <v>2735000</v>
      </c>
      <c r="AC284" s="261">
        <f>AC289</f>
        <v>789000</v>
      </c>
      <c r="AD284" s="261">
        <f>AD289</f>
        <v>0</v>
      </c>
      <c r="AE284" s="261">
        <f>AE289</f>
        <v>704800</v>
      </c>
      <c r="AF284" s="261">
        <f>AF289</f>
        <v>6583800</v>
      </c>
      <c r="AG284" s="271"/>
      <c r="AH284" s="271"/>
      <c r="AI284" s="271"/>
      <c r="AJ284" s="261">
        <f>AJ289</f>
        <v>0</v>
      </c>
      <c r="AK284" s="261">
        <f>AK289</f>
        <v>0</v>
      </c>
      <c r="AL284" s="261">
        <f>AL289</f>
        <v>0</v>
      </c>
      <c r="AM284" s="261">
        <f>AM289</f>
        <v>0</v>
      </c>
      <c r="AN284" s="261">
        <f>AN289</f>
        <v>0</v>
      </c>
      <c r="AO284" s="272"/>
      <c r="AP284" s="260"/>
      <c r="AQ284" s="261">
        <f t="shared" ref="AQ284:BB284" si="191">AQ289</f>
        <v>6469848</v>
      </c>
      <c r="AR284" s="261">
        <f t="shared" si="191"/>
        <v>6583800</v>
      </c>
      <c r="AS284" s="261">
        <f t="shared" si="191"/>
        <v>0</v>
      </c>
      <c r="AT284" s="261">
        <f t="shared" si="191"/>
        <v>13053648</v>
      </c>
      <c r="AU284" s="261">
        <f t="shared" si="191"/>
        <v>6463848</v>
      </c>
      <c r="AV284" s="261">
        <f t="shared" si="191"/>
        <v>0</v>
      </c>
      <c r="AW284" s="261">
        <f t="shared" si="191"/>
        <v>0</v>
      </c>
      <c r="AX284" s="261">
        <f t="shared" si="191"/>
        <v>0</v>
      </c>
      <c r="AY284" s="261">
        <f t="shared" si="191"/>
        <v>0</v>
      </c>
      <c r="AZ284" s="261">
        <f t="shared" si="191"/>
        <v>2355000</v>
      </c>
      <c r="BA284" s="261">
        <f t="shared" si="191"/>
        <v>0</v>
      </c>
      <c r="BB284" s="261">
        <f t="shared" si="191"/>
        <v>-4234800</v>
      </c>
      <c r="BC284" s="184"/>
      <c r="BD284" s="184"/>
      <c r="BE284" s="184"/>
      <c r="BF284" s="184"/>
    </row>
    <row r="285" spans="1:58" ht="124.8">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3'!AH285*'1. Standard_Cost'!$C$27+'Incremental_Cost Year 3'!AI285*'1. Standard_Cost'!$D$27+'Incremental_Cost Year 3'!AJ285+'Incremental_Cost Year 3'!AL285+AK285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c r="A286" s="172"/>
      <c r="B286" s="357"/>
      <c r="C286" s="359"/>
      <c r="D286" s="343"/>
      <c r="E286" s="328"/>
      <c r="F286" s="328"/>
      <c r="G286" s="328"/>
      <c r="H286" s="213" t="s">
        <v>555</v>
      </c>
      <c r="I286" s="178" t="s">
        <v>3</v>
      </c>
      <c r="J286" s="174">
        <v>5</v>
      </c>
      <c r="K286" s="174">
        <v>7</v>
      </c>
      <c r="L286" s="125">
        <f>IF(I286&lt;&gt;0,((VLOOKUP(I286,'1. Standard_Cost'!$B$4:$D$11,2)+VLOOKUP(I286,'1. Standard_Cost'!$B$4:$D$11,3))*J286*K286),"0")</f>
        <v>3528000</v>
      </c>
      <c r="M286" s="125">
        <f>L286*'1. Standard_Cost'!$F$4</f>
        <v>589176</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v>10</v>
      </c>
      <c r="AA286" s="174">
        <v>80</v>
      </c>
      <c r="AB286" s="127">
        <f>+Z286*'1. Standard_Cost'!$B$23+AA286*'1. Standard_Cost'!$C$23</f>
        <v>2260000</v>
      </c>
      <c r="AC286" s="176">
        <v>495000</v>
      </c>
      <c r="AD286" s="177"/>
      <c r="AE286" s="127">
        <f>SUM(AD286,AC286,AB286,Y286,U286,T286,S286,R286)*'1. Standard_Cost'!$B$31</f>
        <v>551000</v>
      </c>
      <c r="AF286" s="127">
        <f>SUM(AE286,AD286,AC286,AB286,Y286,U286,T286,S286,R286)</f>
        <v>3306000</v>
      </c>
      <c r="AG286" s="174"/>
      <c r="AH286" s="174"/>
      <c r="AI286" s="174"/>
      <c r="AJ286" s="178"/>
      <c r="AK286" s="178"/>
      <c r="AL286" s="178"/>
      <c r="AM286" s="127">
        <f>AG286*'1. Standard_Cost'!$B$27+'Incremental_Cost Year 3'!AH286*'1. Standard_Cost'!$C$27+'Incremental_Cost Year 3'!AI286*'1. Standard_Cost'!$D$27+'Incremental_Cost Year 3'!AJ286+'Incremental_Cost Year 3'!AL286+AK286</f>
        <v>0</v>
      </c>
      <c r="AN286" s="127">
        <f>AM286*'1. Standard_Cost'!$C$31</f>
        <v>0</v>
      </c>
      <c r="AO286" s="178"/>
      <c r="AP286" s="256"/>
      <c r="AQ286" s="171">
        <f>L286+M286</f>
        <v>4117176</v>
      </c>
      <c r="AR286" s="171">
        <f>AF286</f>
        <v>3306000</v>
      </c>
      <c r="AS286" s="171">
        <f>AM286+AN286</f>
        <v>0</v>
      </c>
      <c r="AT286" s="171">
        <f>SUM(AQ286,AR286,AS286)</f>
        <v>7423176</v>
      </c>
      <c r="AU286" s="250">
        <v>4111176</v>
      </c>
      <c r="AV286" s="250"/>
      <c r="AW286" s="250"/>
      <c r="AX286" s="250"/>
      <c r="AY286" s="250"/>
      <c r="AZ286" s="250"/>
      <c r="BA286" s="250"/>
      <c r="BB286" s="251">
        <f t="shared" si="192"/>
        <v>-3312000</v>
      </c>
      <c r="BC286" s="169"/>
      <c r="BD286" s="169"/>
      <c r="BE286" s="169"/>
      <c r="BF286" s="169"/>
    </row>
    <row r="287" spans="1:58" ht="109.2">
      <c r="A287" s="172"/>
      <c r="B287" s="357"/>
      <c r="C287" s="359"/>
      <c r="D287" s="343"/>
      <c r="E287" s="328"/>
      <c r="F287" s="328"/>
      <c r="G287" s="328"/>
      <c r="H287" s="213" t="s">
        <v>367</v>
      </c>
      <c r="I287" s="178" t="s">
        <v>3</v>
      </c>
      <c r="J287" s="174">
        <v>4</v>
      </c>
      <c r="K287" s="174">
        <v>5</v>
      </c>
      <c r="L287" s="125">
        <f>IF(I287&lt;&gt;0,((VLOOKUP(I287,'1. Standard_Cost'!$B$4:$D$11,2)+VLOOKUP(I287,'1. Standard_Cost'!$B$4:$D$11,3))*J287*K287),"0")</f>
        <v>2016000</v>
      </c>
      <c r="M287" s="125">
        <f>L287*'1. Standard_Cost'!$F$4</f>
        <v>336672</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v>25</v>
      </c>
      <c r="AB287" s="127">
        <f>+Z287*'1. Standard_Cost'!$B$23+AA287*'1. Standard_Cost'!$C$23</f>
        <v>475000</v>
      </c>
      <c r="AC287" s="176">
        <v>294000</v>
      </c>
      <c r="AD287" s="177"/>
      <c r="AE287" s="127">
        <f>SUM(AD287,AC287,AB287,Y287,U287,T287,S287,R287)*'1. Standard_Cost'!$B$31</f>
        <v>153800</v>
      </c>
      <c r="AF287" s="127">
        <f>SUM(AE287,AD287,AC287,AB287,Y287,U287,T287,S287,R287)</f>
        <v>922800</v>
      </c>
      <c r="AG287" s="174"/>
      <c r="AH287" s="174"/>
      <c r="AI287" s="174"/>
      <c r="AJ287" s="178"/>
      <c r="AK287" s="178"/>
      <c r="AL287" s="178"/>
      <c r="AM287" s="127">
        <f>AG287*'1. Standard_Cost'!$B$27+'Incremental_Cost Year 3'!AH287*'1. Standard_Cost'!$C$27+'Incremental_Cost Year 3'!AI287*'1. Standard_Cost'!$D$27+'Incremental_Cost Year 3'!AJ287+'Incremental_Cost Year 3'!AL287+AK287</f>
        <v>0</v>
      </c>
      <c r="AN287" s="127">
        <f>AM287*'1. Standard_Cost'!$C$31</f>
        <v>0</v>
      </c>
      <c r="AO287" s="178"/>
      <c r="AP287" s="256"/>
      <c r="AQ287" s="171">
        <f>L287+M287</f>
        <v>2352672</v>
      </c>
      <c r="AR287" s="171">
        <f>AF287</f>
        <v>922800</v>
      </c>
      <c r="AS287" s="171">
        <f>AM287+AN287</f>
        <v>0</v>
      </c>
      <c r="AT287" s="171">
        <f>SUM(AQ287,AR287,AS287)</f>
        <v>3275472</v>
      </c>
      <c r="AU287" s="250">
        <f>AQ287</f>
        <v>2352672</v>
      </c>
      <c r="AV287" s="250"/>
      <c r="AW287" s="250"/>
      <c r="AX287" s="250"/>
      <c r="AY287" s="250"/>
      <c r="AZ287" s="250"/>
      <c r="BA287" s="250"/>
      <c r="BB287" s="251">
        <f t="shared" si="192"/>
        <v>-922800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f>2300000*30%+5000000*30%+550000*30%</f>
        <v>2355000</v>
      </c>
      <c r="AD288" s="177"/>
      <c r="AE288" s="127"/>
      <c r="AF288" s="127">
        <f>SUM(AE288,AD288,AC288,AB288,Y288,U288,T288,S288,R288)</f>
        <v>2355000</v>
      </c>
      <c r="AG288" s="174"/>
      <c r="AH288" s="174"/>
      <c r="AI288" s="174"/>
      <c r="AJ288" s="178"/>
      <c r="AK288" s="178"/>
      <c r="AL288" s="178"/>
      <c r="AM288" s="127">
        <f>AG288*'1. Standard_Cost'!$B$27+'Incremental_Cost Year 3'!AH288*'1. Standard_Cost'!$C$27+'Incremental_Cost Year 3'!AI288*'1. Standard_Cost'!$D$27+'Incremental_Cost Year 3'!AJ288+'Incremental_Cost Year 3'!AL288+AK288</f>
        <v>0</v>
      </c>
      <c r="AN288" s="127">
        <f>AM288*'1. Standard_Cost'!$C$31</f>
        <v>0</v>
      </c>
      <c r="AO288" s="178"/>
      <c r="AP288" s="256"/>
      <c r="AQ288" s="171">
        <f>L288+M288</f>
        <v>0</v>
      </c>
      <c r="AR288" s="171">
        <f>AF288</f>
        <v>2355000</v>
      </c>
      <c r="AS288" s="171">
        <f>AM288+AN288</f>
        <v>0</v>
      </c>
      <c r="AT288" s="171">
        <f>SUM(AQ288,AR288,AS288)</f>
        <v>2355000</v>
      </c>
      <c r="AU288" s="250"/>
      <c r="AV288" s="250"/>
      <c r="AW288" s="250"/>
      <c r="AX288" s="250"/>
      <c r="AY288" s="250"/>
      <c r="AZ288" s="250">
        <f>AR288</f>
        <v>2355000</v>
      </c>
      <c r="BA288" s="250"/>
      <c r="BB288" s="251">
        <f t="shared" si="192"/>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5544000</v>
      </c>
      <c r="M289" s="175">
        <f>SUM(M285:M288)</f>
        <v>925848</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2735000</v>
      </c>
      <c r="AC289" s="175">
        <f>SUM(AC285:AC287)</f>
        <v>789000</v>
      </c>
      <c r="AD289" s="175">
        <f>SUM(AD285:AD287)</f>
        <v>0</v>
      </c>
      <c r="AE289" s="175">
        <f>SUM(AE285:AE288)</f>
        <v>704800</v>
      </c>
      <c r="AF289" s="175">
        <f>SUM(AF285:AF288)</f>
        <v>6583800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BB289" si="193">SUM(AQ285:AQ288)</f>
        <v>6469848</v>
      </c>
      <c r="AR289" s="175">
        <f t="shared" si="193"/>
        <v>6583800</v>
      </c>
      <c r="AS289" s="175">
        <f t="shared" si="193"/>
        <v>0</v>
      </c>
      <c r="AT289" s="175">
        <f t="shared" si="193"/>
        <v>13053648</v>
      </c>
      <c r="AU289" s="175">
        <f t="shared" si="193"/>
        <v>6463848</v>
      </c>
      <c r="AV289" s="175">
        <f t="shared" si="193"/>
        <v>0</v>
      </c>
      <c r="AW289" s="175">
        <f t="shared" si="193"/>
        <v>0</v>
      </c>
      <c r="AX289" s="175">
        <f t="shared" si="193"/>
        <v>0</v>
      </c>
      <c r="AY289" s="175">
        <f t="shared" si="193"/>
        <v>0</v>
      </c>
      <c r="AZ289" s="175">
        <f t="shared" si="193"/>
        <v>2355000</v>
      </c>
      <c r="BA289" s="175">
        <f t="shared" si="193"/>
        <v>0</v>
      </c>
      <c r="BB289" s="175">
        <f t="shared" si="193"/>
        <v>-4234800</v>
      </c>
    </row>
    <row r="292" spans="1:54">
      <c r="AQ292" s="239">
        <f>AQ5+AQ78+AQ150+AQ197+AQ244</f>
        <v>16198217325.955715</v>
      </c>
      <c r="AR292" s="239">
        <f t="shared" ref="AR292:BB292" si="194">AR5+AR78+AR150+AR197+AR244</f>
        <v>37342882949.599998</v>
      </c>
      <c r="AS292" s="239">
        <f t="shared" si="194"/>
        <v>4394518917.4796753</v>
      </c>
      <c r="AT292" s="239">
        <f t="shared" si="194"/>
        <v>57935619193.035378</v>
      </c>
      <c r="AU292" s="239">
        <f t="shared" si="194"/>
        <v>54104725256.709999</v>
      </c>
      <c r="AV292" s="239">
        <f t="shared" si="194"/>
        <v>100000000</v>
      </c>
      <c r="AW292" s="239">
        <f t="shared" si="194"/>
        <v>818308000</v>
      </c>
      <c r="AX292" s="239">
        <f t="shared" si="194"/>
        <v>0</v>
      </c>
      <c r="AY292" s="239">
        <f t="shared" si="194"/>
        <v>6592800</v>
      </c>
      <c r="AZ292" s="239">
        <f t="shared" si="194"/>
        <v>310004600</v>
      </c>
      <c r="BA292" s="239">
        <f t="shared" si="194"/>
        <v>0</v>
      </c>
      <c r="BB292" s="239">
        <f t="shared" si="194"/>
        <v>-2595988536.325387</v>
      </c>
    </row>
  </sheetData>
  <mergeCells count="38">
    <mergeCell ref="AQ2:BB2"/>
    <mergeCell ref="B1:H1"/>
    <mergeCell ref="B2:E2"/>
    <mergeCell ref="B3:E3"/>
    <mergeCell ref="B5:E5"/>
    <mergeCell ref="C6:E6"/>
    <mergeCell ref="C16:E16"/>
    <mergeCell ref="C20:E20"/>
    <mergeCell ref="C40:E40"/>
    <mergeCell ref="C45:E45"/>
    <mergeCell ref="C61:E61"/>
    <mergeCell ref="B78:E78"/>
    <mergeCell ref="C79:E79"/>
    <mergeCell ref="C93:E93"/>
    <mergeCell ref="C100:E100"/>
    <mergeCell ref="C106:E106"/>
    <mergeCell ref="C111:E111"/>
    <mergeCell ref="C118:E118"/>
    <mergeCell ref="C123:E123"/>
    <mergeCell ref="C134:E134"/>
    <mergeCell ref="C140:E140"/>
    <mergeCell ref="B150:E150"/>
    <mergeCell ref="C151:E151"/>
    <mergeCell ref="C163:E163"/>
    <mergeCell ref="C182:E182"/>
    <mergeCell ref="B197:E197"/>
    <mergeCell ref="C198:E198"/>
    <mergeCell ref="C213:E213"/>
    <mergeCell ref="C221:E221"/>
    <mergeCell ref="C259:E259"/>
    <mergeCell ref="C269:E269"/>
    <mergeCell ref="C277:E277"/>
    <mergeCell ref="C284:E284"/>
    <mergeCell ref="C226:E226"/>
    <mergeCell ref="C232:E232"/>
    <mergeCell ref="C238:E238"/>
    <mergeCell ref="B244:E244"/>
    <mergeCell ref="C245:E245"/>
  </mergeCells>
  <conditionalFormatting sqref="BB203 BB220:BB221 BB235:BB243 BB231:BB233 BB212:BB213 BB225:BB226">
    <cfRule type="cellIs" dxfId="29329" priority="1569" operator="lessThan">
      <formula>0</formula>
    </cfRule>
    <cfRule type="cellIs" dxfId="29328" priority="1570" operator="lessThan">
      <formula>-105575</formula>
    </cfRule>
  </conditionalFormatting>
  <conditionalFormatting sqref="BB220 BB212:BB213 BB235:BB238 BB240:BB243 BB225:BB226 BB231:BB233">
    <cfRule type="cellIs" dxfId="29327" priority="1567" operator="lessThan">
      <formula>0</formula>
    </cfRule>
    <cfRule type="cellIs" dxfId="29326" priority="1568" operator="lessThan">
      <formula>-105575</formula>
    </cfRule>
  </conditionalFormatting>
  <conditionalFormatting sqref="BB220:BB221 BB243 BB226 BB231:BB236 BB238:BB241 BB203 BB213">
    <cfRule type="cellIs" dxfId="29325" priority="1565" operator="lessThan">
      <formula>0</formula>
    </cfRule>
    <cfRule type="cellIs" dxfId="29324" priority="1566" operator="lessThan">
      <formula>-105575</formula>
    </cfRule>
  </conditionalFormatting>
  <conditionalFormatting sqref="BB235:BB243 BB231:BB233 BB220 BB212:BB213 BB225:BB226">
    <cfRule type="cellIs" dxfId="29323" priority="1563" operator="lessThan">
      <formula>0</formula>
    </cfRule>
    <cfRule type="cellIs" dxfId="29322" priority="1564" operator="lessThan">
      <formula>-105575</formula>
    </cfRule>
  </conditionalFormatting>
  <conditionalFormatting sqref="BB220:BB221 BB237:BB243 BB203 BB231:BB235 BB212:BB213 BB225:BB226">
    <cfRule type="cellIs" dxfId="29321" priority="1561" operator="lessThan">
      <formula>0</formula>
    </cfRule>
    <cfRule type="cellIs" dxfId="29320" priority="1562" operator="lessThan">
      <formula>-105575</formula>
    </cfRule>
  </conditionalFormatting>
  <conditionalFormatting sqref="BB220:BB221 BB237:BB240 BB242:BB243 BB225:BB226 BB231:BB235">
    <cfRule type="cellIs" dxfId="29319" priority="1559" operator="lessThan">
      <formula>0</formula>
    </cfRule>
    <cfRule type="cellIs" dxfId="29318" priority="1560" operator="lessThan">
      <formula>-105575</formula>
    </cfRule>
  </conditionalFormatting>
  <conditionalFormatting sqref="BB212 BB231 BB233:BB238 BB240:BB243 BB225">
    <cfRule type="cellIs" dxfId="29317" priority="1557" operator="lessThan">
      <formula>0</formula>
    </cfRule>
    <cfRule type="cellIs" dxfId="29316" priority="1558" operator="lessThan">
      <formula>-105575</formula>
    </cfRule>
  </conditionalFormatting>
  <conditionalFormatting sqref="BB237:BB243 BB231:BB235 BB220:BB221 BB225:BB226">
    <cfRule type="cellIs" dxfId="29315" priority="1555" operator="lessThan">
      <formula>0</formula>
    </cfRule>
    <cfRule type="cellIs" dxfId="29314" priority="1556" operator="lessThan">
      <formula>-105575</formula>
    </cfRule>
  </conditionalFormatting>
  <conditionalFormatting sqref="BB233:BB237 BB231 BB239:BB243">
    <cfRule type="cellIs" dxfId="29313" priority="1553" operator="lessThan">
      <formula>0</formula>
    </cfRule>
    <cfRule type="cellIs" dxfId="29312" priority="1554" operator="lessThan">
      <formula>-105575</formula>
    </cfRule>
  </conditionalFormatting>
  <conditionalFormatting sqref="BB233:BB237 BB231 BB239:BB243">
    <cfRule type="cellIs" dxfId="29311" priority="1551" operator="lessThan">
      <formula>0</formula>
    </cfRule>
    <cfRule type="cellIs" dxfId="29310" priority="1552" operator="lessThan">
      <formula>-105575</formula>
    </cfRule>
  </conditionalFormatting>
  <conditionalFormatting sqref="BB119:BB128 BB106:BB117 BB101:BB104 BB80:BB98">
    <cfRule type="cellIs" dxfId="29309" priority="1549" operator="lessThan">
      <formula>0</formula>
    </cfRule>
    <cfRule type="cellIs" dxfId="29308" priority="1550" operator="lessThan">
      <formula>-105575</formula>
    </cfRule>
  </conditionalFormatting>
  <conditionalFormatting sqref="BB130 BB132 BB134">
    <cfRule type="cellIs" dxfId="29307" priority="1547" operator="lessThan">
      <formula>0</formula>
    </cfRule>
    <cfRule type="cellIs" dxfId="29306" priority="1548" operator="lessThan">
      <formula>-105575</formula>
    </cfRule>
  </conditionalFormatting>
  <conditionalFormatting sqref="BB130 BB132 BB134">
    <cfRule type="cellIs" dxfId="29305" priority="1545" operator="lessThan">
      <formula>0</formula>
    </cfRule>
    <cfRule type="cellIs" dxfId="29304" priority="1546" operator="lessThan">
      <formula>-105575</formula>
    </cfRule>
  </conditionalFormatting>
  <conditionalFormatting sqref="BB129 BB131 BB133 BB135">
    <cfRule type="cellIs" dxfId="29303" priority="1543" operator="lessThan">
      <formula>0</formula>
    </cfRule>
    <cfRule type="cellIs" dxfId="29302" priority="1544" operator="lessThan">
      <formula>-105575</formula>
    </cfRule>
  </conditionalFormatting>
  <conditionalFormatting sqref="BB140 BB145 BB142:BB143 BB137:BB138">
    <cfRule type="cellIs" dxfId="29301" priority="1533" operator="lessThan">
      <formula>0</formula>
    </cfRule>
    <cfRule type="cellIs" dxfId="29300" priority="1534" operator="lessThan">
      <formula>-105575</formula>
    </cfRule>
  </conditionalFormatting>
  <conditionalFormatting sqref="BB149">
    <cfRule type="cellIs" dxfId="29299" priority="1529" operator="lessThan">
      <formula>0</formula>
    </cfRule>
    <cfRule type="cellIs" dxfId="29298" priority="1530" operator="lessThan">
      <formula>-105575</formula>
    </cfRule>
  </conditionalFormatting>
  <conditionalFormatting sqref="BB129:BB138 BB140:BB149">
    <cfRule type="cellIs" dxfId="29297" priority="1527" operator="lessThan">
      <formula>0</formula>
    </cfRule>
    <cfRule type="cellIs" dxfId="29296" priority="1528" operator="lessThan">
      <formula>-105575</formula>
    </cfRule>
  </conditionalFormatting>
  <conditionalFormatting sqref="BB86:BB87 BB89:BB91 BB141:BB149 BB124:BB133 BB107:BB110 BB112:BB117 BB119:BB122 BB135:BB138 BB101:BB104 BB80:BB84 BB94:BB98">
    <cfRule type="cellIs" dxfId="29295" priority="1523" operator="lessThan">
      <formula>0</formula>
    </cfRule>
    <cfRule type="cellIs" dxfId="29294" priority="1524" operator="lessThan">
      <formula>-105575</formula>
    </cfRule>
  </conditionalFormatting>
  <conditionalFormatting sqref="BB129 BB131 BB133 BB135">
    <cfRule type="cellIs" dxfId="29293" priority="1541" operator="lessThan">
      <formula>0</formula>
    </cfRule>
    <cfRule type="cellIs" dxfId="29292" priority="1542" operator="lessThan">
      <formula>-105575</formula>
    </cfRule>
  </conditionalFormatting>
  <conditionalFormatting sqref="BB146 BB144 BB141">
    <cfRule type="cellIs" dxfId="29291" priority="1539" operator="lessThan">
      <formula>0</formula>
    </cfRule>
    <cfRule type="cellIs" dxfId="29290" priority="1540" operator="lessThan">
      <formula>-105575</formula>
    </cfRule>
  </conditionalFormatting>
  <conditionalFormatting sqref="BB146 BB144 BB141">
    <cfRule type="cellIs" dxfId="29289" priority="1537" operator="lessThan">
      <formula>0</formula>
    </cfRule>
    <cfRule type="cellIs" dxfId="29288" priority="1538" operator="lessThan">
      <formula>-105575</formula>
    </cfRule>
  </conditionalFormatting>
  <conditionalFormatting sqref="BB140 BB145 BB142:BB143 BB137:BB138">
    <cfRule type="cellIs" dxfId="29287" priority="1535" operator="lessThan">
      <formula>0</formula>
    </cfRule>
    <cfRule type="cellIs" dxfId="29286" priority="1536" operator="lessThan">
      <formula>-105575</formula>
    </cfRule>
  </conditionalFormatting>
  <conditionalFormatting sqref="BB149">
    <cfRule type="cellIs" dxfId="29285" priority="1531" operator="lessThan">
      <formula>0</formula>
    </cfRule>
    <cfRule type="cellIs" dxfId="29284" priority="1532" operator="lessThan">
      <formula>-105575</formula>
    </cfRule>
  </conditionalFormatting>
  <conditionalFormatting sqref="BB86:BB87 BB89:BB91 BB141:BB149 BB124:BB133 BB107:BB110 BB112:BB117 BB119:BB122 BB135:BB138 BB101:BB104 BB80:BB84 BB94:BB98">
    <cfRule type="cellIs" dxfId="29283" priority="1525" operator="lessThan">
      <formula>0</formula>
    </cfRule>
    <cfRule type="cellIs" dxfId="29282" priority="152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2:BB14 BB17:BB18 BB21:BB24 BB26:BB28 BB30:BB36 BB38 BB41:BB43 BB46:BB49 BB51:BB55 BB57:BB59 BB62:BB76 BB251:BB253 BB255:BB257 BB293:BB304 BB264:BB265 BB260 BB290:BB291 BB270:BB272 BB7:BB10">
    <cfRule type="cellIs" dxfId="29281" priority="1573" operator="lessThan">
      <formula>0</formula>
    </cfRule>
    <cfRule type="cellIs" dxfId="29280" priority="1574" operator="lessThan">
      <formula>-105575</formula>
    </cfRule>
  </conditionalFormatting>
  <conditionalFormatting sqref="BB41">
    <cfRule type="cellIs" dxfId="29279" priority="1571" operator="lessThan">
      <formula>0</formula>
    </cfRule>
    <cfRule type="cellIs" dxfId="29278" priority="1572" operator="lessThan">
      <formula>-105575</formula>
    </cfRule>
  </conditionalFormatting>
  <conditionalFormatting sqref="BB152:BB155">
    <cfRule type="cellIs" dxfId="29277" priority="1521" operator="lessThan">
      <formula>0</formula>
    </cfRule>
    <cfRule type="cellIs" dxfId="29276" priority="1522" operator="lessThan">
      <formula>-105575</formula>
    </cfRule>
  </conditionalFormatting>
  <conditionalFormatting sqref="BB152:BB155">
    <cfRule type="cellIs" dxfId="29275" priority="1517" operator="lessThan">
      <formula>0</formula>
    </cfRule>
    <cfRule type="cellIs" dxfId="29274" priority="1518" operator="lessThan">
      <formula>-105575</formula>
    </cfRule>
  </conditionalFormatting>
  <conditionalFormatting sqref="BB152:BB155">
    <cfRule type="cellIs" dxfId="29273" priority="1519" operator="lessThan">
      <formula>0</formula>
    </cfRule>
    <cfRule type="cellIs" dxfId="29272" priority="1520" operator="lessThan">
      <formula>-105575</formula>
    </cfRule>
  </conditionalFormatting>
  <conditionalFormatting sqref="BB157:BB158">
    <cfRule type="cellIs" dxfId="29271" priority="1515" operator="lessThan">
      <formula>0</formula>
    </cfRule>
    <cfRule type="cellIs" dxfId="29270" priority="1516" operator="lessThan">
      <formula>-105575</formula>
    </cfRule>
  </conditionalFormatting>
  <conditionalFormatting sqref="BB157:BB158">
    <cfRule type="cellIs" dxfId="29269" priority="1511" operator="lessThan">
      <formula>0</formula>
    </cfRule>
    <cfRule type="cellIs" dxfId="29268" priority="1512" operator="lessThan">
      <formula>-105575</formula>
    </cfRule>
  </conditionalFormatting>
  <conditionalFormatting sqref="BB157:BB158">
    <cfRule type="cellIs" dxfId="29267" priority="1513" operator="lessThan">
      <formula>0</formula>
    </cfRule>
    <cfRule type="cellIs" dxfId="29266" priority="1514" operator="lessThan">
      <formula>-105575</formula>
    </cfRule>
  </conditionalFormatting>
  <conditionalFormatting sqref="BB160:BB161">
    <cfRule type="cellIs" dxfId="29265" priority="1509" operator="lessThan">
      <formula>0</formula>
    </cfRule>
    <cfRule type="cellIs" dxfId="29264" priority="1510" operator="lessThan">
      <formula>-105575</formula>
    </cfRule>
  </conditionalFormatting>
  <conditionalFormatting sqref="BB160:BB161">
    <cfRule type="cellIs" dxfId="29263" priority="1505" operator="lessThan">
      <formula>0</formula>
    </cfRule>
    <cfRule type="cellIs" dxfId="29262" priority="1506" operator="lessThan">
      <formula>-105575</formula>
    </cfRule>
  </conditionalFormatting>
  <conditionalFormatting sqref="BB160:BB161">
    <cfRule type="cellIs" dxfId="29261" priority="1507" operator="lessThan">
      <formula>0</formula>
    </cfRule>
    <cfRule type="cellIs" dxfId="29260" priority="1508" operator="lessThan">
      <formula>-105575</formula>
    </cfRule>
  </conditionalFormatting>
  <conditionalFormatting sqref="BB164:BB167">
    <cfRule type="cellIs" dxfId="29259" priority="1503" operator="lessThan">
      <formula>0</formula>
    </cfRule>
    <cfRule type="cellIs" dxfId="29258" priority="1504" operator="lessThan">
      <formula>-105575</formula>
    </cfRule>
  </conditionalFormatting>
  <conditionalFormatting sqref="BB164:BB167">
    <cfRule type="cellIs" dxfId="29257" priority="1499" operator="lessThan">
      <formula>0</formula>
    </cfRule>
    <cfRule type="cellIs" dxfId="29256" priority="1500" operator="lessThan">
      <formula>-105575</formula>
    </cfRule>
  </conditionalFormatting>
  <conditionalFormatting sqref="BB164:BB167">
    <cfRule type="cellIs" dxfId="29255" priority="1501" operator="lessThan">
      <formula>0</formula>
    </cfRule>
    <cfRule type="cellIs" dxfId="29254" priority="1502" operator="lessThan">
      <formula>-105575</formula>
    </cfRule>
  </conditionalFormatting>
  <conditionalFormatting sqref="BB169:BB177">
    <cfRule type="cellIs" dxfId="29253" priority="1497" operator="lessThan">
      <formula>0</formula>
    </cfRule>
    <cfRule type="cellIs" dxfId="29252" priority="1498" operator="lessThan">
      <formula>-105575</formula>
    </cfRule>
  </conditionalFormatting>
  <conditionalFormatting sqref="BB169:BB177">
    <cfRule type="cellIs" dxfId="29251" priority="1493" operator="lessThan">
      <formula>0</formula>
    </cfRule>
    <cfRule type="cellIs" dxfId="29250" priority="1494" operator="lessThan">
      <formula>-105575</formula>
    </cfRule>
  </conditionalFormatting>
  <conditionalFormatting sqref="BB169:BB177">
    <cfRule type="cellIs" dxfId="29249" priority="1495" operator="lessThan">
      <formula>0</formula>
    </cfRule>
    <cfRule type="cellIs" dxfId="29248" priority="1496" operator="lessThan">
      <formula>-105575</formula>
    </cfRule>
  </conditionalFormatting>
  <conditionalFormatting sqref="BB179:BB180">
    <cfRule type="cellIs" dxfId="29247" priority="1491" operator="lessThan">
      <formula>0</formula>
    </cfRule>
    <cfRule type="cellIs" dxfId="29246" priority="1492" operator="lessThan">
      <formula>-105575</formula>
    </cfRule>
  </conditionalFormatting>
  <conditionalFormatting sqref="BB179:BB180">
    <cfRule type="cellIs" dxfId="29245" priority="1487" operator="lessThan">
      <formula>0</formula>
    </cfRule>
    <cfRule type="cellIs" dxfId="29244" priority="1488" operator="lessThan">
      <formula>-105575</formula>
    </cfRule>
  </conditionalFormatting>
  <conditionalFormatting sqref="BB179:BB180">
    <cfRule type="cellIs" dxfId="29243" priority="1489" operator="lessThan">
      <formula>0</formula>
    </cfRule>
    <cfRule type="cellIs" dxfId="29242" priority="1490" operator="lessThan">
      <formula>-105575</formula>
    </cfRule>
  </conditionalFormatting>
  <conditionalFormatting sqref="BB183:BB189">
    <cfRule type="cellIs" dxfId="29241" priority="1485" operator="lessThan">
      <formula>0</formula>
    </cfRule>
    <cfRule type="cellIs" dxfId="29240" priority="1486" operator="lessThan">
      <formula>-105575</formula>
    </cfRule>
  </conditionalFormatting>
  <conditionalFormatting sqref="BB183:BB189">
    <cfRule type="cellIs" dxfId="29239" priority="1481" operator="lessThan">
      <formula>0</formula>
    </cfRule>
    <cfRule type="cellIs" dxfId="29238" priority="1482" operator="lessThan">
      <formula>-105575</formula>
    </cfRule>
  </conditionalFormatting>
  <conditionalFormatting sqref="BB183:BB189">
    <cfRule type="cellIs" dxfId="29237" priority="1483" operator="lessThan">
      <formula>0</formula>
    </cfRule>
    <cfRule type="cellIs" dxfId="29236" priority="1484" operator="lessThan">
      <formula>-105575</formula>
    </cfRule>
  </conditionalFormatting>
  <conditionalFormatting sqref="BB191:BB192">
    <cfRule type="cellIs" dxfId="29235" priority="1479" operator="lessThan">
      <formula>0</formula>
    </cfRule>
    <cfRule type="cellIs" dxfId="29234" priority="1480" operator="lessThan">
      <formula>-105575</formula>
    </cfRule>
  </conditionalFormatting>
  <conditionalFormatting sqref="BB191:BB192">
    <cfRule type="cellIs" dxfId="29233" priority="1475" operator="lessThan">
      <formula>0</formula>
    </cfRule>
    <cfRule type="cellIs" dxfId="29232" priority="1476" operator="lessThan">
      <formula>-105575</formula>
    </cfRule>
  </conditionalFormatting>
  <conditionalFormatting sqref="BB191:BB192">
    <cfRule type="cellIs" dxfId="29231" priority="1477" operator="lessThan">
      <formula>0</formula>
    </cfRule>
    <cfRule type="cellIs" dxfId="29230" priority="1478" operator="lessThan">
      <formula>-105575</formula>
    </cfRule>
  </conditionalFormatting>
  <conditionalFormatting sqref="BB194:BB195">
    <cfRule type="cellIs" dxfId="29229" priority="1473" operator="lessThan">
      <formula>0</formula>
    </cfRule>
    <cfRule type="cellIs" dxfId="29228" priority="1474" operator="lessThan">
      <formula>-105575</formula>
    </cfRule>
  </conditionalFormatting>
  <conditionalFormatting sqref="BB194:BB195">
    <cfRule type="cellIs" dxfId="29227" priority="1469" operator="lessThan">
      <formula>0</formula>
    </cfRule>
    <cfRule type="cellIs" dxfId="29226" priority="1470" operator="lessThan">
      <formula>-105575</formula>
    </cfRule>
  </conditionalFormatting>
  <conditionalFormatting sqref="BB194:BB195">
    <cfRule type="cellIs" dxfId="29225" priority="1471" operator="lessThan">
      <formula>0</formula>
    </cfRule>
    <cfRule type="cellIs" dxfId="29224" priority="1472" operator="lessThan">
      <formula>-105575</formula>
    </cfRule>
  </conditionalFormatting>
  <conditionalFormatting sqref="BB199:BB202">
    <cfRule type="cellIs" dxfId="29223" priority="1467" operator="lessThan">
      <formula>0</formula>
    </cfRule>
    <cfRule type="cellIs" dxfId="29222" priority="1468" operator="lessThan">
      <formula>-105575</formula>
    </cfRule>
  </conditionalFormatting>
  <conditionalFormatting sqref="BB199:BB202">
    <cfRule type="cellIs" dxfId="29221" priority="1463" operator="lessThan">
      <formula>0</formula>
    </cfRule>
    <cfRule type="cellIs" dxfId="29220" priority="1464" operator="lessThan">
      <formula>-105575</formula>
    </cfRule>
  </conditionalFormatting>
  <conditionalFormatting sqref="BB199:BB202">
    <cfRule type="cellIs" dxfId="29219" priority="1465" operator="lessThan">
      <formula>0</formula>
    </cfRule>
    <cfRule type="cellIs" dxfId="29218" priority="1466" operator="lessThan">
      <formula>-105575</formula>
    </cfRule>
  </conditionalFormatting>
  <conditionalFormatting sqref="BB204:BB208">
    <cfRule type="cellIs" dxfId="29217" priority="1461" operator="lessThan">
      <formula>0</formula>
    </cfRule>
    <cfRule type="cellIs" dxfId="29216" priority="1462" operator="lessThan">
      <formula>-105575</formula>
    </cfRule>
  </conditionalFormatting>
  <conditionalFormatting sqref="BB204:BB208">
    <cfRule type="cellIs" dxfId="29215" priority="1457" operator="lessThan">
      <formula>0</formula>
    </cfRule>
    <cfRule type="cellIs" dxfId="29214" priority="1458" operator="lessThan">
      <formula>-105575</formula>
    </cfRule>
  </conditionalFormatting>
  <conditionalFormatting sqref="BB204:BB208">
    <cfRule type="cellIs" dxfId="29213" priority="1459" operator="lessThan">
      <formula>0</formula>
    </cfRule>
    <cfRule type="cellIs" dxfId="29212" priority="1460" operator="lessThan">
      <formula>-105575</formula>
    </cfRule>
  </conditionalFormatting>
  <conditionalFormatting sqref="BB210:BB211">
    <cfRule type="cellIs" dxfId="29211" priority="1455" operator="lessThan">
      <formula>0</formula>
    </cfRule>
    <cfRule type="cellIs" dxfId="29210" priority="1456" operator="lessThan">
      <formula>-105575</formula>
    </cfRule>
  </conditionalFormatting>
  <conditionalFormatting sqref="BB210:BB211">
    <cfRule type="cellIs" dxfId="29209" priority="1451" operator="lessThan">
      <formula>0</formula>
    </cfRule>
    <cfRule type="cellIs" dxfId="29208" priority="1452" operator="lessThan">
      <formula>-105575</formula>
    </cfRule>
  </conditionalFormatting>
  <conditionalFormatting sqref="BB210:BB211">
    <cfRule type="cellIs" dxfId="29207" priority="1453" operator="lessThan">
      <formula>0</formula>
    </cfRule>
    <cfRule type="cellIs" dxfId="29206" priority="1454" operator="lessThan">
      <formula>-105575</formula>
    </cfRule>
  </conditionalFormatting>
  <conditionalFormatting sqref="BB214:BB219">
    <cfRule type="cellIs" dxfId="29205" priority="1449" operator="lessThan">
      <formula>0</formula>
    </cfRule>
    <cfRule type="cellIs" dxfId="29204" priority="1450" operator="lessThan">
      <formula>-105575</formula>
    </cfRule>
  </conditionalFormatting>
  <conditionalFormatting sqref="BB214:BB219">
    <cfRule type="cellIs" dxfId="29203" priority="1445" operator="lessThan">
      <formula>0</formula>
    </cfRule>
    <cfRule type="cellIs" dxfId="29202" priority="1446" operator="lessThan">
      <formula>-105575</formula>
    </cfRule>
  </conditionalFormatting>
  <conditionalFormatting sqref="BB214:BB219">
    <cfRule type="cellIs" dxfId="29201" priority="1447" operator="lessThan">
      <formula>0</formula>
    </cfRule>
    <cfRule type="cellIs" dxfId="29200" priority="1448" operator="lessThan">
      <formula>-105575</formula>
    </cfRule>
  </conditionalFormatting>
  <conditionalFormatting sqref="BB222:BB224">
    <cfRule type="cellIs" dxfId="29199" priority="1443" operator="lessThan">
      <formula>0</formula>
    </cfRule>
    <cfRule type="cellIs" dxfId="29198" priority="1444" operator="lessThan">
      <formula>-105575</formula>
    </cfRule>
  </conditionalFormatting>
  <conditionalFormatting sqref="BB222:BB224">
    <cfRule type="cellIs" dxfId="29197" priority="1439" operator="lessThan">
      <formula>0</formula>
    </cfRule>
    <cfRule type="cellIs" dxfId="29196" priority="1440" operator="lessThan">
      <formula>-105575</formula>
    </cfRule>
  </conditionalFormatting>
  <conditionalFormatting sqref="BB222:BB224">
    <cfRule type="cellIs" dxfId="29195" priority="1441" operator="lessThan">
      <formula>0</formula>
    </cfRule>
    <cfRule type="cellIs" dxfId="29194" priority="1442" operator="lessThan">
      <formula>-105575</formula>
    </cfRule>
  </conditionalFormatting>
  <conditionalFormatting sqref="BB227:BB230">
    <cfRule type="cellIs" dxfId="29193" priority="1437" operator="lessThan">
      <formula>0</formula>
    </cfRule>
    <cfRule type="cellIs" dxfId="29192" priority="1438" operator="lessThan">
      <formula>-105575</formula>
    </cfRule>
  </conditionalFormatting>
  <conditionalFormatting sqref="BB227:BB230">
    <cfRule type="cellIs" dxfId="29191" priority="1433" operator="lessThan">
      <formula>0</formula>
    </cfRule>
    <cfRule type="cellIs" dxfId="29190" priority="1434" operator="lessThan">
      <formula>-105575</formula>
    </cfRule>
  </conditionalFormatting>
  <conditionalFormatting sqref="BB227:BB230">
    <cfRule type="cellIs" dxfId="29189" priority="1435" operator="lessThan">
      <formula>0</formula>
    </cfRule>
    <cfRule type="cellIs" dxfId="29188" priority="1436" operator="lessThan">
      <formula>-105575</formula>
    </cfRule>
  </conditionalFormatting>
  <conditionalFormatting sqref="BB203 BB220:BB221 BB235:BB243 BB231:BB233 BB212:BB213 BB225:BB226">
    <cfRule type="cellIs" dxfId="29187" priority="1431" operator="lessThan">
      <formula>0</formula>
    </cfRule>
    <cfRule type="cellIs" dxfId="29186" priority="1432" operator="lessThan">
      <formula>-105575</formula>
    </cfRule>
  </conditionalFormatting>
  <conditionalFormatting sqref="BB220 BB212:BB213 BB235:BB238 BB240:BB243 BB225:BB226 BB231:BB233">
    <cfRule type="cellIs" dxfId="29185" priority="1429" operator="lessThan">
      <formula>0</formula>
    </cfRule>
    <cfRule type="cellIs" dxfId="29184" priority="1430" operator="lessThan">
      <formula>-105575</formula>
    </cfRule>
  </conditionalFormatting>
  <conditionalFormatting sqref="BB220:BB221 BB243 BB226 BB231:BB236 BB238:BB241 BB203 BB213">
    <cfRule type="cellIs" dxfId="29183" priority="1427" operator="lessThan">
      <formula>0</formula>
    </cfRule>
    <cfRule type="cellIs" dxfId="29182" priority="1428" operator="lessThan">
      <formula>-105575</formula>
    </cfRule>
  </conditionalFormatting>
  <conditionalFormatting sqref="BB235:BB243 BB231:BB233 BB220 BB212:BB213 BB225:BB226">
    <cfRule type="cellIs" dxfId="29181" priority="1425" operator="lessThan">
      <formula>0</formula>
    </cfRule>
    <cfRule type="cellIs" dxfId="29180" priority="1426" operator="lessThan">
      <formula>-105575</formula>
    </cfRule>
  </conditionalFormatting>
  <conditionalFormatting sqref="BB220:BB221 BB237:BB243 BB203 BB231:BB235 BB212:BB213 BB225:BB226">
    <cfRule type="cellIs" dxfId="29179" priority="1423" operator="lessThan">
      <formula>0</formula>
    </cfRule>
    <cfRule type="cellIs" dxfId="29178" priority="1424" operator="lessThan">
      <formula>-105575</formula>
    </cfRule>
  </conditionalFormatting>
  <conditionalFormatting sqref="BB220:BB221 BB237:BB240 BB242:BB243 BB225:BB226 BB231:BB235">
    <cfRule type="cellIs" dxfId="29177" priority="1421" operator="lessThan">
      <formula>0</formula>
    </cfRule>
    <cfRule type="cellIs" dxfId="29176" priority="1422" operator="lessThan">
      <formula>-105575</formula>
    </cfRule>
  </conditionalFormatting>
  <conditionalFormatting sqref="BB212 BB231 BB233:BB238 BB240:BB243 BB225">
    <cfRule type="cellIs" dxfId="29175" priority="1419" operator="lessThan">
      <formula>0</formula>
    </cfRule>
    <cfRule type="cellIs" dxfId="29174" priority="1420" operator="lessThan">
      <formula>-105575</formula>
    </cfRule>
  </conditionalFormatting>
  <conditionalFormatting sqref="BB237:BB243 BB231:BB235 BB220:BB221 BB225:BB226">
    <cfRule type="cellIs" dxfId="29173" priority="1417" operator="lessThan">
      <formula>0</formula>
    </cfRule>
    <cfRule type="cellIs" dxfId="29172" priority="1418" operator="lessThan">
      <formula>-105575</formula>
    </cfRule>
  </conditionalFormatting>
  <conditionalFormatting sqref="BB233:BB237 BB231 BB239:BB243">
    <cfRule type="cellIs" dxfId="29171" priority="1415" operator="lessThan">
      <formula>0</formula>
    </cfRule>
    <cfRule type="cellIs" dxfId="29170" priority="1416" operator="lessThan">
      <formula>-105575</formula>
    </cfRule>
  </conditionalFormatting>
  <conditionalFormatting sqref="BB233:BB237 BB231 BB239:BB243">
    <cfRule type="cellIs" dxfId="29169" priority="1413" operator="lessThan">
      <formula>0</formula>
    </cfRule>
    <cfRule type="cellIs" dxfId="29168" priority="1414" operator="lessThan">
      <formula>-105575</formula>
    </cfRule>
  </conditionalFormatting>
  <conditionalFormatting sqref="BB119:BB128 BB106:BB117 BB101:BB104 BB80:BB98">
    <cfRule type="cellIs" dxfId="29167" priority="1411" operator="lessThan">
      <formula>0</formula>
    </cfRule>
    <cfRule type="cellIs" dxfId="29166" priority="1412" operator="lessThan">
      <formula>-105575</formula>
    </cfRule>
  </conditionalFormatting>
  <conditionalFormatting sqref="BB130 BB132 BB134">
    <cfRule type="cellIs" dxfId="29165" priority="1409" operator="lessThan">
      <formula>0</formula>
    </cfRule>
    <cfRule type="cellIs" dxfId="29164" priority="1410" operator="lessThan">
      <formula>-105575</formula>
    </cfRule>
  </conditionalFormatting>
  <conditionalFormatting sqref="BB130 BB132 BB134">
    <cfRule type="cellIs" dxfId="29163" priority="1407" operator="lessThan">
      <formula>0</formula>
    </cfRule>
    <cfRule type="cellIs" dxfId="29162" priority="1408" operator="lessThan">
      <formula>-105575</formula>
    </cfRule>
  </conditionalFormatting>
  <conditionalFormatting sqref="BB129 BB131 BB133 BB135">
    <cfRule type="cellIs" dxfId="29161" priority="1405" operator="lessThan">
      <formula>0</formula>
    </cfRule>
    <cfRule type="cellIs" dxfId="29160" priority="1406" operator="lessThan">
      <formula>-105575</formula>
    </cfRule>
  </conditionalFormatting>
  <conditionalFormatting sqref="BB140 BB145 BB142:BB143 BB137:BB138">
    <cfRule type="cellIs" dxfId="29159" priority="1403" operator="lessThan">
      <formula>0</formula>
    </cfRule>
    <cfRule type="cellIs" dxfId="29158" priority="1404" operator="lessThan">
      <formula>-105575</formula>
    </cfRule>
  </conditionalFormatting>
  <conditionalFormatting sqref="BB149">
    <cfRule type="cellIs" dxfId="29157" priority="1401" operator="lessThan">
      <formula>0</formula>
    </cfRule>
    <cfRule type="cellIs" dxfId="29156" priority="1402" operator="lessThan">
      <formula>-105575</formula>
    </cfRule>
  </conditionalFormatting>
  <conditionalFormatting sqref="BB129:BB138 BB140:BB149">
    <cfRule type="cellIs" dxfId="29155" priority="1399" operator="lessThan">
      <formula>0</formula>
    </cfRule>
    <cfRule type="cellIs" dxfId="29154" priority="1400" operator="lessThan">
      <formula>-105575</formula>
    </cfRule>
  </conditionalFormatting>
  <conditionalFormatting sqref="BB86:BB87 BB89:BB91 BB141:BB149 BB124:BB133 BB107:BB110 BB112:BB117 BB119:BB122 BB135:BB138 BB101:BB104 BB80:BB84 BB94:BB98">
    <cfRule type="cellIs" dxfId="29153" priority="1397" operator="lessThan">
      <formula>0</formula>
    </cfRule>
    <cfRule type="cellIs" dxfId="29152" priority="1398" operator="lessThan">
      <formula>-105575</formula>
    </cfRule>
  </conditionalFormatting>
  <conditionalFormatting sqref="BB129 BB131 BB133 BB135">
    <cfRule type="cellIs" dxfId="29151" priority="1395" operator="lessThan">
      <formula>0</formula>
    </cfRule>
    <cfRule type="cellIs" dxfId="29150" priority="1396" operator="lessThan">
      <formula>-105575</formula>
    </cfRule>
  </conditionalFormatting>
  <conditionalFormatting sqref="BB146 BB144 BB141">
    <cfRule type="cellIs" dxfId="29149" priority="1393" operator="lessThan">
      <formula>0</formula>
    </cfRule>
    <cfRule type="cellIs" dxfId="29148" priority="1394" operator="lessThan">
      <formula>-105575</formula>
    </cfRule>
  </conditionalFormatting>
  <conditionalFormatting sqref="BB146 BB144 BB141">
    <cfRule type="cellIs" dxfId="29147" priority="1391" operator="lessThan">
      <formula>0</formula>
    </cfRule>
    <cfRule type="cellIs" dxfId="29146" priority="1392" operator="lessThan">
      <formula>-105575</formula>
    </cfRule>
  </conditionalFormatting>
  <conditionalFormatting sqref="BB140 BB145 BB142:BB143 BB137:BB138">
    <cfRule type="cellIs" dxfId="29145" priority="1389" operator="lessThan">
      <formula>0</formula>
    </cfRule>
    <cfRule type="cellIs" dxfId="29144" priority="1390" operator="lessThan">
      <formula>-105575</formula>
    </cfRule>
  </conditionalFormatting>
  <conditionalFormatting sqref="BB149">
    <cfRule type="cellIs" dxfId="29143" priority="1387" operator="lessThan">
      <formula>0</formula>
    </cfRule>
    <cfRule type="cellIs" dxfId="29142" priority="1388" operator="lessThan">
      <formula>-105575</formula>
    </cfRule>
  </conditionalFormatting>
  <conditionalFormatting sqref="BB86:BB87 BB89:BB91 BB141:BB149 BB124:BB133 BB107:BB110 BB112:BB117 BB119:BB122 BB135:BB138 BB101:BB104 BB80:BB84 BB94:BB98">
    <cfRule type="cellIs" dxfId="29141" priority="1385" operator="lessThan">
      <formula>0</formula>
    </cfRule>
    <cfRule type="cellIs" dxfId="2914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9139" priority="1383" operator="lessThan">
      <formula>0</formula>
    </cfRule>
    <cfRule type="cellIs" dxfId="29138" priority="1384" operator="lessThan">
      <formula>-105575</formula>
    </cfRule>
  </conditionalFormatting>
  <conditionalFormatting sqref="BB41">
    <cfRule type="cellIs" dxfId="29137" priority="1381" operator="lessThan">
      <formula>0</formula>
    </cfRule>
    <cfRule type="cellIs" dxfId="29136" priority="1382" operator="lessThan">
      <formula>-105575</formula>
    </cfRule>
  </conditionalFormatting>
  <conditionalFormatting sqref="BB152:BB155">
    <cfRule type="cellIs" dxfId="29135" priority="1379" operator="lessThan">
      <formula>0</formula>
    </cfRule>
    <cfRule type="cellIs" dxfId="29134" priority="1380" operator="lessThan">
      <formula>-105575</formula>
    </cfRule>
  </conditionalFormatting>
  <conditionalFormatting sqref="BB152:BB155">
    <cfRule type="cellIs" dxfId="29133" priority="1377" operator="lessThan">
      <formula>0</formula>
    </cfRule>
    <cfRule type="cellIs" dxfId="29132" priority="1378" operator="lessThan">
      <formula>-105575</formula>
    </cfRule>
  </conditionalFormatting>
  <conditionalFormatting sqref="BB152:BB155">
    <cfRule type="cellIs" dxfId="29131" priority="1375" operator="lessThan">
      <formula>0</formula>
    </cfRule>
    <cfRule type="cellIs" dxfId="29130" priority="1376" operator="lessThan">
      <formula>-105575</formula>
    </cfRule>
  </conditionalFormatting>
  <conditionalFormatting sqref="BB157:BB158">
    <cfRule type="cellIs" dxfId="29129" priority="1373" operator="lessThan">
      <formula>0</formula>
    </cfRule>
    <cfRule type="cellIs" dxfId="29128" priority="1374" operator="lessThan">
      <formula>-105575</formula>
    </cfRule>
  </conditionalFormatting>
  <conditionalFormatting sqref="BB157:BB158">
    <cfRule type="cellIs" dxfId="29127" priority="1371" operator="lessThan">
      <formula>0</formula>
    </cfRule>
    <cfRule type="cellIs" dxfId="29126" priority="1372" operator="lessThan">
      <formula>-105575</formula>
    </cfRule>
  </conditionalFormatting>
  <conditionalFormatting sqref="BB157:BB158">
    <cfRule type="cellIs" dxfId="29125" priority="1369" operator="lessThan">
      <formula>0</formula>
    </cfRule>
    <cfRule type="cellIs" dxfId="29124" priority="1370" operator="lessThan">
      <formula>-105575</formula>
    </cfRule>
  </conditionalFormatting>
  <conditionalFormatting sqref="BB160:BB161">
    <cfRule type="cellIs" dxfId="29123" priority="1367" operator="lessThan">
      <formula>0</formula>
    </cfRule>
    <cfRule type="cellIs" dxfId="29122" priority="1368" operator="lessThan">
      <formula>-105575</formula>
    </cfRule>
  </conditionalFormatting>
  <conditionalFormatting sqref="BB160:BB161">
    <cfRule type="cellIs" dxfId="29121" priority="1365" operator="lessThan">
      <formula>0</formula>
    </cfRule>
    <cfRule type="cellIs" dxfId="29120" priority="1366" operator="lessThan">
      <formula>-105575</formula>
    </cfRule>
  </conditionalFormatting>
  <conditionalFormatting sqref="BB160:BB161">
    <cfRule type="cellIs" dxfId="29119" priority="1363" operator="lessThan">
      <formula>0</formula>
    </cfRule>
    <cfRule type="cellIs" dxfId="29118" priority="1364" operator="lessThan">
      <formula>-105575</formula>
    </cfRule>
  </conditionalFormatting>
  <conditionalFormatting sqref="BB164:BB167">
    <cfRule type="cellIs" dxfId="29117" priority="1361" operator="lessThan">
      <formula>0</formula>
    </cfRule>
    <cfRule type="cellIs" dxfId="29116" priority="1362" operator="lessThan">
      <formula>-105575</formula>
    </cfRule>
  </conditionalFormatting>
  <conditionalFormatting sqref="BB164:BB167">
    <cfRule type="cellIs" dxfId="29115" priority="1359" operator="lessThan">
      <formula>0</formula>
    </cfRule>
    <cfRule type="cellIs" dxfId="29114" priority="1360" operator="lessThan">
      <formula>-105575</formula>
    </cfRule>
  </conditionalFormatting>
  <conditionalFormatting sqref="BB164:BB167">
    <cfRule type="cellIs" dxfId="29113" priority="1357" operator="lessThan">
      <formula>0</formula>
    </cfRule>
    <cfRule type="cellIs" dxfId="29112" priority="1358" operator="lessThan">
      <formula>-105575</formula>
    </cfRule>
  </conditionalFormatting>
  <conditionalFormatting sqref="BB169:BB177">
    <cfRule type="cellIs" dxfId="29111" priority="1355" operator="lessThan">
      <formula>0</formula>
    </cfRule>
    <cfRule type="cellIs" dxfId="29110" priority="1356" operator="lessThan">
      <formula>-105575</formula>
    </cfRule>
  </conditionalFormatting>
  <conditionalFormatting sqref="BB169:BB177">
    <cfRule type="cellIs" dxfId="29109" priority="1353" operator="lessThan">
      <formula>0</formula>
    </cfRule>
    <cfRule type="cellIs" dxfId="29108" priority="1354" operator="lessThan">
      <formula>-105575</formula>
    </cfRule>
  </conditionalFormatting>
  <conditionalFormatting sqref="BB169:BB177">
    <cfRule type="cellIs" dxfId="29107" priority="1351" operator="lessThan">
      <formula>0</formula>
    </cfRule>
    <cfRule type="cellIs" dxfId="29106" priority="1352" operator="lessThan">
      <formula>-105575</formula>
    </cfRule>
  </conditionalFormatting>
  <conditionalFormatting sqref="BB179:BB180">
    <cfRule type="cellIs" dxfId="29105" priority="1349" operator="lessThan">
      <formula>0</formula>
    </cfRule>
    <cfRule type="cellIs" dxfId="29104" priority="1350" operator="lessThan">
      <formula>-105575</formula>
    </cfRule>
  </conditionalFormatting>
  <conditionalFormatting sqref="BB179:BB180">
    <cfRule type="cellIs" dxfId="29103" priority="1347" operator="lessThan">
      <formula>0</formula>
    </cfRule>
    <cfRule type="cellIs" dxfId="29102" priority="1348" operator="lessThan">
      <formula>-105575</formula>
    </cfRule>
  </conditionalFormatting>
  <conditionalFormatting sqref="BB179:BB180">
    <cfRule type="cellIs" dxfId="29101" priority="1345" operator="lessThan">
      <formula>0</formula>
    </cfRule>
    <cfRule type="cellIs" dxfId="29100" priority="1346" operator="lessThan">
      <formula>-105575</formula>
    </cfRule>
  </conditionalFormatting>
  <conditionalFormatting sqref="BB183:BB189">
    <cfRule type="cellIs" dxfId="29099" priority="1343" operator="lessThan">
      <formula>0</formula>
    </cfRule>
    <cfRule type="cellIs" dxfId="29098" priority="1344" operator="lessThan">
      <formula>-105575</formula>
    </cfRule>
  </conditionalFormatting>
  <conditionalFormatting sqref="BB183:BB189">
    <cfRule type="cellIs" dxfId="29097" priority="1341" operator="lessThan">
      <formula>0</formula>
    </cfRule>
    <cfRule type="cellIs" dxfId="29096" priority="1342" operator="lessThan">
      <formula>-105575</formula>
    </cfRule>
  </conditionalFormatting>
  <conditionalFormatting sqref="BB183:BB189">
    <cfRule type="cellIs" dxfId="29095" priority="1339" operator="lessThan">
      <formula>0</formula>
    </cfRule>
    <cfRule type="cellIs" dxfId="29094" priority="1340" operator="lessThan">
      <formula>-105575</formula>
    </cfRule>
  </conditionalFormatting>
  <conditionalFormatting sqref="BB191:BB192">
    <cfRule type="cellIs" dxfId="29093" priority="1337" operator="lessThan">
      <formula>0</formula>
    </cfRule>
    <cfRule type="cellIs" dxfId="29092" priority="1338" operator="lessThan">
      <formula>-105575</formula>
    </cfRule>
  </conditionalFormatting>
  <conditionalFormatting sqref="BB191:BB192">
    <cfRule type="cellIs" dxfId="29091" priority="1335" operator="lessThan">
      <formula>0</formula>
    </cfRule>
    <cfRule type="cellIs" dxfId="29090" priority="1336" operator="lessThan">
      <formula>-105575</formula>
    </cfRule>
  </conditionalFormatting>
  <conditionalFormatting sqref="BB191:BB192">
    <cfRule type="cellIs" dxfId="29089" priority="1333" operator="lessThan">
      <formula>0</formula>
    </cfRule>
    <cfRule type="cellIs" dxfId="29088" priority="1334" operator="lessThan">
      <formula>-105575</formula>
    </cfRule>
  </conditionalFormatting>
  <conditionalFormatting sqref="BB194:BB195">
    <cfRule type="cellIs" dxfId="29087" priority="1331" operator="lessThan">
      <formula>0</formula>
    </cfRule>
    <cfRule type="cellIs" dxfId="29086" priority="1332" operator="lessThan">
      <formula>-105575</formula>
    </cfRule>
  </conditionalFormatting>
  <conditionalFormatting sqref="BB194:BB195">
    <cfRule type="cellIs" dxfId="29085" priority="1329" operator="lessThan">
      <formula>0</formula>
    </cfRule>
    <cfRule type="cellIs" dxfId="29084" priority="1330" operator="lessThan">
      <formula>-105575</formula>
    </cfRule>
  </conditionalFormatting>
  <conditionalFormatting sqref="BB194:BB195">
    <cfRule type="cellIs" dxfId="29083" priority="1327" operator="lessThan">
      <formula>0</formula>
    </cfRule>
    <cfRule type="cellIs" dxfId="29082" priority="1328" operator="lessThan">
      <formula>-105575</formula>
    </cfRule>
  </conditionalFormatting>
  <conditionalFormatting sqref="BB199:BB202">
    <cfRule type="cellIs" dxfId="29081" priority="1325" operator="lessThan">
      <formula>0</formula>
    </cfRule>
    <cfRule type="cellIs" dxfId="29080" priority="1326" operator="lessThan">
      <formula>-105575</formula>
    </cfRule>
  </conditionalFormatting>
  <conditionalFormatting sqref="BB199:BB202">
    <cfRule type="cellIs" dxfId="29079" priority="1323" operator="lessThan">
      <formula>0</formula>
    </cfRule>
    <cfRule type="cellIs" dxfId="29078" priority="1324" operator="lessThan">
      <formula>-105575</formula>
    </cfRule>
  </conditionalFormatting>
  <conditionalFormatting sqref="BB199:BB202">
    <cfRule type="cellIs" dxfId="29077" priority="1321" operator="lessThan">
      <formula>0</formula>
    </cfRule>
    <cfRule type="cellIs" dxfId="29076" priority="1322" operator="lessThan">
      <formula>-105575</formula>
    </cfRule>
  </conditionalFormatting>
  <conditionalFormatting sqref="BB204:BB208">
    <cfRule type="cellIs" dxfId="29075" priority="1319" operator="lessThan">
      <formula>0</formula>
    </cfRule>
    <cfRule type="cellIs" dxfId="29074" priority="1320" operator="lessThan">
      <formula>-105575</formula>
    </cfRule>
  </conditionalFormatting>
  <conditionalFormatting sqref="BB204:BB208">
    <cfRule type="cellIs" dxfId="29073" priority="1317" operator="lessThan">
      <formula>0</formula>
    </cfRule>
    <cfRule type="cellIs" dxfId="29072" priority="1318" operator="lessThan">
      <formula>-105575</formula>
    </cfRule>
  </conditionalFormatting>
  <conditionalFormatting sqref="BB204:BB208">
    <cfRule type="cellIs" dxfId="29071" priority="1315" operator="lessThan">
      <formula>0</formula>
    </cfRule>
    <cfRule type="cellIs" dxfId="29070" priority="1316" operator="lessThan">
      <formula>-105575</formula>
    </cfRule>
  </conditionalFormatting>
  <conditionalFormatting sqref="BB210:BB211">
    <cfRule type="cellIs" dxfId="29069" priority="1313" operator="lessThan">
      <formula>0</formula>
    </cfRule>
    <cfRule type="cellIs" dxfId="29068" priority="1314" operator="lessThan">
      <formula>-105575</formula>
    </cfRule>
  </conditionalFormatting>
  <conditionalFormatting sqref="BB210:BB211">
    <cfRule type="cellIs" dxfId="29067" priority="1311" operator="lessThan">
      <formula>0</formula>
    </cfRule>
    <cfRule type="cellIs" dxfId="29066" priority="1312" operator="lessThan">
      <formula>-105575</formula>
    </cfRule>
  </conditionalFormatting>
  <conditionalFormatting sqref="BB210:BB211">
    <cfRule type="cellIs" dxfId="29065" priority="1309" operator="lessThan">
      <formula>0</formula>
    </cfRule>
    <cfRule type="cellIs" dxfId="29064" priority="1310" operator="lessThan">
      <formula>-105575</formula>
    </cfRule>
  </conditionalFormatting>
  <conditionalFormatting sqref="BB214:BB219">
    <cfRule type="cellIs" dxfId="29063" priority="1307" operator="lessThan">
      <formula>0</formula>
    </cfRule>
    <cfRule type="cellIs" dxfId="29062" priority="1308" operator="lessThan">
      <formula>-105575</formula>
    </cfRule>
  </conditionalFormatting>
  <conditionalFormatting sqref="BB214:BB219">
    <cfRule type="cellIs" dxfId="29061" priority="1305" operator="lessThan">
      <formula>0</formula>
    </cfRule>
    <cfRule type="cellIs" dxfId="29060" priority="1306" operator="lessThan">
      <formula>-105575</formula>
    </cfRule>
  </conditionalFormatting>
  <conditionalFormatting sqref="BB214:BB219">
    <cfRule type="cellIs" dxfId="29059" priority="1303" operator="lessThan">
      <formula>0</formula>
    </cfRule>
    <cfRule type="cellIs" dxfId="29058" priority="1304" operator="lessThan">
      <formula>-105575</formula>
    </cfRule>
  </conditionalFormatting>
  <conditionalFormatting sqref="BB222:BB224">
    <cfRule type="cellIs" dxfId="29057" priority="1301" operator="lessThan">
      <formula>0</formula>
    </cfRule>
    <cfRule type="cellIs" dxfId="29056" priority="1302" operator="lessThan">
      <formula>-105575</formula>
    </cfRule>
  </conditionalFormatting>
  <conditionalFormatting sqref="BB222:BB224">
    <cfRule type="cellIs" dxfId="29055" priority="1299" operator="lessThan">
      <formula>0</formula>
    </cfRule>
    <cfRule type="cellIs" dxfId="29054" priority="1300" operator="lessThan">
      <formula>-105575</formula>
    </cfRule>
  </conditionalFormatting>
  <conditionalFormatting sqref="BB222:BB224">
    <cfRule type="cellIs" dxfId="29053" priority="1297" operator="lessThan">
      <formula>0</formula>
    </cfRule>
    <cfRule type="cellIs" dxfId="29052" priority="1298" operator="lessThan">
      <formula>-105575</formula>
    </cfRule>
  </conditionalFormatting>
  <conditionalFormatting sqref="BB227:BB230">
    <cfRule type="cellIs" dxfId="29051" priority="1295" operator="lessThan">
      <formula>0</formula>
    </cfRule>
    <cfRule type="cellIs" dxfId="29050" priority="1296" operator="lessThan">
      <formula>-105575</formula>
    </cfRule>
  </conditionalFormatting>
  <conditionalFormatting sqref="BB227:BB230">
    <cfRule type="cellIs" dxfId="29049" priority="1293" operator="lessThan">
      <formula>0</formula>
    </cfRule>
    <cfRule type="cellIs" dxfId="29048" priority="1294" operator="lessThan">
      <formula>-105575</formula>
    </cfRule>
  </conditionalFormatting>
  <conditionalFormatting sqref="BB227:BB230">
    <cfRule type="cellIs" dxfId="29047" priority="1291" operator="lessThan">
      <formula>0</formula>
    </cfRule>
    <cfRule type="cellIs" dxfId="29046" priority="1292" operator="lessThan">
      <formula>-105575</formula>
    </cfRule>
  </conditionalFormatting>
  <conditionalFormatting sqref="BB246:BB249">
    <cfRule type="cellIs" dxfId="29045" priority="1289" operator="lessThan">
      <formula>0</formula>
    </cfRule>
    <cfRule type="cellIs" dxfId="29044" priority="1290" operator="lessThan">
      <formula>-105575</formula>
    </cfRule>
  </conditionalFormatting>
  <conditionalFormatting sqref="BB246:BB249">
    <cfRule type="cellIs" dxfId="29043" priority="1287" operator="lessThan">
      <formula>0</formula>
    </cfRule>
    <cfRule type="cellIs" dxfId="29042" priority="1288" operator="lessThan">
      <formula>-105575</formula>
    </cfRule>
  </conditionalFormatting>
  <conditionalFormatting sqref="BB246:BB249">
    <cfRule type="cellIs" dxfId="29041" priority="1285" operator="lessThan">
      <formula>0</formula>
    </cfRule>
    <cfRule type="cellIs" dxfId="29040" priority="1286" operator="lessThan">
      <formula>-105575</formula>
    </cfRule>
  </conditionalFormatting>
  <conditionalFormatting sqref="BB246:BB249">
    <cfRule type="cellIs" dxfId="29039" priority="1283" operator="lessThan">
      <formula>0</formula>
    </cfRule>
    <cfRule type="cellIs" dxfId="29038" priority="1284" operator="lessThan">
      <formula>-105575</formula>
    </cfRule>
  </conditionalFormatting>
  <conditionalFormatting sqref="BB246:BB249">
    <cfRule type="cellIs" dxfId="29037" priority="1281" operator="lessThan">
      <formula>0</formula>
    </cfRule>
    <cfRule type="cellIs" dxfId="29036" priority="1282" operator="lessThan">
      <formula>-105575</formula>
    </cfRule>
  </conditionalFormatting>
  <conditionalFormatting sqref="BB246:BB249">
    <cfRule type="cellIs" dxfId="29035" priority="1279" operator="lessThan">
      <formula>0</formula>
    </cfRule>
    <cfRule type="cellIs" dxfId="29034" priority="1280" operator="lessThan">
      <formula>-105575</formula>
    </cfRule>
  </conditionalFormatting>
  <conditionalFormatting sqref="BB246:BB249">
    <cfRule type="cellIs" dxfId="29033" priority="1277" operator="lessThan">
      <formula>0</formula>
    </cfRule>
    <cfRule type="cellIs" dxfId="29032" priority="1278" operator="lessThan">
      <formula>-105575</formula>
    </cfRule>
  </conditionalFormatting>
  <conditionalFormatting sqref="BB246:BB249">
    <cfRule type="cellIs" dxfId="29031" priority="1275" operator="lessThan">
      <formula>0</formula>
    </cfRule>
    <cfRule type="cellIs" dxfId="29030" priority="1276" operator="lessThan">
      <formula>-105575</formula>
    </cfRule>
  </conditionalFormatting>
  <conditionalFormatting sqref="BB246:BB249">
    <cfRule type="cellIs" dxfId="29029" priority="1273" operator="lessThan">
      <formula>0</formula>
    </cfRule>
    <cfRule type="cellIs" dxfId="29028" priority="1274" operator="lessThan">
      <formula>-105575</formula>
    </cfRule>
  </conditionalFormatting>
  <conditionalFormatting sqref="BB251:BB253">
    <cfRule type="cellIs" dxfId="29027" priority="1271" operator="lessThan">
      <formula>0</formula>
    </cfRule>
    <cfRule type="cellIs" dxfId="29026" priority="1272" operator="lessThan">
      <formula>-105575</formula>
    </cfRule>
  </conditionalFormatting>
  <conditionalFormatting sqref="BB251:BB253">
    <cfRule type="cellIs" dxfId="29025" priority="1269" operator="lessThan">
      <formula>0</formula>
    </cfRule>
    <cfRule type="cellIs" dxfId="29024" priority="1270" operator="lessThan">
      <formula>-105575</formula>
    </cfRule>
  </conditionalFormatting>
  <conditionalFormatting sqref="BB251:BB253">
    <cfRule type="cellIs" dxfId="29023" priority="1267" operator="lessThan">
      <formula>0</formula>
    </cfRule>
    <cfRule type="cellIs" dxfId="29022" priority="1268" operator="lessThan">
      <formula>-105575</formula>
    </cfRule>
  </conditionalFormatting>
  <conditionalFormatting sqref="BB251:BB253">
    <cfRule type="cellIs" dxfId="29021" priority="1265" operator="lessThan">
      <formula>0</formula>
    </cfRule>
    <cfRule type="cellIs" dxfId="29020" priority="1266" operator="lessThan">
      <formula>-105575</formula>
    </cfRule>
  </conditionalFormatting>
  <conditionalFormatting sqref="BB251:BB253">
    <cfRule type="cellIs" dxfId="29019" priority="1263" operator="lessThan">
      <formula>0</formula>
    </cfRule>
    <cfRule type="cellIs" dxfId="29018" priority="1264" operator="lessThan">
      <formula>-105575</formula>
    </cfRule>
  </conditionalFormatting>
  <conditionalFormatting sqref="BB251:BB253">
    <cfRule type="cellIs" dxfId="29017" priority="1261" operator="lessThan">
      <formula>0</formula>
    </cfRule>
    <cfRule type="cellIs" dxfId="29016" priority="1262" operator="lessThan">
      <formula>-105575</formula>
    </cfRule>
  </conditionalFormatting>
  <conditionalFormatting sqref="BB251:BB253">
    <cfRule type="cellIs" dxfId="29015" priority="1259" operator="lessThan">
      <formula>0</formula>
    </cfRule>
    <cfRule type="cellIs" dxfId="29014" priority="1260" operator="lessThan">
      <formula>-105575</formula>
    </cfRule>
  </conditionalFormatting>
  <conditionalFormatting sqref="BB251:BB253">
    <cfRule type="cellIs" dxfId="29013" priority="1257" operator="lessThan">
      <formula>0</formula>
    </cfRule>
    <cfRule type="cellIs" dxfId="29012" priority="1258" operator="lessThan">
      <formula>-105575</formula>
    </cfRule>
  </conditionalFormatting>
  <conditionalFormatting sqref="BB251:BB253">
    <cfRule type="cellIs" dxfId="29011" priority="1255" operator="lessThan">
      <formula>0</formula>
    </cfRule>
    <cfRule type="cellIs" dxfId="29010" priority="1256" operator="lessThan">
      <formula>-105575</formula>
    </cfRule>
  </conditionalFormatting>
  <conditionalFormatting sqref="BB255:BB257">
    <cfRule type="cellIs" dxfId="29009" priority="1253" operator="lessThan">
      <formula>0</formula>
    </cfRule>
    <cfRule type="cellIs" dxfId="29008" priority="1254" operator="lessThan">
      <formula>-105575</formula>
    </cfRule>
  </conditionalFormatting>
  <conditionalFormatting sqref="BB255:BB257">
    <cfRule type="cellIs" dxfId="29007" priority="1251" operator="lessThan">
      <formula>0</formula>
    </cfRule>
    <cfRule type="cellIs" dxfId="29006" priority="1252" operator="lessThan">
      <formula>-105575</formula>
    </cfRule>
  </conditionalFormatting>
  <conditionalFormatting sqref="BB255:BB257">
    <cfRule type="cellIs" dxfId="29005" priority="1249" operator="lessThan">
      <formula>0</formula>
    </cfRule>
    <cfRule type="cellIs" dxfId="29004" priority="1250" operator="lessThan">
      <formula>-105575</formula>
    </cfRule>
  </conditionalFormatting>
  <conditionalFormatting sqref="BB255:BB257">
    <cfRule type="cellIs" dxfId="29003" priority="1247" operator="lessThan">
      <formula>0</formula>
    </cfRule>
    <cfRule type="cellIs" dxfId="29002" priority="1248" operator="lessThan">
      <formula>-105575</formula>
    </cfRule>
  </conditionalFormatting>
  <conditionalFormatting sqref="BB255:BB257">
    <cfRule type="cellIs" dxfId="29001" priority="1245" operator="lessThan">
      <formula>0</formula>
    </cfRule>
    <cfRule type="cellIs" dxfId="29000" priority="1246" operator="lessThan">
      <formula>-105575</formula>
    </cfRule>
  </conditionalFormatting>
  <conditionalFormatting sqref="BB255:BB257">
    <cfRule type="cellIs" dxfId="28999" priority="1243" operator="lessThan">
      <formula>0</formula>
    </cfRule>
    <cfRule type="cellIs" dxfId="28998" priority="1244" operator="lessThan">
      <formula>-105575</formula>
    </cfRule>
  </conditionalFormatting>
  <conditionalFormatting sqref="BB255:BB257">
    <cfRule type="cellIs" dxfId="28997" priority="1241" operator="lessThan">
      <formula>0</formula>
    </cfRule>
    <cfRule type="cellIs" dxfId="28996" priority="1242" operator="lessThan">
      <formula>-105575</formula>
    </cfRule>
  </conditionalFormatting>
  <conditionalFormatting sqref="BB255:BB257">
    <cfRule type="cellIs" dxfId="28995" priority="1239" operator="lessThan">
      <formula>0</formula>
    </cfRule>
    <cfRule type="cellIs" dxfId="28994" priority="1240" operator="lessThan">
      <formula>-105575</formula>
    </cfRule>
  </conditionalFormatting>
  <conditionalFormatting sqref="BB255:BB257">
    <cfRule type="cellIs" dxfId="28993" priority="1237" operator="lessThan">
      <formula>0</formula>
    </cfRule>
    <cfRule type="cellIs" dxfId="28992" priority="1238" operator="lessThan">
      <formula>-105575</formula>
    </cfRule>
  </conditionalFormatting>
  <conditionalFormatting sqref="BB260:BB262">
    <cfRule type="cellIs" dxfId="28991" priority="1235" operator="lessThan">
      <formula>0</formula>
    </cfRule>
    <cfRule type="cellIs" dxfId="28990" priority="1236" operator="lessThan">
      <formula>-105575</formula>
    </cfRule>
  </conditionalFormatting>
  <conditionalFormatting sqref="BB260:BB262">
    <cfRule type="cellIs" dxfId="28989" priority="1233" operator="lessThan">
      <formula>0</formula>
    </cfRule>
    <cfRule type="cellIs" dxfId="28988" priority="1234" operator="lessThan">
      <formula>-105575</formula>
    </cfRule>
  </conditionalFormatting>
  <conditionalFormatting sqref="BB260:BB262">
    <cfRule type="cellIs" dxfId="28987" priority="1231" operator="lessThan">
      <formula>0</formula>
    </cfRule>
    <cfRule type="cellIs" dxfId="28986" priority="1232" operator="lessThan">
      <formula>-105575</formula>
    </cfRule>
  </conditionalFormatting>
  <conditionalFormatting sqref="BB260:BB262">
    <cfRule type="cellIs" dxfId="28985" priority="1229" operator="lessThan">
      <formula>0</formula>
    </cfRule>
    <cfRule type="cellIs" dxfId="28984" priority="1230" operator="lessThan">
      <formula>-105575</formula>
    </cfRule>
  </conditionalFormatting>
  <conditionalFormatting sqref="BB260:BB262">
    <cfRule type="cellIs" dxfId="28983" priority="1227" operator="lessThan">
      <formula>0</formula>
    </cfRule>
    <cfRule type="cellIs" dxfId="28982" priority="1228" operator="lessThan">
      <formula>-105575</formula>
    </cfRule>
  </conditionalFormatting>
  <conditionalFormatting sqref="BB260:BB262">
    <cfRule type="cellIs" dxfId="28981" priority="1225" operator="lessThan">
      <formula>0</formula>
    </cfRule>
    <cfRule type="cellIs" dxfId="28980" priority="1226" operator="lessThan">
      <formula>-105575</formula>
    </cfRule>
  </conditionalFormatting>
  <conditionalFormatting sqref="BB260:BB262">
    <cfRule type="cellIs" dxfId="28979" priority="1223" operator="lessThan">
      <formula>0</formula>
    </cfRule>
    <cfRule type="cellIs" dxfId="28978" priority="1224" operator="lessThan">
      <formula>-105575</formula>
    </cfRule>
  </conditionalFormatting>
  <conditionalFormatting sqref="BB260:BB262">
    <cfRule type="cellIs" dxfId="28977" priority="1221" operator="lessThan">
      <formula>0</formula>
    </cfRule>
    <cfRule type="cellIs" dxfId="28976" priority="1222" operator="lessThan">
      <formula>-105575</formula>
    </cfRule>
  </conditionalFormatting>
  <conditionalFormatting sqref="BB260:BB262">
    <cfRule type="cellIs" dxfId="28975" priority="1219" operator="lessThan">
      <formula>0</formula>
    </cfRule>
    <cfRule type="cellIs" dxfId="28974" priority="1220" operator="lessThan">
      <formula>-105575</formula>
    </cfRule>
  </conditionalFormatting>
  <conditionalFormatting sqref="BB264:BB267">
    <cfRule type="cellIs" dxfId="28973" priority="1217" operator="lessThan">
      <formula>0</formula>
    </cfRule>
    <cfRule type="cellIs" dxfId="28972" priority="1218" operator="lessThan">
      <formula>-105575</formula>
    </cfRule>
  </conditionalFormatting>
  <conditionalFormatting sqref="BB264:BB267">
    <cfRule type="cellIs" dxfId="28971" priority="1215" operator="lessThan">
      <formula>0</formula>
    </cfRule>
    <cfRule type="cellIs" dxfId="28970" priority="1216" operator="lessThan">
      <formula>-105575</formula>
    </cfRule>
  </conditionalFormatting>
  <conditionalFormatting sqref="BB264:BB267">
    <cfRule type="cellIs" dxfId="28969" priority="1213" operator="lessThan">
      <formula>0</formula>
    </cfRule>
    <cfRule type="cellIs" dxfId="28968" priority="1214" operator="lessThan">
      <formula>-105575</formula>
    </cfRule>
  </conditionalFormatting>
  <conditionalFormatting sqref="BB264:BB267">
    <cfRule type="cellIs" dxfId="28967" priority="1211" operator="lessThan">
      <formula>0</formula>
    </cfRule>
    <cfRule type="cellIs" dxfId="28966" priority="1212" operator="lessThan">
      <formula>-105575</formula>
    </cfRule>
  </conditionalFormatting>
  <conditionalFormatting sqref="BB264:BB267">
    <cfRule type="cellIs" dxfId="28965" priority="1209" operator="lessThan">
      <formula>0</formula>
    </cfRule>
    <cfRule type="cellIs" dxfId="28964" priority="1210" operator="lessThan">
      <formula>-105575</formula>
    </cfRule>
  </conditionalFormatting>
  <conditionalFormatting sqref="BB264:BB267">
    <cfRule type="cellIs" dxfId="28963" priority="1207" operator="lessThan">
      <formula>0</formula>
    </cfRule>
    <cfRule type="cellIs" dxfId="28962" priority="1208" operator="lessThan">
      <formula>-105575</formula>
    </cfRule>
  </conditionalFormatting>
  <conditionalFormatting sqref="BB264:BB267">
    <cfRule type="cellIs" dxfId="28961" priority="1205" operator="lessThan">
      <formula>0</formula>
    </cfRule>
    <cfRule type="cellIs" dxfId="28960" priority="1206" operator="lessThan">
      <formula>-105575</formula>
    </cfRule>
  </conditionalFormatting>
  <conditionalFormatting sqref="BB264:BB267">
    <cfRule type="cellIs" dxfId="28959" priority="1203" operator="lessThan">
      <formula>0</formula>
    </cfRule>
    <cfRule type="cellIs" dxfId="28958" priority="1204" operator="lessThan">
      <formula>-105575</formula>
    </cfRule>
  </conditionalFormatting>
  <conditionalFormatting sqref="BB264:BB267">
    <cfRule type="cellIs" dxfId="28957" priority="1201" operator="lessThan">
      <formula>0</formula>
    </cfRule>
    <cfRule type="cellIs" dxfId="28956" priority="1202" operator="lessThan">
      <formula>-105575</formula>
    </cfRule>
  </conditionalFormatting>
  <conditionalFormatting sqref="BB270:BB272">
    <cfRule type="cellIs" dxfId="28955" priority="1199" operator="lessThan">
      <formula>0</formula>
    </cfRule>
    <cfRule type="cellIs" dxfId="28954" priority="1200" operator="lessThan">
      <formula>-105575</formula>
    </cfRule>
  </conditionalFormatting>
  <conditionalFormatting sqref="BB270:BB272">
    <cfRule type="cellIs" dxfId="28953" priority="1197" operator="lessThan">
      <formula>0</formula>
    </cfRule>
    <cfRule type="cellIs" dxfId="28952" priority="1198" operator="lessThan">
      <formula>-105575</formula>
    </cfRule>
  </conditionalFormatting>
  <conditionalFormatting sqref="BB270:BB272">
    <cfRule type="cellIs" dxfId="28951" priority="1195" operator="lessThan">
      <formula>0</formula>
    </cfRule>
    <cfRule type="cellIs" dxfId="28950" priority="1196" operator="lessThan">
      <formula>-105575</formula>
    </cfRule>
  </conditionalFormatting>
  <conditionalFormatting sqref="BB270:BB272">
    <cfRule type="cellIs" dxfId="28949" priority="1193" operator="lessThan">
      <formula>0</formula>
    </cfRule>
    <cfRule type="cellIs" dxfId="28948" priority="1194" operator="lessThan">
      <formula>-105575</formula>
    </cfRule>
  </conditionalFormatting>
  <conditionalFormatting sqref="BB270:BB272">
    <cfRule type="cellIs" dxfId="28947" priority="1191" operator="lessThan">
      <formula>0</formula>
    </cfRule>
    <cfRule type="cellIs" dxfId="28946" priority="1192" operator="lessThan">
      <formula>-105575</formula>
    </cfRule>
  </conditionalFormatting>
  <conditionalFormatting sqref="BB270:BB272">
    <cfRule type="cellIs" dxfId="28945" priority="1189" operator="lessThan">
      <formula>0</formula>
    </cfRule>
    <cfRule type="cellIs" dxfId="28944" priority="1190" operator="lessThan">
      <formula>-105575</formula>
    </cfRule>
  </conditionalFormatting>
  <conditionalFormatting sqref="BB270:BB272">
    <cfRule type="cellIs" dxfId="28943" priority="1187" operator="lessThan">
      <formula>0</formula>
    </cfRule>
    <cfRule type="cellIs" dxfId="28942" priority="1188" operator="lessThan">
      <formula>-105575</formula>
    </cfRule>
  </conditionalFormatting>
  <conditionalFormatting sqref="BB270:BB272">
    <cfRule type="cellIs" dxfId="28941" priority="1185" operator="lessThan">
      <formula>0</formula>
    </cfRule>
    <cfRule type="cellIs" dxfId="28940" priority="1186" operator="lessThan">
      <formula>-105575</formula>
    </cfRule>
  </conditionalFormatting>
  <conditionalFormatting sqref="BB270:BB272">
    <cfRule type="cellIs" dxfId="28939" priority="1183" operator="lessThan">
      <formula>0</formula>
    </cfRule>
    <cfRule type="cellIs" dxfId="28938" priority="1184" operator="lessThan">
      <formula>-105575</formula>
    </cfRule>
  </conditionalFormatting>
  <conditionalFormatting sqref="BB274:BB275">
    <cfRule type="cellIs" dxfId="28937" priority="1181" operator="lessThan">
      <formula>0</formula>
    </cfRule>
    <cfRule type="cellIs" dxfId="28936" priority="1182" operator="lessThan">
      <formula>-105575</formula>
    </cfRule>
  </conditionalFormatting>
  <conditionalFormatting sqref="BB274:BB275">
    <cfRule type="cellIs" dxfId="28935" priority="1179" operator="lessThan">
      <formula>0</formula>
    </cfRule>
    <cfRule type="cellIs" dxfId="28934" priority="1180" operator="lessThan">
      <formula>-105575</formula>
    </cfRule>
  </conditionalFormatting>
  <conditionalFormatting sqref="BB274:BB275">
    <cfRule type="cellIs" dxfId="28933" priority="1177" operator="lessThan">
      <formula>0</formula>
    </cfRule>
    <cfRule type="cellIs" dxfId="28932" priority="1178" operator="lessThan">
      <formula>-105575</formula>
    </cfRule>
  </conditionalFormatting>
  <conditionalFormatting sqref="BB274:BB275">
    <cfRule type="cellIs" dxfId="28931" priority="1175" operator="lessThan">
      <formula>0</formula>
    </cfRule>
    <cfRule type="cellIs" dxfId="28930" priority="1176" operator="lessThan">
      <formula>-105575</formula>
    </cfRule>
  </conditionalFormatting>
  <conditionalFormatting sqref="BB274:BB275">
    <cfRule type="cellIs" dxfId="28929" priority="1173" operator="lessThan">
      <formula>0</formula>
    </cfRule>
    <cfRule type="cellIs" dxfId="28928" priority="1174" operator="lessThan">
      <formula>-105575</formula>
    </cfRule>
  </conditionalFormatting>
  <conditionalFormatting sqref="BB274:BB275">
    <cfRule type="cellIs" dxfId="28927" priority="1171" operator="lessThan">
      <formula>0</formula>
    </cfRule>
    <cfRule type="cellIs" dxfId="28926" priority="1172" operator="lessThan">
      <formula>-105575</formula>
    </cfRule>
  </conditionalFormatting>
  <conditionalFormatting sqref="BB274:BB275">
    <cfRule type="cellIs" dxfId="28925" priority="1169" operator="lessThan">
      <formula>0</formula>
    </cfRule>
    <cfRule type="cellIs" dxfId="28924" priority="1170" operator="lessThan">
      <formula>-105575</formula>
    </cfRule>
  </conditionalFormatting>
  <conditionalFormatting sqref="BB274:BB275">
    <cfRule type="cellIs" dxfId="28923" priority="1167" operator="lessThan">
      <formula>0</formula>
    </cfRule>
    <cfRule type="cellIs" dxfId="28922" priority="1168" operator="lessThan">
      <formula>-105575</formula>
    </cfRule>
  </conditionalFormatting>
  <conditionalFormatting sqref="BB274:BB275">
    <cfRule type="cellIs" dxfId="28921" priority="1165" operator="lessThan">
      <formula>0</formula>
    </cfRule>
    <cfRule type="cellIs" dxfId="28920" priority="1166" operator="lessThan">
      <formula>-105575</formula>
    </cfRule>
  </conditionalFormatting>
  <conditionalFormatting sqref="BB278:BB282">
    <cfRule type="cellIs" dxfId="28919" priority="1163" operator="lessThan">
      <formula>0</formula>
    </cfRule>
    <cfRule type="cellIs" dxfId="28918" priority="1164" operator="lessThan">
      <formula>-105575</formula>
    </cfRule>
  </conditionalFormatting>
  <conditionalFormatting sqref="BB278:BB282">
    <cfRule type="cellIs" dxfId="28917" priority="1161" operator="lessThan">
      <formula>0</formula>
    </cfRule>
    <cfRule type="cellIs" dxfId="28916" priority="1162" operator="lessThan">
      <formula>-105575</formula>
    </cfRule>
  </conditionalFormatting>
  <conditionalFormatting sqref="BB278:BB282">
    <cfRule type="cellIs" dxfId="28915" priority="1159" operator="lessThan">
      <formula>0</formula>
    </cfRule>
    <cfRule type="cellIs" dxfId="28914" priority="1160" operator="lessThan">
      <formula>-105575</formula>
    </cfRule>
  </conditionalFormatting>
  <conditionalFormatting sqref="BB278:BB282">
    <cfRule type="cellIs" dxfId="28913" priority="1157" operator="lessThan">
      <formula>0</formula>
    </cfRule>
    <cfRule type="cellIs" dxfId="28912" priority="1158" operator="lessThan">
      <formula>-105575</formula>
    </cfRule>
  </conditionalFormatting>
  <conditionalFormatting sqref="BB278:BB282">
    <cfRule type="cellIs" dxfId="28911" priority="1155" operator="lessThan">
      <formula>0</formula>
    </cfRule>
    <cfRule type="cellIs" dxfId="28910" priority="1156" operator="lessThan">
      <formula>-105575</formula>
    </cfRule>
  </conditionalFormatting>
  <conditionalFormatting sqref="BB278:BB282">
    <cfRule type="cellIs" dxfId="28909" priority="1153" operator="lessThan">
      <formula>0</formula>
    </cfRule>
    <cfRule type="cellIs" dxfId="28908" priority="1154" operator="lessThan">
      <formula>-105575</formula>
    </cfRule>
  </conditionalFormatting>
  <conditionalFormatting sqref="BB278:BB282">
    <cfRule type="cellIs" dxfId="28907" priority="1151" operator="lessThan">
      <formula>0</formula>
    </cfRule>
    <cfRule type="cellIs" dxfId="28906" priority="1152" operator="lessThan">
      <formula>-105575</formula>
    </cfRule>
  </conditionalFormatting>
  <conditionalFormatting sqref="BB278:BB282">
    <cfRule type="cellIs" dxfId="28905" priority="1149" operator="lessThan">
      <formula>0</formula>
    </cfRule>
    <cfRule type="cellIs" dxfId="28904" priority="1150" operator="lessThan">
      <formula>-105575</formula>
    </cfRule>
  </conditionalFormatting>
  <conditionalFormatting sqref="BB278:BB282">
    <cfRule type="cellIs" dxfId="28903" priority="1147" operator="lessThan">
      <formula>0</formula>
    </cfRule>
    <cfRule type="cellIs" dxfId="28902" priority="1148" operator="lessThan">
      <formula>-105575</formula>
    </cfRule>
  </conditionalFormatting>
  <conditionalFormatting sqref="BB285:BB288">
    <cfRule type="cellIs" dxfId="28901" priority="1145" operator="lessThan">
      <formula>0</formula>
    </cfRule>
    <cfRule type="cellIs" dxfId="28900" priority="1146" operator="lessThan">
      <formula>-105575</formula>
    </cfRule>
  </conditionalFormatting>
  <conditionalFormatting sqref="BB285:BB288">
    <cfRule type="cellIs" dxfId="28899" priority="1143" operator="lessThan">
      <formula>0</formula>
    </cfRule>
    <cfRule type="cellIs" dxfId="28898" priority="1144" operator="lessThan">
      <formula>-105575</formula>
    </cfRule>
  </conditionalFormatting>
  <conditionalFormatting sqref="BB285:BB288">
    <cfRule type="cellIs" dxfId="28897" priority="1141" operator="lessThan">
      <formula>0</formula>
    </cfRule>
    <cfRule type="cellIs" dxfId="28896" priority="1142" operator="lessThan">
      <formula>-105575</formula>
    </cfRule>
  </conditionalFormatting>
  <conditionalFormatting sqref="BB285:BB288">
    <cfRule type="cellIs" dxfId="28895" priority="1139" operator="lessThan">
      <formula>0</formula>
    </cfRule>
    <cfRule type="cellIs" dxfId="28894" priority="1140" operator="lessThan">
      <formula>-105575</formula>
    </cfRule>
  </conditionalFormatting>
  <conditionalFormatting sqref="BB285:BB288">
    <cfRule type="cellIs" dxfId="28893" priority="1137" operator="lessThan">
      <formula>0</formula>
    </cfRule>
    <cfRule type="cellIs" dxfId="28892" priority="1138" operator="lessThan">
      <formula>-105575</formula>
    </cfRule>
  </conditionalFormatting>
  <conditionalFormatting sqref="BB285:BB288">
    <cfRule type="cellIs" dxfId="28891" priority="1135" operator="lessThan">
      <formula>0</formula>
    </cfRule>
    <cfRule type="cellIs" dxfId="28890" priority="1136" operator="lessThan">
      <formula>-105575</formula>
    </cfRule>
  </conditionalFormatting>
  <conditionalFormatting sqref="BB285:BB288">
    <cfRule type="cellIs" dxfId="28889" priority="1133" operator="lessThan">
      <formula>0</formula>
    </cfRule>
    <cfRule type="cellIs" dxfId="28888" priority="1134" operator="lessThan">
      <formula>-105575</formula>
    </cfRule>
  </conditionalFormatting>
  <conditionalFormatting sqref="BB285:BB288">
    <cfRule type="cellIs" dxfId="28887" priority="1131" operator="lessThan">
      <formula>0</formula>
    </cfRule>
    <cfRule type="cellIs" dxfId="28886" priority="1132" operator="lessThan">
      <formula>-105575</formula>
    </cfRule>
  </conditionalFormatting>
  <conditionalFormatting sqref="BB285:BB288">
    <cfRule type="cellIs" dxfId="28885" priority="1129" operator="lessThan">
      <formula>0</formula>
    </cfRule>
    <cfRule type="cellIs" dxfId="28884" priority="1130" operator="lessThan">
      <formula>-105575</formula>
    </cfRule>
  </conditionalFormatting>
  <conditionalFormatting sqref="BB203 BB220:BB221 BB235:BB243 BB231:BB233 BB212:BB213 BB225:BB226">
    <cfRule type="cellIs" dxfId="28883" priority="1127" operator="lessThan">
      <formula>0</formula>
    </cfRule>
    <cfRule type="cellIs" dxfId="28882" priority="1128" operator="lessThan">
      <formula>-105575</formula>
    </cfRule>
  </conditionalFormatting>
  <conditionalFormatting sqref="BB220 BB212:BB213 BB235:BB238 BB240:BB243 BB225:BB226 BB231:BB233">
    <cfRule type="cellIs" dxfId="28881" priority="1125" operator="lessThan">
      <formula>0</formula>
    </cfRule>
    <cfRule type="cellIs" dxfId="28880" priority="1126" operator="lessThan">
      <formula>-105575</formula>
    </cfRule>
  </conditionalFormatting>
  <conditionalFormatting sqref="BB220:BB221 BB243 BB226 BB231:BB236 BB238:BB241 BB203 BB213">
    <cfRule type="cellIs" dxfId="28879" priority="1123" operator="lessThan">
      <formula>0</formula>
    </cfRule>
    <cfRule type="cellIs" dxfId="28878" priority="1124" operator="lessThan">
      <formula>-105575</formula>
    </cfRule>
  </conditionalFormatting>
  <conditionalFormatting sqref="BB235:BB243 BB231:BB233 BB220 BB212:BB213 BB225:BB226">
    <cfRule type="cellIs" dxfId="28877" priority="1121" operator="lessThan">
      <formula>0</formula>
    </cfRule>
    <cfRule type="cellIs" dxfId="28876" priority="1122" operator="lessThan">
      <formula>-105575</formula>
    </cfRule>
  </conditionalFormatting>
  <conditionalFormatting sqref="BB220:BB221 BB237:BB243 BB203 BB231:BB235 BB212:BB213 BB225:BB226">
    <cfRule type="cellIs" dxfId="28875" priority="1119" operator="lessThan">
      <formula>0</formula>
    </cfRule>
    <cfRule type="cellIs" dxfId="28874" priority="1120" operator="lessThan">
      <formula>-105575</formula>
    </cfRule>
  </conditionalFormatting>
  <conditionalFormatting sqref="BB220:BB221 BB237:BB240 BB242:BB243 BB225:BB226 BB231:BB235">
    <cfRule type="cellIs" dxfId="28873" priority="1117" operator="lessThan">
      <formula>0</formula>
    </cfRule>
    <cfRule type="cellIs" dxfId="28872" priority="1118" operator="lessThan">
      <formula>-105575</formula>
    </cfRule>
  </conditionalFormatting>
  <conditionalFormatting sqref="BB212 BB231 BB233:BB238 BB240:BB243 BB225">
    <cfRule type="cellIs" dxfId="28871" priority="1115" operator="lessThan">
      <formula>0</formula>
    </cfRule>
    <cfRule type="cellIs" dxfId="28870" priority="1116" operator="lessThan">
      <formula>-105575</formula>
    </cfRule>
  </conditionalFormatting>
  <conditionalFormatting sqref="BB237:BB243 BB231:BB235 BB220:BB221 BB225:BB226">
    <cfRule type="cellIs" dxfId="28869" priority="1113" operator="lessThan">
      <formula>0</formula>
    </cfRule>
    <cfRule type="cellIs" dxfId="28868" priority="1114" operator="lessThan">
      <formula>-105575</formula>
    </cfRule>
  </conditionalFormatting>
  <conditionalFormatting sqref="BB233:BB237 BB231 BB239:BB243">
    <cfRule type="cellIs" dxfId="28867" priority="1111" operator="lessThan">
      <formula>0</formula>
    </cfRule>
    <cfRule type="cellIs" dxfId="28866" priority="1112" operator="lessThan">
      <formula>-105575</formula>
    </cfRule>
  </conditionalFormatting>
  <conditionalFormatting sqref="BB233:BB237 BB231 BB239:BB243">
    <cfRule type="cellIs" dxfId="28865" priority="1109" operator="lessThan">
      <formula>0</formula>
    </cfRule>
    <cfRule type="cellIs" dxfId="28864" priority="1110" operator="lessThan">
      <formula>-105575</formula>
    </cfRule>
  </conditionalFormatting>
  <conditionalFormatting sqref="BB119:BB128 BB106:BB117 BB101:BB104 BB80:BB98">
    <cfRule type="cellIs" dxfId="28863" priority="1107" operator="lessThan">
      <formula>0</formula>
    </cfRule>
    <cfRule type="cellIs" dxfId="28862" priority="1108" operator="lessThan">
      <formula>-105575</formula>
    </cfRule>
  </conditionalFormatting>
  <conditionalFormatting sqref="BB130 BB132 BB134">
    <cfRule type="cellIs" dxfId="28861" priority="1105" operator="lessThan">
      <formula>0</formula>
    </cfRule>
    <cfRule type="cellIs" dxfId="28860" priority="1106" operator="lessThan">
      <formula>-105575</formula>
    </cfRule>
  </conditionalFormatting>
  <conditionalFormatting sqref="BB130 BB132 BB134">
    <cfRule type="cellIs" dxfId="28859" priority="1103" operator="lessThan">
      <formula>0</formula>
    </cfRule>
    <cfRule type="cellIs" dxfId="28858" priority="1104" operator="lessThan">
      <formula>-105575</formula>
    </cfRule>
  </conditionalFormatting>
  <conditionalFormatting sqref="BB129 BB131 BB133 BB135">
    <cfRule type="cellIs" dxfId="28857" priority="1101" operator="lessThan">
      <formula>0</formula>
    </cfRule>
    <cfRule type="cellIs" dxfId="28856" priority="1102" operator="lessThan">
      <formula>-105575</formula>
    </cfRule>
  </conditionalFormatting>
  <conditionalFormatting sqref="BB140 BB145 BB142:BB143 BB137:BB138">
    <cfRule type="cellIs" dxfId="28855" priority="1099" operator="lessThan">
      <formula>0</formula>
    </cfRule>
    <cfRule type="cellIs" dxfId="28854" priority="1100" operator="lessThan">
      <formula>-105575</formula>
    </cfRule>
  </conditionalFormatting>
  <conditionalFormatting sqref="BB149">
    <cfRule type="cellIs" dxfId="28853" priority="1097" operator="lessThan">
      <formula>0</formula>
    </cfRule>
    <cfRule type="cellIs" dxfId="28852" priority="1098" operator="lessThan">
      <formula>-105575</formula>
    </cfRule>
  </conditionalFormatting>
  <conditionalFormatting sqref="BB129:BB138 BB140:BB149">
    <cfRule type="cellIs" dxfId="28851" priority="1095" operator="lessThan">
      <formula>0</formula>
    </cfRule>
    <cfRule type="cellIs" dxfId="28850" priority="1096" operator="lessThan">
      <formula>-105575</formula>
    </cfRule>
  </conditionalFormatting>
  <conditionalFormatting sqref="BB86:BB87 BB89:BB91 BB141:BB149 BB124:BB133 BB107:BB110 BB112:BB117 BB119:BB122 BB135:BB138 BB101:BB104 BB80:BB84 BB94:BB98">
    <cfRule type="cellIs" dxfId="28849" priority="1093" operator="lessThan">
      <formula>0</formula>
    </cfRule>
    <cfRule type="cellIs" dxfId="28848" priority="1094" operator="lessThan">
      <formula>-105575</formula>
    </cfRule>
  </conditionalFormatting>
  <conditionalFormatting sqref="BB129 BB131 BB133 BB135">
    <cfRule type="cellIs" dxfId="28847" priority="1091" operator="lessThan">
      <formula>0</formula>
    </cfRule>
    <cfRule type="cellIs" dxfId="28846" priority="1092" operator="lessThan">
      <formula>-105575</formula>
    </cfRule>
  </conditionalFormatting>
  <conditionalFormatting sqref="BB146 BB144 BB141">
    <cfRule type="cellIs" dxfId="28845" priority="1089" operator="lessThan">
      <formula>0</formula>
    </cfRule>
    <cfRule type="cellIs" dxfId="28844" priority="1090" operator="lessThan">
      <formula>-105575</formula>
    </cfRule>
  </conditionalFormatting>
  <conditionalFormatting sqref="BB146 BB144 BB141">
    <cfRule type="cellIs" dxfId="28843" priority="1087" operator="lessThan">
      <formula>0</formula>
    </cfRule>
    <cfRule type="cellIs" dxfId="28842" priority="1088" operator="lessThan">
      <formula>-105575</formula>
    </cfRule>
  </conditionalFormatting>
  <conditionalFormatting sqref="BB140 BB145 BB142:BB143 BB137:BB138">
    <cfRule type="cellIs" dxfId="28841" priority="1085" operator="lessThan">
      <formula>0</formula>
    </cfRule>
    <cfRule type="cellIs" dxfId="28840" priority="1086" operator="lessThan">
      <formula>-105575</formula>
    </cfRule>
  </conditionalFormatting>
  <conditionalFormatting sqref="BB149">
    <cfRule type="cellIs" dxfId="28839" priority="1083" operator="lessThan">
      <formula>0</formula>
    </cfRule>
    <cfRule type="cellIs" dxfId="28838" priority="1084" operator="lessThan">
      <formula>-105575</formula>
    </cfRule>
  </conditionalFormatting>
  <conditionalFormatting sqref="BB86:BB87 BB89:BB91 BB141:BB149 BB124:BB133 BB107:BB110 BB112:BB117 BB119:BB122 BB135:BB138 BB101:BB104 BB80:BB84 BB94:BB98">
    <cfRule type="cellIs" dxfId="28837" priority="1081" operator="lessThan">
      <formula>0</formula>
    </cfRule>
    <cfRule type="cellIs" dxfId="2883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2:BB14 BB17:BB18 BB21:BB24 BB26:BB28 BB30:BB36 BB38 BB41:BB43 BB46:BB49 BB51:BB55 BB57:BB59 BB62:BB76 BB251:BB253 BB255:BB257 BB293:BB304 BB264:BB265 BB260 BB290:BB291 BB270:BB272 BB7:BB10">
    <cfRule type="cellIs" dxfId="28835" priority="1079" operator="lessThan">
      <formula>0</formula>
    </cfRule>
    <cfRule type="cellIs" dxfId="28834" priority="1080" operator="lessThan">
      <formula>-105575</formula>
    </cfRule>
  </conditionalFormatting>
  <conditionalFormatting sqref="BB41">
    <cfRule type="cellIs" dxfId="28833" priority="1077" operator="lessThan">
      <formula>0</formula>
    </cfRule>
    <cfRule type="cellIs" dxfId="28832" priority="1078" operator="lessThan">
      <formula>-105575</formula>
    </cfRule>
  </conditionalFormatting>
  <conditionalFormatting sqref="BB152:BB155">
    <cfRule type="cellIs" dxfId="28831" priority="1075" operator="lessThan">
      <formula>0</formula>
    </cfRule>
    <cfRule type="cellIs" dxfId="28830" priority="1076" operator="lessThan">
      <formula>-105575</formula>
    </cfRule>
  </conditionalFormatting>
  <conditionalFormatting sqref="BB152:BB155">
    <cfRule type="cellIs" dxfId="28829" priority="1073" operator="lessThan">
      <formula>0</formula>
    </cfRule>
    <cfRule type="cellIs" dxfId="28828" priority="1074" operator="lessThan">
      <formula>-105575</formula>
    </cfRule>
  </conditionalFormatting>
  <conditionalFormatting sqref="BB152:BB155">
    <cfRule type="cellIs" dxfId="28827" priority="1071" operator="lessThan">
      <formula>0</formula>
    </cfRule>
    <cfRule type="cellIs" dxfId="28826" priority="1072" operator="lessThan">
      <formula>-105575</formula>
    </cfRule>
  </conditionalFormatting>
  <conditionalFormatting sqref="BB157:BB158">
    <cfRule type="cellIs" dxfId="28825" priority="1069" operator="lessThan">
      <formula>0</formula>
    </cfRule>
    <cfRule type="cellIs" dxfId="28824" priority="1070" operator="lessThan">
      <formula>-105575</formula>
    </cfRule>
  </conditionalFormatting>
  <conditionalFormatting sqref="BB157:BB158">
    <cfRule type="cellIs" dxfId="28823" priority="1067" operator="lessThan">
      <formula>0</formula>
    </cfRule>
    <cfRule type="cellIs" dxfId="28822" priority="1068" operator="lessThan">
      <formula>-105575</formula>
    </cfRule>
  </conditionalFormatting>
  <conditionalFormatting sqref="BB157:BB158">
    <cfRule type="cellIs" dxfId="28821" priority="1065" operator="lessThan">
      <formula>0</formula>
    </cfRule>
    <cfRule type="cellIs" dxfId="28820" priority="1066" operator="lessThan">
      <formula>-105575</formula>
    </cfRule>
  </conditionalFormatting>
  <conditionalFormatting sqref="BB160:BB161">
    <cfRule type="cellIs" dxfId="28819" priority="1063" operator="lessThan">
      <formula>0</formula>
    </cfRule>
    <cfRule type="cellIs" dxfId="28818" priority="1064" operator="lessThan">
      <formula>-105575</formula>
    </cfRule>
  </conditionalFormatting>
  <conditionalFormatting sqref="BB160:BB161">
    <cfRule type="cellIs" dxfId="28817" priority="1061" operator="lessThan">
      <formula>0</formula>
    </cfRule>
    <cfRule type="cellIs" dxfId="28816" priority="1062" operator="lessThan">
      <formula>-105575</formula>
    </cfRule>
  </conditionalFormatting>
  <conditionalFormatting sqref="BB160:BB161">
    <cfRule type="cellIs" dxfId="28815" priority="1059" operator="lessThan">
      <formula>0</formula>
    </cfRule>
    <cfRule type="cellIs" dxfId="28814" priority="1060" operator="lessThan">
      <formula>-105575</formula>
    </cfRule>
  </conditionalFormatting>
  <conditionalFormatting sqref="BB164:BB167">
    <cfRule type="cellIs" dxfId="28813" priority="1057" operator="lessThan">
      <formula>0</formula>
    </cfRule>
    <cfRule type="cellIs" dxfId="28812" priority="1058" operator="lessThan">
      <formula>-105575</formula>
    </cfRule>
  </conditionalFormatting>
  <conditionalFormatting sqref="BB164:BB167">
    <cfRule type="cellIs" dxfId="28811" priority="1055" operator="lessThan">
      <formula>0</formula>
    </cfRule>
    <cfRule type="cellIs" dxfId="28810" priority="1056" operator="lessThan">
      <formula>-105575</formula>
    </cfRule>
  </conditionalFormatting>
  <conditionalFormatting sqref="BB164:BB167">
    <cfRule type="cellIs" dxfId="28809" priority="1053" operator="lessThan">
      <formula>0</formula>
    </cfRule>
    <cfRule type="cellIs" dxfId="28808" priority="1054" operator="lessThan">
      <formula>-105575</formula>
    </cfRule>
  </conditionalFormatting>
  <conditionalFormatting sqref="BB169:BB177">
    <cfRule type="cellIs" dxfId="28807" priority="1051" operator="lessThan">
      <formula>0</formula>
    </cfRule>
    <cfRule type="cellIs" dxfId="28806" priority="1052" operator="lessThan">
      <formula>-105575</formula>
    </cfRule>
  </conditionalFormatting>
  <conditionalFormatting sqref="BB169:BB177">
    <cfRule type="cellIs" dxfId="28805" priority="1049" operator="lessThan">
      <formula>0</formula>
    </cfRule>
    <cfRule type="cellIs" dxfId="28804" priority="1050" operator="lessThan">
      <formula>-105575</formula>
    </cfRule>
  </conditionalFormatting>
  <conditionalFormatting sqref="BB169:BB177">
    <cfRule type="cellIs" dxfId="28803" priority="1047" operator="lessThan">
      <formula>0</formula>
    </cfRule>
    <cfRule type="cellIs" dxfId="28802" priority="1048" operator="lessThan">
      <formula>-105575</formula>
    </cfRule>
  </conditionalFormatting>
  <conditionalFormatting sqref="BB179:BB180">
    <cfRule type="cellIs" dxfId="28801" priority="1045" operator="lessThan">
      <formula>0</formula>
    </cfRule>
    <cfRule type="cellIs" dxfId="28800" priority="1046" operator="lessThan">
      <formula>-105575</formula>
    </cfRule>
  </conditionalFormatting>
  <conditionalFormatting sqref="BB179:BB180">
    <cfRule type="cellIs" dxfId="28799" priority="1043" operator="lessThan">
      <formula>0</formula>
    </cfRule>
    <cfRule type="cellIs" dxfId="28798" priority="1044" operator="lessThan">
      <formula>-105575</formula>
    </cfRule>
  </conditionalFormatting>
  <conditionalFormatting sqref="BB179:BB180">
    <cfRule type="cellIs" dxfId="28797" priority="1041" operator="lessThan">
      <formula>0</formula>
    </cfRule>
    <cfRule type="cellIs" dxfId="28796" priority="1042" operator="lessThan">
      <formula>-105575</formula>
    </cfRule>
  </conditionalFormatting>
  <conditionalFormatting sqref="BB183:BB189">
    <cfRule type="cellIs" dxfId="28795" priority="1039" operator="lessThan">
      <formula>0</formula>
    </cfRule>
    <cfRule type="cellIs" dxfId="28794" priority="1040" operator="lessThan">
      <formula>-105575</formula>
    </cfRule>
  </conditionalFormatting>
  <conditionalFormatting sqref="BB183:BB189">
    <cfRule type="cellIs" dxfId="28793" priority="1037" operator="lessThan">
      <formula>0</formula>
    </cfRule>
    <cfRule type="cellIs" dxfId="28792" priority="1038" operator="lessThan">
      <formula>-105575</formula>
    </cfRule>
  </conditionalFormatting>
  <conditionalFormatting sqref="BB183:BB189">
    <cfRule type="cellIs" dxfId="28791" priority="1035" operator="lessThan">
      <formula>0</formula>
    </cfRule>
    <cfRule type="cellIs" dxfId="28790" priority="1036" operator="lessThan">
      <formula>-105575</formula>
    </cfRule>
  </conditionalFormatting>
  <conditionalFormatting sqref="BB191:BB192">
    <cfRule type="cellIs" dxfId="28789" priority="1033" operator="lessThan">
      <formula>0</formula>
    </cfRule>
    <cfRule type="cellIs" dxfId="28788" priority="1034" operator="lessThan">
      <formula>-105575</formula>
    </cfRule>
  </conditionalFormatting>
  <conditionalFormatting sqref="BB191:BB192">
    <cfRule type="cellIs" dxfId="28787" priority="1031" operator="lessThan">
      <formula>0</formula>
    </cfRule>
    <cfRule type="cellIs" dxfId="28786" priority="1032" operator="lessThan">
      <formula>-105575</formula>
    </cfRule>
  </conditionalFormatting>
  <conditionalFormatting sqref="BB191:BB192">
    <cfRule type="cellIs" dxfId="28785" priority="1029" operator="lessThan">
      <formula>0</formula>
    </cfRule>
    <cfRule type="cellIs" dxfId="28784" priority="1030" operator="lessThan">
      <formula>-105575</formula>
    </cfRule>
  </conditionalFormatting>
  <conditionalFormatting sqref="BB194:BB195">
    <cfRule type="cellIs" dxfId="28783" priority="1027" operator="lessThan">
      <formula>0</formula>
    </cfRule>
    <cfRule type="cellIs" dxfId="28782" priority="1028" operator="lessThan">
      <formula>-105575</formula>
    </cfRule>
  </conditionalFormatting>
  <conditionalFormatting sqref="BB194:BB195">
    <cfRule type="cellIs" dxfId="28781" priority="1025" operator="lessThan">
      <formula>0</formula>
    </cfRule>
    <cfRule type="cellIs" dxfId="28780" priority="1026" operator="lessThan">
      <formula>-105575</formula>
    </cfRule>
  </conditionalFormatting>
  <conditionalFormatting sqref="BB194:BB195">
    <cfRule type="cellIs" dxfId="28779" priority="1023" operator="lessThan">
      <formula>0</formula>
    </cfRule>
    <cfRule type="cellIs" dxfId="28778" priority="1024" operator="lessThan">
      <formula>-105575</formula>
    </cfRule>
  </conditionalFormatting>
  <conditionalFormatting sqref="BB199:BB202">
    <cfRule type="cellIs" dxfId="28777" priority="1021" operator="lessThan">
      <formula>0</formula>
    </cfRule>
    <cfRule type="cellIs" dxfId="28776" priority="1022" operator="lessThan">
      <formula>-105575</formula>
    </cfRule>
  </conditionalFormatting>
  <conditionalFormatting sqref="BB199:BB202">
    <cfRule type="cellIs" dxfId="28775" priority="1019" operator="lessThan">
      <formula>0</formula>
    </cfRule>
    <cfRule type="cellIs" dxfId="28774" priority="1020" operator="lessThan">
      <formula>-105575</formula>
    </cfRule>
  </conditionalFormatting>
  <conditionalFormatting sqref="BB199:BB202">
    <cfRule type="cellIs" dxfId="28773" priority="1017" operator="lessThan">
      <formula>0</formula>
    </cfRule>
    <cfRule type="cellIs" dxfId="28772" priority="1018" operator="lessThan">
      <formula>-105575</formula>
    </cfRule>
  </conditionalFormatting>
  <conditionalFormatting sqref="BB204:BB208">
    <cfRule type="cellIs" dxfId="28771" priority="1015" operator="lessThan">
      <formula>0</formula>
    </cfRule>
    <cfRule type="cellIs" dxfId="28770" priority="1016" operator="lessThan">
      <formula>-105575</formula>
    </cfRule>
  </conditionalFormatting>
  <conditionalFormatting sqref="BB204:BB208">
    <cfRule type="cellIs" dxfId="28769" priority="1013" operator="lessThan">
      <formula>0</formula>
    </cfRule>
    <cfRule type="cellIs" dxfId="28768" priority="1014" operator="lessThan">
      <formula>-105575</formula>
    </cfRule>
  </conditionalFormatting>
  <conditionalFormatting sqref="BB204:BB208">
    <cfRule type="cellIs" dxfId="28767" priority="1011" operator="lessThan">
      <formula>0</formula>
    </cfRule>
    <cfRule type="cellIs" dxfId="28766" priority="1012" operator="lessThan">
      <formula>-105575</formula>
    </cfRule>
  </conditionalFormatting>
  <conditionalFormatting sqref="BB210:BB211">
    <cfRule type="cellIs" dxfId="28765" priority="1009" operator="lessThan">
      <formula>0</formula>
    </cfRule>
    <cfRule type="cellIs" dxfId="28764" priority="1010" operator="lessThan">
      <formula>-105575</formula>
    </cfRule>
  </conditionalFormatting>
  <conditionalFormatting sqref="BB210:BB211">
    <cfRule type="cellIs" dxfId="28763" priority="1007" operator="lessThan">
      <formula>0</formula>
    </cfRule>
    <cfRule type="cellIs" dxfId="28762" priority="1008" operator="lessThan">
      <formula>-105575</formula>
    </cfRule>
  </conditionalFormatting>
  <conditionalFormatting sqref="BB210:BB211">
    <cfRule type="cellIs" dxfId="28761" priority="1005" operator="lessThan">
      <formula>0</formula>
    </cfRule>
    <cfRule type="cellIs" dxfId="28760" priority="1006" operator="lessThan">
      <formula>-105575</formula>
    </cfRule>
  </conditionalFormatting>
  <conditionalFormatting sqref="BB214:BB219">
    <cfRule type="cellIs" dxfId="28759" priority="1003" operator="lessThan">
      <formula>0</formula>
    </cfRule>
    <cfRule type="cellIs" dxfId="28758" priority="1004" operator="lessThan">
      <formula>-105575</formula>
    </cfRule>
  </conditionalFormatting>
  <conditionalFormatting sqref="BB214:BB219">
    <cfRule type="cellIs" dxfId="28757" priority="1001" operator="lessThan">
      <formula>0</formula>
    </cfRule>
    <cfRule type="cellIs" dxfId="28756" priority="1002" operator="lessThan">
      <formula>-105575</formula>
    </cfRule>
  </conditionalFormatting>
  <conditionalFormatting sqref="BB214:BB219">
    <cfRule type="cellIs" dxfId="28755" priority="999" operator="lessThan">
      <formula>0</formula>
    </cfRule>
    <cfRule type="cellIs" dxfId="28754" priority="1000" operator="lessThan">
      <formula>-105575</formula>
    </cfRule>
  </conditionalFormatting>
  <conditionalFormatting sqref="BB222:BB224">
    <cfRule type="cellIs" dxfId="28753" priority="997" operator="lessThan">
      <formula>0</formula>
    </cfRule>
    <cfRule type="cellIs" dxfId="28752" priority="998" operator="lessThan">
      <formula>-105575</formula>
    </cfRule>
  </conditionalFormatting>
  <conditionalFormatting sqref="BB222:BB224">
    <cfRule type="cellIs" dxfId="28751" priority="995" operator="lessThan">
      <formula>0</formula>
    </cfRule>
    <cfRule type="cellIs" dxfId="28750" priority="996" operator="lessThan">
      <formula>-105575</formula>
    </cfRule>
  </conditionalFormatting>
  <conditionalFormatting sqref="BB222:BB224">
    <cfRule type="cellIs" dxfId="28749" priority="993" operator="lessThan">
      <formula>0</formula>
    </cfRule>
    <cfRule type="cellIs" dxfId="28748" priority="994" operator="lessThan">
      <formula>-105575</formula>
    </cfRule>
  </conditionalFormatting>
  <conditionalFormatting sqref="BB227:BB230">
    <cfRule type="cellIs" dxfId="28747" priority="991" operator="lessThan">
      <formula>0</formula>
    </cfRule>
    <cfRule type="cellIs" dxfId="28746" priority="992" operator="lessThan">
      <formula>-105575</formula>
    </cfRule>
  </conditionalFormatting>
  <conditionalFormatting sqref="BB227:BB230">
    <cfRule type="cellIs" dxfId="28745" priority="989" operator="lessThan">
      <formula>0</formula>
    </cfRule>
    <cfRule type="cellIs" dxfId="28744" priority="990" operator="lessThan">
      <formula>-105575</formula>
    </cfRule>
  </conditionalFormatting>
  <conditionalFormatting sqref="BB227:BB230">
    <cfRule type="cellIs" dxfId="28743" priority="987" operator="lessThan">
      <formula>0</formula>
    </cfRule>
    <cfRule type="cellIs" dxfId="28742" priority="988" operator="lessThan">
      <formula>-105575</formula>
    </cfRule>
  </conditionalFormatting>
  <conditionalFormatting sqref="BB203 BB220:BB221 BB235:BB243 BB231:BB233 BB212:BB213 BB225:BB226">
    <cfRule type="cellIs" dxfId="28741" priority="985" operator="lessThan">
      <formula>0</formula>
    </cfRule>
    <cfRule type="cellIs" dxfId="28740" priority="986" operator="lessThan">
      <formula>-105575</formula>
    </cfRule>
  </conditionalFormatting>
  <conditionalFormatting sqref="BB220 BB212:BB213 BB235:BB238 BB240:BB243 BB225:BB226 BB231:BB233">
    <cfRule type="cellIs" dxfId="28739" priority="983" operator="lessThan">
      <formula>0</formula>
    </cfRule>
    <cfRule type="cellIs" dxfId="28738" priority="984" operator="lessThan">
      <formula>-105575</formula>
    </cfRule>
  </conditionalFormatting>
  <conditionalFormatting sqref="BB220:BB221 BB243 BB226 BB231:BB236 BB238:BB241 BB203 BB213">
    <cfRule type="cellIs" dxfId="28737" priority="981" operator="lessThan">
      <formula>0</formula>
    </cfRule>
    <cfRule type="cellIs" dxfId="28736" priority="982" operator="lessThan">
      <formula>-105575</formula>
    </cfRule>
  </conditionalFormatting>
  <conditionalFormatting sqref="BB235:BB243 BB231:BB233 BB220 BB212:BB213 BB225:BB226">
    <cfRule type="cellIs" dxfId="28735" priority="979" operator="lessThan">
      <formula>0</formula>
    </cfRule>
    <cfRule type="cellIs" dxfId="28734" priority="980" operator="lessThan">
      <formula>-105575</formula>
    </cfRule>
  </conditionalFormatting>
  <conditionalFormatting sqref="BB220:BB221 BB237:BB243 BB203 BB231:BB235 BB212:BB213 BB225:BB226">
    <cfRule type="cellIs" dxfId="28733" priority="977" operator="lessThan">
      <formula>0</formula>
    </cfRule>
    <cfRule type="cellIs" dxfId="28732" priority="978" operator="lessThan">
      <formula>-105575</formula>
    </cfRule>
  </conditionalFormatting>
  <conditionalFormatting sqref="BB220:BB221 BB237:BB240 BB242:BB243 BB225:BB226 BB231:BB235">
    <cfRule type="cellIs" dxfId="28731" priority="975" operator="lessThan">
      <formula>0</formula>
    </cfRule>
    <cfRule type="cellIs" dxfId="28730" priority="976" operator="lessThan">
      <formula>-105575</formula>
    </cfRule>
  </conditionalFormatting>
  <conditionalFormatting sqref="BB212 BB231 BB233:BB238 BB240:BB243 BB225">
    <cfRule type="cellIs" dxfId="28729" priority="973" operator="lessThan">
      <formula>0</formula>
    </cfRule>
    <cfRule type="cellIs" dxfId="28728" priority="974" operator="lessThan">
      <formula>-105575</formula>
    </cfRule>
  </conditionalFormatting>
  <conditionalFormatting sqref="BB237:BB243 BB231:BB235 BB220:BB221 BB225:BB226">
    <cfRule type="cellIs" dxfId="28727" priority="971" operator="lessThan">
      <formula>0</formula>
    </cfRule>
    <cfRule type="cellIs" dxfId="28726" priority="972" operator="lessThan">
      <formula>-105575</formula>
    </cfRule>
  </conditionalFormatting>
  <conditionalFormatting sqref="BB233:BB237 BB231 BB239:BB243">
    <cfRule type="cellIs" dxfId="28725" priority="969" operator="lessThan">
      <formula>0</formula>
    </cfRule>
    <cfRule type="cellIs" dxfId="28724" priority="970" operator="lessThan">
      <formula>-105575</formula>
    </cfRule>
  </conditionalFormatting>
  <conditionalFormatting sqref="BB233:BB237 BB231 BB239:BB243">
    <cfRule type="cellIs" dxfId="28723" priority="967" operator="lessThan">
      <formula>0</formula>
    </cfRule>
    <cfRule type="cellIs" dxfId="28722" priority="968" operator="lessThan">
      <formula>-105575</formula>
    </cfRule>
  </conditionalFormatting>
  <conditionalFormatting sqref="BB119:BB128 BB106:BB117 BB101:BB104 BB80:BB98">
    <cfRule type="cellIs" dxfId="28721" priority="965" operator="lessThan">
      <formula>0</formula>
    </cfRule>
    <cfRule type="cellIs" dxfId="28720" priority="966" operator="lessThan">
      <formula>-105575</formula>
    </cfRule>
  </conditionalFormatting>
  <conditionalFormatting sqref="BB130 BB132 BB134">
    <cfRule type="cellIs" dxfId="28719" priority="963" operator="lessThan">
      <formula>0</formula>
    </cfRule>
    <cfRule type="cellIs" dxfId="28718" priority="964" operator="lessThan">
      <formula>-105575</formula>
    </cfRule>
  </conditionalFormatting>
  <conditionalFormatting sqref="BB130 BB132 BB134">
    <cfRule type="cellIs" dxfId="28717" priority="961" operator="lessThan">
      <formula>0</formula>
    </cfRule>
    <cfRule type="cellIs" dxfId="28716" priority="962" operator="lessThan">
      <formula>-105575</formula>
    </cfRule>
  </conditionalFormatting>
  <conditionalFormatting sqref="BB129 BB131 BB133 BB135">
    <cfRule type="cellIs" dxfId="28715" priority="959" operator="lessThan">
      <formula>0</formula>
    </cfRule>
    <cfRule type="cellIs" dxfId="28714" priority="960" operator="lessThan">
      <formula>-105575</formula>
    </cfRule>
  </conditionalFormatting>
  <conditionalFormatting sqref="BB140 BB145 BB142:BB143 BB137:BB138">
    <cfRule type="cellIs" dxfId="28713" priority="957" operator="lessThan">
      <formula>0</formula>
    </cfRule>
    <cfRule type="cellIs" dxfId="28712" priority="958" operator="lessThan">
      <formula>-105575</formula>
    </cfRule>
  </conditionalFormatting>
  <conditionalFormatting sqref="BB149">
    <cfRule type="cellIs" dxfId="28711" priority="955" operator="lessThan">
      <formula>0</formula>
    </cfRule>
    <cfRule type="cellIs" dxfId="28710" priority="956" operator="lessThan">
      <formula>-105575</formula>
    </cfRule>
  </conditionalFormatting>
  <conditionalFormatting sqref="BB129:BB138 BB140:BB149">
    <cfRule type="cellIs" dxfId="28709" priority="953" operator="lessThan">
      <formula>0</formula>
    </cfRule>
    <cfRule type="cellIs" dxfId="28708" priority="954" operator="lessThan">
      <formula>-105575</formula>
    </cfRule>
  </conditionalFormatting>
  <conditionalFormatting sqref="BB86:BB87 BB89:BB91 BB141:BB149 BB124:BB133 BB107:BB110 BB112:BB117 BB119:BB122 BB135:BB138 BB101:BB104 BB80:BB84 BB94:BB98">
    <cfRule type="cellIs" dxfId="28707" priority="951" operator="lessThan">
      <formula>0</formula>
    </cfRule>
    <cfRule type="cellIs" dxfId="28706" priority="952" operator="lessThan">
      <formula>-105575</formula>
    </cfRule>
  </conditionalFormatting>
  <conditionalFormatting sqref="BB129 BB131 BB133 BB135">
    <cfRule type="cellIs" dxfId="28705" priority="949" operator="lessThan">
      <formula>0</formula>
    </cfRule>
    <cfRule type="cellIs" dxfId="28704" priority="950" operator="lessThan">
      <formula>-105575</formula>
    </cfRule>
  </conditionalFormatting>
  <conditionalFormatting sqref="BB146 BB144 BB141">
    <cfRule type="cellIs" dxfId="28703" priority="947" operator="lessThan">
      <formula>0</formula>
    </cfRule>
    <cfRule type="cellIs" dxfId="28702" priority="948" operator="lessThan">
      <formula>-105575</formula>
    </cfRule>
  </conditionalFormatting>
  <conditionalFormatting sqref="BB146 BB144 BB141">
    <cfRule type="cellIs" dxfId="28701" priority="945" operator="lessThan">
      <formula>0</formula>
    </cfRule>
    <cfRule type="cellIs" dxfId="28700" priority="946" operator="lessThan">
      <formula>-105575</formula>
    </cfRule>
  </conditionalFormatting>
  <conditionalFormatting sqref="BB140 BB145 BB142:BB143 BB137:BB138">
    <cfRule type="cellIs" dxfId="28699" priority="943" operator="lessThan">
      <formula>0</formula>
    </cfRule>
    <cfRule type="cellIs" dxfId="28698" priority="944" operator="lessThan">
      <formula>-105575</formula>
    </cfRule>
  </conditionalFormatting>
  <conditionalFormatting sqref="BB149">
    <cfRule type="cellIs" dxfId="28697" priority="941" operator="lessThan">
      <formula>0</formula>
    </cfRule>
    <cfRule type="cellIs" dxfId="28696" priority="942" operator="lessThan">
      <formula>-105575</formula>
    </cfRule>
  </conditionalFormatting>
  <conditionalFormatting sqref="BB86:BB87 BB89:BB91 BB141:BB149 BB124:BB133 BB107:BB110 BB112:BB117 BB119:BB122 BB135:BB138 BB101:BB104 BB80:BB84 BB94:BB98">
    <cfRule type="cellIs" dxfId="28695" priority="939" operator="lessThan">
      <formula>0</formula>
    </cfRule>
    <cfRule type="cellIs" dxfId="2869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8693" priority="937" operator="lessThan">
      <formula>0</formula>
    </cfRule>
    <cfRule type="cellIs" dxfId="28692" priority="938" operator="lessThan">
      <formula>-105575</formula>
    </cfRule>
  </conditionalFormatting>
  <conditionalFormatting sqref="BB41">
    <cfRule type="cellIs" dxfId="28691" priority="935" operator="lessThan">
      <formula>0</formula>
    </cfRule>
    <cfRule type="cellIs" dxfId="28690" priority="936" operator="lessThan">
      <formula>-105575</formula>
    </cfRule>
  </conditionalFormatting>
  <conditionalFormatting sqref="BB152:BB155">
    <cfRule type="cellIs" dxfId="28689" priority="933" operator="lessThan">
      <formula>0</formula>
    </cfRule>
    <cfRule type="cellIs" dxfId="28688" priority="934" operator="lessThan">
      <formula>-105575</formula>
    </cfRule>
  </conditionalFormatting>
  <conditionalFormatting sqref="BB152:BB155">
    <cfRule type="cellIs" dxfId="28687" priority="931" operator="lessThan">
      <formula>0</formula>
    </cfRule>
    <cfRule type="cellIs" dxfId="28686" priority="932" operator="lessThan">
      <formula>-105575</formula>
    </cfRule>
  </conditionalFormatting>
  <conditionalFormatting sqref="BB152:BB155">
    <cfRule type="cellIs" dxfId="28685" priority="929" operator="lessThan">
      <formula>0</formula>
    </cfRule>
    <cfRule type="cellIs" dxfId="28684" priority="930" operator="lessThan">
      <formula>-105575</formula>
    </cfRule>
  </conditionalFormatting>
  <conditionalFormatting sqref="BB157:BB158">
    <cfRule type="cellIs" dxfId="28683" priority="927" operator="lessThan">
      <formula>0</formula>
    </cfRule>
    <cfRule type="cellIs" dxfId="28682" priority="928" operator="lessThan">
      <formula>-105575</formula>
    </cfRule>
  </conditionalFormatting>
  <conditionalFormatting sqref="BB157:BB158">
    <cfRule type="cellIs" dxfId="28681" priority="925" operator="lessThan">
      <formula>0</formula>
    </cfRule>
    <cfRule type="cellIs" dxfId="28680" priority="926" operator="lessThan">
      <formula>-105575</formula>
    </cfRule>
  </conditionalFormatting>
  <conditionalFormatting sqref="BB157:BB158">
    <cfRule type="cellIs" dxfId="28679" priority="923" operator="lessThan">
      <formula>0</formula>
    </cfRule>
    <cfRule type="cellIs" dxfId="28678" priority="924" operator="lessThan">
      <formula>-105575</formula>
    </cfRule>
  </conditionalFormatting>
  <conditionalFormatting sqref="BB160:BB161">
    <cfRule type="cellIs" dxfId="28677" priority="921" operator="lessThan">
      <formula>0</formula>
    </cfRule>
    <cfRule type="cellIs" dxfId="28676" priority="922" operator="lessThan">
      <formula>-105575</formula>
    </cfRule>
  </conditionalFormatting>
  <conditionalFormatting sqref="BB160:BB161">
    <cfRule type="cellIs" dxfId="28675" priority="919" operator="lessThan">
      <formula>0</formula>
    </cfRule>
    <cfRule type="cellIs" dxfId="28674" priority="920" operator="lessThan">
      <formula>-105575</formula>
    </cfRule>
  </conditionalFormatting>
  <conditionalFormatting sqref="BB160:BB161">
    <cfRule type="cellIs" dxfId="28673" priority="917" operator="lessThan">
      <formula>0</formula>
    </cfRule>
    <cfRule type="cellIs" dxfId="28672" priority="918" operator="lessThan">
      <formula>-105575</formula>
    </cfRule>
  </conditionalFormatting>
  <conditionalFormatting sqref="BB164:BB167">
    <cfRule type="cellIs" dxfId="28671" priority="915" operator="lessThan">
      <formula>0</formula>
    </cfRule>
    <cfRule type="cellIs" dxfId="28670" priority="916" operator="lessThan">
      <formula>-105575</formula>
    </cfRule>
  </conditionalFormatting>
  <conditionalFormatting sqref="BB164:BB167">
    <cfRule type="cellIs" dxfId="28669" priority="913" operator="lessThan">
      <formula>0</formula>
    </cfRule>
    <cfRule type="cellIs" dxfId="28668" priority="914" operator="lessThan">
      <formula>-105575</formula>
    </cfRule>
  </conditionalFormatting>
  <conditionalFormatting sqref="BB164:BB167">
    <cfRule type="cellIs" dxfId="28667" priority="911" operator="lessThan">
      <formula>0</formula>
    </cfRule>
    <cfRule type="cellIs" dxfId="28666" priority="912" operator="lessThan">
      <formula>-105575</formula>
    </cfRule>
  </conditionalFormatting>
  <conditionalFormatting sqref="BB169:BB177">
    <cfRule type="cellIs" dxfId="28665" priority="909" operator="lessThan">
      <formula>0</formula>
    </cfRule>
    <cfRule type="cellIs" dxfId="28664" priority="910" operator="lessThan">
      <formula>-105575</formula>
    </cfRule>
  </conditionalFormatting>
  <conditionalFormatting sqref="BB169:BB177">
    <cfRule type="cellIs" dxfId="28663" priority="907" operator="lessThan">
      <formula>0</formula>
    </cfRule>
    <cfRule type="cellIs" dxfId="28662" priority="908" operator="lessThan">
      <formula>-105575</formula>
    </cfRule>
  </conditionalFormatting>
  <conditionalFormatting sqref="BB169:BB177">
    <cfRule type="cellIs" dxfId="28661" priority="905" operator="lessThan">
      <formula>0</formula>
    </cfRule>
    <cfRule type="cellIs" dxfId="28660" priority="906" operator="lessThan">
      <formula>-105575</formula>
    </cfRule>
  </conditionalFormatting>
  <conditionalFormatting sqref="BB179:BB180">
    <cfRule type="cellIs" dxfId="28659" priority="903" operator="lessThan">
      <formula>0</formula>
    </cfRule>
    <cfRule type="cellIs" dxfId="28658" priority="904" operator="lessThan">
      <formula>-105575</formula>
    </cfRule>
  </conditionalFormatting>
  <conditionalFormatting sqref="BB179:BB180">
    <cfRule type="cellIs" dxfId="28657" priority="901" operator="lessThan">
      <formula>0</formula>
    </cfRule>
    <cfRule type="cellIs" dxfId="28656" priority="902" operator="lessThan">
      <formula>-105575</formula>
    </cfRule>
  </conditionalFormatting>
  <conditionalFormatting sqref="BB179:BB180">
    <cfRule type="cellIs" dxfId="28655" priority="899" operator="lessThan">
      <formula>0</formula>
    </cfRule>
    <cfRule type="cellIs" dxfId="28654" priority="900" operator="lessThan">
      <formula>-105575</formula>
    </cfRule>
  </conditionalFormatting>
  <conditionalFormatting sqref="BB183:BB189">
    <cfRule type="cellIs" dxfId="28653" priority="897" operator="lessThan">
      <formula>0</formula>
    </cfRule>
    <cfRule type="cellIs" dxfId="28652" priority="898" operator="lessThan">
      <formula>-105575</formula>
    </cfRule>
  </conditionalFormatting>
  <conditionalFormatting sqref="BB183:BB189">
    <cfRule type="cellIs" dxfId="28651" priority="895" operator="lessThan">
      <formula>0</formula>
    </cfRule>
    <cfRule type="cellIs" dxfId="28650" priority="896" operator="lessThan">
      <formula>-105575</formula>
    </cfRule>
  </conditionalFormatting>
  <conditionalFormatting sqref="BB183:BB189">
    <cfRule type="cellIs" dxfId="28649" priority="893" operator="lessThan">
      <formula>0</formula>
    </cfRule>
    <cfRule type="cellIs" dxfId="28648" priority="894" operator="lessThan">
      <formula>-105575</formula>
    </cfRule>
  </conditionalFormatting>
  <conditionalFormatting sqref="BB191:BB192">
    <cfRule type="cellIs" dxfId="28647" priority="891" operator="lessThan">
      <formula>0</formula>
    </cfRule>
    <cfRule type="cellIs" dxfId="28646" priority="892" operator="lessThan">
      <formula>-105575</formula>
    </cfRule>
  </conditionalFormatting>
  <conditionalFormatting sqref="BB191:BB192">
    <cfRule type="cellIs" dxfId="28645" priority="889" operator="lessThan">
      <formula>0</formula>
    </cfRule>
    <cfRule type="cellIs" dxfId="28644" priority="890" operator="lessThan">
      <formula>-105575</formula>
    </cfRule>
  </conditionalFormatting>
  <conditionalFormatting sqref="BB191:BB192">
    <cfRule type="cellIs" dxfId="28643" priority="887" operator="lessThan">
      <formula>0</formula>
    </cfRule>
    <cfRule type="cellIs" dxfId="28642" priority="888" operator="lessThan">
      <formula>-105575</formula>
    </cfRule>
  </conditionalFormatting>
  <conditionalFormatting sqref="BB194:BB195">
    <cfRule type="cellIs" dxfId="28641" priority="885" operator="lessThan">
      <formula>0</formula>
    </cfRule>
    <cfRule type="cellIs" dxfId="28640" priority="886" operator="lessThan">
      <formula>-105575</formula>
    </cfRule>
  </conditionalFormatting>
  <conditionalFormatting sqref="BB194:BB195">
    <cfRule type="cellIs" dxfId="28639" priority="883" operator="lessThan">
      <formula>0</formula>
    </cfRule>
    <cfRule type="cellIs" dxfId="28638" priority="884" operator="lessThan">
      <formula>-105575</formula>
    </cfRule>
  </conditionalFormatting>
  <conditionalFormatting sqref="BB194:BB195">
    <cfRule type="cellIs" dxfId="28637" priority="881" operator="lessThan">
      <formula>0</formula>
    </cfRule>
    <cfRule type="cellIs" dxfId="28636" priority="882" operator="lessThan">
      <formula>-105575</formula>
    </cfRule>
  </conditionalFormatting>
  <conditionalFormatting sqref="BB199:BB202">
    <cfRule type="cellIs" dxfId="28635" priority="879" operator="lessThan">
      <formula>0</formula>
    </cfRule>
    <cfRule type="cellIs" dxfId="28634" priority="880" operator="lessThan">
      <formula>-105575</formula>
    </cfRule>
  </conditionalFormatting>
  <conditionalFormatting sqref="BB199:BB202">
    <cfRule type="cellIs" dxfId="28633" priority="877" operator="lessThan">
      <formula>0</formula>
    </cfRule>
    <cfRule type="cellIs" dxfId="28632" priority="878" operator="lessThan">
      <formula>-105575</formula>
    </cfRule>
  </conditionalFormatting>
  <conditionalFormatting sqref="BB199:BB202">
    <cfRule type="cellIs" dxfId="28631" priority="875" operator="lessThan">
      <formula>0</formula>
    </cfRule>
    <cfRule type="cellIs" dxfId="28630" priority="876" operator="lessThan">
      <formula>-105575</formula>
    </cfRule>
  </conditionalFormatting>
  <conditionalFormatting sqref="BB204:BB208">
    <cfRule type="cellIs" dxfId="28629" priority="873" operator="lessThan">
      <formula>0</formula>
    </cfRule>
    <cfRule type="cellIs" dxfId="28628" priority="874" operator="lessThan">
      <formula>-105575</formula>
    </cfRule>
  </conditionalFormatting>
  <conditionalFormatting sqref="BB204:BB208">
    <cfRule type="cellIs" dxfId="28627" priority="871" operator="lessThan">
      <formula>0</formula>
    </cfRule>
    <cfRule type="cellIs" dxfId="28626" priority="872" operator="lessThan">
      <formula>-105575</formula>
    </cfRule>
  </conditionalFormatting>
  <conditionalFormatting sqref="BB204:BB208">
    <cfRule type="cellIs" dxfId="28625" priority="869" operator="lessThan">
      <formula>0</formula>
    </cfRule>
    <cfRule type="cellIs" dxfId="28624" priority="870" operator="lessThan">
      <formula>-105575</formula>
    </cfRule>
  </conditionalFormatting>
  <conditionalFormatting sqref="BB210:BB211">
    <cfRule type="cellIs" dxfId="28623" priority="867" operator="lessThan">
      <formula>0</formula>
    </cfRule>
    <cfRule type="cellIs" dxfId="28622" priority="868" operator="lessThan">
      <formula>-105575</formula>
    </cfRule>
  </conditionalFormatting>
  <conditionalFormatting sqref="BB210:BB211">
    <cfRule type="cellIs" dxfId="28621" priority="865" operator="lessThan">
      <formula>0</formula>
    </cfRule>
    <cfRule type="cellIs" dxfId="28620" priority="866" operator="lessThan">
      <formula>-105575</formula>
    </cfRule>
  </conditionalFormatting>
  <conditionalFormatting sqref="BB210:BB211">
    <cfRule type="cellIs" dxfId="28619" priority="863" operator="lessThan">
      <formula>0</formula>
    </cfRule>
    <cfRule type="cellIs" dxfId="28618" priority="864" operator="lessThan">
      <formula>-105575</formula>
    </cfRule>
  </conditionalFormatting>
  <conditionalFormatting sqref="BB214:BB219">
    <cfRule type="cellIs" dxfId="28617" priority="861" operator="lessThan">
      <formula>0</formula>
    </cfRule>
    <cfRule type="cellIs" dxfId="28616" priority="862" operator="lessThan">
      <formula>-105575</formula>
    </cfRule>
  </conditionalFormatting>
  <conditionalFormatting sqref="BB214:BB219">
    <cfRule type="cellIs" dxfId="28615" priority="859" operator="lessThan">
      <formula>0</formula>
    </cfRule>
    <cfRule type="cellIs" dxfId="28614" priority="860" operator="lessThan">
      <formula>-105575</formula>
    </cfRule>
  </conditionalFormatting>
  <conditionalFormatting sqref="BB214:BB219">
    <cfRule type="cellIs" dxfId="28613" priority="857" operator="lessThan">
      <formula>0</formula>
    </cfRule>
    <cfRule type="cellIs" dxfId="28612" priority="858" operator="lessThan">
      <formula>-105575</formula>
    </cfRule>
  </conditionalFormatting>
  <conditionalFormatting sqref="BB222:BB224">
    <cfRule type="cellIs" dxfId="28611" priority="855" operator="lessThan">
      <formula>0</formula>
    </cfRule>
    <cfRule type="cellIs" dxfId="28610" priority="856" operator="lessThan">
      <formula>-105575</formula>
    </cfRule>
  </conditionalFormatting>
  <conditionalFormatting sqref="BB222:BB224">
    <cfRule type="cellIs" dxfId="28609" priority="853" operator="lessThan">
      <formula>0</formula>
    </cfRule>
    <cfRule type="cellIs" dxfId="28608" priority="854" operator="lessThan">
      <formula>-105575</formula>
    </cfRule>
  </conditionalFormatting>
  <conditionalFormatting sqref="BB222:BB224">
    <cfRule type="cellIs" dxfId="28607" priority="851" operator="lessThan">
      <formula>0</formula>
    </cfRule>
    <cfRule type="cellIs" dxfId="28606" priority="852" operator="lessThan">
      <formula>-105575</formula>
    </cfRule>
  </conditionalFormatting>
  <conditionalFormatting sqref="BB227:BB230">
    <cfRule type="cellIs" dxfId="28605" priority="849" operator="lessThan">
      <formula>0</formula>
    </cfRule>
    <cfRule type="cellIs" dxfId="28604" priority="850" operator="lessThan">
      <formula>-105575</formula>
    </cfRule>
  </conditionalFormatting>
  <conditionalFormatting sqref="BB227:BB230">
    <cfRule type="cellIs" dxfId="28603" priority="847" operator="lessThan">
      <formula>0</formula>
    </cfRule>
    <cfRule type="cellIs" dxfId="28602" priority="848" operator="lessThan">
      <formula>-105575</formula>
    </cfRule>
  </conditionalFormatting>
  <conditionalFormatting sqref="BB227:BB230">
    <cfRule type="cellIs" dxfId="28601" priority="845" operator="lessThan">
      <formula>0</formula>
    </cfRule>
    <cfRule type="cellIs" dxfId="28600" priority="846" operator="lessThan">
      <formula>-105575</formula>
    </cfRule>
  </conditionalFormatting>
  <conditionalFormatting sqref="BB246:BB249">
    <cfRule type="cellIs" dxfId="28599" priority="843" operator="lessThan">
      <formula>0</formula>
    </cfRule>
    <cfRule type="cellIs" dxfId="28598" priority="844" operator="lessThan">
      <formula>-105575</formula>
    </cfRule>
  </conditionalFormatting>
  <conditionalFormatting sqref="BB246:BB249">
    <cfRule type="cellIs" dxfId="28597" priority="841" operator="lessThan">
      <formula>0</formula>
    </cfRule>
    <cfRule type="cellIs" dxfId="28596" priority="842" operator="lessThan">
      <formula>-105575</formula>
    </cfRule>
  </conditionalFormatting>
  <conditionalFormatting sqref="BB246:BB249">
    <cfRule type="cellIs" dxfId="28595" priority="839" operator="lessThan">
      <formula>0</formula>
    </cfRule>
    <cfRule type="cellIs" dxfId="28594" priority="840" operator="lessThan">
      <formula>-105575</formula>
    </cfRule>
  </conditionalFormatting>
  <conditionalFormatting sqref="BB246:BB249">
    <cfRule type="cellIs" dxfId="28593" priority="837" operator="lessThan">
      <formula>0</formula>
    </cfRule>
    <cfRule type="cellIs" dxfId="28592" priority="838" operator="lessThan">
      <formula>-105575</formula>
    </cfRule>
  </conditionalFormatting>
  <conditionalFormatting sqref="BB246:BB249">
    <cfRule type="cellIs" dxfId="28591" priority="835" operator="lessThan">
      <formula>0</formula>
    </cfRule>
    <cfRule type="cellIs" dxfId="28590" priority="836" operator="lessThan">
      <formula>-105575</formula>
    </cfRule>
  </conditionalFormatting>
  <conditionalFormatting sqref="BB246:BB249">
    <cfRule type="cellIs" dxfId="28589" priority="833" operator="lessThan">
      <formula>0</formula>
    </cfRule>
    <cfRule type="cellIs" dxfId="28588" priority="834" operator="lessThan">
      <formula>-105575</formula>
    </cfRule>
  </conditionalFormatting>
  <conditionalFormatting sqref="BB246:BB249">
    <cfRule type="cellIs" dxfId="28587" priority="831" operator="lessThan">
      <formula>0</formula>
    </cfRule>
    <cfRule type="cellIs" dxfId="28586" priority="832" operator="lessThan">
      <formula>-105575</formula>
    </cfRule>
  </conditionalFormatting>
  <conditionalFormatting sqref="BB246:BB249">
    <cfRule type="cellIs" dxfId="28585" priority="829" operator="lessThan">
      <formula>0</formula>
    </cfRule>
    <cfRule type="cellIs" dxfId="28584" priority="830" operator="lessThan">
      <formula>-105575</formula>
    </cfRule>
  </conditionalFormatting>
  <conditionalFormatting sqref="BB246:BB249">
    <cfRule type="cellIs" dxfId="28583" priority="827" operator="lessThan">
      <formula>0</formula>
    </cfRule>
    <cfRule type="cellIs" dxfId="28582" priority="828" operator="lessThan">
      <formula>-105575</formula>
    </cfRule>
  </conditionalFormatting>
  <conditionalFormatting sqref="BB251:BB253">
    <cfRule type="cellIs" dxfId="28581" priority="825" operator="lessThan">
      <formula>0</formula>
    </cfRule>
    <cfRule type="cellIs" dxfId="28580" priority="826" operator="lessThan">
      <formula>-105575</formula>
    </cfRule>
  </conditionalFormatting>
  <conditionalFormatting sqref="BB251:BB253">
    <cfRule type="cellIs" dxfId="28579" priority="823" operator="lessThan">
      <formula>0</formula>
    </cfRule>
    <cfRule type="cellIs" dxfId="28578" priority="824" operator="lessThan">
      <formula>-105575</formula>
    </cfRule>
  </conditionalFormatting>
  <conditionalFormatting sqref="BB251:BB253">
    <cfRule type="cellIs" dxfId="28577" priority="821" operator="lessThan">
      <formula>0</formula>
    </cfRule>
    <cfRule type="cellIs" dxfId="28576" priority="822" operator="lessThan">
      <formula>-105575</formula>
    </cfRule>
  </conditionalFormatting>
  <conditionalFormatting sqref="BB251:BB253">
    <cfRule type="cellIs" dxfId="28575" priority="819" operator="lessThan">
      <formula>0</formula>
    </cfRule>
    <cfRule type="cellIs" dxfId="28574" priority="820" operator="lessThan">
      <formula>-105575</formula>
    </cfRule>
  </conditionalFormatting>
  <conditionalFormatting sqref="BB251:BB253">
    <cfRule type="cellIs" dxfId="28573" priority="817" operator="lessThan">
      <formula>0</formula>
    </cfRule>
    <cfRule type="cellIs" dxfId="28572" priority="818" operator="lessThan">
      <formula>-105575</formula>
    </cfRule>
  </conditionalFormatting>
  <conditionalFormatting sqref="BB251:BB253">
    <cfRule type="cellIs" dxfId="28571" priority="815" operator="lessThan">
      <formula>0</formula>
    </cfRule>
    <cfRule type="cellIs" dxfId="28570" priority="816" operator="lessThan">
      <formula>-105575</formula>
    </cfRule>
  </conditionalFormatting>
  <conditionalFormatting sqref="BB251:BB253">
    <cfRule type="cellIs" dxfId="28569" priority="813" operator="lessThan">
      <formula>0</formula>
    </cfRule>
    <cfRule type="cellIs" dxfId="28568" priority="814" operator="lessThan">
      <formula>-105575</formula>
    </cfRule>
  </conditionalFormatting>
  <conditionalFormatting sqref="BB251:BB253">
    <cfRule type="cellIs" dxfId="28567" priority="811" operator="lessThan">
      <formula>0</formula>
    </cfRule>
    <cfRule type="cellIs" dxfId="28566" priority="812" operator="lessThan">
      <formula>-105575</formula>
    </cfRule>
  </conditionalFormatting>
  <conditionalFormatting sqref="BB251:BB253">
    <cfRule type="cellIs" dxfId="28565" priority="809" operator="lessThan">
      <formula>0</formula>
    </cfRule>
    <cfRule type="cellIs" dxfId="28564" priority="810" operator="lessThan">
      <formula>-105575</formula>
    </cfRule>
  </conditionalFormatting>
  <conditionalFormatting sqref="BB255:BB257">
    <cfRule type="cellIs" dxfId="28563" priority="807" operator="lessThan">
      <formula>0</formula>
    </cfRule>
    <cfRule type="cellIs" dxfId="28562" priority="808" operator="lessThan">
      <formula>-105575</formula>
    </cfRule>
  </conditionalFormatting>
  <conditionalFormatting sqref="BB255:BB257">
    <cfRule type="cellIs" dxfId="28561" priority="805" operator="lessThan">
      <formula>0</formula>
    </cfRule>
    <cfRule type="cellIs" dxfId="28560" priority="806" operator="lessThan">
      <formula>-105575</formula>
    </cfRule>
  </conditionalFormatting>
  <conditionalFormatting sqref="BB255:BB257">
    <cfRule type="cellIs" dxfId="28559" priority="803" operator="lessThan">
      <formula>0</formula>
    </cfRule>
    <cfRule type="cellIs" dxfId="28558" priority="804" operator="lessThan">
      <formula>-105575</formula>
    </cfRule>
  </conditionalFormatting>
  <conditionalFormatting sqref="BB255:BB257">
    <cfRule type="cellIs" dxfId="28557" priority="801" operator="lessThan">
      <formula>0</formula>
    </cfRule>
    <cfRule type="cellIs" dxfId="28556" priority="802" operator="lessThan">
      <formula>-105575</formula>
    </cfRule>
  </conditionalFormatting>
  <conditionalFormatting sqref="BB255:BB257">
    <cfRule type="cellIs" dxfId="28555" priority="799" operator="lessThan">
      <formula>0</formula>
    </cfRule>
    <cfRule type="cellIs" dxfId="28554" priority="800" operator="lessThan">
      <formula>-105575</formula>
    </cfRule>
  </conditionalFormatting>
  <conditionalFormatting sqref="BB255:BB257">
    <cfRule type="cellIs" dxfId="28553" priority="797" operator="lessThan">
      <formula>0</formula>
    </cfRule>
    <cfRule type="cellIs" dxfId="28552" priority="798" operator="lessThan">
      <formula>-105575</formula>
    </cfRule>
  </conditionalFormatting>
  <conditionalFormatting sqref="BB255:BB257">
    <cfRule type="cellIs" dxfId="28551" priority="795" operator="lessThan">
      <formula>0</formula>
    </cfRule>
    <cfRule type="cellIs" dxfId="28550" priority="796" operator="lessThan">
      <formula>-105575</formula>
    </cfRule>
  </conditionalFormatting>
  <conditionalFormatting sqref="BB255:BB257">
    <cfRule type="cellIs" dxfId="28549" priority="793" operator="lessThan">
      <formula>0</formula>
    </cfRule>
    <cfRule type="cellIs" dxfId="28548" priority="794" operator="lessThan">
      <formula>-105575</formula>
    </cfRule>
  </conditionalFormatting>
  <conditionalFormatting sqref="BB255:BB257">
    <cfRule type="cellIs" dxfId="28547" priority="791" operator="lessThan">
      <formula>0</formula>
    </cfRule>
    <cfRule type="cellIs" dxfId="28546" priority="792" operator="lessThan">
      <formula>-105575</formula>
    </cfRule>
  </conditionalFormatting>
  <conditionalFormatting sqref="BB260:BB262">
    <cfRule type="cellIs" dxfId="28545" priority="789" operator="lessThan">
      <formula>0</formula>
    </cfRule>
    <cfRule type="cellIs" dxfId="28544" priority="790" operator="lessThan">
      <formula>-105575</formula>
    </cfRule>
  </conditionalFormatting>
  <conditionalFormatting sqref="BB260:BB262">
    <cfRule type="cellIs" dxfId="28543" priority="787" operator="lessThan">
      <formula>0</formula>
    </cfRule>
    <cfRule type="cellIs" dxfId="28542" priority="788" operator="lessThan">
      <formula>-105575</formula>
    </cfRule>
  </conditionalFormatting>
  <conditionalFormatting sqref="BB260:BB262">
    <cfRule type="cellIs" dxfId="28541" priority="785" operator="lessThan">
      <formula>0</formula>
    </cfRule>
    <cfRule type="cellIs" dxfId="28540" priority="786" operator="lessThan">
      <formula>-105575</formula>
    </cfRule>
  </conditionalFormatting>
  <conditionalFormatting sqref="BB260:BB262">
    <cfRule type="cellIs" dxfId="28539" priority="783" operator="lessThan">
      <formula>0</formula>
    </cfRule>
    <cfRule type="cellIs" dxfId="28538" priority="784" operator="lessThan">
      <formula>-105575</formula>
    </cfRule>
  </conditionalFormatting>
  <conditionalFormatting sqref="BB260:BB262">
    <cfRule type="cellIs" dxfId="28537" priority="781" operator="lessThan">
      <formula>0</formula>
    </cfRule>
    <cfRule type="cellIs" dxfId="28536" priority="782" operator="lessThan">
      <formula>-105575</formula>
    </cfRule>
  </conditionalFormatting>
  <conditionalFormatting sqref="BB260:BB262">
    <cfRule type="cellIs" dxfId="28535" priority="779" operator="lessThan">
      <formula>0</formula>
    </cfRule>
    <cfRule type="cellIs" dxfId="28534" priority="780" operator="lessThan">
      <formula>-105575</formula>
    </cfRule>
  </conditionalFormatting>
  <conditionalFormatting sqref="BB260:BB262">
    <cfRule type="cellIs" dxfId="28533" priority="777" operator="lessThan">
      <formula>0</formula>
    </cfRule>
    <cfRule type="cellIs" dxfId="28532" priority="778" operator="lessThan">
      <formula>-105575</formula>
    </cfRule>
  </conditionalFormatting>
  <conditionalFormatting sqref="BB260:BB262">
    <cfRule type="cellIs" dxfId="28531" priority="775" operator="lessThan">
      <formula>0</formula>
    </cfRule>
    <cfRule type="cellIs" dxfId="28530" priority="776" operator="lessThan">
      <formula>-105575</formula>
    </cfRule>
  </conditionalFormatting>
  <conditionalFormatting sqref="BB260:BB262">
    <cfRule type="cellIs" dxfId="28529" priority="773" operator="lessThan">
      <formula>0</formula>
    </cfRule>
    <cfRule type="cellIs" dxfId="28528" priority="774" operator="lessThan">
      <formula>-105575</formula>
    </cfRule>
  </conditionalFormatting>
  <conditionalFormatting sqref="BB264:BB267">
    <cfRule type="cellIs" dxfId="28527" priority="771" operator="lessThan">
      <formula>0</formula>
    </cfRule>
    <cfRule type="cellIs" dxfId="28526" priority="772" operator="lessThan">
      <formula>-105575</formula>
    </cfRule>
  </conditionalFormatting>
  <conditionalFormatting sqref="BB264:BB267">
    <cfRule type="cellIs" dxfId="28525" priority="769" operator="lessThan">
      <formula>0</formula>
    </cfRule>
    <cfRule type="cellIs" dxfId="28524" priority="770" operator="lessThan">
      <formula>-105575</formula>
    </cfRule>
  </conditionalFormatting>
  <conditionalFormatting sqref="BB264:BB267">
    <cfRule type="cellIs" dxfId="28523" priority="767" operator="lessThan">
      <formula>0</formula>
    </cfRule>
    <cfRule type="cellIs" dxfId="28522" priority="768" operator="lessThan">
      <formula>-105575</formula>
    </cfRule>
  </conditionalFormatting>
  <conditionalFormatting sqref="BB264:BB267">
    <cfRule type="cellIs" dxfId="28521" priority="765" operator="lessThan">
      <formula>0</formula>
    </cfRule>
    <cfRule type="cellIs" dxfId="28520" priority="766" operator="lessThan">
      <formula>-105575</formula>
    </cfRule>
  </conditionalFormatting>
  <conditionalFormatting sqref="BB264:BB267">
    <cfRule type="cellIs" dxfId="28519" priority="763" operator="lessThan">
      <formula>0</formula>
    </cfRule>
    <cfRule type="cellIs" dxfId="28518" priority="764" operator="lessThan">
      <formula>-105575</formula>
    </cfRule>
  </conditionalFormatting>
  <conditionalFormatting sqref="BB264:BB267">
    <cfRule type="cellIs" dxfId="28517" priority="761" operator="lessThan">
      <formula>0</formula>
    </cfRule>
    <cfRule type="cellIs" dxfId="28516" priority="762" operator="lessThan">
      <formula>-105575</formula>
    </cfRule>
  </conditionalFormatting>
  <conditionalFormatting sqref="BB264:BB267">
    <cfRule type="cellIs" dxfId="28515" priority="759" operator="lessThan">
      <formula>0</formula>
    </cfRule>
    <cfRule type="cellIs" dxfId="28514" priority="760" operator="lessThan">
      <formula>-105575</formula>
    </cfRule>
  </conditionalFormatting>
  <conditionalFormatting sqref="BB264:BB267">
    <cfRule type="cellIs" dxfId="28513" priority="757" operator="lessThan">
      <formula>0</formula>
    </cfRule>
    <cfRule type="cellIs" dxfId="28512" priority="758" operator="lessThan">
      <formula>-105575</formula>
    </cfRule>
  </conditionalFormatting>
  <conditionalFormatting sqref="BB264:BB267">
    <cfRule type="cellIs" dxfId="28511" priority="755" operator="lessThan">
      <formula>0</formula>
    </cfRule>
    <cfRule type="cellIs" dxfId="28510" priority="756" operator="lessThan">
      <formula>-105575</formula>
    </cfRule>
  </conditionalFormatting>
  <conditionalFormatting sqref="BB270:BB272">
    <cfRule type="cellIs" dxfId="28509" priority="753" operator="lessThan">
      <formula>0</formula>
    </cfRule>
    <cfRule type="cellIs" dxfId="28508" priority="754" operator="lessThan">
      <formula>-105575</formula>
    </cfRule>
  </conditionalFormatting>
  <conditionalFormatting sqref="BB270:BB272">
    <cfRule type="cellIs" dxfId="28507" priority="751" operator="lessThan">
      <formula>0</formula>
    </cfRule>
    <cfRule type="cellIs" dxfId="28506" priority="752" operator="lessThan">
      <formula>-105575</formula>
    </cfRule>
  </conditionalFormatting>
  <conditionalFormatting sqref="BB270:BB272">
    <cfRule type="cellIs" dxfId="28505" priority="749" operator="lessThan">
      <formula>0</formula>
    </cfRule>
    <cfRule type="cellIs" dxfId="28504" priority="750" operator="lessThan">
      <formula>-105575</formula>
    </cfRule>
  </conditionalFormatting>
  <conditionalFormatting sqref="BB270:BB272">
    <cfRule type="cellIs" dxfId="28503" priority="747" operator="lessThan">
      <formula>0</formula>
    </cfRule>
    <cfRule type="cellIs" dxfId="28502" priority="748" operator="lessThan">
      <formula>-105575</formula>
    </cfRule>
  </conditionalFormatting>
  <conditionalFormatting sqref="BB270:BB272">
    <cfRule type="cellIs" dxfId="28501" priority="745" operator="lessThan">
      <formula>0</formula>
    </cfRule>
    <cfRule type="cellIs" dxfId="28500" priority="746" operator="lessThan">
      <formula>-105575</formula>
    </cfRule>
  </conditionalFormatting>
  <conditionalFormatting sqref="BB270:BB272">
    <cfRule type="cellIs" dxfId="28499" priority="743" operator="lessThan">
      <formula>0</formula>
    </cfRule>
    <cfRule type="cellIs" dxfId="28498" priority="744" operator="lessThan">
      <formula>-105575</formula>
    </cfRule>
  </conditionalFormatting>
  <conditionalFormatting sqref="BB270:BB272">
    <cfRule type="cellIs" dxfId="28497" priority="741" operator="lessThan">
      <formula>0</formula>
    </cfRule>
    <cfRule type="cellIs" dxfId="28496" priority="742" operator="lessThan">
      <formula>-105575</formula>
    </cfRule>
  </conditionalFormatting>
  <conditionalFormatting sqref="BB270:BB272">
    <cfRule type="cellIs" dxfId="28495" priority="739" operator="lessThan">
      <formula>0</formula>
    </cfRule>
    <cfRule type="cellIs" dxfId="28494" priority="740" operator="lessThan">
      <formula>-105575</formula>
    </cfRule>
  </conditionalFormatting>
  <conditionalFormatting sqref="BB270:BB272">
    <cfRule type="cellIs" dxfId="28493" priority="737" operator="lessThan">
      <formula>0</formula>
    </cfRule>
    <cfRule type="cellIs" dxfId="28492" priority="738" operator="lessThan">
      <formula>-105575</formula>
    </cfRule>
  </conditionalFormatting>
  <conditionalFormatting sqref="BB274:BB275">
    <cfRule type="cellIs" dxfId="28491" priority="735" operator="lessThan">
      <formula>0</formula>
    </cfRule>
    <cfRule type="cellIs" dxfId="28490" priority="736" operator="lessThan">
      <formula>-105575</formula>
    </cfRule>
  </conditionalFormatting>
  <conditionalFormatting sqref="BB274:BB275">
    <cfRule type="cellIs" dxfId="28489" priority="733" operator="lessThan">
      <formula>0</formula>
    </cfRule>
    <cfRule type="cellIs" dxfId="28488" priority="734" operator="lessThan">
      <formula>-105575</formula>
    </cfRule>
  </conditionalFormatting>
  <conditionalFormatting sqref="BB274:BB275">
    <cfRule type="cellIs" dxfId="28487" priority="731" operator="lessThan">
      <formula>0</formula>
    </cfRule>
    <cfRule type="cellIs" dxfId="28486" priority="732" operator="lessThan">
      <formula>-105575</formula>
    </cfRule>
  </conditionalFormatting>
  <conditionalFormatting sqref="BB274:BB275">
    <cfRule type="cellIs" dxfId="28485" priority="729" operator="lessThan">
      <formula>0</formula>
    </cfRule>
    <cfRule type="cellIs" dxfId="28484" priority="730" operator="lessThan">
      <formula>-105575</formula>
    </cfRule>
  </conditionalFormatting>
  <conditionalFormatting sqref="BB274:BB275">
    <cfRule type="cellIs" dxfId="28483" priority="727" operator="lessThan">
      <formula>0</formula>
    </cfRule>
    <cfRule type="cellIs" dxfId="28482" priority="728" operator="lessThan">
      <formula>-105575</formula>
    </cfRule>
  </conditionalFormatting>
  <conditionalFormatting sqref="BB274:BB275">
    <cfRule type="cellIs" dxfId="28481" priority="725" operator="lessThan">
      <formula>0</formula>
    </cfRule>
    <cfRule type="cellIs" dxfId="28480" priority="726" operator="lessThan">
      <formula>-105575</formula>
    </cfRule>
  </conditionalFormatting>
  <conditionalFormatting sqref="BB274:BB275">
    <cfRule type="cellIs" dxfId="28479" priority="723" operator="lessThan">
      <formula>0</formula>
    </cfRule>
    <cfRule type="cellIs" dxfId="28478" priority="724" operator="lessThan">
      <formula>-105575</formula>
    </cfRule>
  </conditionalFormatting>
  <conditionalFormatting sqref="BB274:BB275">
    <cfRule type="cellIs" dxfId="28477" priority="721" operator="lessThan">
      <formula>0</formula>
    </cfRule>
    <cfRule type="cellIs" dxfId="28476" priority="722" operator="lessThan">
      <formula>-105575</formula>
    </cfRule>
  </conditionalFormatting>
  <conditionalFormatting sqref="BB274:BB275">
    <cfRule type="cellIs" dxfId="28475" priority="719" operator="lessThan">
      <formula>0</formula>
    </cfRule>
    <cfRule type="cellIs" dxfId="28474" priority="720" operator="lessThan">
      <formula>-105575</formula>
    </cfRule>
  </conditionalFormatting>
  <conditionalFormatting sqref="BB278:BB282">
    <cfRule type="cellIs" dxfId="28473" priority="717" operator="lessThan">
      <formula>0</formula>
    </cfRule>
    <cfRule type="cellIs" dxfId="28472" priority="718" operator="lessThan">
      <formula>-105575</formula>
    </cfRule>
  </conditionalFormatting>
  <conditionalFormatting sqref="BB278:BB282">
    <cfRule type="cellIs" dxfId="28471" priority="715" operator="lessThan">
      <formula>0</formula>
    </cfRule>
    <cfRule type="cellIs" dxfId="28470" priority="716" operator="lessThan">
      <formula>-105575</formula>
    </cfRule>
  </conditionalFormatting>
  <conditionalFormatting sqref="BB278:BB282">
    <cfRule type="cellIs" dxfId="28469" priority="713" operator="lessThan">
      <formula>0</formula>
    </cfRule>
    <cfRule type="cellIs" dxfId="28468" priority="714" operator="lessThan">
      <formula>-105575</formula>
    </cfRule>
  </conditionalFormatting>
  <conditionalFormatting sqref="BB278:BB282">
    <cfRule type="cellIs" dxfId="28467" priority="711" operator="lessThan">
      <formula>0</formula>
    </cfRule>
    <cfRule type="cellIs" dxfId="28466" priority="712" operator="lessThan">
      <formula>-105575</formula>
    </cfRule>
  </conditionalFormatting>
  <conditionalFormatting sqref="BB278:BB282">
    <cfRule type="cellIs" dxfId="28465" priority="709" operator="lessThan">
      <formula>0</formula>
    </cfRule>
    <cfRule type="cellIs" dxfId="28464" priority="710" operator="lessThan">
      <formula>-105575</formula>
    </cfRule>
  </conditionalFormatting>
  <conditionalFormatting sqref="BB278:BB282">
    <cfRule type="cellIs" dxfId="28463" priority="707" operator="lessThan">
      <formula>0</formula>
    </cfRule>
    <cfRule type="cellIs" dxfId="28462" priority="708" operator="lessThan">
      <formula>-105575</formula>
    </cfRule>
  </conditionalFormatting>
  <conditionalFormatting sqref="BB278:BB282">
    <cfRule type="cellIs" dxfId="28461" priority="705" operator="lessThan">
      <formula>0</formula>
    </cfRule>
    <cfRule type="cellIs" dxfId="28460" priority="706" operator="lessThan">
      <formula>-105575</formula>
    </cfRule>
  </conditionalFormatting>
  <conditionalFormatting sqref="BB278:BB282">
    <cfRule type="cellIs" dxfId="28459" priority="703" operator="lessThan">
      <formula>0</formula>
    </cfRule>
    <cfRule type="cellIs" dxfId="28458" priority="704" operator="lessThan">
      <formula>-105575</formula>
    </cfRule>
  </conditionalFormatting>
  <conditionalFormatting sqref="BB278:BB282">
    <cfRule type="cellIs" dxfId="28457" priority="701" operator="lessThan">
      <formula>0</formula>
    </cfRule>
    <cfRule type="cellIs" dxfId="28456" priority="702" operator="lessThan">
      <formula>-105575</formula>
    </cfRule>
  </conditionalFormatting>
  <conditionalFormatting sqref="BB285:BB288">
    <cfRule type="cellIs" dxfId="28455" priority="699" operator="lessThan">
      <formula>0</formula>
    </cfRule>
    <cfRule type="cellIs" dxfId="28454" priority="700" operator="lessThan">
      <formula>-105575</formula>
    </cfRule>
  </conditionalFormatting>
  <conditionalFormatting sqref="BB285:BB288">
    <cfRule type="cellIs" dxfId="28453" priority="697" operator="lessThan">
      <formula>0</formula>
    </cfRule>
    <cfRule type="cellIs" dxfId="28452" priority="698" operator="lessThan">
      <formula>-105575</formula>
    </cfRule>
  </conditionalFormatting>
  <conditionalFormatting sqref="BB285:BB288">
    <cfRule type="cellIs" dxfId="28451" priority="695" operator="lessThan">
      <formula>0</formula>
    </cfRule>
    <cfRule type="cellIs" dxfId="28450" priority="696" operator="lessThan">
      <formula>-105575</formula>
    </cfRule>
  </conditionalFormatting>
  <conditionalFormatting sqref="BB285:BB288">
    <cfRule type="cellIs" dxfId="28449" priority="693" operator="lessThan">
      <formula>0</formula>
    </cfRule>
    <cfRule type="cellIs" dxfId="28448" priority="694" operator="lessThan">
      <formula>-105575</formula>
    </cfRule>
  </conditionalFormatting>
  <conditionalFormatting sqref="BB285:BB288">
    <cfRule type="cellIs" dxfId="28447" priority="691" operator="lessThan">
      <formula>0</formula>
    </cfRule>
    <cfRule type="cellIs" dxfId="28446" priority="692" operator="lessThan">
      <formula>-105575</formula>
    </cfRule>
  </conditionalFormatting>
  <conditionalFormatting sqref="BB285:BB288">
    <cfRule type="cellIs" dxfId="28445" priority="689" operator="lessThan">
      <formula>0</formula>
    </cfRule>
    <cfRule type="cellIs" dxfId="28444" priority="690" operator="lessThan">
      <formula>-105575</formula>
    </cfRule>
  </conditionalFormatting>
  <conditionalFormatting sqref="BB285:BB288">
    <cfRule type="cellIs" dxfId="28443" priority="687" operator="lessThan">
      <formula>0</formula>
    </cfRule>
    <cfRule type="cellIs" dxfId="28442" priority="688" operator="lessThan">
      <formula>-105575</formula>
    </cfRule>
  </conditionalFormatting>
  <conditionalFormatting sqref="BB285:BB288">
    <cfRule type="cellIs" dxfId="28441" priority="685" operator="lessThan">
      <formula>0</formula>
    </cfRule>
    <cfRule type="cellIs" dxfId="28440" priority="686" operator="lessThan">
      <formula>-105575</formula>
    </cfRule>
  </conditionalFormatting>
  <conditionalFormatting sqref="BB285:BB288">
    <cfRule type="cellIs" dxfId="28439" priority="683" operator="lessThan">
      <formula>0</formula>
    </cfRule>
    <cfRule type="cellIs" dxfId="28438" priority="684" operator="lessThan">
      <formula>-105575</formula>
    </cfRule>
  </conditionalFormatting>
  <conditionalFormatting sqref="BB203 BB220:BB221 BB235:BB243 BB231:BB233 BB212:BB213 BB225:BB226">
    <cfRule type="cellIs" dxfId="28437" priority="681" operator="lessThan">
      <formula>0</formula>
    </cfRule>
    <cfRule type="cellIs" dxfId="28436" priority="682" operator="lessThan">
      <formula>-105575</formula>
    </cfRule>
  </conditionalFormatting>
  <conditionalFormatting sqref="BB220 BB212:BB213 BB235:BB238 BB240:BB243 BB225:BB226 BB231:BB233">
    <cfRule type="cellIs" dxfId="28435" priority="679" operator="lessThan">
      <formula>0</formula>
    </cfRule>
    <cfRule type="cellIs" dxfId="28434" priority="680" operator="lessThan">
      <formula>-105575</formula>
    </cfRule>
  </conditionalFormatting>
  <conditionalFormatting sqref="BB220:BB221 BB243 BB226 BB231:BB236 BB238:BB241 BB203 BB213">
    <cfRule type="cellIs" dxfId="28433" priority="677" operator="lessThan">
      <formula>0</formula>
    </cfRule>
    <cfRule type="cellIs" dxfId="28432" priority="678" operator="lessThan">
      <formula>-105575</formula>
    </cfRule>
  </conditionalFormatting>
  <conditionalFormatting sqref="BB235:BB243 BB231:BB233 BB220 BB212:BB213 BB225:BB226">
    <cfRule type="cellIs" dxfId="28431" priority="675" operator="lessThan">
      <formula>0</formula>
    </cfRule>
    <cfRule type="cellIs" dxfId="28430" priority="676" operator="lessThan">
      <formula>-105575</formula>
    </cfRule>
  </conditionalFormatting>
  <conditionalFormatting sqref="BB220:BB221 BB237:BB243 BB203 BB231:BB235 BB212:BB213 BB225:BB226">
    <cfRule type="cellIs" dxfId="28429" priority="673" operator="lessThan">
      <formula>0</formula>
    </cfRule>
    <cfRule type="cellIs" dxfId="28428" priority="674" operator="lessThan">
      <formula>-105575</formula>
    </cfRule>
  </conditionalFormatting>
  <conditionalFormatting sqref="BB220:BB221 BB237:BB240 BB242:BB243 BB225:BB226 BB231:BB235">
    <cfRule type="cellIs" dxfId="28427" priority="671" operator="lessThan">
      <formula>0</formula>
    </cfRule>
    <cfRule type="cellIs" dxfId="28426" priority="672" operator="lessThan">
      <formula>-105575</formula>
    </cfRule>
  </conditionalFormatting>
  <conditionalFormatting sqref="BB212 BB231 BB233:BB238 BB240:BB243 BB225">
    <cfRule type="cellIs" dxfId="28425" priority="669" operator="lessThan">
      <formula>0</formula>
    </cfRule>
    <cfRule type="cellIs" dxfId="28424" priority="670" operator="lessThan">
      <formula>-105575</formula>
    </cfRule>
  </conditionalFormatting>
  <conditionalFormatting sqref="BB237:BB243 BB231:BB235 BB220:BB221 BB225:BB226">
    <cfRule type="cellIs" dxfId="28423" priority="667" operator="lessThan">
      <formula>0</formula>
    </cfRule>
    <cfRule type="cellIs" dxfId="28422" priority="668" operator="lessThan">
      <formula>-105575</formula>
    </cfRule>
  </conditionalFormatting>
  <conditionalFormatting sqref="BB233:BB237 BB231 BB239:BB243">
    <cfRule type="cellIs" dxfId="28421" priority="665" operator="lessThan">
      <formula>0</formula>
    </cfRule>
    <cfRule type="cellIs" dxfId="28420" priority="666" operator="lessThan">
      <formula>-105575</formula>
    </cfRule>
  </conditionalFormatting>
  <conditionalFormatting sqref="BB233:BB237 BB231 BB239:BB243">
    <cfRule type="cellIs" dxfId="28419" priority="663" operator="lessThan">
      <formula>0</formula>
    </cfRule>
    <cfRule type="cellIs" dxfId="28418" priority="664" operator="lessThan">
      <formula>-105575</formula>
    </cfRule>
  </conditionalFormatting>
  <conditionalFormatting sqref="BB119:BB128 BB106:BB117 BB101:BB104 BB80:BB98">
    <cfRule type="cellIs" dxfId="28417" priority="661" operator="lessThan">
      <formula>0</formula>
    </cfRule>
    <cfRule type="cellIs" dxfId="28416" priority="662" operator="lessThan">
      <formula>-105575</formula>
    </cfRule>
  </conditionalFormatting>
  <conditionalFormatting sqref="BB130 BB132 BB134">
    <cfRule type="cellIs" dxfId="28415" priority="659" operator="lessThan">
      <formula>0</formula>
    </cfRule>
    <cfRule type="cellIs" dxfId="28414" priority="660" operator="lessThan">
      <formula>-105575</formula>
    </cfRule>
  </conditionalFormatting>
  <conditionalFormatting sqref="BB130 BB132 BB134">
    <cfRule type="cellIs" dxfId="28413" priority="657" operator="lessThan">
      <formula>0</formula>
    </cfRule>
    <cfRule type="cellIs" dxfId="28412" priority="658" operator="lessThan">
      <formula>-105575</formula>
    </cfRule>
  </conditionalFormatting>
  <conditionalFormatting sqref="BB129 BB131 BB133 BB135">
    <cfRule type="cellIs" dxfId="28411" priority="655" operator="lessThan">
      <formula>0</formula>
    </cfRule>
    <cfRule type="cellIs" dxfId="28410" priority="656" operator="lessThan">
      <formula>-105575</formula>
    </cfRule>
  </conditionalFormatting>
  <conditionalFormatting sqref="BB140 BB145 BB142:BB143 BB137:BB138">
    <cfRule type="cellIs" dxfId="28409" priority="653" operator="lessThan">
      <formula>0</formula>
    </cfRule>
    <cfRule type="cellIs" dxfId="28408" priority="654" operator="lessThan">
      <formula>-105575</formula>
    </cfRule>
  </conditionalFormatting>
  <conditionalFormatting sqref="BB149">
    <cfRule type="cellIs" dxfId="28407" priority="651" operator="lessThan">
      <formula>0</formula>
    </cfRule>
    <cfRule type="cellIs" dxfId="28406" priority="652" operator="lessThan">
      <formula>-105575</formula>
    </cfRule>
  </conditionalFormatting>
  <conditionalFormatting sqref="BB129:BB138 BB140:BB149">
    <cfRule type="cellIs" dxfId="28405" priority="649" operator="lessThan">
      <formula>0</formula>
    </cfRule>
    <cfRule type="cellIs" dxfId="28404" priority="650" operator="lessThan">
      <formula>-105575</formula>
    </cfRule>
  </conditionalFormatting>
  <conditionalFormatting sqref="BB86:BB87 BB89:BB91 BB141:BB149 BB124:BB133 BB107:BB110 BB112:BB117 BB119:BB122 BB135:BB138 BB101:BB104 BB80:BB84 BB94:BB98">
    <cfRule type="cellIs" dxfId="28403" priority="647" operator="lessThan">
      <formula>0</formula>
    </cfRule>
    <cfRule type="cellIs" dxfId="28402" priority="648" operator="lessThan">
      <formula>-105575</formula>
    </cfRule>
  </conditionalFormatting>
  <conditionalFormatting sqref="BB129 BB131 BB133 BB135">
    <cfRule type="cellIs" dxfId="28401" priority="645" operator="lessThan">
      <formula>0</formula>
    </cfRule>
    <cfRule type="cellIs" dxfId="28400" priority="646" operator="lessThan">
      <formula>-105575</formula>
    </cfRule>
  </conditionalFormatting>
  <conditionalFormatting sqref="BB146 BB144 BB141">
    <cfRule type="cellIs" dxfId="28399" priority="643" operator="lessThan">
      <formula>0</formula>
    </cfRule>
    <cfRule type="cellIs" dxfId="28398" priority="644" operator="lessThan">
      <formula>-105575</formula>
    </cfRule>
  </conditionalFormatting>
  <conditionalFormatting sqref="BB146 BB144 BB141">
    <cfRule type="cellIs" dxfId="28397" priority="641" operator="lessThan">
      <formula>0</formula>
    </cfRule>
    <cfRule type="cellIs" dxfId="28396" priority="642" operator="lessThan">
      <formula>-105575</formula>
    </cfRule>
  </conditionalFormatting>
  <conditionalFormatting sqref="BB140 BB145 BB142:BB143 BB137:BB138">
    <cfRule type="cellIs" dxfId="28395" priority="639" operator="lessThan">
      <formula>0</formula>
    </cfRule>
    <cfRule type="cellIs" dxfId="28394" priority="640" operator="lessThan">
      <formula>-105575</formula>
    </cfRule>
  </conditionalFormatting>
  <conditionalFormatting sqref="BB149">
    <cfRule type="cellIs" dxfId="28393" priority="637" operator="lessThan">
      <formula>0</formula>
    </cfRule>
    <cfRule type="cellIs" dxfId="28392" priority="638" operator="lessThan">
      <formula>-105575</formula>
    </cfRule>
  </conditionalFormatting>
  <conditionalFormatting sqref="BB86:BB87 BB89:BB91 BB141:BB149 BB124:BB133 BB107:BB110 BB112:BB117 BB119:BB122 BB135:BB138 BB101:BB104 BB80:BB84 BB94:BB98">
    <cfRule type="cellIs" dxfId="28391" priority="635" operator="lessThan">
      <formula>0</formula>
    </cfRule>
    <cfRule type="cellIs" dxfId="2839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8389" priority="633" operator="lessThan">
      <formula>0</formula>
    </cfRule>
    <cfRule type="cellIs" dxfId="28388" priority="634" operator="lessThan">
      <formula>-105575</formula>
    </cfRule>
  </conditionalFormatting>
  <conditionalFormatting sqref="BB41">
    <cfRule type="cellIs" dxfId="28387" priority="631" operator="lessThan">
      <formula>0</formula>
    </cfRule>
    <cfRule type="cellIs" dxfId="28386" priority="632" operator="lessThan">
      <formula>-105575</formula>
    </cfRule>
  </conditionalFormatting>
  <conditionalFormatting sqref="BB152:BB155">
    <cfRule type="cellIs" dxfId="28385" priority="629" operator="lessThan">
      <formula>0</formula>
    </cfRule>
    <cfRule type="cellIs" dxfId="28384" priority="630" operator="lessThan">
      <formula>-105575</formula>
    </cfRule>
  </conditionalFormatting>
  <conditionalFormatting sqref="BB152:BB155">
    <cfRule type="cellIs" dxfId="28383" priority="627" operator="lessThan">
      <formula>0</formula>
    </cfRule>
    <cfRule type="cellIs" dxfId="28382" priority="628" operator="lessThan">
      <formula>-105575</formula>
    </cfRule>
  </conditionalFormatting>
  <conditionalFormatting sqref="BB152:BB155">
    <cfRule type="cellIs" dxfId="28381" priority="625" operator="lessThan">
      <formula>0</formula>
    </cfRule>
    <cfRule type="cellIs" dxfId="28380" priority="626" operator="lessThan">
      <formula>-105575</formula>
    </cfRule>
  </conditionalFormatting>
  <conditionalFormatting sqref="BB157:BB158">
    <cfRule type="cellIs" dxfId="28379" priority="623" operator="lessThan">
      <formula>0</formula>
    </cfRule>
    <cfRule type="cellIs" dxfId="28378" priority="624" operator="lessThan">
      <formula>-105575</formula>
    </cfRule>
  </conditionalFormatting>
  <conditionalFormatting sqref="BB157:BB158">
    <cfRule type="cellIs" dxfId="28377" priority="621" operator="lessThan">
      <formula>0</formula>
    </cfRule>
    <cfRule type="cellIs" dxfId="28376" priority="622" operator="lessThan">
      <formula>-105575</formula>
    </cfRule>
  </conditionalFormatting>
  <conditionalFormatting sqref="BB157:BB158">
    <cfRule type="cellIs" dxfId="28375" priority="619" operator="lessThan">
      <formula>0</formula>
    </cfRule>
    <cfRule type="cellIs" dxfId="28374" priority="620" operator="lessThan">
      <formula>-105575</formula>
    </cfRule>
  </conditionalFormatting>
  <conditionalFormatting sqref="BB160:BB161">
    <cfRule type="cellIs" dxfId="28373" priority="617" operator="lessThan">
      <formula>0</formula>
    </cfRule>
    <cfRule type="cellIs" dxfId="28372" priority="618" operator="lessThan">
      <formula>-105575</formula>
    </cfRule>
  </conditionalFormatting>
  <conditionalFormatting sqref="BB160:BB161">
    <cfRule type="cellIs" dxfId="28371" priority="615" operator="lessThan">
      <formula>0</formula>
    </cfRule>
    <cfRule type="cellIs" dxfId="28370" priority="616" operator="lessThan">
      <formula>-105575</formula>
    </cfRule>
  </conditionalFormatting>
  <conditionalFormatting sqref="BB160:BB161">
    <cfRule type="cellIs" dxfId="28369" priority="613" operator="lessThan">
      <formula>0</formula>
    </cfRule>
    <cfRule type="cellIs" dxfId="28368" priority="614" operator="lessThan">
      <formula>-105575</formula>
    </cfRule>
  </conditionalFormatting>
  <conditionalFormatting sqref="BB164:BB167">
    <cfRule type="cellIs" dxfId="28367" priority="611" operator="lessThan">
      <formula>0</formula>
    </cfRule>
    <cfRule type="cellIs" dxfId="28366" priority="612" operator="lessThan">
      <formula>-105575</formula>
    </cfRule>
  </conditionalFormatting>
  <conditionalFormatting sqref="BB164:BB167">
    <cfRule type="cellIs" dxfId="28365" priority="609" operator="lessThan">
      <formula>0</formula>
    </cfRule>
    <cfRule type="cellIs" dxfId="28364" priority="610" operator="lessThan">
      <formula>-105575</formula>
    </cfRule>
  </conditionalFormatting>
  <conditionalFormatting sqref="BB164:BB167">
    <cfRule type="cellIs" dxfId="28363" priority="607" operator="lessThan">
      <formula>0</formula>
    </cfRule>
    <cfRule type="cellIs" dxfId="28362" priority="608" operator="lessThan">
      <formula>-105575</formula>
    </cfRule>
  </conditionalFormatting>
  <conditionalFormatting sqref="BB169:BB177">
    <cfRule type="cellIs" dxfId="28361" priority="605" operator="lessThan">
      <formula>0</formula>
    </cfRule>
    <cfRule type="cellIs" dxfId="28360" priority="606" operator="lessThan">
      <formula>-105575</formula>
    </cfRule>
  </conditionalFormatting>
  <conditionalFormatting sqref="BB169:BB177">
    <cfRule type="cellIs" dxfId="28359" priority="603" operator="lessThan">
      <formula>0</formula>
    </cfRule>
    <cfRule type="cellIs" dxfId="28358" priority="604" operator="lessThan">
      <formula>-105575</formula>
    </cfRule>
  </conditionalFormatting>
  <conditionalFormatting sqref="BB169:BB177">
    <cfRule type="cellIs" dxfId="28357" priority="601" operator="lessThan">
      <formula>0</formula>
    </cfRule>
    <cfRule type="cellIs" dxfId="28356" priority="602" operator="lessThan">
      <formula>-105575</formula>
    </cfRule>
  </conditionalFormatting>
  <conditionalFormatting sqref="BB179:BB180">
    <cfRule type="cellIs" dxfId="28355" priority="599" operator="lessThan">
      <formula>0</formula>
    </cfRule>
    <cfRule type="cellIs" dxfId="28354" priority="600" operator="lessThan">
      <formula>-105575</formula>
    </cfRule>
  </conditionalFormatting>
  <conditionalFormatting sqref="BB179:BB180">
    <cfRule type="cellIs" dxfId="28353" priority="597" operator="lessThan">
      <formula>0</formula>
    </cfRule>
    <cfRule type="cellIs" dxfId="28352" priority="598" operator="lessThan">
      <formula>-105575</formula>
    </cfRule>
  </conditionalFormatting>
  <conditionalFormatting sqref="BB179:BB180">
    <cfRule type="cellIs" dxfId="28351" priority="595" operator="lessThan">
      <formula>0</formula>
    </cfRule>
    <cfRule type="cellIs" dxfId="28350" priority="596" operator="lessThan">
      <formula>-105575</formula>
    </cfRule>
  </conditionalFormatting>
  <conditionalFormatting sqref="BB183:BB189">
    <cfRule type="cellIs" dxfId="28349" priority="593" operator="lessThan">
      <formula>0</formula>
    </cfRule>
    <cfRule type="cellIs" dxfId="28348" priority="594" operator="lessThan">
      <formula>-105575</formula>
    </cfRule>
  </conditionalFormatting>
  <conditionalFormatting sqref="BB183:BB189">
    <cfRule type="cellIs" dxfId="28347" priority="591" operator="lessThan">
      <formula>0</formula>
    </cfRule>
    <cfRule type="cellIs" dxfId="28346" priority="592" operator="lessThan">
      <formula>-105575</formula>
    </cfRule>
  </conditionalFormatting>
  <conditionalFormatting sqref="BB183:BB189">
    <cfRule type="cellIs" dxfId="28345" priority="589" operator="lessThan">
      <formula>0</formula>
    </cfRule>
    <cfRule type="cellIs" dxfId="28344" priority="590" operator="lessThan">
      <formula>-105575</formula>
    </cfRule>
  </conditionalFormatting>
  <conditionalFormatting sqref="BB191:BB192">
    <cfRule type="cellIs" dxfId="28343" priority="587" operator="lessThan">
      <formula>0</formula>
    </cfRule>
    <cfRule type="cellIs" dxfId="28342" priority="588" operator="lessThan">
      <formula>-105575</formula>
    </cfRule>
  </conditionalFormatting>
  <conditionalFormatting sqref="BB191:BB192">
    <cfRule type="cellIs" dxfId="28341" priority="585" operator="lessThan">
      <formula>0</formula>
    </cfRule>
    <cfRule type="cellIs" dxfId="28340" priority="586" operator="lessThan">
      <formula>-105575</formula>
    </cfRule>
  </conditionalFormatting>
  <conditionalFormatting sqref="BB191:BB192">
    <cfRule type="cellIs" dxfId="28339" priority="583" operator="lessThan">
      <formula>0</formula>
    </cfRule>
    <cfRule type="cellIs" dxfId="28338" priority="584" operator="lessThan">
      <formula>-105575</formula>
    </cfRule>
  </conditionalFormatting>
  <conditionalFormatting sqref="BB194:BB195">
    <cfRule type="cellIs" dxfId="28337" priority="581" operator="lessThan">
      <formula>0</formula>
    </cfRule>
    <cfRule type="cellIs" dxfId="28336" priority="582" operator="lessThan">
      <formula>-105575</formula>
    </cfRule>
  </conditionalFormatting>
  <conditionalFormatting sqref="BB194:BB195">
    <cfRule type="cellIs" dxfId="28335" priority="579" operator="lessThan">
      <formula>0</formula>
    </cfRule>
    <cfRule type="cellIs" dxfId="28334" priority="580" operator="lessThan">
      <formula>-105575</formula>
    </cfRule>
  </conditionalFormatting>
  <conditionalFormatting sqref="BB194:BB195">
    <cfRule type="cellIs" dxfId="28333" priority="577" operator="lessThan">
      <formula>0</formula>
    </cfRule>
    <cfRule type="cellIs" dxfId="28332" priority="578" operator="lessThan">
      <formula>-105575</formula>
    </cfRule>
  </conditionalFormatting>
  <conditionalFormatting sqref="BB199:BB202">
    <cfRule type="cellIs" dxfId="28331" priority="575" operator="lessThan">
      <formula>0</formula>
    </cfRule>
    <cfRule type="cellIs" dxfId="28330" priority="576" operator="lessThan">
      <formula>-105575</formula>
    </cfRule>
  </conditionalFormatting>
  <conditionalFormatting sqref="BB199:BB202">
    <cfRule type="cellIs" dxfId="28329" priority="573" operator="lessThan">
      <formula>0</formula>
    </cfRule>
    <cfRule type="cellIs" dxfId="28328" priority="574" operator="lessThan">
      <formula>-105575</formula>
    </cfRule>
  </conditionalFormatting>
  <conditionalFormatting sqref="BB199:BB202">
    <cfRule type="cellIs" dxfId="28327" priority="571" operator="lessThan">
      <formula>0</formula>
    </cfRule>
    <cfRule type="cellIs" dxfId="28326" priority="572" operator="lessThan">
      <formula>-105575</formula>
    </cfRule>
  </conditionalFormatting>
  <conditionalFormatting sqref="BB204:BB208">
    <cfRule type="cellIs" dxfId="28325" priority="569" operator="lessThan">
      <formula>0</formula>
    </cfRule>
    <cfRule type="cellIs" dxfId="28324" priority="570" operator="lessThan">
      <formula>-105575</formula>
    </cfRule>
  </conditionalFormatting>
  <conditionalFormatting sqref="BB204:BB208">
    <cfRule type="cellIs" dxfId="28323" priority="567" operator="lessThan">
      <formula>0</formula>
    </cfRule>
    <cfRule type="cellIs" dxfId="28322" priority="568" operator="lessThan">
      <formula>-105575</formula>
    </cfRule>
  </conditionalFormatting>
  <conditionalFormatting sqref="BB204:BB208">
    <cfRule type="cellIs" dxfId="28321" priority="565" operator="lessThan">
      <formula>0</formula>
    </cfRule>
    <cfRule type="cellIs" dxfId="28320" priority="566" operator="lessThan">
      <formula>-105575</formula>
    </cfRule>
  </conditionalFormatting>
  <conditionalFormatting sqref="BB210:BB211">
    <cfRule type="cellIs" dxfId="28319" priority="563" operator="lessThan">
      <formula>0</formula>
    </cfRule>
    <cfRule type="cellIs" dxfId="28318" priority="564" operator="lessThan">
      <formula>-105575</formula>
    </cfRule>
  </conditionalFormatting>
  <conditionalFormatting sqref="BB210:BB211">
    <cfRule type="cellIs" dxfId="28317" priority="561" operator="lessThan">
      <formula>0</formula>
    </cfRule>
    <cfRule type="cellIs" dxfId="28316" priority="562" operator="lessThan">
      <formula>-105575</formula>
    </cfRule>
  </conditionalFormatting>
  <conditionalFormatting sqref="BB210:BB211">
    <cfRule type="cellIs" dxfId="28315" priority="559" operator="lessThan">
      <formula>0</formula>
    </cfRule>
    <cfRule type="cellIs" dxfId="28314" priority="560" operator="lessThan">
      <formula>-105575</formula>
    </cfRule>
  </conditionalFormatting>
  <conditionalFormatting sqref="BB214:BB219">
    <cfRule type="cellIs" dxfId="28313" priority="557" operator="lessThan">
      <formula>0</formula>
    </cfRule>
    <cfRule type="cellIs" dxfId="28312" priority="558" operator="lessThan">
      <formula>-105575</formula>
    </cfRule>
  </conditionalFormatting>
  <conditionalFormatting sqref="BB214:BB219">
    <cfRule type="cellIs" dxfId="28311" priority="555" operator="lessThan">
      <formula>0</formula>
    </cfRule>
    <cfRule type="cellIs" dxfId="28310" priority="556" operator="lessThan">
      <formula>-105575</formula>
    </cfRule>
  </conditionalFormatting>
  <conditionalFormatting sqref="BB214:BB219">
    <cfRule type="cellIs" dxfId="28309" priority="553" operator="lessThan">
      <formula>0</formula>
    </cfRule>
    <cfRule type="cellIs" dxfId="28308" priority="554" operator="lessThan">
      <formula>-105575</formula>
    </cfRule>
  </conditionalFormatting>
  <conditionalFormatting sqref="BB222:BB224">
    <cfRule type="cellIs" dxfId="28307" priority="551" operator="lessThan">
      <formula>0</formula>
    </cfRule>
    <cfRule type="cellIs" dxfId="28306" priority="552" operator="lessThan">
      <formula>-105575</formula>
    </cfRule>
  </conditionalFormatting>
  <conditionalFormatting sqref="BB222:BB224">
    <cfRule type="cellIs" dxfId="28305" priority="549" operator="lessThan">
      <formula>0</formula>
    </cfRule>
    <cfRule type="cellIs" dxfId="28304" priority="550" operator="lessThan">
      <formula>-105575</formula>
    </cfRule>
  </conditionalFormatting>
  <conditionalFormatting sqref="BB222:BB224">
    <cfRule type="cellIs" dxfId="28303" priority="547" operator="lessThan">
      <formula>0</formula>
    </cfRule>
    <cfRule type="cellIs" dxfId="28302" priority="548" operator="lessThan">
      <formula>-105575</formula>
    </cfRule>
  </conditionalFormatting>
  <conditionalFormatting sqref="BB227:BB230">
    <cfRule type="cellIs" dxfId="28301" priority="545" operator="lessThan">
      <formula>0</formula>
    </cfRule>
    <cfRule type="cellIs" dxfId="28300" priority="546" operator="lessThan">
      <formula>-105575</formula>
    </cfRule>
  </conditionalFormatting>
  <conditionalFormatting sqref="BB227:BB230">
    <cfRule type="cellIs" dxfId="28299" priority="543" operator="lessThan">
      <formula>0</formula>
    </cfRule>
    <cfRule type="cellIs" dxfId="28298" priority="544" operator="lessThan">
      <formula>-105575</formula>
    </cfRule>
  </conditionalFormatting>
  <conditionalFormatting sqref="BB227:BB230">
    <cfRule type="cellIs" dxfId="28297" priority="541" operator="lessThan">
      <formula>0</formula>
    </cfRule>
    <cfRule type="cellIs" dxfId="28296" priority="542" operator="lessThan">
      <formula>-105575</formula>
    </cfRule>
  </conditionalFormatting>
  <conditionalFormatting sqref="BB246:BB249">
    <cfRule type="cellIs" dxfId="28295" priority="539" operator="lessThan">
      <formula>0</formula>
    </cfRule>
    <cfRule type="cellIs" dxfId="28294" priority="540" operator="lessThan">
      <formula>-105575</formula>
    </cfRule>
  </conditionalFormatting>
  <conditionalFormatting sqref="BB246:BB249">
    <cfRule type="cellIs" dxfId="28293" priority="537" operator="lessThan">
      <formula>0</formula>
    </cfRule>
    <cfRule type="cellIs" dxfId="28292" priority="538" operator="lessThan">
      <formula>-105575</formula>
    </cfRule>
  </conditionalFormatting>
  <conditionalFormatting sqref="BB246:BB249">
    <cfRule type="cellIs" dxfId="28291" priority="535" operator="lessThan">
      <formula>0</formula>
    </cfRule>
    <cfRule type="cellIs" dxfId="28290" priority="536" operator="lessThan">
      <formula>-105575</formula>
    </cfRule>
  </conditionalFormatting>
  <conditionalFormatting sqref="BB246:BB249">
    <cfRule type="cellIs" dxfId="28289" priority="533" operator="lessThan">
      <formula>0</formula>
    </cfRule>
    <cfRule type="cellIs" dxfId="28288" priority="534" operator="lessThan">
      <formula>-105575</formula>
    </cfRule>
  </conditionalFormatting>
  <conditionalFormatting sqref="BB246:BB249">
    <cfRule type="cellIs" dxfId="28287" priority="531" operator="lessThan">
      <formula>0</formula>
    </cfRule>
    <cfRule type="cellIs" dxfId="28286" priority="532" operator="lessThan">
      <formula>-105575</formula>
    </cfRule>
  </conditionalFormatting>
  <conditionalFormatting sqref="BB246:BB249">
    <cfRule type="cellIs" dxfId="28285" priority="529" operator="lessThan">
      <formula>0</formula>
    </cfRule>
    <cfRule type="cellIs" dxfId="28284" priority="530" operator="lessThan">
      <formula>-105575</formula>
    </cfRule>
  </conditionalFormatting>
  <conditionalFormatting sqref="BB246:BB249">
    <cfRule type="cellIs" dxfId="28283" priority="527" operator="lessThan">
      <formula>0</formula>
    </cfRule>
    <cfRule type="cellIs" dxfId="28282" priority="528" operator="lessThan">
      <formula>-105575</formula>
    </cfRule>
  </conditionalFormatting>
  <conditionalFormatting sqref="BB246:BB249">
    <cfRule type="cellIs" dxfId="28281" priority="525" operator="lessThan">
      <formula>0</formula>
    </cfRule>
    <cfRule type="cellIs" dxfId="28280" priority="526" operator="lessThan">
      <formula>-105575</formula>
    </cfRule>
  </conditionalFormatting>
  <conditionalFormatting sqref="BB246:BB249">
    <cfRule type="cellIs" dxfId="28279" priority="523" operator="lessThan">
      <formula>0</formula>
    </cfRule>
    <cfRule type="cellIs" dxfId="28278" priority="524" operator="lessThan">
      <formula>-105575</formula>
    </cfRule>
  </conditionalFormatting>
  <conditionalFormatting sqref="BB251:BB253">
    <cfRule type="cellIs" dxfId="28277" priority="521" operator="lessThan">
      <formula>0</formula>
    </cfRule>
    <cfRule type="cellIs" dxfId="28276" priority="522" operator="lessThan">
      <formula>-105575</formula>
    </cfRule>
  </conditionalFormatting>
  <conditionalFormatting sqref="BB251:BB253">
    <cfRule type="cellIs" dxfId="28275" priority="519" operator="lessThan">
      <formula>0</formula>
    </cfRule>
    <cfRule type="cellIs" dxfId="28274" priority="520" operator="lessThan">
      <formula>-105575</formula>
    </cfRule>
  </conditionalFormatting>
  <conditionalFormatting sqref="BB251:BB253">
    <cfRule type="cellIs" dxfId="28273" priority="517" operator="lessThan">
      <formula>0</formula>
    </cfRule>
    <cfRule type="cellIs" dxfId="28272" priority="518" operator="lessThan">
      <formula>-105575</formula>
    </cfRule>
  </conditionalFormatting>
  <conditionalFormatting sqref="BB251:BB253">
    <cfRule type="cellIs" dxfId="28271" priority="515" operator="lessThan">
      <formula>0</formula>
    </cfRule>
    <cfRule type="cellIs" dxfId="28270" priority="516" operator="lessThan">
      <formula>-105575</formula>
    </cfRule>
  </conditionalFormatting>
  <conditionalFormatting sqref="BB251:BB253">
    <cfRule type="cellIs" dxfId="28269" priority="513" operator="lessThan">
      <formula>0</formula>
    </cfRule>
    <cfRule type="cellIs" dxfId="28268" priority="514" operator="lessThan">
      <formula>-105575</formula>
    </cfRule>
  </conditionalFormatting>
  <conditionalFormatting sqref="BB251:BB253">
    <cfRule type="cellIs" dxfId="28267" priority="511" operator="lessThan">
      <formula>0</formula>
    </cfRule>
    <cfRule type="cellIs" dxfId="28266" priority="512" operator="lessThan">
      <formula>-105575</formula>
    </cfRule>
  </conditionalFormatting>
  <conditionalFormatting sqref="BB251:BB253">
    <cfRule type="cellIs" dxfId="28265" priority="509" operator="lessThan">
      <formula>0</formula>
    </cfRule>
    <cfRule type="cellIs" dxfId="28264" priority="510" operator="lessThan">
      <formula>-105575</formula>
    </cfRule>
  </conditionalFormatting>
  <conditionalFormatting sqref="BB251:BB253">
    <cfRule type="cellIs" dxfId="28263" priority="507" operator="lessThan">
      <formula>0</formula>
    </cfRule>
    <cfRule type="cellIs" dxfId="28262" priority="508" operator="lessThan">
      <formula>-105575</formula>
    </cfRule>
  </conditionalFormatting>
  <conditionalFormatting sqref="BB251:BB253">
    <cfRule type="cellIs" dxfId="28261" priority="505" operator="lessThan">
      <formula>0</formula>
    </cfRule>
    <cfRule type="cellIs" dxfId="28260" priority="506" operator="lessThan">
      <formula>-105575</formula>
    </cfRule>
  </conditionalFormatting>
  <conditionalFormatting sqref="BB255:BB257">
    <cfRule type="cellIs" dxfId="28259" priority="503" operator="lessThan">
      <formula>0</formula>
    </cfRule>
    <cfRule type="cellIs" dxfId="28258" priority="504" operator="lessThan">
      <formula>-105575</formula>
    </cfRule>
  </conditionalFormatting>
  <conditionalFormatting sqref="BB255:BB257">
    <cfRule type="cellIs" dxfId="28257" priority="501" operator="lessThan">
      <formula>0</formula>
    </cfRule>
    <cfRule type="cellIs" dxfId="28256" priority="502" operator="lessThan">
      <formula>-105575</formula>
    </cfRule>
  </conditionalFormatting>
  <conditionalFormatting sqref="BB255:BB257">
    <cfRule type="cellIs" dxfId="28255" priority="499" operator="lessThan">
      <formula>0</formula>
    </cfRule>
    <cfRule type="cellIs" dxfId="28254" priority="500" operator="lessThan">
      <formula>-105575</formula>
    </cfRule>
  </conditionalFormatting>
  <conditionalFormatting sqref="BB255:BB257">
    <cfRule type="cellIs" dxfId="28253" priority="497" operator="lessThan">
      <formula>0</formula>
    </cfRule>
    <cfRule type="cellIs" dxfId="28252" priority="498" operator="lessThan">
      <formula>-105575</formula>
    </cfRule>
  </conditionalFormatting>
  <conditionalFormatting sqref="BB255:BB257">
    <cfRule type="cellIs" dxfId="28251" priority="495" operator="lessThan">
      <formula>0</formula>
    </cfRule>
    <cfRule type="cellIs" dxfId="28250" priority="496" operator="lessThan">
      <formula>-105575</formula>
    </cfRule>
  </conditionalFormatting>
  <conditionalFormatting sqref="BB255:BB257">
    <cfRule type="cellIs" dxfId="28249" priority="493" operator="lessThan">
      <formula>0</formula>
    </cfRule>
    <cfRule type="cellIs" dxfId="28248" priority="494" operator="lessThan">
      <formula>-105575</formula>
    </cfRule>
  </conditionalFormatting>
  <conditionalFormatting sqref="BB255:BB257">
    <cfRule type="cellIs" dxfId="28247" priority="491" operator="lessThan">
      <formula>0</formula>
    </cfRule>
    <cfRule type="cellIs" dxfId="28246" priority="492" operator="lessThan">
      <formula>-105575</formula>
    </cfRule>
  </conditionalFormatting>
  <conditionalFormatting sqref="BB255:BB257">
    <cfRule type="cellIs" dxfId="28245" priority="489" operator="lessThan">
      <formula>0</formula>
    </cfRule>
    <cfRule type="cellIs" dxfId="28244" priority="490" operator="lessThan">
      <formula>-105575</formula>
    </cfRule>
  </conditionalFormatting>
  <conditionalFormatting sqref="BB255:BB257">
    <cfRule type="cellIs" dxfId="28243" priority="487" operator="lessThan">
      <formula>0</formula>
    </cfRule>
    <cfRule type="cellIs" dxfId="28242" priority="488" operator="lessThan">
      <formula>-105575</formula>
    </cfRule>
  </conditionalFormatting>
  <conditionalFormatting sqref="BB260:BB262">
    <cfRule type="cellIs" dxfId="28241" priority="485" operator="lessThan">
      <formula>0</formula>
    </cfRule>
    <cfRule type="cellIs" dxfId="28240" priority="486" operator="lessThan">
      <formula>-105575</formula>
    </cfRule>
  </conditionalFormatting>
  <conditionalFormatting sqref="BB260:BB262">
    <cfRule type="cellIs" dxfId="28239" priority="483" operator="lessThan">
      <formula>0</formula>
    </cfRule>
    <cfRule type="cellIs" dxfId="28238" priority="484" operator="lessThan">
      <formula>-105575</formula>
    </cfRule>
  </conditionalFormatting>
  <conditionalFormatting sqref="BB260:BB262">
    <cfRule type="cellIs" dxfId="28237" priority="481" operator="lessThan">
      <formula>0</formula>
    </cfRule>
    <cfRule type="cellIs" dxfId="28236" priority="482" operator="lessThan">
      <formula>-105575</formula>
    </cfRule>
  </conditionalFormatting>
  <conditionalFormatting sqref="BB260:BB262">
    <cfRule type="cellIs" dxfId="28235" priority="479" operator="lessThan">
      <formula>0</formula>
    </cfRule>
    <cfRule type="cellIs" dxfId="28234" priority="480" operator="lessThan">
      <formula>-105575</formula>
    </cfRule>
  </conditionalFormatting>
  <conditionalFormatting sqref="BB260:BB262">
    <cfRule type="cellIs" dxfId="28233" priority="477" operator="lessThan">
      <formula>0</formula>
    </cfRule>
    <cfRule type="cellIs" dxfId="28232" priority="478" operator="lessThan">
      <formula>-105575</formula>
    </cfRule>
  </conditionalFormatting>
  <conditionalFormatting sqref="BB260:BB262">
    <cfRule type="cellIs" dxfId="28231" priority="475" operator="lessThan">
      <formula>0</formula>
    </cfRule>
    <cfRule type="cellIs" dxfId="28230" priority="476" operator="lessThan">
      <formula>-105575</formula>
    </cfRule>
  </conditionalFormatting>
  <conditionalFormatting sqref="BB260:BB262">
    <cfRule type="cellIs" dxfId="28229" priority="473" operator="lessThan">
      <formula>0</formula>
    </cfRule>
    <cfRule type="cellIs" dxfId="28228" priority="474" operator="lessThan">
      <formula>-105575</formula>
    </cfRule>
  </conditionalFormatting>
  <conditionalFormatting sqref="BB260:BB262">
    <cfRule type="cellIs" dxfId="28227" priority="471" operator="lessThan">
      <formula>0</formula>
    </cfRule>
    <cfRule type="cellIs" dxfId="28226" priority="472" operator="lessThan">
      <formula>-105575</formula>
    </cfRule>
  </conditionalFormatting>
  <conditionalFormatting sqref="BB260:BB262">
    <cfRule type="cellIs" dxfId="28225" priority="469" operator="lessThan">
      <formula>0</formula>
    </cfRule>
    <cfRule type="cellIs" dxfId="28224" priority="470" operator="lessThan">
      <formula>-105575</formula>
    </cfRule>
  </conditionalFormatting>
  <conditionalFormatting sqref="BB264:BB267">
    <cfRule type="cellIs" dxfId="28223" priority="467" operator="lessThan">
      <formula>0</formula>
    </cfRule>
    <cfRule type="cellIs" dxfId="28222" priority="468" operator="lessThan">
      <formula>-105575</formula>
    </cfRule>
  </conditionalFormatting>
  <conditionalFormatting sqref="BB264:BB267">
    <cfRule type="cellIs" dxfId="28221" priority="465" operator="lessThan">
      <formula>0</formula>
    </cfRule>
    <cfRule type="cellIs" dxfId="28220" priority="466" operator="lessThan">
      <formula>-105575</formula>
    </cfRule>
  </conditionalFormatting>
  <conditionalFormatting sqref="BB264:BB267">
    <cfRule type="cellIs" dxfId="28219" priority="463" operator="lessThan">
      <formula>0</formula>
    </cfRule>
    <cfRule type="cellIs" dxfId="28218" priority="464" operator="lessThan">
      <formula>-105575</formula>
    </cfRule>
  </conditionalFormatting>
  <conditionalFormatting sqref="BB264:BB267">
    <cfRule type="cellIs" dxfId="28217" priority="461" operator="lessThan">
      <formula>0</formula>
    </cfRule>
    <cfRule type="cellIs" dxfId="28216" priority="462" operator="lessThan">
      <formula>-105575</formula>
    </cfRule>
  </conditionalFormatting>
  <conditionalFormatting sqref="BB264:BB267">
    <cfRule type="cellIs" dxfId="28215" priority="459" operator="lessThan">
      <formula>0</formula>
    </cfRule>
    <cfRule type="cellIs" dxfId="28214" priority="460" operator="lessThan">
      <formula>-105575</formula>
    </cfRule>
  </conditionalFormatting>
  <conditionalFormatting sqref="BB264:BB267">
    <cfRule type="cellIs" dxfId="28213" priority="457" operator="lessThan">
      <formula>0</formula>
    </cfRule>
    <cfRule type="cellIs" dxfId="28212" priority="458" operator="lessThan">
      <formula>-105575</formula>
    </cfRule>
  </conditionalFormatting>
  <conditionalFormatting sqref="BB264:BB267">
    <cfRule type="cellIs" dxfId="28211" priority="455" operator="lessThan">
      <formula>0</formula>
    </cfRule>
    <cfRule type="cellIs" dxfId="28210" priority="456" operator="lessThan">
      <formula>-105575</formula>
    </cfRule>
  </conditionalFormatting>
  <conditionalFormatting sqref="BB264:BB267">
    <cfRule type="cellIs" dxfId="28209" priority="453" operator="lessThan">
      <formula>0</formula>
    </cfRule>
    <cfRule type="cellIs" dxfId="28208" priority="454" operator="lessThan">
      <formula>-105575</formula>
    </cfRule>
  </conditionalFormatting>
  <conditionalFormatting sqref="BB264:BB267">
    <cfRule type="cellIs" dxfId="28207" priority="451" operator="lessThan">
      <formula>0</formula>
    </cfRule>
    <cfRule type="cellIs" dxfId="28206" priority="452" operator="lessThan">
      <formula>-105575</formula>
    </cfRule>
  </conditionalFormatting>
  <conditionalFormatting sqref="BB270:BB272">
    <cfRule type="cellIs" dxfId="28205" priority="449" operator="lessThan">
      <formula>0</formula>
    </cfRule>
    <cfRule type="cellIs" dxfId="28204" priority="450" operator="lessThan">
      <formula>-105575</formula>
    </cfRule>
  </conditionalFormatting>
  <conditionalFormatting sqref="BB270:BB272">
    <cfRule type="cellIs" dxfId="28203" priority="447" operator="lessThan">
      <formula>0</formula>
    </cfRule>
    <cfRule type="cellIs" dxfId="28202" priority="448" operator="lessThan">
      <formula>-105575</formula>
    </cfRule>
  </conditionalFormatting>
  <conditionalFormatting sqref="BB270:BB272">
    <cfRule type="cellIs" dxfId="28201" priority="445" operator="lessThan">
      <formula>0</formula>
    </cfRule>
    <cfRule type="cellIs" dxfId="28200" priority="446" operator="lessThan">
      <formula>-105575</formula>
    </cfRule>
  </conditionalFormatting>
  <conditionalFormatting sqref="BB270:BB272">
    <cfRule type="cellIs" dxfId="28199" priority="443" operator="lessThan">
      <formula>0</formula>
    </cfRule>
    <cfRule type="cellIs" dxfId="28198" priority="444" operator="lessThan">
      <formula>-105575</formula>
    </cfRule>
  </conditionalFormatting>
  <conditionalFormatting sqref="BB270:BB272">
    <cfRule type="cellIs" dxfId="28197" priority="441" operator="lessThan">
      <formula>0</formula>
    </cfRule>
    <cfRule type="cellIs" dxfId="28196" priority="442" operator="lessThan">
      <formula>-105575</formula>
    </cfRule>
  </conditionalFormatting>
  <conditionalFormatting sqref="BB270:BB272">
    <cfRule type="cellIs" dxfId="28195" priority="439" operator="lessThan">
      <formula>0</formula>
    </cfRule>
    <cfRule type="cellIs" dxfId="28194" priority="440" operator="lessThan">
      <formula>-105575</formula>
    </cfRule>
  </conditionalFormatting>
  <conditionalFormatting sqref="BB270:BB272">
    <cfRule type="cellIs" dxfId="28193" priority="437" operator="lessThan">
      <formula>0</formula>
    </cfRule>
    <cfRule type="cellIs" dxfId="28192" priority="438" operator="lessThan">
      <formula>-105575</formula>
    </cfRule>
  </conditionalFormatting>
  <conditionalFormatting sqref="BB270:BB272">
    <cfRule type="cellIs" dxfId="28191" priority="435" operator="lessThan">
      <formula>0</formula>
    </cfRule>
    <cfRule type="cellIs" dxfId="28190" priority="436" operator="lessThan">
      <formula>-105575</formula>
    </cfRule>
  </conditionalFormatting>
  <conditionalFormatting sqref="BB270:BB272">
    <cfRule type="cellIs" dxfId="28189" priority="433" operator="lessThan">
      <formula>0</formula>
    </cfRule>
    <cfRule type="cellIs" dxfId="28188" priority="434" operator="lessThan">
      <formula>-105575</formula>
    </cfRule>
  </conditionalFormatting>
  <conditionalFormatting sqref="BB274:BB275">
    <cfRule type="cellIs" dxfId="28187" priority="431" operator="lessThan">
      <formula>0</formula>
    </cfRule>
    <cfRule type="cellIs" dxfId="28186" priority="432" operator="lessThan">
      <formula>-105575</formula>
    </cfRule>
  </conditionalFormatting>
  <conditionalFormatting sqref="BB274:BB275">
    <cfRule type="cellIs" dxfId="28185" priority="429" operator="lessThan">
      <formula>0</formula>
    </cfRule>
    <cfRule type="cellIs" dxfId="28184" priority="430" operator="lessThan">
      <formula>-105575</formula>
    </cfRule>
  </conditionalFormatting>
  <conditionalFormatting sqref="BB274:BB275">
    <cfRule type="cellIs" dxfId="28183" priority="427" operator="lessThan">
      <formula>0</formula>
    </cfRule>
    <cfRule type="cellIs" dxfId="28182" priority="428" operator="lessThan">
      <formula>-105575</formula>
    </cfRule>
  </conditionalFormatting>
  <conditionalFormatting sqref="BB274:BB275">
    <cfRule type="cellIs" dxfId="28181" priority="425" operator="lessThan">
      <formula>0</formula>
    </cfRule>
    <cfRule type="cellIs" dxfId="28180" priority="426" operator="lessThan">
      <formula>-105575</formula>
    </cfRule>
  </conditionalFormatting>
  <conditionalFormatting sqref="BB274:BB275">
    <cfRule type="cellIs" dxfId="28179" priority="423" operator="lessThan">
      <formula>0</formula>
    </cfRule>
    <cfRule type="cellIs" dxfId="28178" priority="424" operator="lessThan">
      <formula>-105575</formula>
    </cfRule>
  </conditionalFormatting>
  <conditionalFormatting sqref="BB274:BB275">
    <cfRule type="cellIs" dxfId="28177" priority="421" operator="lessThan">
      <formula>0</formula>
    </cfRule>
    <cfRule type="cellIs" dxfId="28176" priority="422" operator="lessThan">
      <formula>-105575</formula>
    </cfRule>
  </conditionalFormatting>
  <conditionalFormatting sqref="BB274:BB275">
    <cfRule type="cellIs" dxfId="28175" priority="419" operator="lessThan">
      <formula>0</formula>
    </cfRule>
    <cfRule type="cellIs" dxfId="28174" priority="420" operator="lessThan">
      <formula>-105575</formula>
    </cfRule>
  </conditionalFormatting>
  <conditionalFormatting sqref="BB274:BB275">
    <cfRule type="cellIs" dxfId="28173" priority="417" operator="lessThan">
      <formula>0</formula>
    </cfRule>
    <cfRule type="cellIs" dxfId="28172" priority="418" operator="lessThan">
      <formula>-105575</formula>
    </cfRule>
  </conditionalFormatting>
  <conditionalFormatting sqref="BB274:BB275">
    <cfRule type="cellIs" dxfId="28171" priority="415" operator="lessThan">
      <formula>0</formula>
    </cfRule>
    <cfRule type="cellIs" dxfId="28170" priority="416" operator="lessThan">
      <formula>-105575</formula>
    </cfRule>
  </conditionalFormatting>
  <conditionalFormatting sqref="BB278:BB282">
    <cfRule type="cellIs" dxfId="28169" priority="413" operator="lessThan">
      <formula>0</formula>
    </cfRule>
    <cfRule type="cellIs" dxfId="28168" priority="414" operator="lessThan">
      <formula>-105575</formula>
    </cfRule>
  </conditionalFormatting>
  <conditionalFormatting sqref="BB278:BB282">
    <cfRule type="cellIs" dxfId="28167" priority="411" operator="lessThan">
      <formula>0</formula>
    </cfRule>
    <cfRule type="cellIs" dxfId="28166" priority="412" operator="lessThan">
      <formula>-105575</formula>
    </cfRule>
  </conditionalFormatting>
  <conditionalFormatting sqref="BB278:BB282">
    <cfRule type="cellIs" dxfId="28165" priority="409" operator="lessThan">
      <formula>0</formula>
    </cfRule>
    <cfRule type="cellIs" dxfId="28164" priority="410" operator="lessThan">
      <formula>-105575</formula>
    </cfRule>
  </conditionalFormatting>
  <conditionalFormatting sqref="BB278:BB282">
    <cfRule type="cellIs" dxfId="28163" priority="407" operator="lessThan">
      <formula>0</formula>
    </cfRule>
    <cfRule type="cellIs" dxfId="28162" priority="408" operator="lessThan">
      <formula>-105575</formula>
    </cfRule>
  </conditionalFormatting>
  <conditionalFormatting sqref="BB278:BB282">
    <cfRule type="cellIs" dxfId="28161" priority="405" operator="lessThan">
      <formula>0</formula>
    </cfRule>
    <cfRule type="cellIs" dxfId="28160" priority="406" operator="lessThan">
      <formula>-105575</formula>
    </cfRule>
  </conditionalFormatting>
  <conditionalFormatting sqref="BB278:BB282">
    <cfRule type="cellIs" dxfId="28159" priority="403" operator="lessThan">
      <formula>0</formula>
    </cfRule>
    <cfRule type="cellIs" dxfId="28158" priority="404" operator="lessThan">
      <formula>-105575</formula>
    </cfRule>
  </conditionalFormatting>
  <conditionalFormatting sqref="BB278:BB282">
    <cfRule type="cellIs" dxfId="28157" priority="401" operator="lessThan">
      <formula>0</formula>
    </cfRule>
    <cfRule type="cellIs" dxfId="28156" priority="402" operator="lessThan">
      <formula>-105575</formula>
    </cfRule>
  </conditionalFormatting>
  <conditionalFormatting sqref="BB278:BB282">
    <cfRule type="cellIs" dxfId="28155" priority="399" operator="lessThan">
      <formula>0</formula>
    </cfRule>
    <cfRule type="cellIs" dxfId="28154" priority="400" operator="lessThan">
      <formula>-105575</formula>
    </cfRule>
  </conditionalFormatting>
  <conditionalFormatting sqref="BB278:BB282">
    <cfRule type="cellIs" dxfId="28153" priority="397" operator="lessThan">
      <formula>0</formula>
    </cfRule>
    <cfRule type="cellIs" dxfId="28152" priority="398" operator="lessThan">
      <formula>-105575</formula>
    </cfRule>
  </conditionalFormatting>
  <conditionalFormatting sqref="BB285:BB288">
    <cfRule type="cellIs" dxfId="28151" priority="395" operator="lessThan">
      <formula>0</formula>
    </cfRule>
    <cfRule type="cellIs" dxfId="28150" priority="396" operator="lessThan">
      <formula>-105575</formula>
    </cfRule>
  </conditionalFormatting>
  <conditionalFormatting sqref="BB285:BB288">
    <cfRule type="cellIs" dxfId="28149" priority="393" operator="lessThan">
      <formula>0</formula>
    </cfRule>
    <cfRule type="cellIs" dxfId="28148" priority="394" operator="lessThan">
      <formula>-105575</formula>
    </cfRule>
  </conditionalFormatting>
  <conditionalFormatting sqref="BB285:BB288">
    <cfRule type="cellIs" dxfId="28147" priority="391" operator="lessThan">
      <formula>0</formula>
    </cfRule>
    <cfRule type="cellIs" dxfId="28146" priority="392" operator="lessThan">
      <formula>-105575</formula>
    </cfRule>
  </conditionalFormatting>
  <conditionalFormatting sqref="BB285:BB288">
    <cfRule type="cellIs" dxfId="28145" priority="389" operator="lessThan">
      <formula>0</formula>
    </cfRule>
    <cfRule type="cellIs" dxfId="28144" priority="390" operator="lessThan">
      <formula>-105575</formula>
    </cfRule>
  </conditionalFormatting>
  <conditionalFormatting sqref="BB285:BB288">
    <cfRule type="cellIs" dxfId="28143" priority="387" operator="lessThan">
      <formula>0</formula>
    </cfRule>
    <cfRule type="cellIs" dxfId="28142" priority="388" operator="lessThan">
      <formula>-105575</formula>
    </cfRule>
  </conditionalFormatting>
  <conditionalFormatting sqref="BB285:BB288">
    <cfRule type="cellIs" dxfId="28141" priority="385" operator="lessThan">
      <formula>0</formula>
    </cfRule>
    <cfRule type="cellIs" dxfId="28140" priority="386" operator="lessThan">
      <formula>-105575</formula>
    </cfRule>
  </conditionalFormatting>
  <conditionalFormatting sqref="BB285:BB288">
    <cfRule type="cellIs" dxfId="28139" priority="383" operator="lessThan">
      <formula>0</formula>
    </cfRule>
    <cfRule type="cellIs" dxfId="28138" priority="384" operator="lessThan">
      <formula>-105575</formula>
    </cfRule>
  </conditionalFormatting>
  <conditionalFormatting sqref="BB285:BB288">
    <cfRule type="cellIs" dxfId="28137" priority="381" operator="lessThan">
      <formula>0</formula>
    </cfRule>
    <cfRule type="cellIs" dxfId="28136" priority="382" operator="lessThan">
      <formula>-105575</formula>
    </cfRule>
  </conditionalFormatting>
  <conditionalFormatting sqref="BB285:BB288">
    <cfRule type="cellIs" dxfId="28135" priority="379" operator="lessThan">
      <formula>0</formula>
    </cfRule>
    <cfRule type="cellIs" dxfId="28134" priority="380" operator="lessThan">
      <formula>-105575</formula>
    </cfRule>
  </conditionalFormatting>
  <conditionalFormatting sqref="BB203 BB220:BB221 BB235:BB243 BB231:BB233 BB212:BB213 BB225:BB226">
    <cfRule type="cellIs" dxfId="28133" priority="377" operator="lessThan">
      <formula>0</formula>
    </cfRule>
    <cfRule type="cellIs" dxfId="28132" priority="378" operator="lessThan">
      <formula>-105575</formula>
    </cfRule>
  </conditionalFormatting>
  <conditionalFormatting sqref="BB220 BB212:BB213 BB235:BB238 BB240:BB243 BB225:BB226 BB231:BB233">
    <cfRule type="cellIs" dxfId="28131" priority="375" operator="lessThan">
      <formula>0</formula>
    </cfRule>
    <cfRule type="cellIs" dxfId="28130" priority="376" operator="lessThan">
      <formula>-105575</formula>
    </cfRule>
  </conditionalFormatting>
  <conditionalFormatting sqref="BB220:BB221 BB243 BB226 BB231:BB236 BB238:BB241 BB203 BB213">
    <cfRule type="cellIs" dxfId="28129" priority="373" operator="lessThan">
      <formula>0</formula>
    </cfRule>
    <cfRule type="cellIs" dxfId="28128" priority="374" operator="lessThan">
      <formula>-105575</formula>
    </cfRule>
  </conditionalFormatting>
  <conditionalFormatting sqref="BB235:BB243 BB231:BB233 BB220 BB212:BB213 BB225:BB226">
    <cfRule type="cellIs" dxfId="28127" priority="371" operator="lessThan">
      <formula>0</formula>
    </cfRule>
    <cfRule type="cellIs" dxfId="28126" priority="372" operator="lessThan">
      <formula>-105575</formula>
    </cfRule>
  </conditionalFormatting>
  <conditionalFormatting sqref="BB220:BB221 BB237:BB243 BB203 BB231:BB235 BB212:BB213 BB225:BB226">
    <cfRule type="cellIs" dxfId="28125" priority="369" operator="lessThan">
      <formula>0</formula>
    </cfRule>
    <cfRule type="cellIs" dxfId="28124" priority="370" operator="lessThan">
      <formula>-105575</formula>
    </cfRule>
  </conditionalFormatting>
  <conditionalFormatting sqref="BB220:BB221 BB237:BB240 BB242:BB243 BB225:BB226 BB231:BB235">
    <cfRule type="cellIs" dxfId="28123" priority="367" operator="lessThan">
      <formula>0</formula>
    </cfRule>
    <cfRule type="cellIs" dxfId="28122" priority="368" operator="lessThan">
      <formula>-105575</formula>
    </cfRule>
  </conditionalFormatting>
  <conditionalFormatting sqref="BB212 BB231 BB233:BB238 BB240:BB243 BB225">
    <cfRule type="cellIs" dxfId="28121" priority="365" operator="lessThan">
      <formula>0</formula>
    </cfRule>
    <cfRule type="cellIs" dxfId="28120" priority="366" operator="lessThan">
      <formula>-105575</formula>
    </cfRule>
  </conditionalFormatting>
  <conditionalFormatting sqref="BB237:BB243 BB231:BB235 BB220:BB221 BB225:BB226">
    <cfRule type="cellIs" dxfId="28119" priority="363" operator="lessThan">
      <formula>0</formula>
    </cfRule>
    <cfRule type="cellIs" dxfId="28118" priority="364" operator="lessThan">
      <formula>-105575</formula>
    </cfRule>
  </conditionalFormatting>
  <conditionalFormatting sqref="BB233:BB237 BB231 BB239:BB243">
    <cfRule type="cellIs" dxfId="28117" priority="361" operator="lessThan">
      <formula>0</formula>
    </cfRule>
    <cfRule type="cellIs" dxfId="28116" priority="362" operator="lessThan">
      <formula>-105575</formula>
    </cfRule>
  </conditionalFormatting>
  <conditionalFormatting sqref="BB233:BB237 BB231 BB239:BB243">
    <cfRule type="cellIs" dxfId="28115" priority="359" operator="lessThan">
      <formula>0</formula>
    </cfRule>
    <cfRule type="cellIs" dxfId="28114" priority="360" operator="lessThan">
      <formula>-105575</formula>
    </cfRule>
  </conditionalFormatting>
  <conditionalFormatting sqref="BB119:BB128 BB106:BB117 BB101:BB104 BB80:BB99">
    <cfRule type="cellIs" dxfId="28113" priority="357" operator="lessThan">
      <formula>0</formula>
    </cfRule>
    <cfRule type="cellIs" dxfId="28112" priority="358" operator="lessThan">
      <formula>-105575</formula>
    </cfRule>
  </conditionalFormatting>
  <conditionalFormatting sqref="BB130 BB132 BB134">
    <cfRule type="cellIs" dxfId="28111" priority="355" operator="lessThan">
      <formula>0</formula>
    </cfRule>
    <cfRule type="cellIs" dxfId="28110" priority="356" operator="lessThan">
      <formula>-105575</formula>
    </cfRule>
  </conditionalFormatting>
  <conditionalFormatting sqref="BB130 BB132 BB134">
    <cfRule type="cellIs" dxfId="28109" priority="353" operator="lessThan">
      <formula>0</formula>
    </cfRule>
    <cfRule type="cellIs" dxfId="28108" priority="354" operator="lessThan">
      <formula>-105575</formula>
    </cfRule>
  </conditionalFormatting>
  <conditionalFormatting sqref="BB129 BB131 BB133 BB135">
    <cfRule type="cellIs" dxfId="28107" priority="351" operator="lessThan">
      <formula>0</formula>
    </cfRule>
    <cfRule type="cellIs" dxfId="28106" priority="352" operator="lessThan">
      <formula>-105575</formula>
    </cfRule>
  </conditionalFormatting>
  <conditionalFormatting sqref="BB140 BB145 BB142:BB143 BB137:BB138">
    <cfRule type="cellIs" dxfId="28105" priority="349" operator="lessThan">
      <formula>0</formula>
    </cfRule>
    <cfRule type="cellIs" dxfId="28104" priority="350" operator="lessThan">
      <formula>-105575</formula>
    </cfRule>
  </conditionalFormatting>
  <conditionalFormatting sqref="BB149">
    <cfRule type="cellIs" dxfId="28103" priority="347" operator="lessThan">
      <formula>0</formula>
    </cfRule>
    <cfRule type="cellIs" dxfId="28102" priority="348" operator="lessThan">
      <formula>-105575</formula>
    </cfRule>
  </conditionalFormatting>
  <conditionalFormatting sqref="BB129:BB138 BB140:BB149">
    <cfRule type="cellIs" dxfId="28101" priority="345" operator="lessThan">
      <formula>0</formula>
    </cfRule>
    <cfRule type="cellIs" dxfId="28100" priority="346" operator="lessThan">
      <formula>-105575</formula>
    </cfRule>
  </conditionalFormatting>
  <conditionalFormatting sqref="BB86:BB87 BB89:BB91 BB141:BB149 BB124:BB133 BB107:BB110 BB112:BB117 BB119:BB122 BB135:BB138 BB101:BB104 BB80:BB84 BB94:BB99">
    <cfRule type="cellIs" dxfId="28099" priority="343" operator="lessThan">
      <formula>0</formula>
    </cfRule>
    <cfRule type="cellIs" dxfId="28098" priority="344" operator="lessThan">
      <formula>-105575</formula>
    </cfRule>
  </conditionalFormatting>
  <conditionalFormatting sqref="BB129 BB131 BB133 BB135">
    <cfRule type="cellIs" dxfId="28097" priority="341" operator="lessThan">
      <formula>0</formula>
    </cfRule>
    <cfRule type="cellIs" dxfId="28096" priority="342" operator="lessThan">
      <formula>-105575</formula>
    </cfRule>
  </conditionalFormatting>
  <conditionalFormatting sqref="BB146 BB144 BB141">
    <cfRule type="cellIs" dxfId="28095" priority="339" operator="lessThan">
      <formula>0</formula>
    </cfRule>
    <cfRule type="cellIs" dxfId="28094" priority="340" operator="lessThan">
      <formula>-105575</formula>
    </cfRule>
  </conditionalFormatting>
  <conditionalFormatting sqref="BB146 BB144 BB141">
    <cfRule type="cellIs" dxfId="28093" priority="337" operator="lessThan">
      <formula>0</formula>
    </cfRule>
    <cfRule type="cellIs" dxfId="28092" priority="338" operator="lessThan">
      <formula>-105575</formula>
    </cfRule>
  </conditionalFormatting>
  <conditionalFormatting sqref="BB140 BB145 BB142:BB143 BB137:BB138">
    <cfRule type="cellIs" dxfId="28091" priority="335" operator="lessThan">
      <formula>0</formula>
    </cfRule>
    <cfRule type="cellIs" dxfId="28090" priority="336" operator="lessThan">
      <formula>-105575</formula>
    </cfRule>
  </conditionalFormatting>
  <conditionalFormatting sqref="BB149">
    <cfRule type="cellIs" dxfId="28089" priority="333" operator="lessThan">
      <formula>0</formula>
    </cfRule>
    <cfRule type="cellIs" dxfId="28088" priority="334" operator="lessThan">
      <formula>-105575</formula>
    </cfRule>
  </conditionalFormatting>
  <conditionalFormatting sqref="BB86:BB87 BB89:BB91 BB141:BB149 BB124:BB133 BB107:BB110 BB112:BB117 BB119:BB122 BB135:BB138 BB101:BB104 BB80:BB84 BB94:BB99">
    <cfRule type="cellIs" dxfId="28087" priority="331" operator="lessThan">
      <formula>0</formula>
    </cfRule>
    <cfRule type="cellIs" dxfId="2808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8085" priority="329" operator="lessThan">
      <formula>0</formula>
    </cfRule>
    <cfRule type="cellIs" dxfId="28084" priority="330" operator="lessThan">
      <formula>-105575</formula>
    </cfRule>
  </conditionalFormatting>
  <conditionalFormatting sqref="BB41">
    <cfRule type="cellIs" dxfId="28083" priority="327" operator="lessThan">
      <formula>0</formula>
    </cfRule>
    <cfRule type="cellIs" dxfId="28082" priority="328" operator="lessThan">
      <formula>-105575</formula>
    </cfRule>
  </conditionalFormatting>
  <conditionalFormatting sqref="BB152:BB155">
    <cfRule type="cellIs" dxfId="28081" priority="325" operator="lessThan">
      <formula>0</formula>
    </cfRule>
    <cfRule type="cellIs" dxfId="28080" priority="326" operator="lessThan">
      <formula>-105575</formula>
    </cfRule>
  </conditionalFormatting>
  <conditionalFormatting sqref="BB152:BB155">
    <cfRule type="cellIs" dxfId="28079" priority="323" operator="lessThan">
      <formula>0</formula>
    </cfRule>
    <cfRule type="cellIs" dxfId="28078" priority="324" operator="lessThan">
      <formula>-105575</formula>
    </cfRule>
  </conditionalFormatting>
  <conditionalFormatting sqref="BB152:BB155">
    <cfRule type="cellIs" dxfId="28077" priority="321" operator="lessThan">
      <formula>0</formula>
    </cfRule>
    <cfRule type="cellIs" dxfId="28076" priority="322" operator="lessThan">
      <formula>-105575</formula>
    </cfRule>
  </conditionalFormatting>
  <conditionalFormatting sqref="BB157:BB158">
    <cfRule type="cellIs" dxfId="28075" priority="319" operator="lessThan">
      <formula>0</formula>
    </cfRule>
    <cfRule type="cellIs" dxfId="28074" priority="320" operator="lessThan">
      <formula>-105575</formula>
    </cfRule>
  </conditionalFormatting>
  <conditionalFormatting sqref="BB157:BB158">
    <cfRule type="cellIs" dxfId="28073" priority="317" operator="lessThan">
      <formula>0</formula>
    </cfRule>
    <cfRule type="cellIs" dxfId="28072" priority="318" operator="lessThan">
      <formula>-105575</formula>
    </cfRule>
  </conditionalFormatting>
  <conditionalFormatting sqref="BB157:BB158">
    <cfRule type="cellIs" dxfId="28071" priority="315" operator="lessThan">
      <formula>0</formula>
    </cfRule>
    <cfRule type="cellIs" dxfId="28070" priority="316" operator="lessThan">
      <formula>-105575</formula>
    </cfRule>
  </conditionalFormatting>
  <conditionalFormatting sqref="BB160:BB161">
    <cfRule type="cellIs" dxfId="28069" priority="313" operator="lessThan">
      <formula>0</formula>
    </cfRule>
    <cfRule type="cellIs" dxfId="28068" priority="314" operator="lessThan">
      <formula>-105575</formula>
    </cfRule>
  </conditionalFormatting>
  <conditionalFormatting sqref="BB160:BB161">
    <cfRule type="cellIs" dxfId="28067" priority="311" operator="lessThan">
      <formula>0</formula>
    </cfRule>
    <cfRule type="cellIs" dxfId="28066" priority="312" operator="lessThan">
      <formula>-105575</formula>
    </cfRule>
  </conditionalFormatting>
  <conditionalFormatting sqref="BB160:BB161">
    <cfRule type="cellIs" dxfId="28065" priority="309" operator="lessThan">
      <formula>0</formula>
    </cfRule>
    <cfRule type="cellIs" dxfId="28064" priority="310" operator="lessThan">
      <formula>-105575</formula>
    </cfRule>
  </conditionalFormatting>
  <conditionalFormatting sqref="BB164:BB167">
    <cfRule type="cellIs" dxfId="28063" priority="307" operator="lessThan">
      <formula>0</formula>
    </cfRule>
    <cfRule type="cellIs" dxfId="28062" priority="308" operator="lessThan">
      <formula>-105575</formula>
    </cfRule>
  </conditionalFormatting>
  <conditionalFormatting sqref="BB164:BB167">
    <cfRule type="cellIs" dxfId="28061" priority="305" operator="lessThan">
      <formula>0</formula>
    </cfRule>
    <cfRule type="cellIs" dxfId="28060" priority="306" operator="lessThan">
      <formula>-105575</formula>
    </cfRule>
  </conditionalFormatting>
  <conditionalFormatting sqref="BB164:BB167">
    <cfRule type="cellIs" dxfId="28059" priority="303" operator="lessThan">
      <formula>0</formula>
    </cfRule>
    <cfRule type="cellIs" dxfId="28058" priority="304" operator="lessThan">
      <formula>-105575</formula>
    </cfRule>
  </conditionalFormatting>
  <conditionalFormatting sqref="BB169:BB177">
    <cfRule type="cellIs" dxfId="28057" priority="301" operator="lessThan">
      <formula>0</formula>
    </cfRule>
    <cfRule type="cellIs" dxfId="28056" priority="302" operator="lessThan">
      <formula>-105575</formula>
    </cfRule>
  </conditionalFormatting>
  <conditionalFormatting sqref="BB169:BB177">
    <cfRule type="cellIs" dxfId="28055" priority="299" operator="lessThan">
      <formula>0</formula>
    </cfRule>
    <cfRule type="cellIs" dxfId="28054" priority="300" operator="lessThan">
      <formula>-105575</formula>
    </cfRule>
  </conditionalFormatting>
  <conditionalFormatting sqref="BB169:BB177">
    <cfRule type="cellIs" dxfId="28053" priority="297" operator="lessThan">
      <formula>0</formula>
    </cfRule>
    <cfRule type="cellIs" dxfId="28052" priority="298" operator="lessThan">
      <formula>-105575</formula>
    </cfRule>
  </conditionalFormatting>
  <conditionalFormatting sqref="BB179:BB180">
    <cfRule type="cellIs" dxfId="28051" priority="295" operator="lessThan">
      <formula>0</formula>
    </cfRule>
    <cfRule type="cellIs" dxfId="28050" priority="296" operator="lessThan">
      <formula>-105575</formula>
    </cfRule>
  </conditionalFormatting>
  <conditionalFormatting sqref="BB179:BB180">
    <cfRule type="cellIs" dxfId="28049" priority="293" operator="lessThan">
      <formula>0</formula>
    </cfRule>
    <cfRule type="cellIs" dxfId="28048" priority="294" operator="lessThan">
      <formula>-105575</formula>
    </cfRule>
  </conditionalFormatting>
  <conditionalFormatting sqref="BB179:BB180">
    <cfRule type="cellIs" dxfId="28047" priority="291" operator="lessThan">
      <formula>0</formula>
    </cfRule>
    <cfRule type="cellIs" dxfId="28046" priority="292" operator="lessThan">
      <formula>-105575</formula>
    </cfRule>
  </conditionalFormatting>
  <conditionalFormatting sqref="BB183:BB189">
    <cfRule type="cellIs" dxfId="28045" priority="289" operator="lessThan">
      <formula>0</formula>
    </cfRule>
    <cfRule type="cellIs" dxfId="28044" priority="290" operator="lessThan">
      <formula>-105575</formula>
    </cfRule>
  </conditionalFormatting>
  <conditionalFormatting sqref="BB183:BB189">
    <cfRule type="cellIs" dxfId="28043" priority="287" operator="lessThan">
      <formula>0</formula>
    </cfRule>
    <cfRule type="cellIs" dxfId="28042" priority="288" operator="lessThan">
      <formula>-105575</formula>
    </cfRule>
  </conditionalFormatting>
  <conditionalFormatting sqref="BB183:BB189">
    <cfRule type="cellIs" dxfId="28041" priority="285" operator="lessThan">
      <formula>0</formula>
    </cfRule>
    <cfRule type="cellIs" dxfId="28040" priority="286" operator="lessThan">
      <formula>-105575</formula>
    </cfRule>
  </conditionalFormatting>
  <conditionalFormatting sqref="BB191:BB192">
    <cfRule type="cellIs" dxfId="28039" priority="283" operator="lessThan">
      <formula>0</formula>
    </cfRule>
    <cfRule type="cellIs" dxfId="28038" priority="284" operator="lessThan">
      <formula>-105575</formula>
    </cfRule>
  </conditionalFormatting>
  <conditionalFormatting sqref="BB191:BB192">
    <cfRule type="cellIs" dxfId="28037" priority="281" operator="lessThan">
      <formula>0</formula>
    </cfRule>
    <cfRule type="cellIs" dxfId="28036" priority="282" operator="lessThan">
      <formula>-105575</formula>
    </cfRule>
  </conditionalFormatting>
  <conditionalFormatting sqref="BB191:BB192">
    <cfRule type="cellIs" dxfId="28035" priority="279" operator="lessThan">
      <formula>0</formula>
    </cfRule>
    <cfRule type="cellIs" dxfId="28034" priority="280" operator="lessThan">
      <formula>-105575</formula>
    </cfRule>
  </conditionalFormatting>
  <conditionalFormatting sqref="BB194:BB195">
    <cfRule type="cellIs" dxfId="28033" priority="277" operator="lessThan">
      <formula>0</formula>
    </cfRule>
    <cfRule type="cellIs" dxfId="28032" priority="278" operator="lessThan">
      <formula>-105575</formula>
    </cfRule>
  </conditionalFormatting>
  <conditionalFormatting sqref="BB194:BB195">
    <cfRule type="cellIs" dxfId="28031" priority="275" operator="lessThan">
      <formula>0</formula>
    </cfRule>
    <cfRule type="cellIs" dxfId="28030" priority="276" operator="lessThan">
      <formula>-105575</formula>
    </cfRule>
  </conditionalFormatting>
  <conditionalFormatting sqref="BB194:BB195">
    <cfRule type="cellIs" dxfId="28029" priority="273" operator="lessThan">
      <formula>0</formula>
    </cfRule>
    <cfRule type="cellIs" dxfId="28028" priority="274" operator="lessThan">
      <formula>-105575</formula>
    </cfRule>
  </conditionalFormatting>
  <conditionalFormatting sqref="BB199:BB202">
    <cfRule type="cellIs" dxfId="28027" priority="271" operator="lessThan">
      <formula>0</formula>
    </cfRule>
    <cfRule type="cellIs" dxfId="28026" priority="272" operator="lessThan">
      <formula>-105575</formula>
    </cfRule>
  </conditionalFormatting>
  <conditionalFormatting sqref="BB199:BB202">
    <cfRule type="cellIs" dxfId="28025" priority="269" operator="lessThan">
      <formula>0</formula>
    </cfRule>
    <cfRule type="cellIs" dxfId="28024" priority="270" operator="lessThan">
      <formula>-105575</formula>
    </cfRule>
  </conditionalFormatting>
  <conditionalFormatting sqref="BB199:BB202">
    <cfRule type="cellIs" dxfId="28023" priority="267" operator="lessThan">
      <formula>0</formula>
    </cfRule>
    <cfRule type="cellIs" dxfId="28022" priority="268" operator="lessThan">
      <formula>-105575</formula>
    </cfRule>
  </conditionalFormatting>
  <conditionalFormatting sqref="BB204:BB208">
    <cfRule type="cellIs" dxfId="28021" priority="265" operator="lessThan">
      <formula>0</formula>
    </cfRule>
    <cfRule type="cellIs" dxfId="28020" priority="266" operator="lessThan">
      <formula>-105575</formula>
    </cfRule>
  </conditionalFormatting>
  <conditionalFormatting sqref="BB204:BB208">
    <cfRule type="cellIs" dxfId="28019" priority="263" operator="lessThan">
      <formula>0</formula>
    </cfRule>
    <cfRule type="cellIs" dxfId="28018" priority="264" operator="lessThan">
      <formula>-105575</formula>
    </cfRule>
  </conditionalFormatting>
  <conditionalFormatting sqref="BB204:BB208">
    <cfRule type="cellIs" dxfId="28017" priority="261" operator="lessThan">
      <formula>0</formula>
    </cfRule>
    <cfRule type="cellIs" dxfId="28016" priority="262" operator="lessThan">
      <formula>-105575</formula>
    </cfRule>
  </conditionalFormatting>
  <conditionalFormatting sqref="BB210:BB211">
    <cfRule type="cellIs" dxfId="28015" priority="259" operator="lessThan">
      <formula>0</formula>
    </cfRule>
    <cfRule type="cellIs" dxfId="28014" priority="260" operator="lessThan">
      <formula>-105575</formula>
    </cfRule>
  </conditionalFormatting>
  <conditionalFormatting sqref="BB210:BB211">
    <cfRule type="cellIs" dxfId="28013" priority="257" operator="lessThan">
      <formula>0</formula>
    </cfRule>
    <cfRule type="cellIs" dxfId="28012" priority="258" operator="lessThan">
      <formula>-105575</formula>
    </cfRule>
  </conditionalFormatting>
  <conditionalFormatting sqref="BB210:BB211">
    <cfRule type="cellIs" dxfId="28011" priority="255" operator="lessThan">
      <formula>0</formula>
    </cfRule>
    <cfRule type="cellIs" dxfId="28010" priority="256" operator="lessThan">
      <formula>-105575</formula>
    </cfRule>
  </conditionalFormatting>
  <conditionalFormatting sqref="BB214:BB219">
    <cfRule type="cellIs" dxfId="28009" priority="253" operator="lessThan">
      <formula>0</formula>
    </cfRule>
    <cfRule type="cellIs" dxfId="28008" priority="254" operator="lessThan">
      <formula>-105575</formula>
    </cfRule>
  </conditionalFormatting>
  <conditionalFormatting sqref="BB214:BB219">
    <cfRule type="cellIs" dxfId="28007" priority="251" operator="lessThan">
      <formula>0</formula>
    </cfRule>
    <cfRule type="cellIs" dxfId="28006" priority="252" operator="lessThan">
      <formula>-105575</formula>
    </cfRule>
  </conditionalFormatting>
  <conditionalFormatting sqref="BB214:BB219">
    <cfRule type="cellIs" dxfId="28005" priority="249" operator="lessThan">
      <formula>0</formula>
    </cfRule>
    <cfRule type="cellIs" dxfId="28004" priority="250" operator="lessThan">
      <formula>-105575</formula>
    </cfRule>
  </conditionalFormatting>
  <conditionalFormatting sqref="BB222:BB224">
    <cfRule type="cellIs" dxfId="28003" priority="247" operator="lessThan">
      <formula>0</formula>
    </cfRule>
    <cfRule type="cellIs" dxfId="28002" priority="248" operator="lessThan">
      <formula>-105575</formula>
    </cfRule>
  </conditionalFormatting>
  <conditionalFormatting sqref="BB222:BB224">
    <cfRule type="cellIs" dxfId="28001" priority="245" operator="lessThan">
      <formula>0</formula>
    </cfRule>
    <cfRule type="cellIs" dxfId="28000" priority="246" operator="lessThan">
      <formula>-105575</formula>
    </cfRule>
  </conditionalFormatting>
  <conditionalFormatting sqref="BB222:BB224">
    <cfRule type="cellIs" dxfId="27999" priority="243" operator="lessThan">
      <formula>0</formula>
    </cfRule>
    <cfRule type="cellIs" dxfId="27998" priority="244" operator="lessThan">
      <formula>-105575</formula>
    </cfRule>
  </conditionalFormatting>
  <conditionalFormatting sqref="BB227:BB230">
    <cfRule type="cellIs" dxfId="27997" priority="241" operator="lessThan">
      <formula>0</formula>
    </cfRule>
    <cfRule type="cellIs" dxfId="27996" priority="242" operator="lessThan">
      <formula>-105575</formula>
    </cfRule>
  </conditionalFormatting>
  <conditionalFormatting sqref="BB227:BB230">
    <cfRule type="cellIs" dxfId="27995" priority="239" operator="lessThan">
      <formula>0</formula>
    </cfRule>
    <cfRule type="cellIs" dxfId="27994" priority="240" operator="lessThan">
      <formula>-105575</formula>
    </cfRule>
  </conditionalFormatting>
  <conditionalFormatting sqref="BB227:BB230">
    <cfRule type="cellIs" dxfId="27993" priority="237" operator="lessThan">
      <formula>0</formula>
    </cfRule>
    <cfRule type="cellIs" dxfId="27992" priority="238" operator="lessThan">
      <formula>-105575</formula>
    </cfRule>
  </conditionalFormatting>
  <conditionalFormatting sqref="BB246:BB249">
    <cfRule type="cellIs" dxfId="27991" priority="235" operator="lessThan">
      <formula>0</formula>
    </cfRule>
    <cfRule type="cellIs" dxfId="27990" priority="236" operator="lessThan">
      <formula>-105575</formula>
    </cfRule>
  </conditionalFormatting>
  <conditionalFormatting sqref="BB246:BB249">
    <cfRule type="cellIs" dxfId="27989" priority="233" operator="lessThan">
      <formula>0</formula>
    </cfRule>
    <cfRule type="cellIs" dxfId="27988" priority="234" operator="lessThan">
      <formula>-105575</formula>
    </cfRule>
  </conditionalFormatting>
  <conditionalFormatting sqref="BB246:BB249">
    <cfRule type="cellIs" dxfId="27987" priority="231" operator="lessThan">
      <formula>0</formula>
    </cfRule>
    <cfRule type="cellIs" dxfId="27986" priority="232" operator="lessThan">
      <formula>-105575</formula>
    </cfRule>
  </conditionalFormatting>
  <conditionalFormatting sqref="BB246:BB249">
    <cfRule type="cellIs" dxfId="27985" priority="229" operator="lessThan">
      <formula>0</formula>
    </cfRule>
    <cfRule type="cellIs" dxfId="27984" priority="230" operator="lessThan">
      <formula>-105575</formula>
    </cfRule>
  </conditionalFormatting>
  <conditionalFormatting sqref="BB246:BB249">
    <cfRule type="cellIs" dxfId="27983" priority="227" operator="lessThan">
      <formula>0</formula>
    </cfRule>
    <cfRule type="cellIs" dxfId="27982" priority="228" operator="lessThan">
      <formula>-105575</formula>
    </cfRule>
  </conditionalFormatting>
  <conditionalFormatting sqref="BB246:BB249">
    <cfRule type="cellIs" dxfId="27981" priority="225" operator="lessThan">
      <formula>0</formula>
    </cfRule>
    <cfRule type="cellIs" dxfId="27980" priority="226" operator="lessThan">
      <formula>-105575</formula>
    </cfRule>
  </conditionalFormatting>
  <conditionalFormatting sqref="BB246:BB249">
    <cfRule type="cellIs" dxfId="27979" priority="223" operator="lessThan">
      <formula>0</formula>
    </cfRule>
    <cfRule type="cellIs" dxfId="27978" priority="224" operator="lessThan">
      <formula>-105575</formula>
    </cfRule>
  </conditionalFormatting>
  <conditionalFormatting sqref="BB246:BB249">
    <cfRule type="cellIs" dxfId="27977" priority="221" operator="lessThan">
      <formula>0</formula>
    </cfRule>
    <cfRule type="cellIs" dxfId="27976" priority="222" operator="lessThan">
      <formula>-105575</formula>
    </cfRule>
  </conditionalFormatting>
  <conditionalFormatting sqref="BB246:BB249">
    <cfRule type="cellIs" dxfId="27975" priority="219" operator="lessThan">
      <formula>0</formula>
    </cfRule>
    <cfRule type="cellIs" dxfId="27974" priority="220" operator="lessThan">
      <formula>-105575</formula>
    </cfRule>
  </conditionalFormatting>
  <conditionalFormatting sqref="BB251:BB253">
    <cfRule type="cellIs" dxfId="27973" priority="217" operator="lessThan">
      <formula>0</formula>
    </cfRule>
    <cfRule type="cellIs" dxfId="27972" priority="218" operator="lessThan">
      <formula>-105575</formula>
    </cfRule>
  </conditionalFormatting>
  <conditionalFormatting sqref="BB251:BB253">
    <cfRule type="cellIs" dxfId="27971" priority="215" operator="lessThan">
      <formula>0</formula>
    </cfRule>
    <cfRule type="cellIs" dxfId="27970" priority="216" operator="lessThan">
      <formula>-105575</formula>
    </cfRule>
  </conditionalFormatting>
  <conditionalFormatting sqref="BB251:BB253">
    <cfRule type="cellIs" dxfId="27969" priority="213" operator="lessThan">
      <formula>0</formula>
    </cfRule>
    <cfRule type="cellIs" dxfId="27968" priority="214" operator="lessThan">
      <formula>-105575</formula>
    </cfRule>
  </conditionalFormatting>
  <conditionalFormatting sqref="BB251:BB253">
    <cfRule type="cellIs" dxfId="27967" priority="211" operator="lessThan">
      <formula>0</formula>
    </cfRule>
    <cfRule type="cellIs" dxfId="27966" priority="212" operator="lessThan">
      <formula>-105575</formula>
    </cfRule>
  </conditionalFormatting>
  <conditionalFormatting sqref="BB251:BB253">
    <cfRule type="cellIs" dxfId="27965" priority="209" operator="lessThan">
      <formula>0</formula>
    </cfRule>
    <cfRule type="cellIs" dxfId="27964" priority="210" operator="lessThan">
      <formula>-105575</formula>
    </cfRule>
  </conditionalFormatting>
  <conditionalFormatting sqref="BB251:BB253">
    <cfRule type="cellIs" dxfId="27963" priority="207" operator="lessThan">
      <formula>0</formula>
    </cfRule>
    <cfRule type="cellIs" dxfId="27962" priority="208" operator="lessThan">
      <formula>-105575</formula>
    </cfRule>
  </conditionalFormatting>
  <conditionalFormatting sqref="BB251:BB253">
    <cfRule type="cellIs" dxfId="27961" priority="205" operator="lessThan">
      <formula>0</formula>
    </cfRule>
    <cfRule type="cellIs" dxfId="27960" priority="206" operator="lessThan">
      <formula>-105575</formula>
    </cfRule>
  </conditionalFormatting>
  <conditionalFormatting sqref="BB251:BB253">
    <cfRule type="cellIs" dxfId="27959" priority="203" operator="lessThan">
      <formula>0</formula>
    </cfRule>
    <cfRule type="cellIs" dxfId="27958" priority="204" operator="lessThan">
      <formula>-105575</formula>
    </cfRule>
  </conditionalFormatting>
  <conditionalFormatting sqref="BB251:BB253">
    <cfRule type="cellIs" dxfId="27957" priority="201" operator="lessThan">
      <formula>0</formula>
    </cfRule>
    <cfRule type="cellIs" dxfId="27956" priority="202" operator="lessThan">
      <formula>-105575</formula>
    </cfRule>
  </conditionalFormatting>
  <conditionalFormatting sqref="BB255:BB257">
    <cfRule type="cellIs" dxfId="27955" priority="199" operator="lessThan">
      <formula>0</formula>
    </cfRule>
    <cfRule type="cellIs" dxfId="27954" priority="200" operator="lessThan">
      <formula>-105575</formula>
    </cfRule>
  </conditionalFormatting>
  <conditionalFormatting sqref="BB255:BB257">
    <cfRule type="cellIs" dxfId="27953" priority="197" operator="lessThan">
      <formula>0</formula>
    </cfRule>
    <cfRule type="cellIs" dxfId="27952" priority="198" operator="lessThan">
      <formula>-105575</formula>
    </cfRule>
  </conditionalFormatting>
  <conditionalFormatting sqref="BB255:BB257">
    <cfRule type="cellIs" dxfId="27951" priority="195" operator="lessThan">
      <formula>0</formula>
    </cfRule>
    <cfRule type="cellIs" dxfId="27950" priority="196" operator="lessThan">
      <formula>-105575</formula>
    </cfRule>
  </conditionalFormatting>
  <conditionalFormatting sqref="BB255:BB257">
    <cfRule type="cellIs" dxfId="27949" priority="193" operator="lessThan">
      <formula>0</formula>
    </cfRule>
    <cfRule type="cellIs" dxfId="27948" priority="194" operator="lessThan">
      <formula>-105575</formula>
    </cfRule>
  </conditionalFormatting>
  <conditionalFormatting sqref="BB255:BB257">
    <cfRule type="cellIs" dxfId="27947" priority="191" operator="lessThan">
      <formula>0</formula>
    </cfRule>
    <cfRule type="cellIs" dxfId="27946" priority="192" operator="lessThan">
      <formula>-105575</formula>
    </cfRule>
  </conditionalFormatting>
  <conditionalFormatting sqref="BB255:BB257">
    <cfRule type="cellIs" dxfId="27945" priority="189" operator="lessThan">
      <formula>0</formula>
    </cfRule>
    <cfRule type="cellIs" dxfId="27944" priority="190" operator="lessThan">
      <formula>-105575</formula>
    </cfRule>
  </conditionalFormatting>
  <conditionalFormatting sqref="BB255:BB257">
    <cfRule type="cellIs" dxfId="27943" priority="187" operator="lessThan">
      <formula>0</formula>
    </cfRule>
    <cfRule type="cellIs" dxfId="27942" priority="188" operator="lessThan">
      <formula>-105575</formula>
    </cfRule>
  </conditionalFormatting>
  <conditionalFormatting sqref="BB255:BB257">
    <cfRule type="cellIs" dxfId="27941" priority="185" operator="lessThan">
      <formula>0</formula>
    </cfRule>
    <cfRule type="cellIs" dxfId="27940" priority="186" operator="lessThan">
      <formula>-105575</formula>
    </cfRule>
  </conditionalFormatting>
  <conditionalFormatting sqref="BB255:BB257">
    <cfRule type="cellIs" dxfId="27939" priority="183" operator="lessThan">
      <formula>0</formula>
    </cfRule>
    <cfRule type="cellIs" dxfId="27938" priority="184" operator="lessThan">
      <formula>-105575</formula>
    </cfRule>
  </conditionalFormatting>
  <conditionalFormatting sqref="BB260:BB262">
    <cfRule type="cellIs" dxfId="27937" priority="181" operator="lessThan">
      <formula>0</formula>
    </cfRule>
    <cfRule type="cellIs" dxfId="27936" priority="182" operator="lessThan">
      <formula>-105575</formula>
    </cfRule>
  </conditionalFormatting>
  <conditionalFormatting sqref="BB260:BB262">
    <cfRule type="cellIs" dxfId="27935" priority="179" operator="lessThan">
      <formula>0</formula>
    </cfRule>
    <cfRule type="cellIs" dxfId="27934" priority="180" operator="lessThan">
      <formula>-105575</formula>
    </cfRule>
  </conditionalFormatting>
  <conditionalFormatting sqref="BB260:BB262">
    <cfRule type="cellIs" dxfId="27933" priority="177" operator="lessThan">
      <formula>0</formula>
    </cfRule>
    <cfRule type="cellIs" dxfId="27932" priority="178" operator="lessThan">
      <formula>-105575</formula>
    </cfRule>
  </conditionalFormatting>
  <conditionalFormatting sqref="BB260:BB262">
    <cfRule type="cellIs" dxfId="27931" priority="175" operator="lessThan">
      <formula>0</formula>
    </cfRule>
    <cfRule type="cellIs" dxfId="27930" priority="176" operator="lessThan">
      <formula>-105575</formula>
    </cfRule>
  </conditionalFormatting>
  <conditionalFormatting sqref="BB260:BB262">
    <cfRule type="cellIs" dxfId="27929" priority="173" operator="lessThan">
      <formula>0</formula>
    </cfRule>
    <cfRule type="cellIs" dxfId="27928" priority="174" operator="lessThan">
      <formula>-105575</formula>
    </cfRule>
  </conditionalFormatting>
  <conditionalFormatting sqref="BB260:BB262">
    <cfRule type="cellIs" dxfId="27927" priority="171" operator="lessThan">
      <formula>0</formula>
    </cfRule>
    <cfRule type="cellIs" dxfId="27926" priority="172" operator="lessThan">
      <formula>-105575</formula>
    </cfRule>
  </conditionalFormatting>
  <conditionalFormatting sqref="BB260:BB262">
    <cfRule type="cellIs" dxfId="27925" priority="169" operator="lessThan">
      <formula>0</formula>
    </cfRule>
    <cfRule type="cellIs" dxfId="27924" priority="170" operator="lessThan">
      <formula>-105575</formula>
    </cfRule>
  </conditionalFormatting>
  <conditionalFormatting sqref="BB260:BB262">
    <cfRule type="cellIs" dxfId="27923" priority="167" operator="lessThan">
      <formula>0</formula>
    </cfRule>
    <cfRule type="cellIs" dxfId="27922" priority="168" operator="lessThan">
      <formula>-105575</formula>
    </cfRule>
  </conditionalFormatting>
  <conditionalFormatting sqref="BB260:BB262">
    <cfRule type="cellIs" dxfId="27921" priority="165" operator="lessThan">
      <formula>0</formula>
    </cfRule>
    <cfRule type="cellIs" dxfId="27920" priority="166" operator="lessThan">
      <formula>-105575</formula>
    </cfRule>
  </conditionalFormatting>
  <conditionalFormatting sqref="BB264:BB267">
    <cfRule type="cellIs" dxfId="27919" priority="163" operator="lessThan">
      <formula>0</formula>
    </cfRule>
    <cfRule type="cellIs" dxfId="27918" priority="164" operator="lessThan">
      <formula>-105575</formula>
    </cfRule>
  </conditionalFormatting>
  <conditionalFormatting sqref="BB264:BB267">
    <cfRule type="cellIs" dxfId="27917" priority="161" operator="lessThan">
      <formula>0</formula>
    </cfRule>
    <cfRule type="cellIs" dxfId="27916" priority="162" operator="lessThan">
      <formula>-105575</formula>
    </cfRule>
  </conditionalFormatting>
  <conditionalFormatting sqref="BB264:BB267">
    <cfRule type="cellIs" dxfId="27915" priority="159" operator="lessThan">
      <formula>0</formula>
    </cfRule>
    <cfRule type="cellIs" dxfId="27914" priority="160" operator="lessThan">
      <formula>-105575</formula>
    </cfRule>
  </conditionalFormatting>
  <conditionalFormatting sqref="BB264:BB267">
    <cfRule type="cellIs" dxfId="27913" priority="157" operator="lessThan">
      <formula>0</formula>
    </cfRule>
    <cfRule type="cellIs" dxfId="27912" priority="158" operator="lessThan">
      <formula>-105575</formula>
    </cfRule>
  </conditionalFormatting>
  <conditionalFormatting sqref="BB264:BB267">
    <cfRule type="cellIs" dxfId="27911" priority="155" operator="lessThan">
      <formula>0</formula>
    </cfRule>
    <cfRule type="cellIs" dxfId="27910" priority="156" operator="lessThan">
      <formula>-105575</formula>
    </cfRule>
  </conditionalFormatting>
  <conditionalFormatting sqref="BB264:BB267">
    <cfRule type="cellIs" dxfId="27909" priority="153" operator="lessThan">
      <formula>0</formula>
    </cfRule>
    <cfRule type="cellIs" dxfId="27908" priority="154" operator="lessThan">
      <formula>-105575</formula>
    </cfRule>
  </conditionalFormatting>
  <conditionalFormatting sqref="BB264:BB267">
    <cfRule type="cellIs" dxfId="27907" priority="151" operator="lessThan">
      <formula>0</formula>
    </cfRule>
    <cfRule type="cellIs" dxfId="27906" priority="152" operator="lessThan">
      <formula>-105575</formula>
    </cfRule>
  </conditionalFormatting>
  <conditionalFormatting sqref="BB264:BB267">
    <cfRule type="cellIs" dxfId="27905" priority="149" operator="lessThan">
      <formula>0</formula>
    </cfRule>
    <cfRule type="cellIs" dxfId="27904" priority="150" operator="lessThan">
      <formula>-105575</formula>
    </cfRule>
  </conditionalFormatting>
  <conditionalFormatting sqref="BB264:BB267">
    <cfRule type="cellIs" dxfId="27903" priority="147" operator="lessThan">
      <formula>0</formula>
    </cfRule>
    <cfRule type="cellIs" dxfId="27902" priority="148" operator="lessThan">
      <formula>-105575</formula>
    </cfRule>
  </conditionalFormatting>
  <conditionalFormatting sqref="BB270:BB272">
    <cfRule type="cellIs" dxfId="27901" priority="145" operator="lessThan">
      <formula>0</formula>
    </cfRule>
    <cfRule type="cellIs" dxfId="27900" priority="146" operator="lessThan">
      <formula>-105575</formula>
    </cfRule>
  </conditionalFormatting>
  <conditionalFormatting sqref="BB270:BB272">
    <cfRule type="cellIs" dxfId="27899" priority="143" operator="lessThan">
      <formula>0</formula>
    </cfRule>
    <cfRule type="cellIs" dxfId="27898" priority="144" operator="lessThan">
      <formula>-105575</formula>
    </cfRule>
  </conditionalFormatting>
  <conditionalFormatting sqref="BB270:BB272">
    <cfRule type="cellIs" dxfId="27897" priority="141" operator="lessThan">
      <formula>0</formula>
    </cfRule>
    <cfRule type="cellIs" dxfId="27896" priority="142" operator="lessThan">
      <formula>-105575</formula>
    </cfRule>
  </conditionalFormatting>
  <conditionalFormatting sqref="BB270:BB272">
    <cfRule type="cellIs" dxfId="27895" priority="139" operator="lessThan">
      <formula>0</formula>
    </cfRule>
    <cfRule type="cellIs" dxfId="27894" priority="140" operator="lessThan">
      <formula>-105575</formula>
    </cfRule>
  </conditionalFormatting>
  <conditionalFormatting sqref="BB270:BB272">
    <cfRule type="cellIs" dxfId="27893" priority="137" operator="lessThan">
      <formula>0</formula>
    </cfRule>
    <cfRule type="cellIs" dxfId="27892" priority="138" operator="lessThan">
      <formula>-105575</formula>
    </cfRule>
  </conditionalFormatting>
  <conditionalFormatting sqref="BB270:BB272">
    <cfRule type="cellIs" dxfId="27891" priority="135" operator="lessThan">
      <formula>0</formula>
    </cfRule>
    <cfRule type="cellIs" dxfId="27890" priority="136" operator="lessThan">
      <formula>-105575</formula>
    </cfRule>
  </conditionalFormatting>
  <conditionalFormatting sqref="BB270:BB272">
    <cfRule type="cellIs" dxfId="27889" priority="133" operator="lessThan">
      <formula>0</formula>
    </cfRule>
    <cfRule type="cellIs" dxfId="27888" priority="134" operator="lessThan">
      <formula>-105575</formula>
    </cfRule>
  </conditionalFormatting>
  <conditionalFormatting sqref="BB270:BB272">
    <cfRule type="cellIs" dxfId="27887" priority="131" operator="lessThan">
      <formula>0</formula>
    </cfRule>
    <cfRule type="cellIs" dxfId="27886" priority="132" operator="lessThan">
      <formula>-105575</formula>
    </cfRule>
  </conditionalFormatting>
  <conditionalFormatting sqref="BB270:BB272">
    <cfRule type="cellIs" dxfId="27885" priority="129" operator="lessThan">
      <formula>0</formula>
    </cfRule>
    <cfRule type="cellIs" dxfId="27884" priority="130" operator="lessThan">
      <formula>-105575</formula>
    </cfRule>
  </conditionalFormatting>
  <conditionalFormatting sqref="BB274:BB275">
    <cfRule type="cellIs" dxfId="27883" priority="127" operator="lessThan">
      <formula>0</formula>
    </cfRule>
    <cfRule type="cellIs" dxfId="27882" priority="128" operator="lessThan">
      <formula>-105575</formula>
    </cfRule>
  </conditionalFormatting>
  <conditionalFormatting sqref="BB274:BB275">
    <cfRule type="cellIs" dxfId="27881" priority="125" operator="lessThan">
      <formula>0</formula>
    </cfRule>
    <cfRule type="cellIs" dxfId="27880" priority="126" operator="lessThan">
      <formula>-105575</formula>
    </cfRule>
  </conditionalFormatting>
  <conditionalFormatting sqref="BB274:BB275">
    <cfRule type="cellIs" dxfId="27879" priority="123" operator="lessThan">
      <formula>0</formula>
    </cfRule>
    <cfRule type="cellIs" dxfId="27878" priority="124" operator="lessThan">
      <formula>-105575</formula>
    </cfRule>
  </conditionalFormatting>
  <conditionalFormatting sqref="BB274:BB275">
    <cfRule type="cellIs" dxfId="27877" priority="121" operator="lessThan">
      <formula>0</formula>
    </cfRule>
    <cfRule type="cellIs" dxfId="27876" priority="122" operator="lessThan">
      <formula>-105575</formula>
    </cfRule>
  </conditionalFormatting>
  <conditionalFormatting sqref="BB274:BB275">
    <cfRule type="cellIs" dxfId="27875" priority="119" operator="lessThan">
      <formula>0</formula>
    </cfRule>
    <cfRule type="cellIs" dxfId="27874" priority="120" operator="lessThan">
      <formula>-105575</formula>
    </cfRule>
  </conditionalFormatting>
  <conditionalFormatting sqref="BB274:BB275">
    <cfRule type="cellIs" dxfId="27873" priority="117" operator="lessThan">
      <formula>0</formula>
    </cfRule>
    <cfRule type="cellIs" dxfId="27872" priority="118" operator="lessThan">
      <formula>-105575</formula>
    </cfRule>
  </conditionalFormatting>
  <conditionalFormatting sqref="BB274:BB275">
    <cfRule type="cellIs" dxfId="27871" priority="115" operator="lessThan">
      <formula>0</formula>
    </cfRule>
    <cfRule type="cellIs" dxfId="27870" priority="116" operator="lessThan">
      <formula>-105575</formula>
    </cfRule>
  </conditionalFormatting>
  <conditionalFormatting sqref="BB274:BB275">
    <cfRule type="cellIs" dxfId="27869" priority="113" operator="lessThan">
      <formula>0</formula>
    </cfRule>
    <cfRule type="cellIs" dxfId="27868" priority="114" operator="lessThan">
      <formula>-105575</formula>
    </cfRule>
  </conditionalFormatting>
  <conditionalFormatting sqref="BB274:BB275">
    <cfRule type="cellIs" dxfId="27867" priority="111" operator="lessThan">
      <formula>0</formula>
    </cfRule>
    <cfRule type="cellIs" dxfId="27866" priority="112" operator="lessThan">
      <formula>-105575</formula>
    </cfRule>
  </conditionalFormatting>
  <conditionalFormatting sqref="BB278:BB282">
    <cfRule type="cellIs" dxfId="27865" priority="109" operator="lessThan">
      <formula>0</formula>
    </cfRule>
    <cfRule type="cellIs" dxfId="27864" priority="110" operator="lessThan">
      <formula>-105575</formula>
    </cfRule>
  </conditionalFormatting>
  <conditionalFormatting sqref="BB278:BB282">
    <cfRule type="cellIs" dxfId="27863" priority="107" operator="lessThan">
      <formula>0</formula>
    </cfRule>
    <cfRule type="cellIs" dxfId="27862" priority="108" operator="lessThan">
      <formula>-105575</formula>
    </cfRule>
  </conditionalFormatting>
  <conditionalFormatting sqref="BB278:BB282">
    <cfRule type="cellIs" dxfId="27861" priority="105" operator="lessThan">
      <formula>0</formula>
    </cfRule>
    <cfRule type="cellIs" dxfId="27860" priority="106" operator="lessThan">
      <formula>-105575</formula>
    </cfRule>
  </conditionalFormatting>
  <conditionalFormatting sqref="BB278:BB282">
    <cfRule type="cellIs" dxfId="27859" priority="103" operator="lessThan">
      <formula>0</formula>
    </cfRule>
    <cfRule type="cellIs" dxfId="27858" priority="104" operator="lessThan">
      <formula>-105575</formula>
    </cfRule>
  </conditionalFormatting>
  <conditionalFormatting sqref="BB278:BB282">
    <cfRule type="cellIs" dxfId="27857" priority="101" operator="lessThan">
      <formula>0</formula>
    </cfRule>
    <cfRule type="cellIs" dxfId="27856" priority="102" operator="lessThan">
      <formula>-105575</formula>
    </cfRule>
  </conditionalFormatting>
  <conditionalFormatting sqref="BB278:BB282">
    <cfRule type="cellIs" dxfId="27855" priority="99" operator="lessThan">
      <formula>0</formula>
    </cfRule>
    <cfRule type="cellIs" dxfId="27854" priority="100" operator="lessThan">
      <formula>-105575</formula>
    </cfRule>
  </conditionalFormatting>
  <conditionalFormatting sqref="BB278:BB282">
    <cfRule type="cellIs" dxfId="27853" priority="97" operator="lessThan">
      <formula>0</formula>
    </cfRule>
    <cfRule type="cellIs" dxfId="27852" priority="98" operator="lessThan">
      <formula>-105575</formula>
    </cfRule>
  </conditionalFormatting>
  <conditionalFormatting sqref="BB278:BB282">
    <cfRule type="cellIs" dxfId="27851" priority="95" operator="lessThan">
      <formula>0</formula>
    </cfRule>
    <cfRule type="cellIs" dxfId="27850" priority="96" operator="lessThan">
      <formula>-105575</formula>
    </cfRule>
  </conditionalFormatting>
  <conditionalFormatting sqref="BB278:BB282">
    <cfRule type="cellIs" dxfId="27849" priority="93" operator="lessThan">
      <formula>0</formula>
    </cfRule>
    <cfRule type="cellIs" dxfId="27848" priority="94" operator="lessThan">
      <formula>-105575</formula>
    </cfRule>
  </conditionalFormatting>
  <conditionalFormatting sqref="BB285:BB288">
    <cfRule type="cellIs" dxfId="27847" priority="91" operator="lessThan">
      <formula>0</formula>
    </cfRule>
    <cfRule type="cellIs" dxfId="27846" priority="92" operator="lessThan">
      <formula>-105575</formula>
    </cfRule>
  </conditionalFormatting>
  <conditionalFormatting sqref="BB285:BB288">
    <cfRule type="cellIs" dxfId="27845" priority="89" operator="lessThan">
      <formula>0</formula>
    </cfRule>
    <cfRule type="cellIs" dxfId="27844" priority="90" operator="lessThan">
      <formula>-105575</formula>
    </cfRule>
  </conditionalFormatting>
  <conditionalFormatting sqref="BB285:BB288">
    <cfRule type="cellIs" dxfId="27843" priority="87" operator="lessThan">
      <formula>0</formula>
    </cfRule>
    <cfRule type="cellIs" dxfId="27842" priority="88" operator="lessThan">
      <formula>-105575</formula>
    </cfRule>
  </conditionalFormatting>
  <conditionalFormatting sqref="BB285:BB288">
    <cfRule type="cellIs" dxfId="27841" priority="85" operator="lessThan">
      <formula>0</formula>
    </cfRule>
    <cfRule type="cellIs" dxfId="27840" priority="86" operator="lessThan">
      <formula>-105575</formula>
    </cfRule>
  </conditionalFormatting>
  <conditionalFormatting sqref="BB285:BB288">
    <cfRule type="cellIs" dxfId="27839" priority="83" operator="lessThan">
      <formula>0</formula>
    </cfRule>
    <cfRule type="cellIs" dxfId="27838" priority="84" operator="lessThan">
      <formula>-105575</formula>
    </cfRule>
  </conditionalFormatting>
  <conditionalFormatting sqref="BB285:BB288">
    <cfRule type="cellIs" dxfId="27837" priority="81" operator="lessThan">
      <formula>0</formula>
    </cfRule>
    <cfRule type="cellIs" dxfId="27836" priority="82" operator="lessThan">
      <formula>-105575</formula>
    </cfRule>
  </conditionalFormatting>
  <conditionalFormatting sqref="BB285:BB288">
    <cfRule type="cellIs" dxfId="27835" priority="79" operator="lessThan">
      <formula>0</formula>
    </cfRule>
    <cfRule type="cellIs" dxfId="27834" priority="80" operator="lessThan">
      <formula>-105575</formula>
    </cfRule>
  </conditionalFormatting>
  <conditionalFormatting sqref="BB285:BB288">
    <cfRule type="cellIs" dxfId="27833" priority="77" operator="lessThan">
      <formula>0</formula>
    </cfRule>
    <cfRule type="cellIs" dxfId="27832" priority="78" operator="lessThan">
      <formula>-105575</formula>
    </cfRule>
  </conditionalFormatting>
  <conditionalFormatting sqref="BB285:BB288">
    <cfRule type="cellIs" dxfId="27831" priority="75" operator="lessThan">
      <formula>0</formula>
    </cfRule>
    <cfRule type="cellIs" dxfId="27830" priority="76" operator="lessThan">
      <formula>-105575</formula>
    </cfRule>
  </conditionalFormatting>
  <conditionalFormatting sqref="BB80:BB84">
    <cfRule type="cellIs" dxfId="27829" priority="73" operator="lessThan">
      <formula>0</formula>
    </cfRule>
    <cfRule type="cellIs" dxfId="27828" priority="74" operator="lessThan">
      <formula>-105575</formula>
    </cfRule>
  </conditionalFormatting>
  <conditionalFormatting sqref="BB86:BB87">
    <cfRule type="cellIs" dxfId="27827" priority="71" operator="lessThan">
      <formula>0</formula>
    </cfRule>
    <cfRule type="cellIs" dxfId="27826" priority="72" operator="lessThan">
      <formula>-105575</formula>
    </cfRule>
  </conditionalFormatting>
  <conditionalFormatting sqref="BB89:BB91">
    <cfRule type="cellIs" dxfId="27825" priority="69" operator="lessThan">
      <formula>0</formula>
    </cfRule>
    <cfRule type="cellIs" dxfId="27824" priority="70" operator="lessThan">
      <formula>-105575</formula>
    </cfRule>
  </conditionalFormatting>
  <conditionalFormatting sqref="BB94:BB98">
    <cfRule type="cellIs" dxfId="27823" priority="67" operator="lessThan">
      <formula>0</formula>
    </cfRule>
    <cfRule type="cellIs" dxfId="27822" priority="68" operator="lessThan">
      <formula>-105575</formula>
    </cfRule>
  </conditionalFormatting>
  <conditionalFormatting sqref="BB101:BB104">
    <cfRule type="cellIs" dxfId="27821" priority="65" operator="lessThan">
      <formula>0</formula>
    </cfRule>
    <cfRule type="cellIs" dxfId="27820" priority="66" operator="lessThan">
      <formula>-105575</formula>
    </cfRule>
  </conditionalFormatting>
  <conditionalFormatting sqref="BB107:BB109">
    <cfRule type="cellIs" dxfId="27819" priority="63" operator="lessThan">
      <formula>0</formula>
    </cfRule>
    <cfRule type="cellIs" dxfId="27818" priority="64" operator="lessThan">
      <formula>-105575</formula>
    </cfRule>
  </conditionalFormatting>
  <conditionalFormatting sqref="BB112:BB116">
    <cfRule type="cellIs" dxfId="27817" priority="61" operator="lessThan">
      <formula>0</formula>
    </cfRule>
    <cfRule type="cellIs" dxfId="27816" priority="62" operator="lessThan">
      <formula>-105575</formula>
    </cfRule>
  </conditionalFormatting>
  <conditionalFormatting sqref="BB119:BB121">
    <cfRule type="cellIs" dxfId="27815" priority="59" operator="lessThan">
      <formula>0</formula>
    </cfRule>
    <cfRule type="cellIs" dxfId="27814" priority="60" operator="lessThan">
      <formula>-105575</formula>
    </cfRule>
  </conditionalFormatting>
  <conditionalFormatting sqref="BB124:BB132">
    <cfRule type="cellIs" dxfId="27813" priority="57" operator="lessThan">
      <formula>0</formula>
    </cfRule>
    <cfRule type="cellIs" dxfId="27812" priority="58" operator="lessThan">
      <formula>-105575</formula>
    </cfRule>
  </conditionalFormatting>
  <conditionalFormatting sqref="BB135:BB138">
    <cfRule type="cellIs" dxfId="27811" priority="55" operator="lessThan">
      <formula>0</formula>
    </cfRule>
    <cfRule type="cellIs" dxfId="27810" priority="56" operator="lessThan">
      <formula>-105575</formula>
    </cfRule>
  </conditionalFormatting>
  <conditionalFormatting sqref="BB141:BB148">
    <cfRule type="cellIs" dxfId="27809" priority="53" operator="lessThan">
      <formula>0</formula>
    </cfRule>
    <cfRule type="cellIs" dxfId="27808" priority="54" operator="lessThan">
      <formula>-105575</formula>
    </cfRule>
  </conditionalFormatting>
  <conditionalFormatting sqref="BB152:BB155">
    <cfRule type="cellIs" dxfId="27807" priority="51" operator="lessThan">
      <formula>0</formula>
    </cfRule>
    <cfRule type="cellIs" dxfId="27806" priority="52" operator="lessThan">
      <formula>-105575</formula>
    </cfRule>
  </conditionalFormatting>
  <conditionalFormatting sqref="BB157:BB158">
    <cfRule type="cellIs" dxfId="27805" priority="49" operator="lessThan">
      <formula>0</formula>
    </cfRule>
    <cfRule type="cellIs" dxfId="27804" priority="50" operator="lessThan">
      <formula>-105575</formula>
    </cfRule>
  </conditionalFormatting>
  <conditionalFormatting sqref="BB160:BB161">
    <cfRule type="cellIs" dxfId="27803" priority="47" operator="lessThan">
      <formula>0</formula>
    </cfRule>
    <cfRule type="cellIs" dxfId="27802" priority="48" operator="lessThan">
      <formula>-105575</formula>
    </cfRule>
  </conditionalFormatting>
  <conditionalFormatting sqref="BB164:BB167">
    <cfRule type="cellIs" dxfId="27801" priority="45" operator="lessThan">
      <formula>0</formula>
    </cfRule>
    <cfRule type="cellIs" dxfId="27800" priority="46" operator="lessThan">
      <formula>-105575</formula>
    </cfRule>
  </conditionalFormatting>
  <conditionalFormatting sqref="BB169:BB177">
    <cfRule type="cellIs" dxfId="27799" priority="43" operator="lessThan">
      <formula>0</formula>
    </cfRule>
    <cfRule type="cellIs" dxfId="27798" priority="44" operator="lessThan">
      <formula>-105575</formula>
    </cfRule>
  </conditionalFormatting>
  <conditionalFormatting sqref="BB179:BB180">
    <cfRule type="cellIs" dxfId="27797" priority="41" operator="lessThan">
      <formula>0</formula>
    </cfRule>
    <cfRule type="cellIs" dxfId="27796" priority="42" operator="lessThan">
      <formula>-105575</formula>
    </cfRule>
  </conditionalFormatting>
  <conditionalFormatting sqref="BB183:BB189">
    <cfRule type="cellIs" dxfId="27795" priority="39" operator="lessThan">
      <formula>0</formula>
    </cfRule>
    <cfRule type="cellIs" dxfId="27794" priority="40" operator="lessThan">
      <formula>-105575</formula>
    </cfRule>
  </conditionalFormatting>
  <conditionalFormatting sqref="BB191:BB192">
    <cfRule type="cellIs" dxfId="27793" priority="37" operator="lessThan">
      <formula>0</formula>
    </cfRule>
    <cfRule type="cellIs" dxfId="27792" priority="38" operator="lessThan">
      <formula>-105575</formula>
    </cfRule>
  </conditionalFormatting>
  <conditionalFormatting sqref="BB194:BB195">
    <cfRule type="cellIs" dxfId="27791" priority="35" operator="lessThan">
      <formula>0</formula>
    </cfRule>
    <cfRule type="cellIs" dxfId="27790" priority="36" operator="lessThan">
      <formula>-105575</formula>
    </cfRule>
  </conditionalFormatting>
  <conditionalFormatting sqref="BB199:BB202">
    <cfRule type="cellIs" dxfId="27789" priority="33" operator="lessThan">
      <formula>0</formula>
    </cfRule>
    <cfRule type="cellIs" dxfId="27788" priority="34" operator="lessThan">
      <formula>-105575</formula>
    </cfRule>
  </conditionalFormatting>
  <conditionalFormatting sqref="BB204:BB208">
    <cfRule type="cellIs" dxfId="27787" priority="31" operator="lessThan">
      <formula>0</formula>
    </cfRule>
    <cfRule type="cellIs" dxfId="27786" priority="32" operator="lessThan">
      <formula>-105575</formula>
    </cfRule>
  </conditionalFormatting>
  <conditionalFormatting sqref="BB210:BB211">
    <cfRule type="cellIs" dxfId="27785" priority="29" operator="lessThan">
      <formula>0</formula>
    </cfRule>
    <cfRule type="cellIs" dxfId="27784" priority="30" operator="lessThan">
      <formula>-105575</formula>
    </cfRule>
  </conditionalFormatting>
  <conditionalFormatting sqref="BB214:BB219">
    <cfRule type="cellIs" dxfId="27783" priority="27" operator="lessThan">
      <formula>0</formula>
    </cfRule>
    <cfRule type="cellIs" dxfId="27782" priority="28" operator="lessThan">
      <formula>-105575</formula>
    </cfRule>
  </conditionalFormatting>
  <conditionalFormatting sqref="BB222:BB224">
    <cfRule type="cellIs" dxfId="27781" priority="25" operator="lessThan">
      <formula>0</formula>
    </cfRule>
    <cfRule type="cellIs" dxfId="27780" priority="26" operator="lessThan">
      <formula>-105575</formula>
    </cfRule>
  </conditionalFormatting>
  <conditionalFormatting sqref="BB227:BB230">
    <cfRule type="cellIs" dxfId="27779" priority="23" operator="lessThan">
      <formula>0</formula>
    </cfRule>
    <cfRule type="cellIs" dxfId="27778" priority="24" operator="lessThan">
      <formula>-105575</formula>
    </cfRule>
  </conditionalFormatting>
  <conditionalFormatting sqref="BB233:BB236">
    <cfRule type="cellIs" dxfId="27777" priority="21" operator="lessThan">
      <formula>0</formula>
    </cfRule>
    <cfRule type="cellIs" dxfId="27776" priority="22" operator="lessThan">
      <formula>-105575</formula>
    </cfRule>
  </conditionalFormatting>
  <conditionalFormatting sqref="BB239:BB242">
    <cfRule type="cellIs" dxfId="27775" priority="19" operator="lessThan">
      <formula>0</formula>
    </cfRule>
    <cfRule type="cellIs" dxfId="27774" priority="20" operator="lessThan">
      <formula>-105575</formula>
    </cfRule>
  </conditionalFormatting>
  <conditionalFormatting sqref="BB246:BB249">
    <cfRule type="cellIs" dxfId="27773" priority="17" operator="lessThan">
      <formula>0</formula>
    </cfRule>
    <cfRule type="cellIs" dxfId="27772" priority="18" operator="lessThan">
      <formula>-105575</formula>
    </cfRule>
  </conditionalFormatting>
  <conditionalFormatting sqref="BB251:BB253">
    <cfRule type="cellIs" dxfId="27771" priority="15" operator="lessThan">
      <formula>0</formula>
    </cfRule>
    <cfRule type="cellIs" dxfId="27770" priority="16" operator="lessThan">
      <formula>-105575</formula>
    </cfRule>
  </conditionalFormatting>
  <conditionalFormatting sqref="BB255:BB257">
    <cfRule type="cellIs" dxfId="27769" priority="13" operator="lessThan">
      <formula>0</formula>
    </cfRule>
    <cfRule type="cellIs" dxfId="27768" priority="14" operator="lessThan">
      <formula>-105575</formula>
    </cfRule>
  </conditionalFormatting>
  <conditionalFormatting sqref="BB260:BB262">
    <cfRule type="cellIs" dxfId="27767" priority="11" operator="lessThan">
      <formula>0</formula>
    </cfRule>
    <cfRule type="cellIs" dxfId="27766" priority="12" operator="lessThan">
      <formula>-105575</formula>
    </cfRule>
  </conditionalFormatting>
  <conditionalFormatting sqref="BB264:BB267">
    <cfRule type="cellIs" dxfId="27765" priority="9" operator="lessThan">
      <formula>0</formula>
    </cfRule>
    <cfRule type="cellIs" dxfId="27764" priority="10" operator="lessThan">
      <formula>-105575</formula>
    </cfRule>
  </conditionalFormatting>
  <conditionalFormatting sqref="BB270:BB272">
    <cfRule type="cellIs" dxfId="27763" priority="7" operator="lessThan">
      <formula>0</formula>
    </cfRule>
    <cfRule type="cellIs" dxfId="27762" priority="8" operator="lessThan">
      <formula>-105575</formula>
    </cfRule>
  </conditionalFormatting>
  <conditionalFormatting sqref="BB274:BB275">
    <cfRule type="cellIs" dxfId="27761" priority="5" operator="lessThan">
      <formula>0</formula>
    </cfRule>
    <cfRule type="cellIs" dxfId="27760" priority="6" operator="lessThan">
      <formula>-105575</formula>
    </cfRule>
  </conditionalFormatting>
  <conditionalFormatting sqref="BB278:BB282">
    <cfRule type="cellIs" dxfId="27759" priority="3" operator="lessThan">
      <formula>0</formula>
    </cfRule>
    <cfRule type="cellIs" dxfId="27758" priority="4" operator="lessThan">
      <formula>-105575</formula>
    </cfRule>
  </conditionalFormatting>
  <conditionalFormatting sqref="BB285:BB288">
    <cfRule type="cellIs" dxfId="27757" priority="1" operator="lessThan">
      <formula>0</formula>
    </cfRule>
    <cfRule type="cellIs" dxfId="27756" priority="2" operator="lessThan">
      <formula>-105575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BF292"/>
  <sheetViews>
    <sheetView zoomScale="60" zoomScaleNormal="60" workbookViewId="0">
      <pane xSplit="8" ySplit="5" topLeftCell="AW64" activePane="bottomRight" state="frozen"/>
      <selection pane="topRight" activeCell="I1" sqref="I1"/>
      <selection pane="bottomLeft" activeCell="A6" sqref="A6"/>
      <selection pane="bottomRight" activeCell="AZ68" sqref="AZ68"/>
    </sheetView>
  </sheetViews>
  <sheetFormatPr defaultColWidth="8.88671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6.33203125" style="235" customWidth="1"/>
    <col min="55" max="58" width="9.109375" style="167" customWidth="1"/>
    <col min="59" max="16384" width="8.88671875" style="169"/>
  </cols>
  <sheetData>
    <row r="1" spans="1:58" s="183" customFormat="1" ht="15.75" customHeight="1">
      <c r="A1" s="115"/>
      <c r="B1" s="391" t="s">
        <v>230</v>
      </c>
      <c r="C1" s="391"/>
      <c r="D1" s="391"/>
      <c r="E1" s="391"/>
      <c r="F1" s="391"/>
      <c r="G1" s="391"/>
      <c r="H1" s="391"/>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534</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113" t="s">
        <v>58</v>
      </c>
      <c r="I5" s="243"/>
      <c r="J5" s="243"/>
      <c r="K5" s="243"/>
      <c r="L5" s="243">
        <f>SUM(L6+L16+L20+L40+L45+L61)</f>
        <v>2011597575.7142859</v>
      </c>
      <c r="M5" s="243">
        <f>SUM(M6+M16+M20+M40+M45+M61)</f>
        <v>335936795.14428568</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8083000</v>
      </c>
      <c r="AC5" s="243">
        <f t="shared" si="0"/>
        <v>1448835902</v>
      </c>
      <c r="AD5" s="243">
        <f t="shared" si="0"/>
        <v>0</v>
      </c>
      <c r="AE5" s="243">
        <f t="shared" si="0"/>
        <v>86316600</v>
      </c>
      <c r="AF5" s="243">
        <f t="shared" si="0"/>
        <v>1544723002</v>
      </c>
      <c r="AG5" s="243"/>
      <c r="AH5" s="243"/>
      <c r="AI5" s="243"/>
      <c r="AJ5" s="243">
        <f>SUM(AJ6+AJ16+AJ20+AJ40+AJ45+AJ61)</f>
        <v>0</v>
      </c>
      <c r="AK5" s="243">
        <f>SUM(AK6+AK16+AK20+AK40+AK45+AK61)</f>
        <v>0</v>
      </c>
      <c r="AL5" s="243">
        <f>SUM(AL6+AL16+AL20+AL40+AL45+AL61)</f>
        <v>665000000</v>
      </c>
      <c r="AM5" s="243">
        <f>SUM(AM6+AM16+AM20+AM40+AM45+AM61)</f>
        <v>665000000</v>
      </c>
      <c r="AN5" s="243">
        <f>SUM(AN6+AN16+AN20+AN40+AN45+AN61)</f>
        <v>99750000</v>
      </c>
      <c r="AO5" s="243"/>
      <c r="AP5" s="244"/>
      <c r="AQ5" s="245">
        <f>SUM(AQ6+AQ16+AQ20+AQ40+AQ45+AQ61)</f>
        <v>2347534370.8585711</v>
      </c>
      <c r="AR5" s="245">
        <f>SUM(AR6+AR16+AR20+AR40+AR45+AR61)</f>
        <v>1547156602</v>
      </c>
      <c r="AS5" s="245">
        <f>SUM(AS6+AS16+AS20+AS40+AS45+AS61)</f>
        <v>764750000</v>
      </c>
      <c r="AT5" s="245">
        <f>SUM(AT6+AT16+AT20+AT40+AT45+AT61)</f>
        <v>4659440972.858572</v>
      </c>
      <c r="AU5" s="245">
        <f t="shared" ref="AU5:BB5" si="1">SUM(AU6+AU16+AU20+AU40+AU45+AU61)</f>
        <v>3751070762.8585715</v>
      </c>
      <c r="AV5" s="245">
        <f t="shared" si="1"/>
        <v>0</v>
      </c>
      <c r="AW5" s="245">
        <f>SUM(AW6+AW16+AW20+AW40+AW45+AW61)</f>
        <v>0</v>
      </c>
      <c r="AX5" s="245">
        <f t="shared" si="1"/>
        <v>0</v>
      </c>
      <c r="AY5" s="245">
        <f t="shared" si="1"/>
        <v>3739200</v>
      </c>
      <c r="AZ5" s="245">
        <f t="shared" si="1"/>
        <v>249600</v>
      </c>
      <c r="BA5" s="245">
        <f t="shared" si="1"/>
        <v>0</v>
      </c>
      <c r="BB5" s="245">
        <f t="shared" si="1"/>
        <v>-904381410</v>
      </c>
    </row>
    <row r="6" spans="1:58" s="170" customFormat="1" ht="15.75" customHeight="1">
      <c r="A6" s="120"/>
      <c r="B6" s="290"/>
      <c r="C6" s="381" t="s">
        <v>191</v>
      </c>
      <c r="D6" s="381"/>
      <c r="E6" s="382"/>
      <c r="F6" s="289"/>
      <c r="G6" s="288"/>
      <c r="H6" s="114" t="s">
        <v>59</v>
      </c>
      <c r="I6" s="246"/>
      <c r="J6" s="246"/>
      <c r="K6" s="246"/>
      <c r="L6" s="247">
        <f>SUM(L11+L15)</f>
        <v>4188700</v>
      </c>
      <c r="M6" s="247">
        <f>SUM(M11+M15)</f>
        <v>699512.9</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3704000</v>
      </c>
      <c r="AC6" s="247">
        <f t="shared" si="2"/>
        <v>548500</v>
      </c>
      <c r="AD6" s="247">
        <f t="shared" si="2"/>
        <v>0</v>
      </c>
      <c r="AE6" s="247">
        <f t="shared" si="2"/>
        <v>641000</v>
      </c>
      <c r="AF6" s="247">
        <f t="shared" si="2"/>
        <v>3846000</v>
      </c>
      <c r="AG6" s="247"/>
      <c r="AH6" s="247"/>
      <c r="AI6" s="247"/>
      <c r="AJ6" s="247">
        <f>SUM(AJ11+AJ15)</f>
        <v>0</v>
      </c>
      <c r="AK6" s="247">
        <f>SUM(AK11+AK15)</f>
        <v>0</v>
      </c>
      <c r="AL6" s="247">
        <f>SUM(AL11+AL15)</f>
        <v>0</v>
      </c>
      <c r="AM6" s="247">
        <f>SUM(AM11+AM15)</f>
        <v>0</v>
      </c>
      <c r="AN6" s="247">
        <f>SUM(AN11+AN15)</f>
        <v>0</v>
      </c>
      <c r="AO6" s="247"/>
      <c r="AP6" s="244"/>
      <c r="AQ6" s="248">
        <f>SUM(AQ11+AQ15)</f>
        <v>4888212.9000000004</v>
      </c>
      <c r="AR6" s="248">
        <f>SUM(AR11+AR15)</f>
        <v>6279600</v>
      </c>
      <c r="AS6" s="248">
        <f>SUM(AS11+AS15)</f>
        <v>0</v>
      </c>
      <c r="AT6" s="248">
        <f>SUM(AT11+AT15)</f>
        <v>11167812.9</v>
      </c>
      <c r="AU6" s="248">
        <f t="shared" ref="AU6:BB6" si="3">SUM(AU11+AU15)</f>
        <v>4888212.9000000004</v>
      </c>
      <c r="AV6" s="248">
        <f t="shared" si="3"/>
        <v>0</v>
      </c>
      <c r="AW6" s="248">
        <f>SUM(AW11+AW15)</f>
        <v>0</v>
      </c>
      <c r="AX6" s="248">
        <f t="shared" si="3"/>
        <v>0</v>
      </c>
      <c r="AY6" s="248">
        <f t="shared" si="3"/>
        <v>0</v>
      </c>
      <c r="AZ6" s="248">
        <f t="shared" si="3"/>
        <v>0</v>
      </c>
      <c r="BA6" s="248">
        <f t="shared" si="3"/>
        <v>0</v>
      </c>
      <c r="BB6" s="248">
        <f t="shared" si="3"/>
        <v>-6279600</v>
      </c>
    </row>
    <row r="7" spans="1:58" ht="78"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4'!AH7*'1. Standard_Cost'!$C$27+'Incremental_Cost Year 4'!AI7*'1. Standard_Cost'!$D$27+'Incremental_Cost Year 4'!AJ7+'Incremental_Cost Year 4'!AL7+AK7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4.8" outlineLevel="2">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4*15*300+15000+500*500</f>
        <v>283000</v>
      </c>
      <c r="AD8" s="129"/>
      <c r="AE8" s="127">
        <f>SUM(AD8,AC8,AB8,Y8,U8,T8,S8,R8)*'1. Standard_Cost'!$B$31</f>
        <v>170600</v>
      </c>
      <c r="AF8" s="127">
        <f>SUM(AE8,AD8,AC8,AB8,Y8,U8,T8,S8,R8)</f>
        <v>1023600</v>
      </c>
      <c r="AG8" s="126"/>
      <c r="AH8" s="126"/>
      <c r="AI8" s="126"/>
      <c r="AJ8" s="130"/>
      <c r="AK8" s="130"/>
      <c r="AL8" s="130"/>
      <c r="AM8" s="127">
        <f>AG8*'1. Standard_Cost'!$B$27+'Incremental_Cost Year 4'!AH8*'1. Standard_Cost'!$C$27+'Incremental_Cost Year 4'!AI8*'1. Standard_Cost'!$D$27+'Incremental_Cost Year 4'!AJ8+'Incremental_Cost Year 4'!AL8+AK8</f>
        <v>0</v>
      </c>
      <c r="AN8" s="127">
        <f>AM8*'1. Standard_Cost'!$C$31</f>
        <v>0</v>
      </c>
      <c r="AO8" s="130"/>
      <c r="AQ8" s="171">
        <f>L8+M8</f>
        <v>942352.5</v>
      </c>
      <c r="AR8" s="171">
        <f>AF8</f>
        <v>1023600</v>
      </c>
      <c r="AS8" s="171">
        <f>AM8+AN8</f>
        <v>0</v>
      </c>
      <c r="AT8" s="171">
        <f>SUM(AQ8,AR8,AS8)</f>
        <v>1965952.5</v>
      </c>
      <c r="AU8" s="250">
        <f>AQ8</f>
        <v>942352.5</v>
      </c>
      <c r="AV8" s="250"/>
      <c r="AW8" s="250"/>
      <c r="AX8" s="250"/>
      <c r="AY8" s="250"/>
      <c r="AZ8" s="250"/>
      <c r="BA8" s="250"/>
      <c r="BB8" s="251">
        <f t="shared" ref="BB8:BB14" si="4">SUM(AU8:BA8)-AT8</f>
        <v>-1023600</v>
      </c>
      <c r="BC8" s="169"/>
      <c r="BD8" s="169"/>
      <c r="BE8" s="169"/>
      <c r="BF8" s="169"/>
    </row>
    <row r="9" spans="1:58" ht="140.4" outlineLevel="2">
      <c r="A9" s="115"/>
      <c r="B9" s="200"/>
      <c r="C9" s="201"/>
      <c r="D9" s="135"/>
      <c r="E9" s="219"/>
      <c r="F9" s="219"/>
      <c r="G9" s="313"/>
      <c r="H9" s="199" t="s">
        <v>371</v>
      </c>
      <c r="I9" s="130">
        <v>0</v>
      </c>
      <c r="J9" s="126">
        <v>0</v>
      </c>
      <c r="K9" s="126">
        <v>0</v>
      </c>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4'!AH9*'1. Standard_Cost'!$C$27+'Incremental_Cost Year 4'!AI9*'1. Standard_Cost'!$D$27+'Incremental_Cost Year 4'!AJ9+'Incremental_Cost Year 4'!AL9+AK9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0.4" outlineLevel="2">
      <c r="A10" s="115"/>
      <c r="B10" s="200"/>
      <c r="C10" s="201"/>
      <c r="D10" s="223"/>
      <c r="E10" s="219"/>
      <c r="F10" s="122"/>
      <c r="G10" s="123"/>
      <c r="H10" s="199" t="s">
        <v>372</v>
      </c>
      <c r="I10" s="130" t="s">
        <v>4</v>
      </c>
      <c r="J10" s="126">
        <v>1</v>
      </c>
      <c r="K10" s="126">
        <v>20</v>
      </c>
      <c r="L10" s="125">
        <f>IF(I10&lt;&gt;0,((VLOOKUP(I10,'1. Standard_Cost'!$B$4:$D$11,2)+VLOOKUP(I10,'1. Standard_Cost'!$B$4:$D$11,3))*J10*K10),"0")</f>
        <v>1615000</v>
      </c>
      <c r="M10" s="125">
        <f>L10*'1. Standard_Cost'!$F$4</f>
        <v>269705</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v>5</v>
      </c>
      <c r="AA10" s="126">
        <v>60</v>
      </c>
      <c r="AB10" s="127">
        <f>+Z10*'1. Standard_Cost'!$B$23+AA10*'1. Standard_Cost'!$C$23</f>
        <v>1510000</v>
      </c>
      <c r="AC10" s="128">
        <f>60*300+1000*500</f>
        <v>518000</v>
      </c>
      <c r="AD10" s="129"/>
      <c r="AE10" s="127">
        <f>SUM(AD10,AC10,AB10,Y10,U10,T10,S10,R10)*'1. Standard_Cost'!$B$31</f>
        <v>405600</v>
      </c>
      <c r="AF10" s="127">
        <f>SUM(AE10,AD10,AC10,AB10,Y10,U10,T10,S10,R10)</f>
        <v>2433600</v>
      </c>
      <c r="AG10" s="126"/>
      <c r="AH10" s="126"/>
      <c r="AI10" s="126"/>
      <c r="AJ10" s="130"/>
      <c r="AK10" s="130"/>
      <c r="AL10" s="130"/>
      <c r="AM10" s="127">
        <f>AG10*'1. Standard_Cost'!$B$27+'Incremental_Cost Year 4'!AH10*'1. Standard_Cost'!$C$27+'Incremental_Cost Year 4'!AI10*'1. Standard_Cost'!$D$27+'Incremental_Cost Year 4'!AJ10+'Incremental_Cost Year 4'!AL10+AK10</f>
        <v>0</v>
      </c>
      <c r="AN10" s="127">
        <f>AM10*'1. Standard_Cost'!$C$31</f>
        <v>0</v>
      </c>
      <c r="AO10" s="130"/>
      <c r="AQ10" s="171">
        <f>L10+M10</f>
        <v>1884705</v>
      </c>
      <c r="AR10" s="171">
        <f>AF10</f>
        <v>2433600</v>
      </c>
      <c r="AS10" s="171">
        <f>AM10+AN10</f>
        <v>0</v>
      </c>
      <c r="AT10" s="171">
        <f>SUM(AQ10,AR10,AS10)</f>
        <v>4318305</v>
      </c>
      <c r="AU10" s="250">
        <f>AQ10</f>
        <v>1884705</v>
      </c>
      <c r="AV10" s="250"/>
      <c r="AW10" s="250"/>
      <c r="AX10" s="250"/>
      <c r="AY10" s="250"/>
      <c r="AZ10" s="250"/>
      <c r="BA10" s="250"/>
      <c r="BB10" s="251">
        <f t="shared" si="4"/>
        <v>-2433600</v>
      </c>
      <c r="BC10" s="169"/>
      <c r="BD10" s="169"/>
      <c r="BE10" s="169"/>
      <c r="BF10" s="169"/>
    </row>
    <row r="11" spans="1:58" ht="78" outlineLevel="1">
      <c r="A11" s="115"/>
      <c r="B11" s="142"/>
      <c r="C11" s="297"/>
      <c r="D11" s="116" t="s">
        <v>373</v>
      </c>
      <c r="E11" s="209" t="s">
        <v>374</v>
      </c>
      <c r="F11" s="117">
        <v>2022</v>
      </c>
      <c r="G11" s="117">
        <v>2024</v>
      </c>
      <c r="H11" s="298" t="s">
        <v>46</v>
      </c>
      <c r="I11" s="252"/>
      <c r="J11" s="252"/>
      <c r="K11" s="252"/>
      <c r="L11" s="127">
        <f>SUM(L7:L10)</f>
        <v>2422500</v>
      </c>
      <c r="M11" s="127">
        <f>SUM(M7:M10)</f>
        <v>404557.5</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2080000</v>
      </c>
      <c r="AC11" s="127">
        <f>SUM(AC7:AC9)</f>
        <v>283000</v>
      </c>
      <c r="AD11" s="127">
        <f>SUM(AD7:AD9)</f>
        <v>0</v>
      </c>
      <c r="AE11" s="127">
        <f>SUM(AE7:AE9)</f>
        <v>170600</v>
      </c>
      <c r="AF11" s="127">
        <f>SUM(AF7:AF9)</f>
        <v>1023600</v>
      </c>
      <c r="AG11" s="252"/>
      <c r="AH11" s="252"/>
      <c r="AI11" s="252"/>
      <c r="AJ11" s="127">
        <f>SUM(AJ7:AJ9)</f>
        <v>0</v>
      </c>
      <c r="AK11" s="127">
        <f>SUM(AK7:AK9)</f>
        <v>0</v>
      </c>
      <c r="AL11" s="127">
        <f>SUM(AL7:AL9)</f>
        <v>0</v>
      </c>
      <c r="AM11" s="127">
        <f>SUM(AM7:AM9)</f>
        <v>0</v>
      </c>
      <c r="AN11" s="127">
        <f>SUM(AN7:AN9)</f>
        <v>0</v>
      </c>
      <c r="AO11" s="253"/>
      <c r="AP11" s="254"/>
      <c r="AQ11" s="175">
        <f>SUM(AQ7:AQ10)</f>
        <v>2827057.5</v>
      </c>
      <c r="AR11" s="175">
        <f t="shared" ref="AR11:BA11" si="5">SUM(AR7:AR10)</f>
        <v>3457200</v>
      </c>
      <c r="AS11" s="175">
        <f t="shared" si="5"/>
        <v>0</v>
      </c>
      <c r="AT11" s="175">
        <f t="shared" si="5"/>
        <v>6284257.5</v>
      </c>
      <c r="AU11" s="175">
        <f t="shared" si="5"/>
        <v>2827057.5</v>
      </c>
      <c r="AV11" s="175">
        <f t="shared" si="5"/>
        <v>0</v>
      </c>
      <c r="AW11" s="175">
        <f t="shared" si="5"/>
        <v>0</v>
      </c>
      <c r="AX11" s="175">
        <f t="shared" si="5"/>
        <v>0</v>
      </c>
      <c r="AY11" s="175">
        <f t="shared" si="5"/>
        <v>0</v>
      </c>
      <c r="AZ11" s="175">
        <f t="shared" si="5"/>
        <v>0</v>
      </c>
      <c r="BA11" s="175">
        <f t="shared" si="5"/>
        <v>0</v>
      </c>
      <c r="BB11" s="175">
        <f>SUM(BB7:BB10)</f>
        <v>-3457200</v>
      </c>
      <c r="BC11" s="169"/>
      <c r="BD11" s="169"/>
      <c r="BE11" s="169"/>
      <c r="BF11" s="169"/>
    </row>
    <row r="12" spans="1:58" ht="187.2" outlineLevel="2">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f>
        <v>18000</v>
      </c>
      <c r="AD12" s="129"/>
      <c r="AE12" s="127">
        <f>SUM(AD12,AC12,AB12,Y12,U12,T12,S12,R12)*'1. Standard_Cost'!$B$31</f>
        <v>305600</v>
      </c>
      <c r="AF12" s="127">
        <f>SUM(AE12,AD12,AC12,AB12,Y12,U12,T12,S12,R12)</f>
        <v>1833600</v>
      </c>
      <c r="AG12" s="126"/>
      <c r="AH12" s="126"/>
      <c r="AI12" s="126"/>
      <c r="AJ12" s="130"/>
      <c r="AK12" s="130"/>
      <c r="AL12" s="130"/>
      <c r="AM12" s="127">
        <f>AG12*'1. Standard_Cost'!$B$27+'Incremental_Cost Year 4'!AH12*'1. Standard_Cost'!$C$27+'Incremental_Cost Year 4'!AI12*'1. Standard_Cost'!$D$27+'Incremental_Cost Year 4'!AJ12+'Incremental_Cost Year 4'!AL12+AK12</f>
        <v>0</v>
      </c>
      <c r="AN12" s="127">
        <f>AM12*'1. Standard_Cost'!$C$31</f>
        <v>0</v>
      </c>
      <c r="AO12" s="130"/>
      <c r="AQ12" s="171">
        <f>L12+M12</f>
        <v>1884705</v>
      </c>
      <c r="AR12" s="171">
        <f>AF12</f>
        <v>1833600</v>
      </c>
      <c r="AS12" s="171">
        <f>AM12+AN12</f>
        <v>0</v>
      </c>
      <c r="AT12" s="171">
        <f>SUM(AQ12,AR12,AS12)</f>
        <v>3718305</v>
      </c>
      <c r="AU12" s="250">
        <f>AQ12</f>
        <v>1884705</v>
      </c>
      <c r="AV12" s="250"/>
      <c r="AW12" s="250"/>
      <c r="AX12" s="250"/>
      <c r="AY12" s="250"/>
      <c r="AZ12" s="250"/>
      <c r="BA12" s="250"/>
      <c r="BB12" s="251">
        <f t="shared" si="4"/>
        <v>-1833600</v>
      </c>
      <c r="BC12" s="169"/>
      <c r="BD12" s="169"/>
      <c r="BE12" s="169"/>
      <c r="BF12" s="169"/>
    </row>
    <row r="13" spans="1:58" ht="93.6"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4'!AH13*'1. Standard_Cost'!$C$27+'Incremental_Cost Year 4'!AI13*'1. Standard_Cost'!$D$27+'Incremental_Cost Year 4'!AJ13+'Incremental_Cost Year 4'!AL13+AK13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0.4"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4'!AH14*'1. Standard_Cost'!$C$27+'Incremental_Cost Year 4'!AI14*'1. Standard_Cost'!$D$27+'Incremental_Cost Year 4'!AJ14+'Incremental_Cost Year 4'!AL14+AK14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265500</v>
      </c>
      <c r="AD15" s="127">
        <f>SUM(AD12:AD14)</f>
        <v>0</v>
      </c>
      <c r="AE15" s="127">
        <f>SUM(AE12:AE14)</f>
        <v>470400</v>
      </c>
      <c r="AF15" s="127">
        <f>SUM(AF12:AF14)</f>
        <v>2822400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2822400</v>
      </c>
      <c r="AS15" s="175">
        <f>SUM(AS12:AS14)</f>
        <v>0</v>
      </c>
      <c r="AT15" s="175">
        <f>SUM(AT12:AT14)</f>
        <v>4883555.4000000004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-2822400</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1510000</v>
      </c>
      <c r="AC16" s="247">
        <f t="shared" si="8"/>
        <v>18000</v>
      </c>
      <c r="AD16" s="247">
        <f t="shared" si="8"/>
        <v>0</v>
      </c>
      <c r="AE16" s="247">
        <f t="shared" si="8"/>
        <v>305600</v>
      </c>
      <c r="AF16" s="247">
        <f t="shared" si="8"/>
        <v>1833600</v>
      </c>
      <c r="AG16" s="247"/>
      <c r="AH16" s="247"/>
      <c r="AI16" s="247"/>
      <c r="AJ16" s="247">
        <f>SUM(AJ19)</f>
        <v>0</v>
      </c>
      <c r="AK16" s="247">
        <f>SUM(AK19)</f>
        <v>0</v>
      </c>
      <c r="AL16" s="247">
        <f>SUM(AL19)</f>
        <v>0</v>
      </c>
      <c r="AM16" s="247">
        <f>SUM(AM19)</f>
        <v>0</v>
      </c>
      <c r="AN16" s="247">
        <f>SUM(AN19)</f>
        <v>0</v>
      </c>
      <c r="AO16" s="247"/>
      <c r="AP16" s="244"/>
      <c r="AQ16" s="248">
        <f>SUM(AQ19)</f>
        <v>3769410</v>
      </c>
      <c r="AR16" s="248">
        <f>SUM(AR19)</f>
        <v>1833600</v>
      </c>
      <c r="AS16" s="248">
        <f>SUM(AS19)</f>
        <v>0</v>
      </c>
      <c r="AT16" s="248">
        <f>SUM(AT19)</f>
        <v>5603010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-5603010</v>
      </c>
    </row>
    <row r="17" spans="1:58" ht="109.2" outlineLevel="2">
      <c r="A17" s="115"/>
      <c r="B17" s="200"/>
      <c r="C17" s="201"/>
      <c r="D17" s="220"/>
      <c r="E17" s="294"/>
      <c r="F17" s="295"/>
      <c r="G17" s="296"/>
      <c r="H17" s="199" t="s">
        <v>380</v>
      </c>
      <c r="I17" s="130" t="s">
        <v>4</v>
      </c>
      <c r="J17" s="126">
        <v>2</v>
      </c>
      <c r="K17" s="126">
        <v>20</v>
      </c>
      <c r="L17" s="125">
        <f>IF(I17&lt;&gt;0,((VLOOKUP(I17,'1. Standard_Cost'!$B$4:$D$11,2)+VLOOKUP(I17,'1. Standard_Cost'!$B$4:$D$11,3))*J17*K17),"0")</f>
        <v>3230000</v>
      </c>
      <c r="M17" s="125">
        <f>L17*'1. Standard_Cost'!$F$4</f>
        <v>539410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v>5</v>
      </c>
      <c r="AA17" s="126">
        <v>60</v>
      </c>
      <c r="AB17" s="127">
        <f>+Z17*'1. Standard_Cost'!$B$23+AA17*'1. Standard_Cost'!$C$23</f>
        <v>1510000</v>
      </c>
      <c r="AC17" s="128">
        <f>10*6*300</f>
        <v>18000</v>
      </c>
      <c r="AD17" s="129"/>
      <c r="AE17" s="127">
        <f>SUM(AD17,AC17,AB17,Y17,U17,T17,S17,R17)*'1. Standard_Cost'!$B$31</f>
        <v>305600</v>
      </c>
      <c r="AF17" s="127">
        <f>SUM(AE17,AD17,AC17,AB17,Y17,U17,T17,S17,R17)</f>
        <v>1833600</v>
      </c>
      <c r="AG17" s="126"/>
      <c r="AH17" s="126"/>
      <c r="AI17" s="126"/>
      <c r="AJ17" s="130"/>
      <c r="AK17" s="130"/>
      <c r="AL17" s="130"/>
      <c r="AM17" s="127">
        <f>AG17*'1. Standard_Cost'!$B$27+'Incremental_Cost Year 4'!AH17*'1. Standard_Cost'!$C$27+'Incremental_Cost Year 4'!AI17*'1. Standard_Cost'!$D$27+'Incremental_Cost Year 4'!AJ17+'Incremental_Cost Year 4'!AL17+AK17</f>
        <v>0</v>
      </c>
      <c r="AN17" s="127">
        <f>AM17*'1. Standard_Cost'!$C$31</f>
        <v>0</v>
      </c>
      <c r="AO17" s="249"/>
      <c r="AQ17" s="171">
        <f>L17+M17</f>
        <v>3769410</v>
      </c>
      <c r="AR17" s="171">
        <f>AF17</f>
        <v>1833600</v>
      </c>
      <c r="AS17" s="171">
        <f>AM17+AN17</f>
        <v>0</v>
      </c>
      <c r="AT17" s="171">
        <f>SUM(AQ17,AR17,AS17)</f>
        <v>5603010</v>
      </c>
      <c r="AU17" s="250"/>
      <c r="AV17" s="250"/>
      <c r="AW17" s="250"/>
      <c r="AX17" s="250"/>
      <c r="AY17" s="250"/>
      <c r="AZ17" s="250"/>
      <c r="BA17" s="250"/>
      <c r="BB17" s="251">
        <f t="shared" ref="BB17:BB18" si="10">SUM(AU17:BA17)-AT17</f>
        <v>-5603010</v>
      </c>
      <c r="BC17" s="169"/>
      <c r="BD17" s="169"/>
      <c r="BE17" s="169"/>
      <c r="BF17" s="169"/>
    </row>
    <row r="18" spans="1:58" ht="109.2" customHeight="1"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4'!AH18*'1. Standard_Cost'!$C$27+'Incremental_Cost Year 4'!AI18*'1. Standard_Cost'!$D$27+'Incremental_Cost Year 4'!AJ18+'Incremental_Cost Year 4'!AL18+AK18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1510000</v>
      </c>
      <c r="AC19" s="127">
        <f>SUM(AC17:AC18)</f>
        <v>18000</v>
      </c>
      <c r="AD19" s="127">
        <f>SUM(AD17:AD18)</f>
        <v>0</v>
      </c>
      <c r="AE19" s="127">
        <f>SUM(AE17:AE18)</f>
        <v>305600</v>
      </c>
      <c r="AF19" s="127">
        <f>SUM(AF17:AF18)</f>
        <v>1833600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1833600</v>
      </c>
      <c r="AS19" s="175">
        <f>SUM(AS17:AS18)</f>
        <v>0</v>
      </c>
      <c r="AT19" s="175">
        <f>SUM(AT17:AT18)</f>
        <v>5603010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-5603010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884973402</v>
      </c>
      <c r="AD20" s="247">
        <f t="shared" si="13"/>
        <v>0</v>
      </c>
      <c r="AE20" s="247">
        <f t="shared" si="13"/>
        <v>570000</v>
      </c>
      <c r="AF20" s="247">
        <f t="shared" si="13"/>
        <v>885543402</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885543402</v>
      </c>
      <c r="AS20" s="248">
        <f>SUM(AS25+AS29+AS37+AS39)</f>
        <v>0</v>
      </c>
      <c r="AT20" s="248">
        <f>SUM(AT25+AT29+AT37+AT39)</f>
        <v>1211501206.1999998</v>
      </c>
      <c r="AU20" s="248">
        <f t="shared" ref="AU20:BB20" si="14">SUM(AU25+AU29+AU37+AU39)</f>
        <v>1211501206.1999998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7.2"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246692202</v>
      </c>
      <c r="AD21" s="129"/>
      <c r="AE21" s="127">
        <v>0</v>
      </c>
      <c r="AF21" s="127">
        <f>SUM(AE21,AD21,AC21,AB21,Y21,U21,T21,S21,R21)</f>
        <v>246692202</v>
      </c>
      <c r="AG21" s="126"/>
      <c r="AH21" s="126"/>
      <c r="AI21" s="126"/>
      <c r="AJ21" s="130"/>
      <c r="AK21" s="130"/>
      <c r="AL21" s="130"/>
      <c r="AM21" s="127">
        <f>AG21*'1. Standard_Cost'!$B$27+'Incremental_Cost Year 4'!AH21*'1. Standard_Cost'!$C$27+'Incremental_Cost Year 4'!AI21*'1. Standard_Cost'!$D$27+'Incremental_Cost Year 4'!AJ21+'Incremental_Cost Year 4'!AL21+AK21</f>
        <v>0</v>
      </c>
      <c r="AN21" s="127">
        <f>AM21*'1. Standard_Cost'!$C$31</f>
        <v>0</v>
      </c>
      <c r="AO21" s="249"/>
      <c r="AQ21" s="171">
        <f>L21+M21</f>
        <v>0</v>
      </c>
      <c r="AR21" s="171">
        <f>AF21</f>
        <v>246692202</v>
      </c>
      <c r="AS21" s="171">
        <f>AM21+AN21</f>
        <v>0</v>
      </c>
      <c r="AT21" s="171">
        <f>SUM(AQ21,AR21,AS21)</f>
        <v>246692202</v>
      </c>
      <c r="AU21" s="250">
        <f>AT21</f>
        <v>246692202</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4'!AH22*'1. Standard_Cost'!$C$27+'Incremental_Cost Year 4'!AI22*'1. Standard_Cost'!$D$27+'Incremental_Cost Year 4'!AJ22+'Incremental_Cost Year 4'!AL22+AK22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4'!AH23*'1. Standard_Cost'!$C$27+'Incremental_Cost Year 4'!AI23*'1. Standard_Cost'!$D$27+'Incremental_Cost Year 4'!AJ23+'Incremental_Cost Year 4'!AL23+AK23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4'!AH24*'1. Standard_Cost'!$C$27+'Incremental_Cost Year 4'!AI24*'1. Standard_Cost'!$D$27+'Incremental_Cost Year 4'!AJ24+'Incremental_Cost Year 4'!AL24+AK24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248542202</v>
      </c>
      <c r="AD25" s="127">
        <f>SUM(AD21:AD24)</f>
        <v>0</v>
      </c>
      <c r="AE25" s="127">
        <f>SUM(AE21:AE24)</f>
        <v>370000</v>
      </c>
      <c r="AF25" s="127">
        <f>SUM(AF21:AF24)</f>
        <v>248912202</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248912202</v>
      </c>
      <c r="AS25" s="175">
        <f>SUM(AS21:AS24)</f>
        <v>0</v>
      </c>
      <c r="AT25" s="175">
        <f>SUM(AT21:AT24)</f>
        <v>298671214.80000001</v>
      </c>
      <c r="AU25" s="175">
        <f t="shared" ref="AU25:BB25" si="16">SUM(AU21:AU24)</f>
        <v>298671214.80000001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207715600</v>
      </c>
      <c r="AD26" s="129"/>
      <c r="AE26" s="127">
        <v>0</v>
      </c>
      <c r="AF26" s="127">
        <f>SUM(AE26,AD26,AC26,AB26,Y26,U26,T26,S26,R26)</f>
        <v>207715600</v>
      </c>
      <c r="AG26" s="126"/>
      <c r="AH26" s="126"/>
      <c r="AI26" s="126"/>
      <c r="AJ26" s="130"/>
      <c r="AK26" s="130"/>
      <c r="AL26" s="130"/>
      <c r="AM26" s="127">
        <f>AG26*'1. Standard_Cost'!$B$27+'Incremental_Cost Year 4'!AH26*'1. Standard_Cost'!$C$27+'Incremental_Cost Year 4'!AI26*'1. Standard_Cost'!$D$27+'Incremental_Cost Year 4'!AJ26+'Incremental_Cost Year 4'!AL26+AK26</f>
        <v>0</v>
      </c>
      <c r="AN26" s="127">
        <f>AM26*'1. Standard_Cost'!$C$31</f>
        <v>0</v>
      </c>
      <c r="AO26" s="249"/>
      <c r="AQ26" s="171">
        <f>L26+M26</f>
        <v>0</v>
      </c>
      <c r="AR26" s="171">
        <f>AF26</f>
        <v>207715600</v>
      </c>
      <c r="AS26" s="171">
        <f>AM26+AN26</f>
        <v>0</v>
      </c>
      <c r="AT26" s="171">
        <f>SUM(AQ26,AR26,AS26)</f>
        <v>207715600</v>
      </c>
      <c r="AU26" s="250">
        <f>AT26</f>
        <v>207715600</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207715600</v>
      </c>
      <c r="AD27" s="129"/>
      <c r="AE27" s="127">
        <v>0</v>
      </c>
      <c r="AF27" s="127">
        <f>SUM(AE27,AD27,AC27,AB27,Y27,U27,T27,S27,R27)</f>
        <v>207715600</v>
      </c>
      <c r="AG27" s="126"/>
      <c r="AH27" s="126"/>
      <c r="AI27" s="126"/>
      <c r="AJ27" s="130"/>
      <c r="AK27" s="130"/>
      <c r="AL27" s="130"/>
      <c r="AM27" s="127">
        <f>AG27*'1. Standard_Cost'!$B$27+'Incremental_Cost Year 4'!AH27*'1. Standard_Cost'!$C$27+'Incremental_Cost Year 4'!AI27*'1. Standard_Cost'!$D$27+'Incremental_Cost Year 4'!AJ27+'Incremental_Cost Year 4'!AL27+AK27</f>
        <v>0</v>
      </c>
      <c r="AN27" s="127">
        <f>AM27*'1. Standard_Cost'!$C$31</f>
        <v>0</v>
      </c>
      <c r="AO27" s="130"/>
      <c r="AQ27" s="171">
        <f>L27+M27</f>
        <v>0</v>
      </c>
      <c r="AR27" s="171">
        <f>AF27</f>
        <v>207715600</v>
      </c>
      <c r="AS27" s="171">
        <f>AM27+AN27</f>
        <v>0</v>
      </c>
      <c r="AT27" s="171">
        <f>SUM(AQ27,AR27,AS27)</f>
        <v>207715600</v>
      </c>
      <c r="AU27" s="250">
        <f>AT27</f>
        <v>207715600</v>
      </c>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220000000</v>
      </c>
      <c r="AD28" s="129"/>
      <c r="AE28" s="127">
        <v>0</v>
      </c>
      <c r="AF28" s="127">
        <f>SUM(AE28,AD28,AC28,AB28,Y28,U28,T28,S28,R28)</f>
        <v>220000000</v>
      </c>
      <c r="AG28" s="126"/>
      <c r="AH28" s="126"/>
      <c r="AI28" s="126"/>
      <c r="AJ28" s="130"/>
      <c r="AK28" s="130"/>
      <c r="AL28" s="130"/>
      <c r="AM28" s="127">
        <f>AG28*'1. Standard_Cost'!$B$27+'Incremental_Cost Year 4'!AH28*'1. Standard_Cost'!$C$27+'Incremental_Cost Year 4'!AI28*'1. Standard_Cost'!$D$27+'Incremental_Cost Year 4'!AJ28+'Incremental_Cost Year 4'!AL28+AK28</f>
        <v>0</v>
      </c>
      <c r="AN28" s="127">
        <f>AM28*'1. Standard_Cost'!$C$31</f>
        <v>0</v>
      </c>
      <c r="AO28" s="130"/>
      <c r="AQ28" s="171">
        <f>L28+M28</f>
        <v>0</v>
      </c>
      <c r="AR28" s="171">
        <f>AF28</f>
        <v>220000000</v>
      </c>
      <c r="AS28" s="171">
        <f>AM28+AN28</f>
        <v>0</v>
      </c>
      <c r="AT28" s="171">
        <f>SUM(AQ28,AR28,AS28)</f>
        <v>220000000</v>
      </c>
      <c r="AU28" s="250">
        <f>AT28</f>
        <v>220000000</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635431200</v>
      </c>
      <c r="AD29" s="127">
        <f>SUM(AD26:AD28)</f>
        <v>0</v>
      </c>
      <c r="AE29" s="127">
        <f>SUM(AE26:AE28)</f>
        <v>0</v>
      </c>
      <c r="AF29" s="127">
        <f>SUM(AF26:AF28)</f>
        <v>635431200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635431200</v>
      </c>
      <c r="AS29" s="175">
        <f>SUM(AS26:AS28)</f>
        <v>0</v>
      </c>
      <c r="AT29" s="175">
        <f>SUM(AT26:AT28)</f>
        <v>635431200</v>
      </c>
      <c r="AU29" s="175">
        <f t="shared" ref="AU29:BB29" si="18">SUM(AU26:AU28)</f>
        <v>635431200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4'!AH30*'1. Standard_Cost'!$C$27+'Incremental_Cost Year 4'!AI30*'1. Standard_Cost'!$D$27+'Incremental_Cost Year 4'!AJ30+'Incremental_Cost Year 4'!AL30+AK30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4'!AH31*'1. Standard_Cost'!$C$27+'Incremental_Cost Year 4'!AI31*'1. Standard_Cost'!$D$27+'Incremental_Cost Year 4'!AJ31+'Incremental_Cost Year 4'!AL31+AK31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4'!AH32*'1. Standard_Cost'!$C$27+'Incremental_Cost Year 4'!AI32*'1. Standard_Cost'!$D$27+'Incremental_Cost Year 4'!AJ32+'Incremental_Cost Year 4'!AL32+AK32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4'!AH33*'1. Standard_Cost'!$C$27+'Incremental_Cost Year 4'!AI33*'1. Standard_Cost'!$D$27+'Incremental_Cost Year 4'!AJ33+'Incremental_Cost Year 4'!AL33+AK33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4'!AH34*'1. Standard_Cost'!$C$27+'Incremental_Cost Year 4'!AI34*'1. Standard_Cost'!$D$27+'Incremental_Cost Year 4'!AJ34+'Incremental_Cost Year 4'!AL34+AK34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4'!AH35*'1. Standard_Cost'!$C$27+'Incremental_Cost Year 4'!AI35*'1. Standard_Cost'!$D$27+'Incremental_Cost Year 4'!AJ35+'Incremental_Cost Year 4'!AL35+AK35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4'!AH36*'1. Standard_Cost'!$C$27+'Incremental_Cost Year 4'!AI36*'1. Standard_Cost'!$D$27+'Incremental_Cost Year 4'!AJ36+'Incremental_Cost Year 4'!AL36+AK36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4'!AH38*'1. Standard_Cost'!$C$27+'Incremental_Cost Year 4'!AI38*'1. Standard_Cost'!$D$27+'Incremental_Cost Year 4'!AJ38+'Incremental_Cost Year 4'!AL38+AK38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3325000</v>
      </c>
      <c r="AD40" s="247">
        <f t="shared" si="30"/>
        <v>0</v>
      </c>
      <c r="AE40" s="247">
        <f t="shared" si="30"/>
        <v>465600</v>
      </c>
      <c r="AF40" s="247">
        <f t="shared" si="30"/>
        <v>5293600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5293600</v>
      </c>
      <c r="AS40" s="248">
        <f>SUM(AS44)</f>
        <v>0</v>
      </c>
      <c r="AT40" s="248">
        <f>SUM(AT44)</f>
        <v>5529188.125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-5293600</v>
      </c>
    </row>
    <row r="41" spans="1:58" ht="78"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4'!AH41*'1. Standard_Cost'!$C$27+'Incremental_Cost Year 4'!AI41*'1. Standard_Cost'!$D$27+'Incremental_Cost Year 4'!AJ41+'Incremental_Cost Year 4'!AL41+AK41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4'!AH42*'1. Standard_Cost'!$C$27+'Incremental_Cost Year 4'!AI42*'1. Standard_Cost'!$D$27+'Incremental_Cost Year 4'!AJ42+'Incremental_Cost Year 4'!AL42+AK42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2500000</v>
      </c>
      <c r="AD43" s="129"/>
      <c r="AE43" s="127">
        <v>0</v>
      </c>
      <c r="AF43" s="127">
        <f>SUM(AE43,AD43,AC43,AB43,Y43,U43,T43,S43,R43)</f>
        <v>2500000</v>
      </c>
      <c r="AG43" s="126"/>
      <c r="AH43" s="126"/>
      <c r="AI43" s="126"/>
      <c r="AJ43" s="130"/>
      <c r="AK43" s="130"/>
      <c r="AL43" s="130"/>
      <c r="AM43" s="127">
        <f>AG43*'1. Standard_Cost'!$B$27+'Incremental_Cost Year 4'!AH43*'1. Standard_Cost'!$C$27+'Incremental_Cost Year 4'!AI43*'1. Standard_Cost'!$D$27+'Incremental_Cost Year 4'!AJ43+'Incremental_Cost Year 4'!AL43+AK43</f>
        <v>0</v>
      </c>
      <c r="AN43" s="127">
        <f>AM43*'1. Standard_Cost'!$C$31</f>
        <v>0</v>
      </c>
      <c r="AO43" s="130"/>
      <c r="AQ43" s="171">
        <f>L43+M43</f>
        <v>0</v>
      </c>
      <c r="AR43" s="171">
        <f>AF43</f>
        <v>2500000</v>
      </c>
      <c r="AS43" s="171">
        <f>AM43+AN43</f>
        <v>0</v>
      </c>
      <c r="AT43" s="171">
        <f>SUM(AQ43,AR43,AS43)</f>
        <v>2500000</v>
      </c>
      <c r="AU43" s="250"/>
      <c r="AV43" s="250"/>
      <c r="AW43" s="250"/>
      <c r="AX43" s="250"/>
      <c r="AY43" s="250"/>
      <c r="AZ43" s="250"/>
      <c r="BA43" s="250"/>
      <c r="BB43" s="251">
        <f t="shared" si="32"/>
        <v>-2500000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3325000</v>
      </c>
      <c r="AD44" s="127">
        <f>SUM(AD41:AD43)</f>
        <v>0</v>
      </c>
      <c r="AE44" s="127">
        <f>SUM(AE41:AE43)</f>
        <v>465600</v>
      </c>
      <c r="AF44" s="127">
        <f>SUM(AF41:AF43)</f>
        <v>5293600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5293600</v>
      </c>
      <c r="AS44" s="175">
        <f>SUM(AS41:AS43)</f>
        <v>0</v>
      </c>
      <c r="AT44" s="175">
        <f>SUM(AT41:AT43)</f>
        <v>5529188.125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-5293600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1076131818.5714285</v>
      </c>
      <c r="M45" s="247">
        <f>SUM(M50+M56+M60)</f>
        <v>179714013.70142856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1140000</v>
      </c>
      <c r="AC45" s="247">
        <f t="shared" si="35"/>
        <v>10071000</v>
      </c>
      <c r="AD45" s="247">
        <f t="shared" si="35"/>
        <v>0</v>
      </c>
      <c r="AE45" s="247">
        <f t="shared" si="35"/>
        <v>2242200</v>
      </c>
      <c r="AF45" s="247">
        <f t="shared" si="35"/>
        <v>13453200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1255845832.272857</v>
      </c>
      <c r="AR45" s="248">
        <f>SUM(AR50+AR56+AR60)</f>
        <v>13453200</v>
      </c>
      <c r="AS45" s="248">
        <f>SUM(AS50+AS56+AS60)</f>
        <v>0</v>
      </c>
      <c r="AT45" s="248">
        <f>SUM(AT50+AT56+AT60)</f>
        <v>1269299032.272857</v>
      </c>
      <c r="AU45" s="248">
        <f t="shared" ref="AU45:BB45" si="36">SUM(AU50+AU56+AU60)</f>
        <v>1267905832.272857</v>
      </c>
      <c r="AV45" s="248">
        <f t="shared" si="36"/>
        <v>0</v>
      </c>
      <c r="AW45" s="248">
        <f t="shared" si="36"/>
        <v>0</v>
      </c>
      <c r="AX45" s="248">
        <f t="shared" si="36"/>
        <v>0</v>
      </c>
      <c r="AY45" s="248">
        <f t="shared" si="36"/>
        <v>1393200</v>
      </c>
      <c r="AZ45" s="248">
        <f t="shared" si="36"/>
        <v>0</v>
      </c>
      <c r="BA45" s="248">
        <f t="shared" si="36"/>
        <v>0</v>
      </c>
      <c r="BB45" s="248">
        <f t="shared" si="36"/>
        <v>0</v>
      </c>
    </row>
    <row r="46" spans="1:58" ht="78"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4'!AH46*'1. Standard_Cost'!$C$27+'Incremental_Cost Year 4'!AI46*'1. Standard_Cost'!$D$27+'Incremental_Cost Year 4'!AJ46+'Incremental_Cost Year 4'!AL46+AK46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4'!AH47*'1. Standard_Cost'!$C$27+'Incremental_Cost Year 4'!AI47*'1. Standard_Cost'!$D$27+'Incremental_Cost Year 4'!AJ47+'Incremental_Cost Year 4'!AL47+AK47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4'!AH48*'1. Standard_Cost'!$C$27+'Incremental_Cost Year 4'!AI48*'1. Standard_Cost'!$D$27+'Incremental_Cost Year 4'!AJ48+'Incremental_Cost Year 4'!AL48+AK48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4'!AH49*'1. Standard_Cost'!$C$27+'Incremental_Cost Year 4'!AI49*'1. Standard_Cost'!$D$27+'Incremental_Cost Year 4'!AJ49+'Incremental_Cost Year 4'!AL49+AK49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3.6" outlineLevel="2">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4'!AH51*'1. Standard_Cost'!$C$27+'Incremental_Cost Year 4'!AI51*'1. Standard_Cost'!$D$27+'Incremental_Cost Year 4'!AJ51+'Incremental_Cost Year 4'!AL51+AK51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4'!AH52*'1. Standard_Cost'!$C$27+'Incremental_Cost Year 4'!AI52*'1. Standard_Cost'!$D$27+'Incremental_Cost Year 4'!AJ52+'Incremental_Cost Year 4'!AL52+AK52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4'!AH53*'1. Standard_Cost'!$C$27+'Incremental_Cost Year 4'!AI53*'1. Standard_Cost'!$D$27+'Incremental_Cost Year 4'!AJ53+'Incremental_Cost Year 4'!AL53+AK53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4'!AH54*'1. Standard_Cost'!$C$27+'Incremental_Cost Year 4'!AI54*'1. Standard_Cost'!$D$27+'Incremental_Cost Year 4'!AJ54+'Incremental_Cost Year 4'!AL54+AK54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4'!AH55*'1. Standard_Cost'!$C$27+'Incremental_Cost Year 4'!AI55*'1. Standard_Cost'!$D$27+'Incremental_Cost Year 4'!AJ55+'Incremental_Cost Year 4'!AL55+AK55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0">SUM(AU51:AU55)</f>
        <v>1267905832.272857</v>
      </c>
      <c r="AV56" s="175">
        <f t="shared" si="40"/>
        <v>0</v>
      </c>
      <c r="AW56" s="175">
        <f t="shared" si="40"/>
        <v>0</v>
      </c>
      <c r="AX56" s="175">
        <f t="shared" si="40"/>
        <v>0</v>
      </c>
      <c r="AY56" s="175">
        <f t="shared" si="40"/>
        <v>1393200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4'!AH57*'1. Standard_Cost'!$C$27+'Incremental_Cost Year 4'!AI57*'1. Standard_Cost'!$D$27+'Incremental_Cost Year 4'!AJ57+'Incremental_Cost Year 4'!AL57+AK57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4'!AH58*'1. Standard_Cost'!$C$27+'Incremental_Cost Year 4'!AI58*'1. Standard_Cost'!$D$27+'Incremental_Cost Year 4'!AJ58+'Incremental_Cost Year 4'!AL58+AK58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4'!AH59*'1. Standard_Cost'!$C$27+'Incremental_Cost Year 4'!AI59*'1. Standard_Cost'!$D$27+'Incremental_Cost Year 4'!AJ59+'Incremental_Cost Year 4'!AL59+AK59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648532582.14285719</v>
      </c>
      <c r="M61" s="247">
        <f>SUM(M77)</f>
        <v>108304941.21785715</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1501000</v>
      </c>
      <c r="AC61" s="247">
        <f t="shared" si="44"/>
        <v>549900000</v>
      </c>
      <c r="AD61" s="247">
        <f t="shared" si="44"/>
        <v>0</v>
      </c>
      <c r="AE61" s="247">
        <f t="shared" si="44"/>
        <v>82092200</v>
      </c>
      <c r="AF61" s="247">
        <f t="shared" si="44"/>
        <v>634753200</v>
      </c>
      <c r="AG61" s="247"/>
      <c r="AH61" s="247"/>
      <c r="AI61" s="247"/>
      <c r="AJ61" s="247">
        <f>SUM(AJ77)</f>
        <v>0</v>
      </c>
      <c r="AK61" s="247">
        <f>SUM(AK77)</f>
        <v>0</v>
      </c>
      <c r="AL61" s="247">
        <f>SUM(AL77)</f>
        <v>665000000</v>
      </c>
      <c r="AM61" s="247">
        <f>SUM(AM77)</f>
        <v>665000000</v>
      </c>
      <c r="AN61" s="247">
        <f>SUM(AN77)</f>
        <v>99750000</v>
      </c>
      <c r="AO61" s="247"/>
      <c r="AP61" s="244"/>
      <c r="AQ61" s="248">
        <f>SUM(AQ77)</f>
        <v>756837523.36071432</v>
      </c>
      <c r="AR61" s="248">
        <f>SUM(AR77)</f>
        <v>634753200</v>
      </c>
      <c r="AS61" s="248">
        <f>SUM(AS77)</f>
        <v>764750000</v>
      </c>
      <c r="AT61" s="248">
        <f>SUM(AT77)</f>
        <v>2156340723.3607144</v>
      </c>
      <c r="AU61" s="248">
        <f t="shared" ref="AU61:BB61" si="45">SUM(AU77)</f>
        <v>1266539923.3607144</v>
      </c>
      <c r="AV61" s="248">
        <f t="shared" si="45"/>
        <v>0</v>
      </c>
      <c r="AW61" s="248">
        <f t="shared" si="45"/>
        <v>0</v>
      </c>
      <c r="AX61" s="248">
        <f t="shared" si="45"/>
        <v>0</v>
      </c>
      <c r="AY61" s="248">
        <f>SUM(AY77)</f>
        <v>2346000</v>
      </c>
      <c r="AZ61" s="248">
        <f t="shared" si="45"/>
        <v>249600</v>
      </c>
      <c r="BA61" s="248">
        <f t="shared" si="45"/>
        <v>0</v>
      </c>
      <c r="BB61" s="248">
        <f t="shared" si="45"/>
        <v>-887205200</v>
      </c>
    </row>
    <row r="62" spans="1:58" ht="124.8"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4'!AH62*'1. Standard_Cost'!$C$27+'Incremental_Cost Year 4'!AI62*'1. Standard_Cost'!$D$27+'Incremental_Cost Year 4'!AJ62+'Incremental_Cost Year 4'!AL62+AK62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4'!AH63*'1. Standard_Cost'!$C$27+'Incremental_Cost Year 4'!AI63*'1. Standard_Cost'!$D$27+'Incremental_Cost Year 4'!AJ63+'Incremental_Cost Year 4'!AL63+AK63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2.4"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4'!AH64*'1. Standard_Cost'!$C$27+'Incremental_Cost Year 4'!AI64*'1. Standard_Cost'!$D$27+'Incremental_Cost Year 4'!AJ64+'Incremental_Cost Year 4'!AL64+AK64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4'!AH65*'1. Standard_Cost'!$C$27+'Incremental_Cost Year 4'!AI65*'1. Standard_Cost'!$D$27+'Incremental_Cost Year 4'!AJ65+'Incremental_Cost Year 4'!AL65+AK65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3.6"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4'!AH66*'1. Standard_Cost'!$C$27+'Incremental_Cost Year 4'!AI66*'1. Standard_Cost'!$D$27+'Incremental_Cost Year 4'!AJ66+'Incremental_Cost Year 4'!AL66+AK66</f>
        <v>0</v>
      </c>
      <c r="AN66" s="127">
        <f>AM66*'1. Standard_Cost'!$C$31</f>
        <v>0</v>
      </c>
      <c r="AO66" s="130"/>
      <c r="AQ66" s="171">
        <f t="shared" si="47"/>
        <v>56301681.600000001</v>
      </c>
      <c r="AR66" s="171">
        <f t="shared" si="48"/>
        <v>120000000</v>
      </c>
      <c r="AS66" s="171">
        <f t="shared" si="49"/>
        <v>0</v>
      </c>
      <c r="AT66" s="171">
        <f t="shared" si="50"/>
        <v>176301681.59999999</v>
      </c>
      <c r="AU66" s="250">
        <f>AQ66</f>
        <v>56301681.600000001</v>
      </c>
      <c r="AV66" s="250"/>
      <c r="AW66" s="250"/>
      <c r="AX66" s="250"/>
      <c r="AY66" s="250"/>
      <c r="AZ66" s="250"/>
      <c r="BA66" s="250"/>
      <c r="BB66" s="251">
        <f t="shared" si="52"/>
        <v>-120000000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4'!AH67*'1. Standard_Cost'!$C$27+'Incremental_Cost Year 4'!AI67*'1. Standard_Cost'!$D$27+'Incremental_Cost Year 4'!AJ67+'Incremental_Cost Year 4'!AL67+AK67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3.6" outlineLevel="2">
      <c r="A68" s="115"/>
      <c r="B68" s="200"/>
      <c r="C68" s="201"/>
      <c r="D68" s="131"/>
      <c r="E68" s="318"/>
      <c r="F68" s="219"/>
      <c r="G68" s="313"/>
      <c r="H68" s="199" t="s">
        <v>409</v>
      </c>
      <c r="I68" s="130" t="s">
        <v>1</v>
      </c>
      <c r="J68" s="126">
        <v>2</v>
      </c>
      <c r="K68" s="126">
        <v>3</v>
      </c>
      <c r="L68" s="125">
        <f>IF(I68&lt;&gt;0,((VLOOKUP(I68,'1. Standard_Cost'!$B$4:$D$11,2)+VLOOKUP(I68,'1. Standard_Cost'!$B$4:$D$11,3))*J68*K68),"0")</f>
        <v>430757.14285714284</v>
      </c>
      <c r="M68" s="125">
        <f>L68*'1. Standard_Cost'!$F$4</f>
        <v>71936.442857142858</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v>10</v>
      </c>
      <c r="AB68" s="127">
        <f>+Z68*'1. Standard_Cost'!$B$23+AA68*'1. Standard_Cost'!$C$23</f>
        <v>190000</v>
      </c>
      <c r="AC68" s="128">
        <f>60*300</f>
        <v>18000</v>
      </c>
      <c r="AD68" s="129"/>
      <c r="AE68" s="127">
        <f>SUM(AD68,AC68,AB68,Y68,U68,T68,S68,R68)*'1. Standard_Cost'!$B$31</f>
        <v>41600</v>
      </c>
      <c r="AF68" s="127">
        <f>SUM(AE68,AD68,AC68,AB68,Y68,U68,T68,S68,R68)</f>
        <v>249600</v>
      </c>
      <c r="AG68" s="126"/>
      <c r="AH68" s="126"/>
      <c r="AI68" s="126"/>
      <c r="AJ68" s="130"/>
      <c r="AK68" s="130"/>
      <c r="AL68" s="130"/>
      <c r="AM68" s="127">
        <f>AG68*'1. Standard_Cost'!$B$27+'Incremental_Cost Year 4'!AH68*'1. Standard_Cost'!$C$27+'Incremental_Cost Year 4'!AI68*'1. Standard_Cost'!$D$27+'Incremental_Cost Year 4'!AJ68+'Incremental_Cost Year 4'!AL68+AK68</f>
        <v>0</v>
      </c>
      <c r="AN68" s="127">
        <f>AM68*'1. Standard_Cost'!$C$31</f>
        <v>0</v>
      </c>
      <c r="AO68" s="130"/>
      <c r="AQ68" s="171">
        <f t="shared" si="47"/>
        <v>502693.58571428573</v>
      </c>
      <c r="AR68" s="171">
        <f t="shared" si="48"/>
        <v>249600</v>
      </c>
      <c r="AS68" s="171">
        <f t="shared" si="49"/>
        <v>0</v>
      </c>
      <c r="AT68" s="171">
        <f t="shared" si="50"/>
        <v>752293.58571428573</v>
      </c>
      <c r="AU68" s="250">
        <v>502693.58571428573</v>
      </c>
      <c r="AV68" s="250"/>
      <c r="AW68" s="250"/>
      <c r="AX68" s="250"/>
      <c r="AY68" s="250"/>
      <c r="AZ68" s="250">
        <v>249600</v>
      </c>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v>665000000</v>
      </c>
      <c r="AM69" s="127">
        <f>AG69*'1. Standard_Cost'!$B$27+'Incremental_Cost Year 4'!AH69*'1. Standard_Cost'!$C$27+'Incremental_Cost Year 4'!AI69*'1. Standard_Cost'!$D$27+'Incremental_Cost Year 4'!AJ69+'Incremental_Cost Year 4'!AL69+AK69</f>
        <v>665000000</v>
      </c>
      <c r="AN69" s="127">
        <f>AM69*'1. Standard_Cost'!$C$31</f>
        <v>99750000</v>
      </c>
      <c r="AO69" s="130"/>
      <c r="AQ69" s="171">
        <f t="shared" si="47"/>
        <v>0</v>
      </c>
      <c r="AR69" s="171">
        <f t="shared" si="48"/>
        <v>0</v>
      </c>
      <c r="AS69" s="171">
        <f t="shared" si="49"/>
        <v>764750000</v>
      </c>
      <c r="AT69" s="171">
        <f t="shared" si="50"/>
        <v>764750000</v>
      </c>
      <c r="AU69" s="250"/>
      <c r="AV69" s="250"/>
      <c r="AW69" s="250"/>
      <c r="AX69" s="250"/>
      <c r="AY69" s="250"/>
      <c r="AZ69" s="250"/>
      <c r="BA69" s="250"/>
      <c r="BB69" s="251">
        <f t="shared" si="52"/>
        <v>-764750000</v>
      </c>
      <c r="BC69" s="169"/>
      <c r="BD69" s="169"/>
      <c r="BE69" s="169"/>
      <c r="BF69" s="169"/>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4'!AH70*'1. Standard_Cost'!$C$27+'Incremental_Cost Year 4'!AI70*'1. Standard_Cost'!$D$27+'Incremental_Cost Year 4'!AJ70+'Incremental_Cost Year 4'!AL70+AK70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6" outlineLevel="2">
      <c r="A71" s="115"/>
      <c r="B71" s="200"/>
      <c r="C71" s="201"/>
      <c r="D71" s="131"/>
      <c r="E71" s="318"/>
      <c r="F71" s="219"/>
      <c r="G71" s="313"/>
      <c r="H71" s="111" t="s">
        <v>411</v>
      </c>
      <c r="I71" s="130" t="s">
        <v>4</v>
      </c>
      <c r="J71" s="126">
        <v>2</v>
      </c>
      <c r="K71" s="126">
        <v>10</v>
      </c>
      <c r="L71" s="125">
        <f>IF(I71&lt;&gt;0,((VLOOKUP(I71,'1. Standard_Cost'!$B$4:$D$11,2)+VLOOKUP(I71,'1. Standard_Cost'!$B$4:$D$11,3))*J71*K71),"0")</f>
        <v>1615000</v>
      </c>
      <c r="M71" s="125">
        <f>L71*'1. Standard_Cost'!$F$4</f>
        <v>269705</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v>60</v>
      </c>
      <c r="AB71" s="127">
        <f>+Z71*'1. Standard_Cost'!$B$23+AA71*'1. Standard_Cost'!$C$23</f>
        <v>1140000</v>
      </c>
      <c r="AC71" s="128">
        <f>20*300</f>
        <v>6000</v>
      </c>
      <c r="AD71" s="129"/>
      <c r="AE71" s="127">
        <f>SUM(AD71,AC71,AB71,Y71,U71,T71,S71,R71)*'1. Standard_Cost'!$B$31</f>
        <v>229200</v>
      </c>
      <c r="AF71" s="127">
        <f t="shared" si="53"/>
        <v>1375200</v>
      </c>
      <c r="AG71" s="126"/>
      <c r="AH71" s="126"/>
      <c r="AI71" s="126"/>
      <c r="AJ71" s="130"/>
      <c r="AK71" s="130"/>
      <c r="AL71" s="130"/>
      <c r="AM71" s="127">
        <f>AG71*'1. Standard_Cost'!$B$27+'Incremental_Cost Year 4'!AH71*'1. Standard_Cost'!$C$27+'Incremental_Cost Year 4'!AI71*'1. Standard_Cost'!$D$27+'Incremental_Cost Year 4'!AJ71+'Incremental_Cost Year 4'!AL71+AK71</f>
        <v>0</v>
      </c>
      <c r="AN71" s="127">
        <f>AM71*'1. Standard_Cost'!$C$31</f>
        <v>0</v>
      </c>
      <c r="AO71" s="130"/>
      <c r="AQ71" s="171">
        <f t="shared" si="47"/>
        <v>1884705</v>
      </c>
      <c r="AR71" s="171">
        <f t="shared" si="48"/>
        <v>1375200</v>
      </c>
      <c r="AS71" s="171">
        <f t="shared" si="49"/>
        <v>0</v>
      </c>
      <c r="AT71" s="171">
        <f t="shared" si="50"/>
        <v>3259905</v>
      </c>
      <c r="AU71" s="250">
        <f>AQ71</f>
        <v>1884705</v>
      </c>
      <c r="AV71" s="250"/>
      <c r="AW71" s="250"/>
      <c r="AX71" s="250"/>
      <c r="AY71" s="250"/>
      <c r="AZ71" s="250"/>
      <c r="BA71" s="250"/>
      <c r="BB71" s="251">
        <f t="shared" si="52"/>
        <v>-1375200</v>
      </c>
      <c r="BC71" s="169"/>
      <c r="BD71" s="169"/>
      <c r="BE71" s="169"/>
      <c r="BF71" s="169"/>
    </row>
    <row r="72" spans="1:58" ht="171.6"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4'!AH72*'1. Standard_Cost'!$C$27+'Incremental_Cost Year 4'!AI72*'1. Standard_Cost'!$D$27+'Incremental_Cost Year 4'!AJ72+'Incremental_Cost Year 4'!AL72+AK72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4'!AH73*'1. Standard_Cost'!$C$27+'Incremental_Cost Year 4'!AI73*'1. Standard_Cost'!$D$27+'Incremental_Cost Year 4'!AJ73+'Incremental_Cost Year 4'!AL73+AK73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4'!AH74*'1. Standard_Cost'!$C$27+'Incremental_Cost Year 4'!AI74*'1. Standard_Cost'!$D$27+'Incremental_Cost Year 4'!AJ74+'Incremental_Cost Year 4'!AL74+AK74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4'!AH75*'1. Standard_Cost'!$C$27+'Incremental_Cost Year 4'!AI75*'1. Standard_Cost'!$D$27+'Incremental_Cost Year 4'!AJ75+'Incremental_Cost Year 4'!AL75+AK75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4'!AH76*'1. Standard_Cost'!$C$27+'Incremental_Cost Year 4'!AI76*'1. Standard_Cost'!$D$27+'Incremental_Cost Year 4'!AJ76+'Incremental_Cost Year 4'!AL76+AK76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648532582.14285719</v>
      </c>
      <c r="M77" s="127">
        <f>SUM(M62:M76)</f>
        <v>108304941.21785715</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1501000</v>
      </c>
      <c r="AC77" s="127">
        <f>SUM(AC62:AC76)</f>
        <v>549900000</v>
      </c>
      <c r="AD77" s="127">
        <f>SUM(AD62:AD76)</f>
        <v>0</v>
      </c>
      <c r="AE77" s="127">
        <f>SUM(AE62:AE76)</f>
        <v>82092200</v>
      </c>
      <c r="AF77" s="127">
        <f>SUM(AF62:AF76)</f>
        <v>634753200</v>
      </c>
      <c r="AG77" s="252"/>
      <c r="AH77" s="252"/>
      <c r="AI77" s="252"/>
      <c r="AJ77" s="127">
        <f>SUM(AJ62:AJ76)</f>
        <v>0</v>
      </c>
      <c r="AK77" s="127">
        <f>SUM(AK62:AK76)</f>
        <v>0</v>
      </c>
      <c r="AL77" s="127">
        <f>SUM(AL62:AL76)</f>
        <v>665000000</v>
      </c>
      <c r="AM77" s="127">
        <f>SUM(AM62:AM76)</f>
        <v>665000000</v>
      </c>
      <c r="AN77" s="127">
        <f>SUM(AN62:AN76)</f>
        <v>99750000</v>
      </c>
      <c r="AO77" s="253"/>
      <c r="AP77" s="254"/>
      <c r="AQ77" s="175">
        <f>SUM(AQ62:AQ76)</f>
        <v>756837523.36071432</v>
      </c>
      <c r="AR77" s="175">
        <f>SUM(AR62:AR76)</f>
        <v>634753200</v>
      </c>
      <c r="AS77" s="175">
        <f>SUM(AS62:AS76)</f>
        <v>764750000</v>
      </c>
      <c r="AT77" s="175">
        <f>SUM(AT62:AT76)</f>
        <v>2156340723.3607144</v>
      </c>
      <c r="AU77" s="175">
        <f t="shared" ref="AU77:BB77" si="54">SUM(AU62:AU76)</f>
        <v>1266539923.3607144</v>
      </c>
      <c r="AV77" s="175">
        <f t="shared" si="54"/>
        <v>0</v>
      </c>
      <c r="AW77" s="175">
        <f t="shared" si="54"/>
        <v>0</v>
      </c>
      <c r="AX77" s="175">
        <f t="shared" si="54"/>
        <v>0</v>
      </c>
      <c r="AY77" s="175">
        <f t="shared" si="54"/>
        <v>2346000</v>
      </c>
      <c r="AZ77" s="175">
        <f t="shared" si="54"/>
        <v>249600</v>
      </c>
      <c r="BA77" s="175">
        <f t="shared" si="54"/>
        <v>0</v>
      </c>
      <c r="BB77" s="175">
        <f t="shared" si="54"/>
        <v>-887205200</v>
      </c>
      <c r="BC77" s="169"/>
      <c r="BD77" s="169"/>
      <c r="BE77" s="169"/>
      <c r="BF77" s="169"/>
    </row>
    <row r="78" spans="1:58" s="170" customFormat="1" ht="15.75" customHeight="1">
      <c r="A78" s="120"/>
      <c r="B78" s="386" t="s">
        <v>298</v>
      </c>
      <c r="C78" s="387"/>
      <c r="D78" s="387"/>
      <c r="E78" s="388"/>
      <c r="F78" s="339"/>
      <c r="G78" s="339"/>
      <c r="H78" s="113" t="s">
        <v>60</v>
      </c>
      <c r="I78" s="243"/>
      <c r="J78" s="243"/>
      <c r="K78" s="243"/>
      <c r="L78" s="243">
        <f>SUM(L79,L93,L100,L106,L111,L118,L123,L134,L140)</f>
        <v>38979107.142857149</v>
      </c>
      <c r="M78" s="243">
        <f>SUM(M79,M93,M100,M106,M111,M118,M123,M134,M140)</f>
        <v>6509510.8928571427</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6790000</v>
      </c>
      <c r="AC78" s="243">
        <f>SUM(AC79,AC93,AC100,AC106,AC111,AC118,AC123,AC134,AC140)</f>
        <v>15458939979</v>
      </c>
      <c r="AD78" s="243">
        <f>SUM(AD79,AD93,AD100,AD106,AD111,AD118,AD123,AD134,AD140)</f>
        <v>0</v>
      </c>
      <c r="AE78" s="243">
        <f>SUM(AE79,AE93,AE100,AE106,AE111,AE118,AE123,AE134,AE140)</f>
        <v>2703995.8000000003</v>
      </c>
      <c r="AF78" s="243">
        <f>SUM(AF79,AF93,AF100,AF106,AF111,AF118,AF123,AF134,AF140)</f>
        <v>15480928974.800001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45488618.035714284</v>
      </c>
      <c r="AR78" s="245">
        <f>SUM(AR79,AR93,AR100,AR106,AR111,AR118,AR123,AR134,AR140)</f>
        <v>15480928974.800001</v>
      </c>
      <c r="AS78" s="245">
        <f>SUM(AS79,AS93,AS100,AS106,AS111,AS118,AS123,AS134,AS140)</f>
        <v>0</v>
      </c>
      <c r="AT78" s="245">
        <f>SUM(AT79,AT93,AT100,AT106,AT111,AT118,AT123,AT134,AT140)</f>
        <v>15526417592.835714</v>
      </c>
      <c r="AU78" s="245">
        <f t="shared" ref="AU78:BB78" si="55">SUM(AU79,AU93,AU100,AU106,AU111,AU118,AU123,AU134,AU140)</f>
        <v>15517673591</v>
      </c>
      <c r="AV78" s="245">
        <f t="shared" si="55"/>
        <v>0</v>
      </c>
      <c r="AW78" s="245">
        <f t="shared" si="55"/>
        <v>0</v>
      </c>
      <c r="AX78" s="245">
        <f t="shared" si="55"/>
        <v>0</v>
      </c>
      <c r="AY78" s="245">
        <f t="shared" si="55"/>
        <v>0</v>
      </c>
      <c r="AZ78" s="245">
        <f t="shared" si="55"/>
        <v>0</v>
      </c>
      <c r="BA78" s="245">
        <f t="shared" si="55"/>
        <v>0</v>
      </c>
      <c r="BB78" s="245">
        <f t="shared" si="55"/>
        <v>-8744001.8357142843</v>
      </c>
    </row>
    <row r="79" spans="1:58" s="170" customFormat="1" ht="15.75" customHeight="1">
      <c r="A79" s="120"/>
      <c r="B79" s="290"/>
      <c r="C79" s="381" t="s">
        <v>313</v>
      </c>
      <c r="D79" s="381"/>
      <c r="E79" s="382"/>
      <c r="F79" s="293"/>
      <c r="G79" s="293"/>
      <c r="H79" s="114" t="s">
        <v>163</v>
      </c>
      <c r="I79" s="246"/>
      <c r="J79" s="246"/>
      <c r="K79" s="246"/>
      <c r="L79" s="247">
        <f>SUM(L85,L88,L92)</f>
        <v>6322700</v>
      </c>
      <c r="M79" s="247">
        <f>SUM(M85,M88,M92)</f>
        <v>1055890.8999999999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3314184314</v>
      </c>
      <c r="AD79" s="247">
        <f>SUM(AD85,AD88,AD92)</f>
        <v>0</v>
      </c>
      <c r="AE79" s="247">
        <f>SUM(AE85,AE88,AE92)</f>
        <v>869862.8</v>
      </c>
      <c r="AF79" s="247">
        <f>SUM(AF85,AF88,AF92)</f>
        <v>3317684176.7999997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7378590.9000000004</v>
      </c>
      <c r="AR79" s="248">
        <f>SUM(AR85,AR88,AR92)</f>
        <v>3317684176.7999997</v>
      </c>
      <c r="AS79" s="248">
        <f>SUM(AS85,AS88,AS92)</f>
        <v>0</v>
      </c>
      <c r="AT79" s="248">
        <f>SUM(AT85,AT88,AT92)</f>
        <v>3325062767.6999998</v>
      </c>
      <c r="AU79" s="248">
        <f t="shared" ref="AU79:BB79" si="56">SUM(AU85,AU88,AU92)</f>
        <v>3321832767</v>
      </c>
      <c r="AV79" s="248">
        <f t="shared" si="56"/>
        <v>0</v>
      </c>
      <c r="AW79" s="248">
        <f t="shared" si="56"/>
        <v>0</v>
      </c>
      <c r="AX79" s="248">
        <f t="shared" si="56"/>
        <v>0</v>
      </c>
      <c r="AY79" s="248">
        <f t="shared" si="56"/>
        <v>0</v>
      </c>
      <c r="AZ79" s="248">
        <f t="shared" si="56"/>
        <v>0</v>
      </c>
      <c r="BA79" s="248">
        <f t="shared" si="56"/>
        <v>0</v>
      </c>
      <c r="BB79" s="248">
        <f t="shared" si="56"/>
        <v>-3230000.6999999997</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4'!AH80*'1. Standard_Cost'!$C$27+'Incremental_Cost Year 4'!AI80*'1. Standard_Cost'!$D$27+'Incremental_Cost Year 4'!AJ80+'Incremental_Cost Year 4'!AL80+AK80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4'!AH81*'1. Standard_Cost'!$C$27+'Incremental_Cost Year 4'!AI81*'1. Standard_Cost'!$D$27+'Incremental_Cost Year 4'!AJ81+'Incremental_Cost Year 4'!AL81+AK81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4'!AH82*'1. Standard_Cost'!$C$27+'Incremental_Cost Year 4'!AI82*'1. Standard_Cost'!$D$27+'Incremental_Cost Year 4'!AJ82+'Incremental_Cost Year 4'!AL82+AK82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0</f>
        <v>0</v>
      </c>
      <c r="AF83" s="127">
        <f>SUM(AE83,AD83,AC83,AB83,Y83,U83,T83,S83,R83)</f>
        <v>1567230000</v>
      </c>
      <c r="AG83" s="126"/>
      <c r="AH83" s="126"/>
      <c r="AI83" s="126"/>
      <c r="AJ83" s="130"/>
      <c r="AK83" s="130"/>
      <c r="AL83" s="130"/>
      <c r="AM83" s="127">
        <f>AG83*'1. Standard_Cost'!$B$27+'Incremental_Cost Year 4'!AH83*'1. Standard_Cost'!$C$27+'Incremental_Cost Year 4'!AI83*'1. Standard_Cost'!$D$27+'Incremental_Cost Year 4'!AJ83+'Incremental_Cost Year 4'!AL83+AK83</f>
        <v>0</v>
      </c>
      <c r="AN83" s="127">
        <f>AM83*'1. Standard_Cost'!$C$31</f>
        <v>0</v>
      </c>
      <c r="AO83" s="130"/>
      <c r="AP83" s="256"/>
      <c r="AQ83" s="171">
        <f>L83+M83</f>
        <v>0</v>
      </c>
      <c r="AR83" s="171">
        <f>AF83</f>
        <v>1567230000</v>
      </c>
      <c r="AS83" s="171">
        <f>AM83+AN83</f>
        <v>0</v>
      </c>
      <c r="AT83" s="171">
        <f>SUM(AQ83,AR83,AS83)</f>
        <v>1567230000</v>
      </c>
      <c r="AU83" s="250">
        <v>1567230000</v>
      </c>
      <c r="AV83" s="250"/>
      <c r="AW83" s="250"/>
      <c r="AX83" s="250"/>
      <c r="AY83" s="250"/>
      <c r="AZ83" s="250"/>
      <c r="BA83" s="250"/>
      <c r="BB83" s="251">
        <f t="shared" si="57"/>
        <v>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800000000</v>
      </c>
      <c r="AD84" s="129"/>
      <c r="AE84" s="127">
        <f>0</f>
        <v>0</v>
      </c>
      <c r="AF84" s="127">
        <f>SUM(AE84,AD84,AC84,AB84,Y84,U84,T84,S84,R84)</f>
        <v>800000000</v>
      </c>
      <c r="AG84" s="126"/>
      <c r="AH84" s="126"/>
      <c r="AI84" s="126"/>
      <c r="AJ84" s="130"/>
      <c r="AK84" s="130"/>
      <c r="AL84" s="130"/>
      <c r="AM84" s="127">
        <f>AG84*'1. Standard_Cost'!$B$27+'Incremental_Cost Year 4'!AH84*'1. Standard_Cost'!$C$27+'Incremental_Cost Year 4'!AI84*'1. Standard_Cost'!$D$27+'Incremental_Cost Year 4'!AJ84+'Incremental_Cost Year 4'!AL84+AK84</f>
        <v>0</v>
      </c>
      <c r="AN84" s="127">
        <f>AM84*'1. Standard_Cost'!$C$31</f>
        <v>0</v>
      </c>
      <c r="AO84" s="130"/>
      <c r="AP84" s="256"/>
      <c r="AQ84" s="171">
        <f>L84+M84</f>
        <v>0</v>
      </c>
      <c r="AR84" s="171">
        <f>AF84</f>
        <v>800000000</v>
      </c>
      <c r="AS84" s="171">
        <f>AM84+AN84</f>
        <v>0</v>
      </c>
      <c r="AT84" s="171">
        <f>SUM(AQ84,AR84,AS84)</f>
        <v>800000000</v>
      </c>
      <c r="AU84" s="250">
        <v>800000000</v>
      </c>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3312465000</v>
      </c>
      <c r="AD85" s="127">
        <f>SUM(AD80:AD84)</f>
        <v>0</v>
      </c>
      <c r="AE85" s="127">
        <f>SUM(AE80:AE84)</f>
        <v>0</v>
      </c>
      <c r="AF85" s="127">
        <f>SUM(AF80:AF84)</f>
        <v>3312465000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3312465000</v>
      </c>
      <c r="AS85" s="175">
        <f>SUM(AS80:AS84)</f>
        <v>0</v>
      </c>
      <c r="AT85" s="175">
        <f>SUM(AT80:AT84)</f>
        <v>3312465000</v>
      </c>
      <c r="AU85" s="175">
        <f t="shared" ref="AU85:BB85" si="58">SUM(AU80:AU84)</f>
        <v>3312465000</v>
      </c>
      <c r="AV85" s="175">
        <f t="shared" si="58"/>
        <v>0</v>
      </c>
      <c r="AW85" s="175">
        <f t="shared" si="58"/>
        <v>0</v>
      </c>
      <c r="AX85" s="175">
        <f t="shared" si="58"/>
        <v>0</v>
      </c>
      <c r="AY85" s="175">
        <f t="shared" si="58"/>
        <v>0</v>
      </c>
      <c r="AZ85" s="175">
        <f t="shared" si="58"/>
        <v>0</v>
      </c>
      <c r="BA85" s="175">
        <f t="shared" si="58"/>
        <v>0</v>
      </c>
      <c r="BB85" s="175">
        <f t="shared" si="58"/>
        <v>0</v>
      </c>
      <c r="BC85" s="169"/>
      <c r="BD85" s="169"/>
      <c r="BE85" s="169"/>
      <c r="BF85" s="169"/>
    </row>
    <row r="86" spans="1:58" ht="93.6" outlineLevel="2">
      <c r="A86" s="115"/>
      <c r="B86" s="200"/>
      <c r="C86" s="201"/>
      <c r="D86" s="346"/>
      <c r="E86" s="321"/>
      <c r="F86" s="295"/>
      <c r="G86" s="296"/>
      <c r="H86" s="164" t="s">
        <v>422</v>
      </c>
      <c r="I86" s="130" t="s">
        <v>3</v>
      </c>
      <c r="J86" s="126">
        <v>0.5</v>
      </c>
      <c r="K86" s="126">
        <v>5</v>
      </c>
      <c r="L86" s="125">
        <f>IF(I86&lt;&gt;0,((VLOOKUP(I86,'1. Standard_Cost'!$B$4:$D$11,2)+VLOOKUP(I86,'1. Standard_Cost'!$B$4:$D$11,3))*J86*K86),"0")</f>
        <v>252000</v>
      </c>
      <c r="M86" s="125">
        <f>L86*'1. Standard_Cost'!$F$4</f>
        <v>42084</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40000</v>
      </c>
      <c r="AD86" s="129"/>
      <c r="AE86" s="127">
        <f>SUM(AD86,AC86,AB86,Y86,U86,T86,S86,R86)*'1. Standard_Cost'!$B$31</f>
        <v>8000</v>
      </c>
      <c r="AF86" s="127">
        <f>SUM(AE86,AD86,AC86,AB86,Y86,U86,T86,S86,R86)</f>
        <v>48000</v>
      </c>
      <c r="AG86" s="126"/>
      <c r="AH86" s="126"/>
      <c r="AI86" s="126"/>
      <c r="AJ86" s="130"/>
      <c r="AK86" s="130"/>
      <c r="AL86" s="130"/>
      <c r="AM86" s="127">
        <f>AG86*'1. Standard_Cost'!$B$27+'Incremental_Cost Year 4'!AH86*'1. Standard_Cost'!$C$27+'Incremental_Cost Year 4'!AI86*'1. Standard_Cost'!$D$27+'Incremental_Cost Year 4'!AJ86+'Incremental_Cost Year 4'!AL86+AK86</f>
        <v>0</v>
      </c>
      <c r="AN86" s="127">
        <f>AM86*'1. Standard_Cost'!$C$31</f>
        <v>0</v>
      </c>
      <c r="AO86" s="130"/>
      <c r="AQ86" s="171">
        <f>L86+M86</f>
        <v>294084</v>
      </c>
      <c r="AR86" s="171">
        <f>AF86</f>
        <v>48000</v>
      </c>
      <c r="AS86" s="171">
        <f>AM86+AN86</f>
        <v>0</v>
      </c>
      <c r="AT86" s="171">
        <f>SUM(AQ86,AR86,AS86)</f>
        <v>342084</v>
      </c>
      <c r="AU86" s="250">
        <v>342084</v>
      </c>
      <c r="AV86" s="250"/>
      <c r="AW86" s="250"/>
      <c r="AX86" s="250"/>
      <c r="AY86" s="250"/>
      <c r="AZ86" s="250"/>
      <c r="BA86" s="250"/>
      <c r="BB86" s="251">
        <f t="shared" ref="BB86:BB87" si="59">SUM(AU86:BA86)-AT86</f>
        <v>0</v>
      </c>
      <c r="BC86" s="169"/>
      <c r="BD86" s="169"/>
      <c r="BE86" s="169"/>
      <c r="BF86" s="169"/>
    </row>
    <row r="87" spans="1:58" ht="124.8" outlineLevel="2">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4'!AH87*'1. Standard_Cost'!$C$27+'Incremental_Cost Year 4'!AI87*'1. Standard_Cost'!$D$27+'Incremental_Cost Year 4'!AJ87+'Incremental_Cost Year 4'!AL87+AK87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1059500</v>
      </c>
      <c r="M88" s="127">
        <f>SUM(M86:M87)</f>
        <v>176936.5</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982353</v>
      </c>
      <c r="AD88" s="127">
        <f>SUM(AD86:AD87)</f>
        <v>0</v>
      </c>
      <c r="AE88" s="127">
        <f>SUM(AE86:AE87)</f>
        <v>576470.6</v>
      </c>
      <c r="AF88" s="127">
        <f>SUM(AF86:AF87)</f>
        <v>3458823.6</v>
      </c>
      <c r="AG88" s="252"/>
      <c r="AH88" s="252"/>
      <c r="AI88" s="252"/>
      <c r="AJ88" s="127">
        <f>SUM(AJ86:AJ87)</f>
        <v>0</v>
      </c>
      <c r="AK88" s="127">
        <f>SUM(AK86:AK87)</f>
        <v>0</v>
      </c>
      <c r="AL88" s="127">
        <f>SUM(AL86:AL87)</f>
        <v>0</v>
      </c>
      <c r="AM88" s="127">
        <f>SUM(AM86:AM87)</f>
        <v>0</v>
      </c>
      <c r="AN88" s="127">
        <f>SUM(AN86:AN87)</f>
        <v>0</v>
      </c>
      <c r="AO88" s="253"/>
      <c r="AP88" s="254"/>
      <c r="AQ88" s="175">
        <f>SUM(AQ86:AQ87)</f>
        <v>1236436.5</v>
      </c>
      <c r="AR88" s="175">
        <f>SUM(AR86:AR87)</f>
        <v>3458823.6</v>
      </c>
      <c r="AS88" s="175">
        <f>SUM(AS86:AS87)</f>
        <v>0</v>
      </c>
      <c r="AT88" s="175">
        <f>SUM(AT86:AT87)</f>
        <v>4695260.0999999996</v>
      </c>
      <c r="AU88" s="175">
        <f t="shared" ref="AU88:BB88" si="60">SUM(AU86:AU87)</f>
        <v>2035260</v>
      </c>
      <c r="AV88" s="175">
        <f t="shared" si="60"/>
        <v>0</v>
      </c>
      <c r="AW88" s="175">
        <f t="shared" si="60"/>
        <v>0</v>
      </c>
      <c r="AX88" s="175">
        <f t="shared" si="60"/>
        <v>0</v>
      </c>
      <c r="AY88" s="175">
        <f t="shared" si="60"/>
        <v>0</v>
      </c>
      <c r="AZ88" s="175">
        <f t="shared" si="60"/>
        <v>0</v>
      </c>
      <c r="BA88" s="175">
        <f t="shared" si="60"/>
        <v>0</v>
      </c>
      <c r="BB88" s="175">
        <f t="shared" si="60"/>
        <v>-2660000.0999999996</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4'!AH89*'1. Standard_Cost'!$C$27+'Incremental_Cost Year 4'!AI89*'1. Standard_Cost'!$D$27+'Incremental_Cost Year 4'!AJ89+'Incremental_Cost Year 4'!AL89+AK89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3.6"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4'!AH90*'1. Standard_Cost'!$C$27+'Incremental_Cost Year 4'!AI90*'1. Standard_Cost'!$D$27+'Incremental_Cost Year 4'!AJ90+'Incremental_Cost Year 4'!AL90+AK90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4'!AH91*'1. Standard_Cost'!$C$27+'Incremental_Cost Year 4'!AI91*'1. Standard_Cost'!$D$27+'Incremental_Cost Year 4'!AJ91+'Incremental_Cost Year 4'!AL91+AK91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106050</v>
      </c>
      <c r="M93" s="258">
        <f>SUM(M99)</f>
        <v>17710.350000000002</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219000</v>
      </c>
      <c r="AD93" s="258">
        <f>SUM(AD99)</f>
        <v>0</v>
      </c>
      <c r="AE93" s="258">
        <f>SUM(AE99)</f>
        <v>43800</v>
      </c>
      <c r="AF93" s="258">
        <f>SUM(AF99)</f>
        <v>262800</v>
      </c>
      <c r="AG93" s="257"/>
      <c r="AH93" s="257"/>
      <c r="AI93" s="257"/>
      <c r="AJ93" s="258">
        <f>SUM(AJ99)</f>
        <v>0</v>
      </c>
      <c r="AK93" s="258">
        <f>SUM(AK99)</f>
        <v>0</v>
      </c>
      <c r="AL93" s="258">
        <f>SUM(AL99)</f>
        <v>0</v>
      </c>
      <c r="AM93" s="258">
        <f>SUM(AM99)</f>
        <v>0</v>
      </c>
      <c r="AN93" s="258">
        <f>SUM(AN99)</f>
        <v>0</v>
      </c>
      <c r="AO93" s="259"/>
      <c r="AP93" s="260"/>
      <c r="AQ93" s="261">
        <f>SUM(AQ99)</f>
        <v>123760.34999999999</v>
      </c>
      <c r="AR93" s="261">
        <f>SUM(AR99)</f>
        <v>262800</v>
      </c>
      <c r="AS93" s="261">
        <f>SUM(AS99)</f>
        <v>0</v>
      </c>
      <c r="AT93" s="261">
        <f>SUM(AT99)</f>
        <v>386560.35000000003</v>
      </c>
      <c r="AU93" s="261">
        <f t="shared" ref="AU93:BA93" si="63">SUM(AU99)</f>
        <v>170560</v>
      </c>
      <c r="AV93" s="261">
        <f t="shared" si="63"/>
        <v>0</v>
      </c>
      <c r="AW93" s="261">
        <f t="shared" si="63"/>
        <v>0</v>
      </c>
      <c r="AX93" s="261">
        <f t="shared" si="63"/>
        <v>0</v>
      </c>
      <c r="AY93" s="261">
        <f t="shared" si="63"/>
        <v>0</v>
      </c>
      <c r="AZ93" s="261">
        <f t="shared" si="63"/>
        <v>0</v>
      </c>
      <c r="BA93" s="261">
        <f t="shared" si="63"/>
        <v>0</v>
      </c>
      <c r="BB93" s="261">
        <f>SUM(BB99)</f>
        <v>-216000.35000000003</v>
      </c>
    </row>
    <row r="94" spans="1:58" ht="93.6" outlineLevel="2">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v>189000</v>
      </c>
      <c r="AD94" s="129"/>
      <c r="AE94" s="127">
        <f>SUM(AD94,AC94,AB94,Y94,U94,T94,S94,R94)*'1. Standard_Cost'!$B$31</f>
        <v>37800</v>
      </c>
      <c r="AF94" s="127">
        <f>SUM(AE94,AD94,AC94,AB94,Y94,U94,T94,S94,R94)</f>
        <v>226800</v>
      </c>
      <c r="AG94" s="126"/>
      <c r="AH94" s="126"/>
      <c r="AI94" s="126"/>
      <c r="AJ94" s="130"/>
      <c r="AK94" s="130"/>
      <c r="AL94" s="130"/>
      <c r="AM94" s="127">
        <f>AG94*'1. Standard_Cost'!$B$27+'Incremental_Cost Year 4'!AH94*'1. Standard_Cost'!$C$27+'Incremental_Cost Year 4'!AI94*'1. Standard_Cost'!$D$27+'Incremental_Cost Year 4'!AJ94+'Incremental_Cost Year 4'!AL94+AK94</f>
        <v>0</v>
      </c>
      <c r="AN94" s="127">
        <f>AM94*'1. Standard_Cost'!$C$31</f>
        <v>0</v>
      </c>
      <c r="AO94" s="130"/>
      <c r="AQ94" s="171">
        <f>L94+M94</f>
        <v>82506.899999999994</v>
      </c>
      <c r="AR94" s="171">
        <f>AF94</f>
        <v>226800</v>
      </c>
      <c r="AS94" s="171">
        <f>AM94+AN94</f>
        <v>0</v>
      </c>
      <c r="AT94" s="171">
        <f>SUM(AQ94,AR94,AS94)</f>
        <v>309306.90000000002</v>
      </c>
      <c r="AU94" s="250">
        <v>93307</v>
      </c>
      <c r="AV94" s="250"/>
      <c r="AW94" s="250"/>
      <c r="AX94" s="250"/>
      <c r="AY94" s="250"/>
      <c r="AZ94" s="250"/>
      <c r="BA94" s="250"/>
      <c r="BB94" s="251">
        <f t="shared" ref="BB94:BB98" si="64">SUM(AU94:BA94)-AT94</f>
        <v>-215999.90000000002</v>
      </c>
      <c r="BC94" s="169"/>
      <c r="BD94" s="169"/>
      <c r="BE94" s="169"/>
      <c r="BF94" s="169"/>
    </row>
    <row r="95" spans="1:58" ht="62.4" outlineLevel="2">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4'!AH95*'1. Standard_Cost'!$C$27+'Incremental_Cost Year 4'!AI95*'1. Standard_Cost'!$D$27+'Incremental_Cost Year 4'!AJ95+'Incremental_Cost Year 4'!AL95+AK95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4'!AH96*'1. Standard_Cost'!$C$27+'Incremental_Cost Year 4'!AI96*'1. Standard_Cost'!$D$27+'Incremental_Cost Year 4'!AJ96+'Incremental_Cost Year 4'!AL96+AK96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93.6" outlineLevel="2">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4'!AH97*'1. Standard_Cost'!$C$27+'Incremental_Cost Year 4'!AI97*'1. Standard_Cost'!$D$27+'Incremental_Cost Year 4'!AJ97+'Incremental_Cost Year 4'!AL97+AK97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4"/>
        <v>0</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4'!AH98*'1. Standard_Cost'!$C$27+'Incremental_Cost Year 4'!AI98*'1. Standard_Cost'!$D$27+'Incremental_Cost Year 4'!AJ98+'Incremental_Cost Year 4'!AL98+AK98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106050</v>
      </c>
      <c r="M99" s="127">
        <f>SUM(M94:M98)</f>
        <v>17710.350000000002</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219000</v>
      </c>
      <c r="AD99" s="127">
        <f>SUM(AD94:AD98)</f>
        <v>0</v>
      </c>
      <c r="AE99" s="127">
        <f>SUM(AE94:AE98)</f>
        <v>43800</v>
      </c>
      <c r="AF99" s="127">
        <f>SUM(AF94:AF98)</f>
        <v>262800</v>
      </c>
      <c r="AG99" s="252"/>
      <c r="AH99" s="252"/>
      <c r="AI99" s="252"/>
      <c r="AJ99" s="127">
        <f t="shared" ref="AJ99:AL99" si="65">SUM(AJ94:AJ98)</f>
        <v>0</v>
      </c>
      <c r="AK99" s="127">
        <f t="shared" si="65"/>
        <v>0</v>
      </c>
      <c r="AL99" s="127">
        <f t="shared" si="65"/>
        <v>0</v>
      </c>
      <c r="AM99" s="127">
        <f t="shared" ref="AM99:AN99" si="66">SUM(AM94:AM98)</f>
        <v>0</v>
      </c>
      <c r="AN99" s="127">
        <f t="shared" si="66"/>
        <v>0</v>
      </c>
      <c r="AO99" s="253"/>
      <c r="AP99" s="254"/>
      <c r="AQ99" s="175">
        <f>SUM(AQ94:AQ98)</f>
        <v>123760.34999999999</v>
      </c>
      <c r="AR99" s="175">
        <f t="shared" ref="AR99:BA99" si="67">SUM(AR94:AR98)</f>
        <v>262800</v>
      </c>
      <c r="AS99" s="175">
        <f t="shared" si="67"/>
        <v>0</v>
      </c>
      <c r="AT99" s="175">
        <f t="shared" si="67"/>
        <v>386560.35000000003</v>
      </c>
      <c r="AU99" s="175">
        <f t="shared" si="67"/>
        <v>170560</v>
      </c>
      <c r="AV99" s="175">
        <f t="shared" si="67"/>
        <v>0</v>
      </c>
      <c r="AW99" s="175">
        <f t="shared" si="67"/>
        <v>0</v>
      </c>
      <c r="AX99" s="175">
        <f t="shared" si="67"/>
        <v>0</v>
      </c>
      <c r="AY99" s="175">
        <f t="shared" si="67"/>
        <v>0</v>
      </c>
      <c r="AZ99" s="175">
        <f t="shared" si="67"/>
        <v>0</v>
      </c>
      <c r="BA99" s="175">
        <f t="shared" si="67"/>
        <v>0</v>
      </c>
      <c r="BB99" s="251">
        <f t="shared" ref="BB99" si="68">SUM(AU99:BA99)-AT99</f>
        <v>-216000.35000000003</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3427200</v>
      </c>
      <c r="M100" s="258">
        <f>SUM(M105)</f>
        <v>572342.4</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479445</v>
      </c>
      <c r="AD100" s="258">
        <f>SUM(AD105)</f>
        <v>0</v>
      </c>
      <c r="AE100" s="258">
        <f>SUM(AE105)</f>
        <v>95889</v>
      </c>
      <c r="AF100" s="258">
        <f>SUM(AF105)</f>
        <v>575334</v>
      </c>
      <c r="AG100" s="257"/>
      <c r="AH100" s="257"/>
      <c r="AI100" s="257"/>
      <c r="AJ100" s="258">
        <f>SUM(AJ105)</f>
        <v>0</v>
      </c>
      <c r="AK100" s="258">
        <f>SUM(AK105)</f>
        <v>0</v>
      </c>
      <c r="AL100" s="258">
        <f>SUM(AL105)</f>
        <v>0</v>
      </c>
      <c r="AM100" s="258">
        <f>SUM(AM105)</f>
        <v>0</v>
      </c>
      <c r="AN100" s="258">
        <f>SUM(AN105)</f>
        <v>0</v>
      </c>
      <c r="AO100" s="259"/>
      <c r="AP100" s="260"/>
      <c r="AQ100" s="261">
        <f>SUM(AQ105)</f>
        <v>3999542.4</v>
      </c>
      <c r="AR100" s="261">
        <f>SUM(AR105)</f>
        <v>575334</v>
      </c>
      <c r="AS100" s="261">
        <f>SUM(AS105)</f>
        <v>0</v>
      </c>
      <c r="AT100" s="261">
        <f>SUM(AT105)</f>
        <v>4574876.4000000004</v>
      </c>
      <c r="AU100" s="261">
        <f t="shared" ref="AU100:BA100" si="69">SUM(AU105)</f>
        <v>4574875</v>
      </c>
      <c r="AV100" s="261">
        <f t="shared" si="69"/>
        <v>0</v>
      </c>
      <c r="AW100" s="261">
        <f t="shared" si="69"/>
        <v>0</v>
      </c>
      <c r="AX100" s="261">
        <f t="shared" si="69"/>
        <v>0</v>
      </c>
      <c r="AY100" s="261">
        <f t="shared" si="69"/>
        <v>0</v>
      </c>
      <c r="AZ100" s="261">
        <f t="shared" si="69"/>
        <v>0</v>
      </c>
      <c r="BA100" s="261">
        <f t="shared" si="69"/>
        <v>0</v>
      </c>
      <c r="BB100" s="261">
        <f>SUM(BB105)</f>
        <v>-1.3999999997322448</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211145</v>
      </c>
      <c r="AD101" s="129"/>
      <c r="AE101" s="127">
        <f>SUM(AD101,AC101,AB101,Y101,U101,T101,S101,R101)*'1. Standard_Cost'!$B$31</f>
        <v>42229</v>
      </c>
      <c r="AF101" s="127">
        <f>SUM(AE101,AD101,AC101,AB101,Y101,U101,T101,S101,R101)</f>
        <v>253374</v>
      </c>
      <c r="AG101" s="126"/>
      <c r="AH101" s="126"/>
      <c r="AI101" s="126"/>
      <c r="AJ101" s="130"/>
      <c r="AK101" s="130"/>
      <c r="AL101" s="130"/>
      <c r="AM101" s="127">
        <f>AG101*'1. Standard_Cost'!$B$27+'Incremental_Cost Year 4'!AH101*'1. Standard_Cost'!$C$27+'Incremental_Cost Year 4'!AI101*'1. Standard_Cost'!$D$27+'Incremental_Cost Year 4'!AJ101+'Incremental_Cost Year 4'!AL101+AK101</f>
        <v>0</v>
      </c>
      <c r="AN101" s="127">
        <f>AM101*'1. Standard_Cost'!$C$31</f>
        <v>0</v>
      </c>
      <c r="AO101" s="130"/>
      <c r="AQ101" s="171">
        <f>L101+M101</f>
        <v>1646870.4</v>
      </c>
      <c r="AR101" s="171">
        <f>AF101</f>
        <v>253374</v>
      </c>
      <c r="AS101" s="171">
        <f>AM101+AN101</f>
        <v>0</v>
      </c>
      <c r="AT101" s="171">
        <f>SUM(AQ101,AR101,AS101)</f>
        <v>1900244.4</v>
      </c>
      <c r="AU101" s="250">
        <v>1900244</v>
      </c>
      <c r="AV101" s="250"/>
      <c r="AW101" s="250"/>
      <c r="AX101" s="250"/>
      <c r="AY101" s="250"/>
      <c r="AZ101" s="250"/>
      <c r="BA101" s="250"/>
      <c r="BB101" s="251">
        <f t="shared" ref="BB101:BB104" si="70">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4'!AH102*'1. Standard_Cost'!$C$27+'Incremental_Cost Year 4'!AI102*'1. Standard_Cost'!$D$27+'Incremental_Cost Year 4'!AJ102+'Incremental_Cost Year 4'!AL102+AK102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70"/>
        <v>-0.20000000001164153</v>
      </c>
      <c r="BC102" s="169"/>
      <c r="BD102" s="169"/>
      <c r="BE102" s="169"/>
      <c r="BF102" s="169"/>
    </row>
    <row r="103" spans="1:58" ht="31.2" outlineLevel="2">
      <c r="A103" s="115"/>
      <c r="B103" s="200"/>
      <c r="C103" s="330"/>
      <c r="D103" s="343"/>
      <c r="E103" s="328"/>
      <c r="F103" s="328"/>
      <c r="G103" s="328"/>
      <c r="H103" s="103" t="s">
        <v>435</v>
      </c>
      <c r="I103" s="130" t="s">
        <v>3</v>
      </c>
      <c r="J103" s="126">
        <v>3</v>
      </c>
      <c r="K103" s="126">
        <v>3</v>
      </c>
      <c r="L103" s="125">
        <f>IF(I103&lt;&gt;0,((VLOOKUP(I103,'1. Standard_Cost'!$B$4:$D$11,2)+VLOOKUP(I103,'1. Standard_Cost'!$B$4:$D$11,3))*J103*K103),"0")</f>
        <v>907200</v>
      </c>
      <c r="M103" s="125">
        <f>L103*'1. Standard_Cost'!$F$4</f>
        <v>151502.39999999999</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v>120000</v>
      </c>
      <c r="AD103" s="129"/>
      <c r="AE103" s="127">
        <f>SUM(AD103,AC103,AB103,Y103,U103,T103,S103,R103)*'1. Standard_Cost'!$B$31</f>
        <v>24000</v>
      </c>
      <c r="AF103" s="127">
        <f>SUM(AE103,AD103,AC103,AB103,Y103,U103,T103,S103,R103)</f>
        <v>144000</v>
      </c>
      <c r="AG103" s="126"/>
      <c r="AH103" s="126"/>
      <c r="AI103" s="126"/>
      <c r="AJ103" s="130"/>
      <c r="AK103" s="130"/>
      <c r="AL103" s="130"/>
      <c r="AM103" s="127">
        <f>AG103*'1. Standard_Cost'!$B$27+'Incremental_Cost Year 4'!AH103*'1. Standard_Cost'!$C$27+'Incremental_Cost Year 4'!AI103*'1. Standard_Cost'!$D$27+'Incremental_Cost Year 4'!AJ103+'Incremental_Cost Year 4'!AL103+AK103</f>
        <v>0</v>
      </c>
      <c r="AN103" s="127">
        <f>AM103*'1. Standard_Cost'!$C$31</f>
        <v>0</v>
      </c>
      <c r="AO103" s="130"/>
      <c r="AQ103" s="171">
        <f>L103+M103</f>
        <v>1058702.3999999999</v>
      </c>
      <c r="AR103" s="171">
        <f>AF103</f>
        <v>144000</v>
      </c>
      <c r="AS103" s="171">
        <f>AM103+AN103</f>
        <v>0</v>
      </c>
      <c r="AT103" s="171">
        <f>SUM(AQ103,AR103,AS103)</f>
        <v>1202702.3999999999</v>
      </c>
      <c r="AU103" s="250">
        <v>1202702</v>
      </c>
      <c r="AV103" s="250"/>
      <c r="AW103" s="250"/>
      <c r="AX103" s="250"/>
      <c r="AY103" s="250"/>
      <c r="AZ103" s="250"/>
      <c r="BA103" s="250"/>
      <c r="BB103" s="251">
        <f t="shared" si="70"/>
        <v>-0.39999999990686774</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4'!AH104*'1. Standard_Cost'!$C$27+'Incremental_Cost Year 4'!AI104*'1. Standard_Cost'!$D$27+'Incremental_Cost Year 4'!AJ104+'Incremental_Cost Year 4'!AL104+AK104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70"/>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3427200</v>
      </c>
      <c r="M105" s="127">
        <f>SUM(M101:M104)</f>
        <v>572342.4</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479445</v>
      </c>
      <c r="AD105" s="127">
        <f>SUM(AD101:AD104)</f>
        <v>0</v>
      </c>
      <c r="AE105" s="127">
        <f>SUM(AE101:AE104)</f>
        <v>95889</v>
      </c>
      <c r="AF105" s="127">
        <f>SUM(AF101:AF104)</f>
        <v>575334</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3999542.4</v>
      </c>
      <c r="AR105" s="175">
        <f t="shared" ref="AR105:BB105" si="71">SUM(AR101:AR104)</f>
        <v>575334</v>
      </c>
      <c r="AS105" s="175">
        <f t="shared" si="71"/>
        <v>0</v>
      </c>
      <c r="AT105" s="175">
        <f t="shared" si="71"/>
        <v>4574876.4000000004</v>
      </c>
      <c r="AU105" s="175">
        <f>SUM(AU101:AU104)</f>
        <v>4574875</v>
      </c>
      <c r="AV105" s="175">
        <f t="shared" si="71"/>
        <v>0</v>
      </c>
      <c r="AW105" s="175">
        <f t="shared" si="71"/>
        <v>0</v>
      </c>
      <c r="AX105" s="175">
        <f t="shared" si="71"/>
        <v>0</v>
      </c>
      <c r="AY105" s="175">
        <f t="shared" si="71"/>
        <v>0</v>
      </c>
      <c r="AZ105" s="175">
        <f t="shared" si="71"/>
        <v>0</v>
      </c>
      <c r="BA105" s="175">
        <f t="shared" si="71"/>
        <v>0</v>
      </c>
      <c r="BB105" s="175">
        <f t="shared" si="71"/>
        <v>-1.3999999997322448</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72">SUM(AU110)</f>
        <v>0</v>
      </c>
      <c r="AV106" s="261">
        <f t="shared" si="72"/>
        <v>0</v>
      </c>
      <c r="AW106" s="261">
        <f t="shared" si="72"/>
        <v>0</v>
      </c>
      <c r="AX106" s="261">
        <f t="shared" si="72"/>
        <v>0</v>
      </c>
      <c r="AY106" s="261">
        <f t="shared" si="72"/>
        <v>0</v>
      </c>
      <c r="AZ106" s="261">
        <f t="shared" si="72"/>
        <v>0</v>
      </c>
      <c r="BA106" s="261">
        <f t="shared" si="72"/>
        <v>0</v>
      </c>
      <c r="BB106" s="261">
        <f>SUM(BB110)</f>
        <v>0</v>
      </c>
    </row>
    <row r="107" spans="1:58" ht="62.4" outlineLevel="2">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4'!AH107*'1. Standard_Cost'!$C$27+'Incremental_Cost Year 4'!AI107*'1. Standard_Cost'!$D$27+'Incremental_Cost Year 4'!AJ107+'Incremental_Cost Year 4'!AL107+AK107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3">SUM(AU107:BA107)-AT107</f>
        <v>0</v>
      </c>
      <c r="BC107" s="169"/>
      <c r="BD107" s="169"/>
      <c r="BE107" s="169"/>
      <c r="BF107" s="169"/>
    </row>
    <row r="108" spans="1:58" ht="78" outlineLevel="2">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4'!AH108*'1. Standard_Cost'!$C$27+'Incremental_Cost Year 4'!AI108*'1. Standard_Cost'!$D$27+'Incremental_Cost Year 4'!AJ108+'Incremental_Cost Year 4'!AL108+AK108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3"/>
        <v>0</v>
      </c>
      <c r="BC108" s="169"/>
      <c r="BD108" s="169"/>
      <c r="BE108" s="169"/>
      <c r="BF108" s="169"/>
    </row>
    <row r="109" spans="1:58" ht="78" outlineLevel="2">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4'!AH109*'1. Standard_Cost'!$C$27+'Incremental_Cost Year 4'!AI109*'1. Standard_Cost'!$D$27+'Incremental_Cost Year 4'!AJ109+'Incremental_Cost Year 4'!AL109+AK109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3"/>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4">SUM(AU107:AU109)</f>
        <v>0</v>
      </c>
      <c r="AV110" s="175">
        <f t="shared" si="74"/>
        <v>0</v>
      </c>
      <c r="AW110" s="175">
        <f t="shared" si="74"/>
        <v>0</v>
      </c>
      <c r="AX110" s="175">
        <f t="shared" si="74"/>
        <v>0</v>
      </c>
      <c r="AY110" s="175">
        <f t="shared" si="74"/>
        <v>0</v>
      </c>
      <c r="AZ110" s="175">
        <f t="shared" si="74"/>
        <v>0</v>
      </c>
      <c r="BA110" s="175">
        <f t="shared" si="74"/>
        <v>0</v>
      </c>
      <c r="BB110" s="175">
        <f t="shared" si="74"/>
        <v>0</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5">SUM(AU117)</f>
        <v>3420675</v>
      </c>
      <c r="AV111" s="261">
        <f t="shared" si="75"/>
        <v>0</v>
      </c>
      <c r="AW111" s="261">
        <f t="shared" si="75"/>
        <v>0</v>
      </c>
      <c r="AX111" s="261">
        <f t="shared" si="75"/>
        <v>0</v>
      </c>
      <c r="AY111" s="261">
        <f t="shared" si="75"/>
        <v>0</v>
      </c>
      <c r="AZ111" s="261">
        <f t="shared" si="75"/>
        <v>0</v>
      </c>
      <c r="BA111" s="261">
        <f t="shared" si="75"/>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4'!AH112*'1. Standard_Cost'!$C$27+'Incremental_Cost Year 4'!AI112*'1. Standard_Cost'!$D$27+'Incremental_Cost Year 4'!AJ112+'Incremental_Cost Year 4'!AL112+AK112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6">SUM(AU112:BA112)-AT112</f>
        <v>0</v>
      </c>
      <c r="BC112" s="169"/>
      <c r="BD112" s="169"/>
      <c r="BE112" s="169"/>
      <c r="BF112" s="169"/>
    </row>
    <row r="113" spans="1:58" ht="62.4"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4'!AH113*'1. Standard_Cost'!$C$27+'Incremental_Cost Year 4'!AI113*'1. Standard_Cost'!$D$27+'Incremental_Cost Year 4'!AJ113+'Incremental_Cost Year 4'!AL113+AK113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6"/>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4'!AH114*'1. Standard_Cost'!$C$27+'Incremental_Cost Year 4'!AI114*'1. Standard_Cost'!$D$27+'Incremental_Cost Year 4'!AJ114+'Incremental_Cost Year 4'!AL114+AK114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6"/>
        <v>-569999.5</v>
      </c>
      <c r="BC114" s="169"/>
      <c r="BD114" s="169"/>
      <c r="BE114" s="169"/>
      <c r="BF114" s="169"/>
    </row>
    <row r="115" spans="1:58"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4'!AH115*'1. Standard_Cost'!$C$27+'Incremental_Cost Year 4'!AI115*'1. Standard_Cost'!$D$27+'Incremental_Cost Year 4'!AJ115+'Incremental_Cost Year 4'!AL115+AK115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6"/>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4'!AH116*'1. Standard_Cost'!$C$27+'Incremental_Cost Year 4'!AI116*'1. Standard_Cost'!$D$27+'Incremental_Cost Year 4'!AJ116+'Incremental_Cost Year 4'!AL116+AK116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6"/>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7">SUM(AU112:AU116)</f>
        <v>3420675</v>
      </c>
      <c r="AV117" s="175">
        <f t="shared" si="77"/>
        <v>0</v>
      </c>
      <c r="AW117" s="175">
        <f t="shared" si="77"/>
        <v>0</v>
      </c>
      <c r="AX117" s="175">
        <f t="shared" si="77"/>
        <v>0</v>
      </c>
      <c r="AY117" s="175">
        <f t="shared" si="77"/>
        <v>0</v>
      </c>
      <c r="AZ117" s="175">
        <f t="shared" si="77"/>
        <v>0</v>
      </c>
      <c r="BA117" s="175">
        <f t="shared" si="77"/>
        <v>0</v>
      </c>
      <c r="BB117" s="175">
        <f t="shared" si="77"/>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1512000</v>
      </c>
      <c r="M118" s="258">
        <f>SUM(M122)</f>
        <v>252504</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2800000</v>
      </c>
      <c r="AC118" s="258">
        <f>SUM(AC122)</f>
        <v>265000</v>
      </c>
      <c r="AD118" s="258">
        <f>SUM(AD122)</f>
        <v>0</v>
      </c>
      <c r="AE118" s="258">
        <f>SUM(AE122)</f>
        <v>613000</v>
      </c>
      <c r="AF118" s="258">
        <f>SUM(AF122)</f>
        <v>3678000</v>
      </c>
      <c r="AG118" s="257"/>
      <c r="AH118" s="257"/>
      <c r="AI118" s="257"/>
      <c r="AJ118" s="258">
        <f>SUM(AJ122)</f>
        <v>0</v>
      </c>
      <c r="AK118" s="258">
        <f>SUM(AK122)</f>
        <v>0</v>
      </c>
      <c r="AL118" s="258">
        <f>SUM(AL122)</f>
        <v>0</v>
      </c>
      <c r="AM118" s="258">
        <f>SUM(AM122)</f>
        <v>0</v>
      </c>
      <c r="AN118" s="258">
        <f>SUM(AN122)</f>
        <v>0</v>
      </c>
      <c r="AO118" s="259"/>
      <c r="AP118" s="260"/>
      <c r="AQ118" s="261">
        <f>SUM(AQ122)</f>
        <v>1764504</v>
      </c>
      <c r="AR118" s="261">
        <f>SUM(AR122)</f>
        <v>3678000</v>
      </c>
      <c r="AS118" s="261">
        <f>SUM(AS122)</f>
        <v>0</v>
      </c>
      <c r="AT118" s="261">
        <f>SUM(AT122)</f>
        <v>5442504</v>
      </c>
      <c r="AU118" s="261">
        <f t="shared" ref="AU118:BA118" si="78">SUM(AU122)</f>
        <v>2082504</v>
      </c>
      <c r="AV118" s="261">
        <f t="shared" si="78"/>
        <v>0</v>
      </c>
      <c r="AW118" s="261">
        <f t="shared" si="78"/>
        <v>0</v>
      </c>
      <c r="AX118" s="261">
        <f t="shared" si="78"/>
        <v>0</v>
      </c>
      <c r="AY118" s="261">
        <f t="shared" si="78"/>
        <v>0</v>
      </c>
      <c r="AZ118" s="261">
        <f t="shared" si="78"/>
        <v>0</v>
      </c>
      <c r="BA118" s="261">
        <f t="shared" si="78"/>
        <v>0</v>
      </c>
      <c r="BB118" s="261">
        <f>SUM(BB122)</f>
        <v>-3360000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4'!AH119*'1. Standard_Cost'!$C$27+'Incremental_Cost Year 4'!AI119*'1. Standard_Cost'!$D$27+'Incremental_Cost Year 4'!AJ119+'Incremental_Cost Year 4'!AL119+AK119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9">SUM(AU119:BA119)-AT119</f>
        <v>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4'!AH120*'1. Standard_Cost'!$C$27+'Incremental_Cost Year 4'!AI120*'1. Standard_Cost'!$D$27+'Incremental_Cost Year 4'!AJ120+'Incremental_Cost Year 4'!AL120+AK120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9"/>
        <v>0</v>
      </c>
      <c r="BC120" s="169"/>
      <c r="BD120" s="169"/>
      <c r="BE120" s="169"/>
      <c r="BF120" s="169"/>
    </row>
    <row r="121" spans="1:58" ht="109.2" outlineLevel="2">
      <c r="A121" s="115"/>
      <c r="B121" s="200"/>
      <c r="C121" s="201"/>
      <c r="D121" s="349"/>
      <c r="E121" s="322"/>
      <c r="F121" s="311"/>
      <c r="G121" s="312"/>
      <c r="H121" s="199" t="s">
        <v>445</v>
      </c>
      <c r="I121" s="130" t="s">
        <v>3</v>
      </c>
      <c r="J121" s="126">
        <v>3</v>
      </c>
      <c r="K121" s="126">
        <v>5</v>
      </c>
      <c r="L121" s="125">
        <f>IF(I121&lt;&gt;0,((VLOOKUP(I121,'1. Standard_Cost'!$B$4:$D$11,2)+VLOOKUP(I121,'1. Standard_Cost'!$B$4:$D$11,3))*J121*K121),"0")</f>
        <v>1512000</v>
      </c>
      <c r="M121" s="125">
        <f>L121*'1. Standard_Cost'!$F$4</f>
        <v>252504</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v>25</v>
      </c>
      <c r="AA121" s="126">
        <v>50</v>
      </c>
      <c r="AB121" s="127">
        <f>+Z121*'1. Standard_Cost'!$B$23+AA121*'1. Standard_Cost'!$C$23</f>
        <v>2800000</v>
      </c>
      <c r="AC121" s="128">
        <v>265000</v>
      </c>
      <c r="AD121" s="129"/>
      <c r="AE121" s="127">
        <f>SUM(AD121,AC121,AB121,Y121,U121,T121,S121,R121)*'1. Standard_Cost'!$B$31</f>
        <v>613000</v>
      </c>
      <c r="AF121" s="127">
        <f>SUM(AE121,AD121,AC121,AB121,Y121,U121,T121,S121,R121)</f>
        <v>3678000</v>
      </c>
      <c r="AG121" s="126"/>
      <c r="AH121" s="126"/>
      <c r="AI121" s="126"/>
      <c r="AJ121" s="130"/>
      <c r="AK121" s="130"/>
      <c r="AL121" s="130"/>
      <c r="AM121" s="127">
        <f>AG121*'1. Standard_Cost'!$B$27+'Incremental_Cost Year 4'!AH121*'1. Standard_Cost'!$C$27+'Incremental_Cost Year 4'!AI121*'1. Standard_Cost'!$D$27+'Incremental_Cost Year 4'!AJ121+'Incremental_Cost Year 4'!AL121+AK121</f>
        <v>0</v>
      </c>
      <c r="AN121" s="127">
        <f>AM121*'1. Standard_Cost'!$C$31</f>
        <v>0</v>
      </c>
      <c r="AO121" s="130"/>
      <c r="AQ121" s="171">
        <f>L121+M121</f>
        <v>1764504</v>
      </c>
      <c r="AR121" s="171">
        <f>AF121</f>
        <v>3678000</v>
      </c>
      <c r="AS121" s="171">
        <f>AM121+AN121</f>
        <v>0</v>
      </c>
      <c r="AT121" s="171">
        <f>SUM(AQ121,AR121,AS121)</f>
        <v>5442504</v>
      </c>
      <c r="AU121" s="250">
        <v>2082504</v>
      </c>
      <c r="AV121" s="250"/>
      <c r="AW121" s="250"/>
      <c r="AX121" s="250"/>
      <c r="AY121" s="250"/>
      <c r="AZ121" s="250"/>
      <c r="BA121" s="250"/>
      <c r="BB121" s="251">
        <f t="shared" si="79"/>
        <v>-3360000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1512000</v>
      </c>
      <c r="M122" s="127">
        <f>SUM(M119:M121)</f>
        <v>252504</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2800000</v>
      </c>
      <c r="AC122" s="127">
        <f>SUM(AC119:AC121)</f>
        <v>265000</v>
      </c>
      <c r="AD122" s="127">
        <f>SUM(AD119:AD121)</f>
        <v>0</v>
      </c>
      <c r="AE122" s="127">
        <f>SUM(AE119:AE121)</f>
        <v>613000</v>
      </c>
      <c r="AF122" s="127">
        <f>SUM(AF119:AF121)</f>
        <v>3678000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1764504</v>
      </c>
      <c r="AR122" s="175">
        <f>SUM(AR119:AR121)</f>
        <v>3678000</v>
      </c>
      <c r="AS122" s="175">
        <f>SUM(AS119:AS121)</f>
        <v>0</v>
      </c>
      <c r="AT122" s="175">
        <f>SUM(AT119:AT121)</f>
        <v>5442504</v>
      </c>
      <c r="AU122" s="175">
        <f t="shared" ref="AU122:BB122" si="80">SUM(AU119:AU121)</f>
        <v>2082504</v>
      </c>
      <c r="AV122" s="175">
        <f t="shared" si="80"/>
        <v>0</v>
      </c>
      <c r="AW122" s="175">
        <f t="shared" si="80"/>
        <v>0</v>
      </c>
      <c r="AX122" s="175">
        <f t="shared" si="80"/>
        <v>0</v>
      </c>
      <c r="AY122" s="175">
        <f t="shared" si="80"/>
        <v>0</v>
      </c>
      <c r="AZ122" s="175">
        <f t="shared" si="80"/>
        <v>0</v>
      </c>
      <c r="BA122" s="175">
        <f t="shared" si="80"/>
        <v>0</v>
      </c>
      <c r="BB122" s="175">
        <f t="shared" si="80"/>
        <v>-3360000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21537857.142857146</v>
      </c>
      <c r="M123" s="258">
        <f>SUM(M133)</f>
        <v>3596822.1428571432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3167212</v>
      </c>
      <c r="AD123" s="258">
        <f>SUM(AD133)</f>
        <v>0</v>
      </c>
      <c r="AE123" s="258">
        <f>SUM(AE133)</f>
        <v>633442.4</v>
      </c>
      <c r="AF123" s="258">
        <f>SUM(AF133)</f>
        <v>3800654.4</v>
      </c>
      <c r="AG123" s="257"/>
      <c r="AH123" s="257"/>
      <c r="AI123" s="257"/>
      <c r="AJ123" s="258">
        <f>SUM(AJ133)</f>
        <v>0</v>
      </c>
      <c r="AK123" s="258">
        <f>SUM(AK133)</f>
        <v>0</v>
      </c>
      <c r="AL123" s="258">
        <f>SUM(AL133)</f>
        <v>0</v>
      </c>
      <c r="AM123" s="258">
        <f>SUM(AM133)</f>
        <v>0</v>
      </c>
      <c r="AN123" s="258">
        <f>SUM(AN133)</f>
        <v>0</v>
      </c>
      <c r="AO123" s="259"/>
      <c r="AP123" s="260"/>
      <c r="AQ123" s="261">
        <f>SUM(AQ133)</f>
        <v>25134679.285714284</v>
      </c>
      <c r="AR123" s="261">
        <f>SUM(AR133)</f>
        <v>3800654.4</v>
      </c>
      <c r="AS123" s="261">
        <f>SUM(AS133)</f>
        <v>0</v>
      </c>
      <c r="AT123" s="261">
        <f>SUM(AT133)</f>
        <v>28935333.68571429</v>
      </c>
      <c r="AU123" s="261">
        <f t="shared" ref="AU123:BB123" si="81">SUM(AU133)</f>
        <v>28935334</v>
      </c>
      <c r="AV123" s="261">
        <f t="shared" si="81"/>
        <v>0</v>
      </c>
      <c r="AW123" s="261">
        <f t="shared" si="81"/>
        <v>0</v>
      </c>
      <c r="AX123" s="261">
        <f t="shared" si="81"/>
        <v>0</v>
      </c>
      <c r="AY123" s="261">
        <f t="shared" si="81"/>
        <v>0</v>
      </c>
      <c r="AZ123" s="261">
        <f t="shared" si="81"/>
        <v>0</v>
      </c>
      <c r="BA123" s="261">
        <f t="shared" si="81"/>
        <v>0</v>
      </c>
      <c r="BB123" s="261">
        <f t="shared" si="81"/>
        <v>0.31428571417927742</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2">SUM(AE124,AD124,AC124,AB124,Y124,U124,T124,S124,R124)</f>
        <v>0</v>
      </c>
      <c r="AG124" s="126"/>
      <c r="AH124" s="126"/>
      <c r="AI124" s="126"/>
      <c r="AJ124" s="130"/>
      <c r="AK124" s="130"/>
      <c r="AL124" s="130"/>
      <c r="AM124" s="127">
        <f>AG124*'1. Standard_Cost'!$B$27+'Incremental_Cost Year 4'!AH124*'1. Standard_Cost'!$C$27+'Incremental_Cost Year 4'!AI124*'1. Standard_Cost'!$D$27+'Incremental_Cost Year 4'!AJ124+'Incremental_Cost Year 4'!AL124+AK124</f>
        <v>0</v>
      </c>
      <c r="AN124" s="127">
        <f>AM124*'1. Standard_Cost'!$C$31</f>
        <v>0</v>
      </c>
      <c r="AO124" s="130"/>
      <c r="AQ124" s="171">
        <f t="shared" ref="AQ124:AQ132" si="83">L124+M124</f>
        <v>0</v>
      </c>
      <c r="AR124" s="171">
        <f t="shared" ref="AR124:AR132" si="84">AF124</f>
        <v>0</v>
      </c>
      <c r="AS124" s="171">
        <f t="shared" ref="AS124:AS132" si="85">AM124+AN124</f>
        <v>0</v>
      </c>
      <c r="AT124" s="171">
        <f t="shared" ref="AT124:AT132" si="86">SUM(AQ124,AR124,AS124)</f>
        <v>0</v>
      </c>
      <c r="AU124" s="250"/>
      <c r="AV124" s="250"/>
      <c r="AW124" s="250"/>
      <c r="AX124" s="250"/>
      <c r="AY124" s="250"/>
      <c r="AZ124" s="250"/>
      <c r="BA124" s="250"/>
      <c r="BB124" s="251">
        <f t="shared" ref="BB124:BB132" si="87">SUM(AU124:BA124)-AT124</f>
        <v>0</v>
      </c>
      <c r="BC124" s="169"/>
      <c r="BD124" s="169"/>
      <c r="BE124" s="169"/>
      <c r="BF124" s="169"/>
    </row>
    <row r="125" spans="1:58" ht="46.8"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2"/>
        <v>1737600</v>
      </c>
      <c r="AG125" s="126"/>
      <c r="AH125" s="126"/>
      <c r="AI125" s="126"/>
      <c r="AJ125" s="130"/>
      <c r="AK125" s="130"/>
      <c r="AL125" s="130"/>
      <c r="AM125" s="127">
        <f>AG125*'1. Standard_Cost'!$B$27+'Incremental_Cost Year 4'!AH125*'1. Standard_Cost'!$C$27+'Incremental_Cost Year 4'!AI125*'1. Standard_Cost'!$D$27+'Incremental_Cost Year 4'!AJ125+'Incremental_Cost Year 4'!AL125+AK125</f>
        <v>0</v>
      </c>
      <c r="AN125" s="127">
        <f>AM125*'1. Standard_Cost'!$C$31</f>
        <v>0</v>
      </c>
      <c r="AO125" s="130"/>
      <c r="AQ125" s="171">
        <f t="shared" si="83"/>
        <v>12064646.057142857</v>
      </c>
      <c r="AR125" s="171">
        <f t="shared" si="84"/>
        <v>1737600</v>
      </c>
      <c r="AS125" s="171">
        <f t="shared" si="85"/>
        <v>0</v>
      </c>
      <c r="AT125" s="171">
        <f t="shared" si="86"/>
        <v>13802246.057142857</v>
      </c>
      <c r="AU125" s="250">
        <v>13802246</v>
      </c>
      <c r="AV125" s="250"/>
      <c r="AW125" s="250"/>
      <c r="AX125" s="250"/>
      <c r="AY125" s="250"/>
      <c r="AZ125" s="250"/>
      <c r="BA125" s="250"/>
      <c r="BB125" s="251">
        <f t="shared" si="87"/>
        <v>-5.714285746216774E-2</v>
      </c>
      <c r="BC125" s="169"/>
      <c r="BD125" s="169"/>
      <c r="BE125" s="169"/>
      <c r="BF125" s="169"/>
    </row>
    <row r="126" spans="1:58" ht="46.8"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2"/>
        <v>1158206.3999999999</v>
      </c>
      <c r="AG126" s="126"/>
      <c r="AH126" s="126"/>
      <c r="AI126" s="126"/>
      <c r="AJ126" s="130"/>
      <c r="AK126" s="130"/>
      <c r="AL126" s="130"/>
      <c r="AM126" s="127">
        <f>AG126*'1. Standard_Cost'!$B$27+'Incremental_Cost Year 4'!AH126*'1. Standard_Cost'!$C$27+'Incremental_Cost Year 4'!AI126*'1. Standard_Cost'!$D$27+'Incremental_Cost Year 4'!AJ126+'Incremental_Cost Year 4'!AL126+AK126</f>
        <v>0</v>
      </c>
      <c r="AN126" s="127">
        <f>AM126*'1. Standard_Cost'!$C$31</f>
        <v>0</v>
      </c>
      <c r="AO126" s="130"/>
      <c r="AQ126" s="171">
        <f t="shared" si="83"/>
        <v>8043097.3714285716</v>
      </c>
      <c r="AR126" s="171">
        <f t="shared" si="84"/>
        <v>1158206.3999999999</v>
      </c>
      <c r="AS126" s="171">
        <f t="shared" si="85"/>
        <v>0</v>
      </c>
      <c r="AT126" s="171">
        <f t="shared" si="86"/>
        <v>9201303.771428572</v>
      </c>
      <c r="AU126" s="250">
        <v>9201304</v>
      </c>
      <c r="AV126" s="250"/>
      <c r="AW126" s="250"/>
      <c r="AX126" s="250"/>
      <c r="AY126" s="250"/>
      <c r="AZ126" s="250"/>
      <c r="BA126" s="250"/>
      <c r="BB126" s="251">
        <f t="shared" si="87"/>
        <v>0.22857142798602581</v>
      </c>
      <c r="BC126" s="169"/>
      <c r="BD126" s="169"/>
      <c r="BE126" s="169"/>
      <c r="BF126" s="169"/>
    </row>
    <row r="127" spans="1:58" ht="46.8" outlineLevel="2">
      <c r="A127" s="115"/>
      <c r="B127" s="200"/>
      <c r="C127" s="201"/>
      <c r="D127" s="131"/>
      <c r="E127" s="323"/>
      <c r="F127" s="308"/>
      <c r="G127" s="309"/>
      <c r="H127" s="199" t="s">
        <v>448</v>
      </c>
      <c r="I127" s="129" t="s">
        <v>1</v>
      </c>
      <c r="J127" s="427">
        <v>12</v>
      </c>
      <c r="K127" s="427">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2"/>
        <v>904848</v>
      </c>
      <c r="AG127" s="126"/>
      <c r="AH127" s="126"/>
      <c r="AI127" s="126"/>
      <c r="AJ127" s="130"/>
      <c r="AK127" s="130"/>
      <c r="AL127" s="130"/>
      <c r="AM127" s="127">
        <f>AG127*'1. Standard_Cost'!$B$27+'Incremental_Cost Year 4'!AH127*'1. Standard_Cost'!$C$27+'Incremental_Cost Year 4'!AI127*'1. Standard_Cost'!$D$27+'Incremental_Cost Year 4'!AJ127+'Incremental_Cost Year 4'!AL127+AK127</f>
        <v>0</v>
      </c>
      <c r="AN127" s="127">
        <f>AM127*'1. Standard_Cost'!$C$31</f>
        <v>0</v>
      </c>
      <c r="AO127" s="130"/>
      <c r="AQ127" s="171">
        <f t="shared" si="83"/>
        <v>5026935.8571428563</v>
      </c>
      <c r="AR127" s="171">
        <f t="shared" si="84"/>
        <v>904848</v>
      </c>
      <c r="AS127" s="171">
        <f t="shared" si="85"/>
        <v>0</v>
      </c>
      <c r="AT127" s="171">
        <f t="shared" si="86"/>
        <v>5931783.8571428563</v>
      </c>
      <c r="AU127" s="250">
        <v>5931784</v>
      </c>
      <c r="AV127" s="250"/>
      <c r="AW127" s="250"/>
      <c r="AX127" s="250"/>
      <c r="AY127" s="250"/>
      <c r="AZ127" s="250"/>
      <c r="BA127" s="250"/>
      <c r="BB127" s="251">
        <f t="shared" si="87"/>
        <v>0.14285714365541935</v>
      </c>
      <c r="BC127" s="169"/>
      <c r="BD127" s="169"/>
      <c r="BE127" s="169"/>
      <c r="BF127" s="169"/>
    </row>
    <row r="128" spans="1:58" ht="62.4" outlineLevel="2">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2"/>
        <v>0</v>
      </c>
      <c r="AG128" s="126"/>
      <c r="AH128" s="126"/>
      <c r="AI128" s="126"/>
      <c r="AJ128" s="130"/>
      <c r="AK128" s="130"/>
      <c r="AL128" s="130"/>
      <c r="AM128" s="127">
        <f>AG128*'1. Standard_Cost'!$B$27+'Incremental_Cost Year 4'!AH128*'1. Standard_Cost'!$C$27+'Incremental_Cost Year 4'!AI128*'1. Standard_Cost'!$D$27+'Incremental_Cost Year 4'!AJ128+'Incremental_Cost Year 4'!AL128+AK128</f>
        <v>0</v>
      </c>
      <c r="AN128" s="127">
        <f>AM128*'1. Standard_Cost'!$C$31</f>
        <v>0</v>
      </c>
      <c r="AO128" s="130"/>
      <c r="AQ128" s="171">
        <f t="shared" si="83"/>
        <v>0</v>
      </c>
      <c r="AR128" s="171">
        <f t="shared" si="84"/>
        <v>0</v>
      </c>
      <c r="AS128" s="171">
        <f t="shared" si="85"/>
        <v>0</v>
      </c>
      <c r="AT128" s="171">
        <f t="shared" si="86"/>
        <v>0</v>
      </c>
      <c r="AU128" s="250"/>
      <c r="AV128" s="250"/>
      <c r="AW128" s="250"/>
      <c r="AX128" s="250"/>
      <c r="AY128" s="250"/>
      <c r="AZ128" s="250"/>
      <c r="BA128" s="250"/>
      <c r="BB128" s="251">
        <f t="shared" si="87"/>
        <v>0</v>
      </c>
      <c r="BC128" s="169"/>
      <c r="BD128" s="169"/>
      <c r="BE128" s="169"/>
      <c r="BF128" s="169"/>
    </row>
    <row r="129" spans="1:58" ht="31.2" outlineLevel="2">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2"/>
        <v>0</v>
      </c>
      <c r="AG129" s="126"/>
      <c r="AH129" s="126"/>
      <c r="AI129" s="126"/>
      <c r="AJ129" s="130"/>
      <c r="AK129" s="130"/>
      <c r="AL129" s="130"/>
      <c r="AM129" s="127">
        <f>AG129*'1. Standard_Cost'!$B$27+'Incremental_Cost Year 4'!AH129*'1. Standard_Cost'!$C$27+'Incremental_Cost Year 4'!AI129*'1. Standard_Cost'!$D$27+'Incremental_Cost Year 4'!AJ129+'Incremental_Cost Year 4'!AL129+AK129</f>
        <v>0</v>
      </c>
      <c r="AN129" s="127">
        <f>AM129*'1. Standard_Cost'!$C$31</f>
        <v>0</v>
      </c>
      <c r="AO129" s="130"/>
      <c r="AQ129" s="171">
        <f t="shared" si="83"/>
        <v>0</v>
      </c>
      <c r="AR129" s="171">
        <f t="shared" si="84"/>
        <v>0</v>
      </c>
      <c r="AS129" s="171">
        <f t="shared" si="85"/>
        <v>0</v>
      </c>
      <c r="AT129" s="171">
        <f t="shared" si="86"/>
        <v>0</v>
      </c>
      <c r="AU129" s="250"/>
      <c r="AV129" s="250"/>
      <c r="AW129" s="250"/>
      <c r="AX129" s="250"/>
      <c r="AY129" s="250"/>
      <c r="AZ129" s="250"/>
      <c r="BA129" s="250"/>
      <c r="BB129" s="251">
        <f t="shared" si="87"/>
        <v>0</v>
      </c>
      <c r="BC129" s="169"/>
      <c r="BD129" s="169"/>
      <c r="BE129" s="169"/>
      <c r="BF129" s="169"/>
    </row>
    <row r="130" spans="1:58" ht="62.4" outlineLevel="2">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2"/>
        <v>0</v>
      </c>
      <c r="AG130" s="126"/>
      <c r="AH130" s="126"/>
      <c r="AI130" s="126"/>
      <c r="AJ130" s="130"/>
      <c r="AK130" s="130"/>
      <c r="AL130" s="130"/>
      <c r="AM130" s="127">
        <f>AG130*'1. Standard_Cost'!$B$27+'Incremental_Cost Year 4'!AH130*'1. Standard_Cost'!$C$27+'Incremental_Cost Year 4'!AI130*'1. Standard_Cost'!$D$27+'Incremental_Cost Year 4'!AJ130+'Incremental_Cost Year 4'!AL130+AK130</f>
        <v>0</v>
      </c>
      <c r="AN130" s="127">
        <f>AM130*'1. Standard_Cost'!$C$31</f>
        <v>0</v>
      </c>
      <c r="AO130" s="130"/>
      <c r="AQ130" s="171">
        <f t="shared" si="83"/>
        <v>0</v>
      </c>
      <c r="AR130" s="171">
        <f t="shared" si="84"/>
        <v>0</v>
      </c>
      <c r="AS130" s="171">
        <f t="shared" si="85"/>
        <v>0</v>
      </c>
      <c r="AT130" s="171">
        <f t="shared" si="86"/>
        <v>0</v>
      </c>
      <c r="AU130" s="250"/>
      <c r="AV130" s="250"/>
      <c r="AW130" s="250"/>
      <c r="AX130" s="250"/>
      <c r="AY130" s="250"/>
      <c r="AZ130" s="250"/>
      <c r="BA130" s="250"/>
      <c r="BB130" s="251">
        <f t="shared" si="87"/>
        <v>0</v>
      </c>
      <c r="BC130" s="169"/>
      <c r="BD130" s="169"/>
      <c r="BE130" s="169"/>
      <c r="BF130" s="169"/>
    </row>
    <row r="131" spans="1:58" ht="31.2" outlineLevel="2">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2"/>
        <v>0</v>
      </c>
      <c r="AG131" s="126"/>
      <c r="AH131" s="126"/>
      <c r="AI131" s="126"/>
      <c r="AJ131" s="130"/>
      <c r="AK131" s="130"/>
      <c r="AL131" s="130"/>
      <c r="AM131" s="127">
        <f>AG131*'1. Standard_Cost'!$B$27+'Incremental_Cost Year 4'!AH131*'1. Standard_Cost'!$C$27+'Incremental_Cost Year 4'!AI131*'1. Standard_Cost'!$D$27+'Incremental_Cost Year 4'!AJ131+'Incremental_Cost Year 4'!AL131+AK131</f>
        <v>0</v>
      </c>
      <c r="AN131" s="127">
        <f>AM131*'1. Standard_Cost'!$C$31</f>
        <v>0</v>
      </c>
      <c r="AO131" s="130"/>
      <c r="AQ131" s="171">
        <f t="shared" si="83"/>
        <v>0</v>
      </c>
      <c r="AR131" s="171">
        <f t="shared" si="84"/>
        <v>0</v>
      </c>
      <c r="AS131" s="171">
        <f t="shared" si="85"/>
        <v>0</v>
      </c>
      <c r="AT131" s="171">
        <f t="shared" si="86"/>
        <v>0</v>
      </c>
      <c r="AU131" s="250"/>
      <c r="AV131" s="250"/>
      <c r="AW131" s="250"/>
      <c r="AX131" s="250"/>
      <c r="AY131" s="250"/>
      <c r="AZ131" s="250"/>
      <c r="BA131" s="250"/>
      <c r="BB131" s="251">
        <f t="shared" si="87"/>
        <v>0</v>
      </c>
      <c r="BC131" s="169"/>
      <c r="BD131" s="169"/>
      <c r="BE131" s="169"/>
      <c r="BF131" s="169"/>
    </row>
    <row r="132" spans="1:58" ht="124.8" outlineLevel="2">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2"/>
        <v>0</v>
      </c>
      <c r="AG132" s="126"/>
      <c r="AH132" s="126"/>
      <c r="AI132" s="126"/>
      <c r="AJ132" s="130"/>
      <c r="AK132" s="130"/>
      <c r="AL132" s="130"/>
      <c r="AM132" s="127">
        <f>AG132*'1. Standard_Cost'!$B$27+'Incremental_Cost Year 4'!AH132*'1. Standard_Cost'!$C$27+'Incremental_Cost Year 4'!AI132*'1. Standard_Cost'!$D$27+'Incremental_Cost Year 4'!AJ132+'Incremental_Cost Year 4'!AL132+AK132</f>
        <v>0</v>
      </c>
      <c r="AN132" s="127">
        <f>AM132*'1. Standard_Cost'!$C$31</f>
        <v>0</v>
      </c>
      <c r="AO132" s="130"/>
      <c r="AQ132" s="171">
        <f t="shared" si="83"/>
        <v>0</v>
      </c>
      <c r="AR132" s="171">
        <f t="shared" si="84"/>
        <v>0</v>
      </c>
      <c r="AS132" s="171">
        <f t="shared" si="85"/>
        <v>0</v>
      </c>
      <c r="AT132" s="171">
        <f t="shared" si="86"/>
        <v>0</v>
      </c>
      <c r="AU132" s="250"/>
      <c r="AV132" s="250"/>
      <c r="AW132" s="250"/>
      <c r="AX132" s="250"/>
      <c r="AY132" s="250"/>
      <c r="AZ132" s="250"/>
      <c r="BA132" s="250"/>
      <c r="BB132" s="251">
        <f t="shared" si="87"/>
        <v>0</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21537857.142857146</v>
      </c>
      <c r="M133" s="127">
        <f>SUM(M124:M132)</f>
        <v>3596822.1428571432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3167212</v>
      </c>
      <c r="AD133" s="127">
        <f>SUM(AD124:AD132)</f>
        <v>0</v>
      </c>
      <c r="AE133" s="127">
        <f>SUM(AE124:AE132)</f>
        <v>633442.4</v>
      </c>
      <c r="AF133" s="127">
        <f>SUM(AF124:AF132)</f>
        <v>3800654.4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25134679.285714284</v>
      </c>
      <c r="AR133" s="175">
        <f>SUM(AR124:AR132)</f>
        <v>3800654.4</v>
      </c>
      <c r="AS133" s="175">
        <f>SUM(AS124:AS132)</f>
        <v>0</v>
      </c>
      <c r="AT133" s="175">
        <f>SUM(AT124:AT132)</f>
        <v>28935333.68571429</v>
      </c>
      <c r="AU133" s="175">
        <f t="shared" ref="AU133:BB133" si="88">SUM(AU124:AU132)</f>
        <v>28935334</v>
      </c>
      <c r="AV133" s="175">
        <f t="shared" si="88"/>
        <v>0</v>
      </c>
      <c r="AW133" s="175">
        <f t="shared" si="88"/>
        <v>0</v>
      </c>
      <c r="AX133" s="175">
        <f t="shared" si="88"/>
        <v>0</v>
      </c>
      <c r="AY133" s="175">
        <f t="shared" si="88"/>
        <v>0</v>
      </c>
      <c r="AZ133" s="175">
        <f t="shared" si="88"/>
        <v>0</v>
      </c>
      <c r="BA133" s="175">
        <f t="shared" si="88"/>
        <v>0</v>
      </c>
      <c r="BB133" s="175">
        <f t="shared" si="88"/>
        <v>0.31428571417927742</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12140000000</v>
      </c>
      <c r="AD134" s="258">
        <f>SUM(AD139)</f>
        <v>0</v>
      </c>
      <c r="AE134" s="258">
        <f>SUM(AE139)</f>
        <v>0</v>
      </c>
      <c r="AF134" s="258">
        <f>SUM(AF139)</f>
        <v>12152240000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12152240000</v>
      </c>
      <c r="AS134" s="261">
        <f>SUM(AS139)</f>
        <v>0</v>
      </c>
      <c r="AT134" s="261">
        <f>SUM(AT139)</f>
        <v>12154220165.6</v>
      </c>
      <c r="AU134" s="261">
        <f t="shared" ref="AU134:BB134" si="89">SUM(AU139)</f>
        <v>12154220166</v>
      </c>
      <c r="AV134" s="261">
        <f t="shared" si="89"/>
        <v>0</v>
      </c>
      <c r="AW134" s="261">
        <f t="shared" si="89"/>
        <v>0</v>
      </c>
      <c r="AX134" s="261">
        <f t="shared" si="89"/>
        <v>0</v>
      </c>
      <c r="AY134" s="261">
        <f t="shared" si="89"/>
        <v>0</v>
      </c>
      <c r="AZ134" s="261">
        <f t="shared" si="89"/>
        <v>0</v>
      </c>
      <c r="BA134" s="261">
        <f t="shared" si="89"/>
        <v>0</v>
      </c>
      <c r="BB134" s="261">
        <f t="shared" si="89"/>
        <v>0.40000000037252903</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4'!AH135*'1. Standard_Cost'!$C$27+'Incremental_Cost Year 4'!AI135*'1. Standard_Cost'!$D$27+'Incremental_Cost Year 4'!AJ135+'Incremental_Cost Year 4'!AL135+AK135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90">SUM(AU135:BA135)-AT135</f>
        <v>0</v>
      </c>
      <c r="BC135" s="169"/>
      <c r="BD135" s="169"/>
      <c r="BE135" s="169"/>
      <c r="BF135" s="169"/>
    </row>
    <row r="136" spans="1:58" ht="78" outlineLevel="2">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4'!AH136*'1. Standard_Cost'!$C$27+'Incremental_Cost Year 4'!AI136*'1. Standard_Cost'!$D$27+'Incremental_Cost Year 4'!AJ136+'Incremental_Cost Year 4'!AL136+AK136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90"/>
        <v>0</v>
      </c>
      <c r="BC136" s="169"/>
      <c r="BD136" s="169"/>
      <c r="BE136" s="169"/>
      <c r="BF136" s="169"/>
    </row>
    <row r="137" spans="1:58" ht="109.2" outlineLevel="2">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4'!AH137*'1. Standard_Cost'!$C$27+'Incremental_Cost Year 4'!AI137*'1. Standard_Cost'!$D$27+'Incremental_Cost Year 4'!AJ137+'Incremental_Cost Year 4'!AL137+AK137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90"/>
        <v>0</v>
      </c>
      <c r="BC137" s="169"/>
      <c r="BD137" s="169"/>
      <c r="BE137" s="169"/>
      <c r="BF137" s="169"/>
    </row>
    <row r="138" spans="1:58" ht="78"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4'!AH138*'1. Standard_Cost'!$C$27+'Incremental_Cost Year 4'!AI138*'1. Standard_Cost'!$D$27+'Incremental_Cost Year 4'!AJ138+'Incremental_Cost Year 4'!AL138+AK138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0"/>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12140000000</v>
      </c>
      <c r="AD139" s="127">
        <f>SUM(AD135:AD137)</f>
        <v>0</v>
      </c>
      <c r="AE139" s="127">
        <f>SUM(AE135:AE137)</f>
        <v>0</v>
      </c>
      <c r="AF139" s="127">
        <f>SUM(AF135:AF138)</f>
        <v>12152240000</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1980165.6</v>
      </c>
      <c r="AR139" s="175">
        <f>SUM(AR135:AR138)</f>
        <v>12152240000</v>
      </c>
      <c r="AS139" s="175">
        <f>SUM(AS135:AS138)</f>
        <v>0</v>
      </c>
      <c r="AT139" s="175">
        <f>SUM(AT135:AT138)</f>
        <v>12154220165.6</v>
      </c>
      <c r="AU139" s="175">
        <f t="shared" ref="AU139:BB139" si="91">SUM(AU135:AU138)</f>
        <v>12154220166</v>
      </c>
      <c r="AV139" s="175">
        <f t="shared" si="91"/>
        <v>0</v>
      </c>
      <c r="AW139" s="175">
        <f t="shared" si="91"/>
        <v>0</v>
      </c>
      <c r="AX139" s="175">
        <f t="shared" si="91"/>
        <v>0</v>
      </c>
      <c r="AY139" s="175">
        <f t="shared" si="91"/>
        <v>0</v>
      </c>
      <c r="AZ139" s="175">
        <f t="shared" si="91"/>
        <v>0</v>
      </c>
      <c r="BA139" s="175">
        <f t="shared" si="91"/>
        <v>0</v>
      </c>
      <c r="BB139" s="175">
        <f t="shared" si="91"/>
        <v>0.40000000037252903</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1814400</v>
      </c>
      <c r="M140" s="258">
        <f>SUM(M149)</f>
        <v>303004.79999999999</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1140000</v>
      </c>
      <c r="AC140" s="258">
        <f>SUM(AC149)</f>
        <v>266088</v>
      </c>
      <c r="AD140" s="258">
        <f>SUM(AD149)</f>
        <v>0</v>
      </c>
      <c r="AE140" s="258">
        <f>SUM(AE149)</f>
        <v>281217.60000000003</v>
      </c>
      <c r="AF140" s="258">
        <f>SUM(AF149)</f>
        <v>1687305.6</v>
      </c>
      <c r="AG140" s="257"/>
      <c r="AH140" s="257"/>
      <c r="AI140" s="257"/>
      <c r="AJ140" s="258">
        <f>SUM(AJ149)</f>
        <v>0</v>
      </c>
      <c r="AK140" s="258">
        <f>SUM(AK149)</f>
        <v>0</v>
      </c>
      <c r="AL140" s="258">
        <f>SUM(AL149)</f>
        <v>0</v>
      </c>
      <c r="AM140" s="258">
        <f>SUM(AM149)</f>
        <v>0</v>
      </c>
      <c r="AN140" s="258">
        <f>SUM(AN149)</f>
        <v>0</v>
      </c>
      <c r="AO140" s="259"/>
      <c r="AP140" s="260"/>
      <c r="AQ140" s="261">
        <f>SUM(AQ149)</f>
        <v>2117404.7999999998</v>
      </c>
      <c r="AR140" s="261">
        <f>SUM(AR149)</f>
        <v>1687305.6</v>
      </c>
      <c r="AS140" s="261">
        <f>SUM(AS149)</f>
        <v>0</v>
      </c>
      <c r="AT140" s="261">
        <f>SUM(AT149)</f>
        <v>3804710.4</v>
      </c>
      <c r="AU140" s="261">
        <f t="shared" ref="AU140:BA140" si="92">SUM(AU149)</f>
        <v>2436710</v>
      </c>
      <c r="AV140" s="261">
        <f t="shared" si="92"/>
        <v>0</v>
      </c>
      <c r="AW140" s="261">
        <f t="shared" si="92"/>
        <v>0</v>
      </c>
      <c r="AX140" s="261">
        <f t="shared" si="92"/>
        <v>0</v>
      </c>
      <c r="AY140" s="261">
        <f t="shared" si="92"/>
        <v>0</v>
      </c>
      <c r="AZ140" s="261">
        <f t="shared" si="92"/>
        <v>0</v>
      </c>
      <c r="BA140" s="261">
        <f t="shared" si="92"/>
        <v>0</v>
      </c>
      <c r="BB140" s="261">
        <f t="shared" ref="BB140" si="93">SUM(BB149)</f>
        <v>-1368000.4</v>
      </c>
    </row>
    <row r="141" spans="1:58" ht="78" outlineLevel="2">
      <c r="A141" s="115"/>
      <c r="B141" s="303"/>
      <c r="C141" s="329"/>
      <c r="D141" s="342"/>
      <c r="E141" s="328"/>
      <c r="F141" s="328"/>
      <c r="G141" s="328"/>
      <c r="H141" s="199" t="s">
        <v>457</v>
      </c>
      <c r="I141" s="130" t="s">
        <v>3</v>
      </c>
      <c r="J141" s="126">
        <v>3</v>
      </c>
      <c r="K141" s="126">
        <v>6</v>
      </c>
      <c r="L141" s="125">
        <f>IF(I141&lt;&gt;0,((VLOOKUP(I141,'1. Standard_Cost'!$B$4:$D$11,2)+VLOOKUP(I141,'1. Standard_Cost'!$B$4:$D$11,3))*J141*K141),"0")</f>
        <v>1814400</v>
      </c>
      <c r="M141" s="125">
        <f>L141*'1. Standard_Cost'!$F$4</f>
        <v>303004.79999999999</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v>60</v>
      </c>
      <c r="AB141" s="127">
        <f>+Z141*'1. Standard_Cost'!$B$23+AA141*'1. Standard_Cost'!$C$23</f>
        <v>1140000</v>
      </c>
      <c r="AC141" s="128">
        <v>266088</v>
      </c>
      <c r="AD141" s="129"/>
      <c r="AE141" s="127">
        <f>SUM(AD141,AC141,AB141,Y141,U141,T141,S141,R141)*'1. Standard_Cost'!$B$31</f>
        <v>281217.60000000003</v>
      </c>
      <c r="AF141" s="127">
        <f t="shared" ref="AF141:AF148" si="94">SUM(AE141,AD141,AC141,AB141,Y141,U141,T141,S141,R141)</f>
        <v>1687305.6</v>
      </c>
      <c r="AG141" s="126"/>
      <c r="AH141" s="126"/>
      <c r="AI141" s="126"/>
      <c r="AJ141" s="130"/>
      <c r="AK141" s="130"/>
      <c r="AL141" s="130"/>
      <c r="AM141" s="127">
        <f>AG141*'1. Standard_Cost'!$B$27+'Incremental_Cost Year 4'!AH141*'1. Standard_Cost'!$C$27+'Incremental_Cost Year 4'!AI141*'1. Standard_Cost'!$D$27+'Incremental_Cost Year 4'!AJ141+'Incremental_Cost Year 4'!AL141+AK141</f>
        <v>0</v>
      </c>
      <c r="AN141" s="127">
        <f>AM141*'1. Standard_Cost'!$C$31</f>
        <v>0</v>
      </c>
      <c r="AO141" s="130"/>
      <c r="AQ141" s="171">
        <f t="shared" ref="AQ141:AQ148" si="95">L141+M141</f>
        <v>2117404.7999999998</v>
      </c>
      <c r="AR141" s="171">
        <f t="shared" ref="AR141:AR148" si="96">AF141</f>
        <v>1687305.6</v>
      </c>
      <c r="AS141" s="171">
        <f t="shared" ref="AS141:AS148" si="97">AM141+AN141</f>
        <v>0</v>
      </c>
      <c r="AT141" s="171">
        <f t="shared" ref="AT141:AT148" si="98">SUM(AQ141,AR141,AS141)</f>
        <v>3804710.4</v>
      </c>
      <c r="AU141" s="250">
        <v>2436710</v>
      </c>
      <c r="AV141" s="250"/>
      <c r="AW141" s="250"/>
      <c r="AX141" s="250"/>
      <c r="AY141" s="250"/>
      <c r="AZ141" s="250"/>
      <c r="BA141" s="250"/>
      <c r="BB141" s="251">
        <f t="shared" ref="BB141:BB148" si="99">SUM(AU141:BA141)-AT141</f>
        <v>-1368000.4</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4"/>
        <v>0</v>
      </c>
      <c r="AG142" s="126"/>
      <c r="AH142" s="126"/>
      <c r="AI142" s="126"/>
      <c r="AJ142" s="130"/>
      <c r="AK142" s="130"/>
      <c r="AL142" s="130"/>
      <c r="AM142" s="127">
        <f>AG142*'1. Standard_Cost'!$B$27+'Incremental_Cost Year 4'!AH142*'1. Standard_Cost'!$C$27+'Incremental_Cost Year 4'!AI142*'1. Standard_Cost'!$D$27+'Incremental_Cost Year 4'!AJ142+'Incremental_Cost Year 4'!AL142+AK142</f>
        <v>0</v>
      </c>
      <c r="AN142" s="127">
        <f>AM142*'1. Standard_Cost'!$C$31</f>
        <v>0</v>
      </c>
      <c r="AO142" s="130"/>
      <c r="AQ142" s="171">
        <f t="shared" si="95"/>
        <v>0</v>
      </c>
      <c r="AR142" s="171">
        <f t="shared" si="96"/>
        <v>0</v>
      </c>
      <c r="AS142" s="171">
        <f t="shared" si="97"/>
        <v>0</v>
      </c>
      <c r="AT142" s="171">
        <f t="shared" si="98"/>
        <v>0</v>
      </c>
      <c r="AU142" s="250"/>
      <c r="AV142" s="250"/>
      <c r="AW142" s="250"/>
      <c r="AX142" s="250"/>
      <c r="AY142" s="250"/>
      <c r="AZ142" s="250"/>
      <c r="BA142" s="250"/>
      <c r="BB142" s="251">
        <f t="shared" si="99"/>
        <v>0</v>
      </c>
      <c r="BC142" s="169"/>
      <c r="BD142" s="169"/>
      <c r="BE142" s="169"/>
      <c r="BF142" s="169"/>
    </row>
    <row r="143" spans="1:58" ht="78" outlineLevel="2">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4"/>
        <v>0</v>
      </c>
      <c r="AG143" s="126"/>
      <c r="AH143" s="126"/>
      <c r="AI143" s="126"/>
      <c r="AJ143" s="130"/>
      <c r="AK143" s="130"/>
      <c r="AL143" s="130"/>
      <c r="AM143" s="127">
        <f>AG143*'1. Standard_Cost'!$B$27+'Incremental_Cost Year 4'!AH143*'1. Standard_Cost'!$C$27+'Incremental_Cost Year 4'!AI143*'1. Standard_Cost'!$D$27+'Incremental_Cost Year 4'!AJ143+'Incremental_Cost Year 4'!AL143+AK143</f>
        <v>0</v>
      </c>
      <c r="AN143" s="127">
        <f>AM143*'1. Standard_Cost'!$C$31</f>
        <v>0</v>
      </c>
      <c r="AO143" s="130"/>
      <c r="AQ143" s="171">
        <f t="shared" si="95"/>
        <v>0</v>
      </c>
      <c r="AR143" s="171">
        <f t="shared" si="96"/>
        <v>0</v>
      </c>
      <c r="AS143" s="171">
        <f t="shared" si="97"/>
        <v>0</v>
      </c>
      <c r="AT143" s="171">
        <f t="shared" si="98"/>
        <v>0</v>
      </c>
      <c r="AU143" s="250"/>
      <c r="AV143" s="250"/>
      <c r="AW143" s="250"/>
      <c r="AX143" s="250"/>
      <c r="AY143" s="250"/>
      <c r="AZ143" s="250"/>
      <c r="BA143" s="250"/>
      <c r="BB143" s="251">
        <f t="shared" si="99"/>
        <v>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4"/>
        <v>0</v>
      </c>
      <c r="AG144" s="126"/>
      <c r="AH144" s="126"/>
      <c r="AI144" s="126"/>
      <c r="AJ144" s="130"/>
      <c r="AK144" s="130"/>
      <c r="AL144" s="130"/>
      <c r="AM144" s="127">
        <f>AG144*'1. Standard_Cost'!$B$27+'Incremental_Cost Year 4'!AH144*'1. Standard_Cost'!$C$27+'Incremental_Cost Year 4'!AI144*'1. Standard_Cost'!$D$27+'Incremental_Cost Year 4'!AJ144+'Incremental_Cost Year 4'!AL144+AK144</f>
        <v>0</v>
      </c>
      <c r="AN144" s="127">
        <f>AM144*'1. Standard_Cost'!$C$31</f>
        <v>0</v>
      </c>
      <c r="AO144" s="130"/>
      <c r="AQ144" s="171">
        <f t="shared" si="95"/>
        <v>0</v>
      </c>
      <c r="AR144" s="171">
        <f t="shared" si="96"/>
        <v>0</v>
      </c>
      <c r="AS144" s="171">
        <f t="shared" si="97"/>
        <v>0</v>
      </c>
      <c r="AT144" s="171">
        <f t="shared" si="98"/>
        <v>0</v>
      </c>
      <c r="AU144" s="250"/>
      <c r="AV144" s="250"/>
      <c r="AW144" s="250"/>
      <c r="AX144" s="250"/>
      <c r="AY144" s="250"/>
      <c r="AZ144" s="250"/>
      <c r="BA144" s="250"/>
      <c r="BB144" s="251">
        <f t="shared" si="99"/>
        <v>0</v>
      </c>
      <c r="BC144" s="169"/>
      <c r="BD144" s="169"/>
      <c r="BE144" s="169"/>
      <c r="BF144" s="169"/>
    </row>
    <row r="145" spans="1:58" ht="93.6" customHeight="1" outlineLevel="2">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4"/>
        <v>0</v>
      </c>
      <c r="AG145" s="126"/>
      <c r="AH145" s="126"/>
      <c r="AI145" s="126"/>
      <c r="AJ145" s="130"/>
      <c r="AK145" s="130"/>
      <c r="AL145" s="130"/>
      <c r="AM145" s="127">
        <f>AG145*'1. Standard_Cost'!$B$27+'Incremental_Cost Year 4'!AH145*'1. Standard_Cost'!$C$27+'Incremental_Cost Year 4'!AI145*'1. Standard_Cost'!$D$27+'Incremental_Cost Year 4'!AJ145+'Incremental_Cost Year 4'!AL145+AK145</f>
        <v>0</v>
      </c>
      <c r="AN145" s="127">
        <f>AM145*'1. Standard_Cost'!$C$31</f>
        <v>0</v>
      </c>
      <c r="AO145" s="130"/>
      <c r="AQ145" s="171">
        <f t="shared" si="95"/>
        <v>0</v>
      </c>
      <c r="AR145" s="171">
        <f t="shared" si="96"/>
        <v>0</v>
      </c>
      <c r="AS145" s="171">
        <f t="shared" si="97"/>
        <v>0</v>
      </c>
      <c r="AT145" s="171">
        <f t="shared" si="98"/>
        <v>0</v>
      </c>
      <c r="AU145" s="250"/>
      <c r="AV145" s="250"/>
      <c r="AW145" s="250"/>
      <c r="AX145" s="250"/>
      <c r="AY145" s="250"/>
      <c r="AZ145" s="250"/>
      <c r="BA145" s="250"/>
      <c r="BB145" s="251">
        <f t="shared" si="99"/>
        <v>0</v>
      </c>
      <c r="BC145" s="169"/>
      <c r="BD145" s="169"/>
      <c r="BE145" s="169"/>
      <c r="BF145" s="169"/>
    </row>
    <row r="146" spans="1:58" ht="171.6" outlineLevel="2">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4"/>
        <v>0</v>
      </c>
      <c r="AG146" s="126"/>
      <c r="AH146" s="126"/>
      <c r="AI146" s="126"/>
      <c r="AJ146" s="130"/>
      <c r="AK146" s="130"/>
      <c r="AL146" s="130"/>
      <c r="AM146" s="127">
        <f>AG146*'1. Standard_Cost'!$B$27+'Incremental_Cost Year 4'!AH146*'1. Standard_Cost'!$C$27+'Incremental_Cost Year 4'!AI146*'1. Standard_Cost'!$D$27+'Incremental_Cost Year 4'!AJ146+'Incremental_Cost Year 4'!AL146+AK146</f>
        <v>0</v>
      </c>
      <c r="AN146" s="127">
        <f>AM146*'1. Standard_Cost'!$C$31</f>
        <v>0</v>
      </c>
      <c r="AO146" s="130"/>
      <c r="AQ146" s="171">
        <f t="shared" si="95"/>
        <v>0</v>
      </c>
      <c r="AR146" s="171">
        <f t="shared" si="96"/>
        <v>0</v>
      </c>
      <c r="AS146" s="171">
        <f t="shared" si="97"/>
        <v>0</v>
      </c>
      <c r="AT146" s="171">
        <f t="shared" si="98"/>
        <v>0</v>
      </c>
      <c r="AU146" s="250"/>
      <c r="AV146" s="250"/>
      <c r="AW146" s="250"/>
      <c r="AX146" s="250"/>
      <c r="AY146" s="250"/>
      <c r="AZ146" s="250"/>
      <c r="BA146" s="250"/>
      <c r="BB146" s="251">
        <f t="shared" si="99"/>
        <v>0</v>
      </c>
      <c r="BC146" s="169"/>
      <c r="BD146" s="169"/>
      <c r="BE146" s="169"/>
      <c r="BF146" s="169"/>
    </row>
    <row r="147" spans="1:58" ht="93.6" outlineLevel="2">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4"/>
        <v>0</v>
      </c>
      <c r="AG147" s="126"/>
      <c r="AH147" s="126"/>
      <c r="AI147" s="126"/>
      <c r="AJ147" s="130"/>
      <c r="AK147" s="130"/>
      <c r="AL147" s="130"/>
      <c r="AM147" s="127">
        <f>AG147*'1. Standard_Cost'!$B$27+'Incremental_Cost Year 4'!AH147*'1. Standard_Cost'!$C$27+'Incremental_Cost Year 4'!AI147*'1. Standard_Cost'!$D$27+'Incremental_Cost Year 4'!AJ147+'Incremental_Cost Year 4'!AL147+AK147</f>
        <v>0</v>
      </c>
      <c r="AN147" s="127">
        <f>AM147*'1. Standard_Cost'!$C$31</f>
        <v>0</v>
      </c>
      <c r="AO147" s="130"/>
      <c r="AQ147" s="171">
        <f t="shared" si="95"/>
        <v>0</v>
      </c>
      <c r="AR147" s="171">
        <f t="shared" si="96"/>
        <v>0</v>
      </c>
      <c r="AS147" s="171">
        <f t="shared" si="97"/>
        <v>0</v>
      </c>
      <c r="AT147" s="171">
        <f t="shared" si="98"/>
        <v>0</v>
      </c>
      <c r="AU147" s="250"/>
      <c r="AV147" s="250"/>
      <c r="AW147" s="250"/>
      <c r="AX147" s="250"/>
      <c r="AY147" s="250"/>
      <c r="AZ147" s="250"/>
      <c r="BA147" s="250"/>
      <c r="BB147" s="251">
        <f t="shared" si="99"/>
        <v>0</v>
      </c>
      <c r="BC147" s="169"/>
      <c r="BD147" s="169"/>
      <c r="BE147" s="169"/>
      <c r="BF147" s="169"/>
    </row>
    <row r="148" spans="1:58" ht="124.8" outlineLevel="2">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4"/>
        <v>0</v>
      </c>
      <c r="AG148" s="126"/>
      <c r="AH148" s="126"/>
      <c r="AI148" s="126"/>
      <c r="AJ148" s="130"/>
      <c r="AK148" s="130"/>
      <c r="AL148" s="130"/>
      <c r="AM148" s="127">
        <f>AG148*'1. Standard_Cost'!$B$27+'Incremental_Cost Year 4'!AH148*'1. Standard_Cost'!$C$27+'Incremental_Cost Year 4'!AI148*'1. Standard_Cost'!$D$27+'Incremental_Cost Year 4'!AJ148+'Incremental_Cost Year 4'!AL148+AK148</f>
        <v>0</v>
      </c>
      <c r="AN148" s="127">
        <f>AM148*'1. Standard_Cost'!$C$31</f>
        <v>0</v>
      </c>
      <c r="AO148" s="130"/>
      <c r="AQ148" s="171">
        <f t="shared" si="95"/>
        <v>0</v>
      </c>
      <c r="AR148" s="171">
        <f t="shared" si="96"/>
        <v>0</v>
      </c>
      <c r="AS148" s="171">
        <f t="shared" si="97"/>
        <v>0</v>
      </c>
      <c r="AT148" s="171">
        <f t="shared" si="98"/>
        <v>0</v>
      </c>
      <c r="AU148" s="250"/>
      <c r="AV148" s="250"/>
      <c r="AW148" s="250"/>
      <c r="AX148" s="250"/>
      <c r="AY148" s="250"/>
      <c r="AZ148" s="250"/>
      <c r="BA148" s="250"/>
      <c r="BB148" s="251">
        <f t="shared" si="99"/>
        <v>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1814400</v>
      </c>
      <c r="M149" s="127">
        <f>SUM(M141:M148)</f>
        <v>303004.79999999999</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1140000</v>
      </c>
      <c r="AC149" s="127">
        <f>SUM(AC141:AC148)</f>
        <v>266088</v>
      </c>
      <c r="AD149" s="127">
        <f>SUM(AD141:AD148)</f>
        <v>0</v>
      </c>
      <c r="AE149" s="127">
        <f>SUM(AE141:AE148)</f>
        <v>281217.60000000003</v>
      </c>
      <c r="AF149" s="127">
        <f>SUM(AF141:AF148)</f>
        <v>1687305.6</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2117404.7999999998</v>
      </c>
      <c r="AR149" s="175">
        <f>SUM(AR141:AR148)</f>
        <v>1687305.6</v>
      </c>
      <c r="AS149" s="175">
        <f>SUM(AS141:AS148)</f>
        <v>0</v>
      </c>
      <c r="AT149" s="175">
        <f>SUM(AT141:AT148)</f>
        <v>3804710.4</v>
      </c>
      <c r="AU149" s="175">
        <f t="shared" ref="AU149:BB149" si="100">SUM(AU141:AU148)</f>
        <v>2436710</v>
      </c>
      <c r="AV149" s="175">
        <f t="shared" si="100"/>
        <v>0</v>
      </c>
      <c r="AW149" s="175">
        <f t="shared" si="100"/>
        <v>0</v>
      </c>
      <c r="AX149" s="175">
        <f t="shared" si="100"/>
        <v>0</v>
      </c>
      <c r="AY149" s="175">
        <f t="shared" si="100"/>
        <v>0</v>
      </c>
      <c r="AZ149" s="175">
        <f t="shared" si="100"/>
        <v>0</v>
      </c>
      <c r="BA149" s="175">
        <f t="shared" si="100"/>
        <v>0</v>
      </c>
      <c r="BB149" s="175">
        <f t="shared" si="100"/>
        <v>-1368000.4</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10986413923.701799</v>
      </c>
      <c r="M150" s="243">
        <f>M151+M163+M182</f>
        <v>1834731125.2582006</v>
      </c>
      <c r="N150" s="243"/>
      <c r="O150" s="243"/>
      <c r="P150" s="243"/>
      <c r="Q150" s="243"/>
      <c r="R150" s="243">
        <f>R151+R163+R182</f>
        <v>590000</v>
      </c>
      <c r="S150" s="243">
        <f>S151+S163+S182</f>
        <v>442500</v>
      </c>
      <c r="T150" s="243">
        <f>T151+T163+T182</f>
        <v>0</v>
      </c>
      <c r="U150" s="243">
        <f>U151+U163+U182</f>
        <v>480000</v>
      </c>
      <c r="V150" s="243"/>
      <c r="W150" s="243"/>
      <c r="X150" s="243"/>
      <c r="Y150" s="243"/>
      <c r="Z150" s="243">
        <v>0</v>
      </c>
      <c r="AA150" s="243"/>
      <c r="AB150" s="243">
        <f>AB151+AB163+AB182</f>
        <v>4769000</v>
      </c>
      <c r="AC150" s="243">
        <f>AC151+AC163+AC182</f>
        <v>14217178255</v>
      </c>
      <c r="AD150" s="243">
        <f>AD151+AD163+AD182</f>
        <v>0</v>
      </c>
      <c r="AE150" s="243">
        <f>AE151+AE163+AE182</f>
        <v>1801462851</v>
      </c>
      <c r="AF150" s="243">
        <f>AF151+AF163+AF182</f>
        <v>16024922606</v>
      </c>
      <c r="AG150" s="243"/>
      <c r="AH150" s="243"/>
      <c r="AI150" s="243"/>
      <c r="AJ150" s="243">
        <f>AJ151+AJ163+AJ182</f>
        <v>2108336000</v>
      </c>
      <c r="AK150" s="243">
        <f>AK151+AK163+AK182</f>
        <v>0</v>
      </c>
      <c r="AL150" s="243">
        <f>AL151+AL163+AL182</f>
        <v>466684000</v>
      </c>
      <c r="AM150" s="243">
        <f>AM151+AM163+AM182</f>
        <v>2575020000</v>
      </c>
      <c r="AN150" s="243">
        <f>AN151+AN163+AN182</f>
        <v>378753000</v>
      </c>
      <c r="AO150" s="243"/>
      <c r="AP150" s="244"/>
      <c r="AQ150" s="243">
        <f>AQ151+AQ163+AQ182</f>
        <v>12821145048.960001</v>
      </c>
      <c r="AR150" s="243">
        <f>AR151+AR163+AR182</f>
        <v>16024922606</v>
      </c>
      <c r="AS150" s="243">
        <f>AS151+AS163+AS182</f>
        <v>2953773000</v>
      </c>
      <c r="AT150" s="243">
        <f>AT151+AT163+AT182</f>
        <v>31799840654.959999</v>
      </c>
      <c r="AU150" s="243">
        <f t="shared" ref="AU150:BB150" si="101">AU151+AU163+AU182</f>
        <v>28903081787.200001</v>
      </c>
      <c r="AV150" s="243">
        <f t="shared" si="101"/>
        <v>200000000</v>
      </c>
      <c r="AW150" s="243">
        <f t="shared" si="101"/>
        <v>602000000</v>
      </c>
      <c r="AX150" s="243">
        <f t="shared" si="101"/>
        <v>0</v>
      </c>
      <c r="AY150" s="243">
        <f t="shared" si="101"/>
        <v>0</v>
      </c>
      <c r="AZ150" s="243">
        <f t="shared" si="101"/>
        <v>208000000</v>
      </c>
      <c r="BA150" s="243">
        <f t="shared" si="101"/>
        <v>0</v>
      </c>
      <c r="BB150" s="243">
        <f t="shared" si="101"/>
        <v>-1886758867.7599983</v>
      </c>
    </row>
    <row r="151" spans="1:58" s="184" customFormat="1" ht="15.75" customHeight="1">
      <c r="A151" s="143"/>
      <c r="B151" s="290"/>
      <c r="C151" s="381" t="s">
        <v>232</v>
      </c>
      <c r="D151" s="381"/>
      <c r="E151" s="382"/>
      <c r="F151" s="287"/>
      <c r="G151" s="289"/>
      <c r="H151" s="149" t="s">
        <v>167</v>
      </c>
      <c r="I151" s="257"/>
      <c r="J151" s="257"/>
      <c r="K151" s="257"/>
      <c r="L151" s="258">
        <f>L156+L159+L162</f>
        <v>11938200</v>
      </c>
      <c r="M151" s="258">
        <f>M156+M159+M162</f>
        <v>1993679.4000000001</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4769000</v>
      </c>
      <c r="AC151" s="258">
        <f>AC156+AC159+AC162</f>
        <v>3902500</v>
      </c>
      <c r="AD151" s="258">
        <f>AD156+AD159+AD162</f>
        <v>0</v>
      </c>
      <c r="AE151" s="258">
        <f>AE156+AE159+AE162</f>
        <v>1353300</v>
      </c>
      <c r="AF151" s="258">
        <f>AF156+AF159+AF162</f>
        <v>11427300</v>
      </c>
      <c r="AG151" s="257"/>
      <c r="AH151" s="257"/>
      <c r="AI151" s="257"/>
      <c r="AJ151" s="258">
        <f>AJ156+AJ159+AJ162</f>
        <v>211000000</v>
      </c>
      <c r="AK151" s="258">
        <f>AK156+AK159+AK162</f>
        <v>0</v>
      </c>
      <c r="AL151" s="258">
        <f>AL156+AL159+AL162</f>
        <v>89000000</v>
      </c>
      <c r="AM151" s="258">
        <f>AM156+AM159+AM162</f>
        <v>300000000</v>
      </c>
      <c r="AN151" s="258">
        <f>AN156+AN159+AN162</f>
        <v>37500000</v>
      </c>
      <c r="AO151" s="259"/>
      <c r="AP151" s="260"/>
      <c r="AQ151" s="258">
        <f>AQ156+AQ159+AQ162</f>
        <v>13931879.4</v>
      </c>
      <c r="AR151" s="258">
        <f>AR156+AR159+AR162</f>
        <v>11427300</v>
      </c>
      <c r="AS151" s="258">
        <f>AS156+AS159+AS162</f>
        <v>337500000</v>
      </c>
      <c r="AT151" s="258">
        <f>AT156+AT159+AT162</f>
        <v>362859179.40000004</v>
      </c>
      <c r="AU151" s="258">
        <f t="shared" ref="AU151:BB151" si="102">AU156+AU159+AU162</f>
        <v>109401310</v>
      </c>
      <c r="AV151" s="258">
        <f t="shared" si="102"/>
        <v>0</v>
      </c>
      <c r="AW151" s="258">
        <f t="shared" si="102"/>
        <v>0</v>
      </c>
      <c r="AX151" s="258">
        <f t="shared" si="102"/>
        <v>0</v>
      </c>
      <c r="AY151" s="258">
        <f t="shared" si="102"/>
        <v>0</v>
      </c>
      <c r="AZ151" s="258">
        <f t="shared" si="102"/>
        <v>208000000</v>
      </c>
      <c r="BA151" s="258">
        <f t="shared" si="102"/>
        <v>0</v>
      </c>
      <c r="BB151" s="258">
        <f t="shared" si="102"/>
        <v>-45457869.399999999</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53000000+158000000</f>
        <v>211000000</v>
      </c>
      <c r="AK152" s="130"/>
      <c r="AL152" s="130">
        <v>39000000</v>
      </c>
      <c r="AM152" s="127">
        <f>AG152*'1. Standard_Cost'!$B$27+'Incremental_Cost Year 4'!AH152*'1. Standard_Cost'!$C$27+'Incremental_Cost Year 4'!AI152*'1. Standard_Cost'!$D$27+'Incremental_Cost Year 4'!AJ152+'Incremental_Cost Year 4'!AL152+AK152</f>
        <v>250000000</v>
      </c>
      <c r="AN152" s="127">
        <f>AM152*'1. Standard_Cost'!$C$31</f>
        <v>37500000</v>
      </c>
      <c r="AO152" s="130"/>
      <c r="AP152" s="256"/>
      <c r="AQ152" s="171">
        <f>L152+M152</f>
        <v>0</v>
      </c>
      <c r="AR152" s="171">
        <f>AF152</f>
        <v>0</v>
      </c>
      <c r="AS152" s="171">
        <f>AM152+AN152</f>
        <v>287500000</v>
      </c>
      <c r="AT152" s="171">
        <f>SUM(AQ152,AR152,AS152)</f>
        <v>287500000</v>
      </c>
      <c r="AU152" s="250">
        <v>92000000</v>
      </c>
      <c r="AV152" s="250"/>
      <c r="AW152" s="250"/>
      <c r="AX152" s="250"/>
      <c r="AY152" s="250"/>
      <c r="AZ152" s="250">
        <v>158000000</v>
      </c>
      <c r="BA152" s="250"/>
      <c r="BB152" s="251">
        <f t="shared" ref="BB152:BB155" si="103">SUM(AU152:BA152)-AT152</f>
        <v>-37500000</v>
      </c>
      <c r="BC152" s="169"/>
      <c r="BD152" s="169"/>
      <c r="BE152" s="169"/>
      <c r="BF152" s="169"/>
    </row>
    <row r="153" spans="1:58" ht="109.2" outlineLevel="2">
      <c r="A153" s="115"/>
      <c r="B153" s="200"/>
      <c r="C153" s="201"/>
      <c r="D153" s="116"/>
      <c r="E153" s="230"/>
      <c r="F153" s="308"/>
      <c r="G153" s="309"/>
      <c r="H153" s="199" t="s">
        <v>466</v>
      </c>
      <c r="I153" s="130" t="s">
        <v>172</v>
      </c>
      <c r="J153" s="126">
        <v>2</v>
      </c>
      <c r="K153" s="126">
        <v>1</v>
      </c>
      <c r="L153" s="125">
        <f>IF(I153&lt;&gt;0,((VLOOKUP(I153,'1. Standard_Cost'!$B$4:$D$11,2)+VLOOKUP(I153,'1. Standard_Cost'!$B$4:$D$11,3))*J153*K153),"0")</f>
        <v>101000</v>
      </c>
      <c r="M153" s="125">
        <f>L153*'1. Standard_Cost'!$F$4</f>
        <v>16867</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v>80</v>
      </c>
      <c r="AB153" s="127">
        <f>+Z153*'1. Standard_Cost'!$B$23+AA153*'1. Standard_Cost'!$C$23</f>
        <v>1520000</v>
      </c>
      <c r="AC153" s="128">
        <v>25000</v>
      </c>
      <c r="AD153" s="129"/>
      <c r="AE153" s="127">
        <f>SUM(AD153,AC153,AB153,Y153,U153,T153,S153,R153)*'1. Standard_Cost'!$B$31</f>
        <v>309000</v>
      </c>
      <c r="AF153" s="127">
        <f>SUM(AE153,AD153,AC153,AB153,Y153,U153,T153,S153,R153)</f>
        <v>1854000</v>
      </c>
      <c r="AG153" s="126"/>
      <c r="AH153" s="126"/>
      <c r="AI153" s="126"/>
      <c r="AJ153" s="130"/>
      <c r="AK153" s="130"/>
      <c r="AL153" s="130"/>
      <c r="AM153" s="127">
        <f>AG153*'1. Standard_Cost'!$B$27+'Incremental_Cost Year 4'!AH153*'1. Standard_Cost'!$C$27+'Incremental_Cost Year 4'!AI153*'1. Standard_Cost'!$D$27+'Incremental_Cost Year 4'!AJ153+'Incremental_Cost Year 4'!AL153+AK153</f>
        <v>0</v>
      </c>
      <c r="AN153" s="127">
        <f>AM153*'1. Standard_Cost'!$C$31</f>
        <v>0</v>
      </c>
      <c r="AO153" s="130"/>
      <c r="AP153" s="256"/>
      <c r="AQ153" s="171">
        <f>L153+M153</f>
        <v>117867</v>
      </c>
      <c r="AR153" s="171">
        <f>AF153</f>
        <v>1854000</v>
      </c>
      <c r="AS153" s="171">
        <f>AM153+AN153</f>
        <v>0</v>
      </c>
      <c r="AT153" s="171">
        <f>SUM(AQ153,AR153,AS153)</f>
        <v>1971867</v>
      </c>
      <c r="AU153" s="250">
        <v>147867</v>
      </c>
      <c r="AV153" s="250"/>
      <c r="AW153" s="250"/>
      <c r="AX153" s="250"/>
      <c r="AY153" s="250"/>
      <c r="AZ153" s="250"/>
      <c r="BA153" s="250"/>
      <c r="BB153" s="251">
        <f t="shared" si="103"/>
        <v>-1824000</v>
      </c>
      <c r="BC153" s="169"/>
      <c r="BD153" s="169"/>
      <c r="BE153" s="169"/>
      <c r="BF153" s="169"/>
    </row>
    <row r="154" spans="1:58" ht="62.4" outlineLevel="2">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f>SUM(AD154,AC154,AB154,Y154,U154,T154,S154,R154)*'1. Standard_Cost'!$B$31</f>
        <v>392000</v>
      </c>
      <c r="AF154" s="127">
        <f>SUM(AE154,AD154,AC154,AB154,Y154,U154,T154,S154,R154)</f>
        <v>2352000</v>
      </c>
      <c r="AG154" s="126"/>
      <c r="AH154" s="126"/>
      <c r="AI154" s="126"/>
      <c r="AJ154" s="130"/>
      <c r="AK154" s="130"/>
      <c r="AL154" s="130"/>
      <c r="AM154" s="127">
        <f>AG154*'1. Standard_Cost'!$B$27+'Incremental_Cost Year 4'!AH154*'1. Standard_Cost'!$C$27+'Incremental_Cost Year 4'!AI154*'1. Standard_Cost'!$D$27+'Incremental_Cost Year 4'!AJ154+'Incremental_Cost Year 4'!AL154+AK154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3"/>
        <v>-2280027.6</v>
      </c>
      <c r="BC154" s="169"/>
      <c r="BD154" s="169"/>
      <c r="BE154" s="169"/>
      <c r="BF154" s="169"/>
    </row>
    <row r="155" spans="1:58" ht="124.8" outlineLevel="2">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26</v>
      </c>
      <c r="AB155" s="127">
        <f>+Z155*'1. Standard_Cost'!$B$23+AA155*'1. Standard_Cost'!$C$23</f>
        <v>494000</v>
      </c>
      <c r="AC155" s="128">
        <v>110000</v>
      </c>
      <c r="AD155" s="129"/>
      <c r="AE155" s="127">
        <f>SUM(AD155,AC155,AB155,Y155,U155,T155,S155,R155)*'1. Standard_Cost'!$B$31</f>
        <v>401300</v>
      </c>
      <c r="AF155" s="127">
        <f>SUM(AE155,AD155,AC155,AB155,Y155,U155,T155,S155,R155)</f>
        <v>2407800</v>
      </c>
      <c r="AG155" s="126"/>
      <c r="AH155" s="126"/>
      <c r="AI155" s="126"/>
      <c r="AJ155" s="130"/>
      <c r="AK155" s="130"/>
      <c r="AL155" s="130"/>
      <c r="AM155" s="127">
        <f>AG155*'1. Standard_Cost'!$B$27+'Incremental_Cost Year 4'!AH155*'1. Standard_Cost'!$C$27+'Incremental_Cost Year 4'!AI155*'1. Standard_Cost'!$D$27+'Incremental_Cost Year 4'!AJ155+'Incremental_Cost Year 4'!AL155+AK155</f>
        <v>0</v>
      </c>
      <c r="AN155" s="127">
        <f>AM155*'1. Standard_Cost'!$C$31</f>
        <v>0</v>
      </c>
      <c r="AO155" s="130"/>
      <c r="AP155" s="256"/>
      <c r="AQ155" s="171">
        <f>L155+M155</f>
        <v>117867</v>
      </c>
      <c r="AR155" s="171">
        <f>AF155</f>
        <v>2407800</v>
      </c>
      <c r="AS155" s="171">
        <f>AM155+AN155</f>
        <v>0</v>
      </c>
      <c r="AT155" s="171">
        <f>SUM(AQ155,AR155,AS155)</f>
        <v>2525667</v>
      </c>
      <c r="AU155" s="250">
        <v>117867</v>
      </c>
      <c r="AV155" s="250"/>
      <c r="AW155" s="250"/>
      <c r="AX155" s="250"/>
      <c r="AY155" s="250"/>
      <c r="AZ155" s="250"/>
      <c r="BA155" s="250"/>
      <c r="BB155" s="251">
        <f t="shared" si="103"/>
        <v>-2407800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484800</v>
      </c>
      <c r="M156" s="127">
        <f>SUM(M152:M155)</f>
        <v>80961.600000000006</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3914000</v>
      </c>
      <c r="AC156" s="127">
        <f>SUM(AC152:AC155)</f>
        <v>195000</v>
      </c>
      <c r="AD156" s="127">
        <f>SUM(AD152:AD155)</f>
        <v>0</v>
      </c>
      <c r="AE156" s="127">
        <f>SUM(AE152:AE155)</f>
        <v>1102300</v>
      </c>
      <c r="AF156" s="127">
        <f>SUM(AF152:AF155)</f>
        <v>6613800</v>
      </c>
      <c r="AG156" s="252"/>
      <c r="AH156" s="252"/>
      <c r="AI156" s="252"/>
      <c r="AJ156" s="127">
        <f>SUM(AJ152:AJ155)</f>
        <v>211000000</v>
      </c>
      <c r="AK156" s="127">
        <f>SUM(AK152:AK155)</f>
        <v>0</v>
      </c>
      <c r="AL156" s="127">
        <f>SUM(AL152:AL155)</f>
        <v>39000000</v>
      </c>
      <c r="AM156" s="127">
        <f>SUM(AM152:AM155)</f>
        <v>250000000</v>
      </c>
      <c r="AN156" s="127">
        <f>SUM(AN152:AN155)</f>
        <v>37500000</v>
      </c>
      <c r="AO156" s="253"/>
      <c r="AP156" s="254"/>
      <c r="AQ156" s="175">
        <f>SUM(AQ152:AQ155)</f>
        <v>565761.6</v>
      </c>
      <c r="AR156" s="175">
        <f>SUM(AR152:AR155)</f>
        <v>6613800</v>
      </c>
      <c r="AS156" s="175">
        <f>SUM(AS152:AS155)</f>
        <v>287500000</v>
      </c>
      <c r="AT156" s="175">
        <f>SUM(AT152:AT155)</f>
        <v>294679561.60000002</v>
      </c>
      <c r="AU156" s="175">
        <f t="shared" ref="AU156:BA156" si="104">SUM(AU152:AU155)</f>
        <v>92667734</v>
      </c>
      <c r="AV156" s="175">
        <f t="shared" si="104"/>
        <v>0</v>
      </c>
      <c r="AW156" s="175">
        <f t="shared" si="104"/>
        <v>0</v>
      </c>
      <c r="AX156" s="175">
        <f t="shared" si="104"/>
        <v>0</v>
      </c>
      <c r="AY156" s="175">
        <f t="shared" si="104"/>
        <v>0</v>
      </c>
      <c r="AZ156" s="175">
        <f t="shared" si="104"/>
        <v>158000000</v>
      </c>
      <c r="BA156" s="175">
        <f t="shared" si="104"/>
        <v>0</v>
      </c>
      <c r="BB156" s="175">
        <f>SUM(BB152:BB155)</f>
        <v>-44011827.600000001</v>
      </c>
      <c r="BC156" s="169"/>
      <c r="BD156" s="169"/>
      <c r="BE156" s="169"/>
      <c r="BF156" s="169"/>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v>50000000</v>
      </c>
      <c r="AM157" s="127">
        <f>AG157*'1. Standard_Cost'!$B$27+'Incremental_Cost Year 4'!AH157*'1. Standard_Cost'!$C$27+'Incremental_Cost Year 4'!AI157*'1. Standard_Cost'!$D$27+'Incremental_Cost Year 4'!AJ157+'Incremental_Cost Year 4'!AL157+AK157</f>
        <v>50000000</v>
      </c>
      <c r="AN157" s="127"/>
      <c r="AO157" s="130"/>
      <c r="AP157" s="256"/>
      <c r="AQ157" s="171">
        <f>L157+M157</f>
        <v>0</v>
      </c>
      <c r="AR157" s="171">
        <f>AF157</f>
        <v>0</v>
      </c>
      <c r="AS157" s="171">
        <f>AM157+AN157</f>
        <v>50000000</v>
      </c>
      <c r="AT157" s="171">
        <f>SUM(AQ157,AR157,AS157)</f>
        <v>50000000</v>
      </c>
      <c r="AU157" s="250"/>
      <c r="AV157" s="250"/>
      <c r="AW157" s="250"/>
      <c r="AX157" s="250"/>
      <c r="AY157" s="250"/>
      <c r="AZ157" s="250">
        <v>50000000</v>
      </c>
      <c r="BA157" s="250"/>
      <c r="BB157" s="251">
        <f t="shared" ref="BB157:BB158" si="105">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4'!AH158*'1. Standard_Cost'!$C$27+'Incremental_Cost Year 4'!AI158*'1. Standard_Cost'!$D$27+'Incremental_Cost Year 4'!AJ158+'Incremental_Cost Year 4'!AL158+AK158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5"/>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50000000</v>
      </c>
      <c r="AM159" s="127">
        <f>SUM(AM157:AM158)</f>
        <v>50000000</v>
      </c>
      <c r="AN159" s="127">
        <f>SUM(AN157:AN158)</f>
        <v>0</v>
      </c>
      <c r="AO159" s="253"/>
      <c r="AP159" s="254"/>
      <c r="AQ159" s="175">
        <f>SUM(AQ157:AQ158)</f>
        <v>0</v>
      </c>
      <c r="AR159" s="175">
        <f>SUM(AR157:AR158)</f>
        <v>0</v>
      </c>
      <c r="AS159" s="175">
        <f>SUM(AS157:AS158)</f>
        <v>50000000</v>
      </c>
      <c r="AT159" s="175">
        <f>SUM(AT157:AT158)</f>
        <v>50000000</v>
      </c>
      <c r="AU159" s="175">
        <f t="shared" ref="AU159:BB159" si="106">SUM(AU157:AU158)</f>
        <v>0</v>
      </c>
      <c r="AV159" s="175">
        <f t="shared" si="106"/>
        <v>0</v>
      </c>
      <c r="AW159" s="175">
        <f t="shared" si="106"/>
        <v>0</v>
      </c>
      <c r="AX159" s="175">
        <f t="shared" si="106"/>
        <v>0</v>
      </c>
      <c r="AY159" s="175">
        <f t="shared" si="106"/>
        <v>0</v>
      </c>
      <c r="AZ159" s="175">
        <f t="shared" si="106"/>
        <v>50000000</v>
      </c>
      <c r="BA159" s="175">
        <f t="shared" si="106"/>
        <v>0</v>
      </c>
      <c r="BB159" s="175">
        <f t="shared" si="106"/>
        <v>0</v>
      </c>
      <c r="BC159" s="169"/>
      <c r="BD159" s="169"/>
      <c r="BE159" s="169"/>
      <c r="BF159" s="169"/>
    </row>
    <row r="160" spans="1:58" ht="93.6" outlineLevel="2">
      <c r="A160" s="115"/>
      <c r="B160" s="200"/>
      <c r="C160" s="201"/>
      <c r="D160" s="328"/>
      <c r="E160" s="328"/>
      <c r="F160" s="328"/>
      <c r="G160" s="328"/>
      <c r="H160" s="199" t="s">
        <v>473</v>
      </c>
      <c r="I160" s="130" t="s">
        <v>5</v>
      </c>
      <c r="J160" s="126">
        <v>1</v>
      </c>
      <c r="K160" s="126">
        <v>6</v>
      </c>
      <c r="L160" s="125">
        <f>IF(I160&lt;&gt;0,((VLOOKUP(I160,'1. Standard_Cost'!$B$4:$D$11,2)+VLOOKUP(I160,'1. Standard_Cost'!$B$4:$D$11,3))*J160*K160),"0")</f>
        <v>424200</v>
      </c>
      <c r="M160" s="125">
        <f>L160*'1. Standard_Cost'!$F$4</f>
        <v>70841.400000000009</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v>45</v>
      </c>
      <c r="AB160" s="127">
        <f>+Z160*'1. Standard_Cost'!$B$23+AA160*'1. Standard_Cost'!$C$23</f>
        <v>855000</v>
      </c>
      <c r="AC160" s="128">
        <v>400000</v>
      </c>
      <c r="AD160" s="129"/>
      <c r="AE160" s="127">
        <f>SUM(AD160,AC160,AB160,Y160,U160,T160,S160,R160)*'1. Standard_Cost'!$B$31</f>
        <v>251000</v>
      </c>
      <c r="AF160" s="127">
        <f>SUM(AE160,AD160,AC160,AB160,Y160,U160,T160,S160,R160)</f>
        <v>1506000</v>
      </c>
      <c r="AG160" s="126"/>
      <c r="AH160" s="126"/>
      <c r="AI160" s="126"/>
      <c r="AJ160" s="130"/>
      <c r="AK160" s="130"/>
      <c r="AL160" s="130"/>
      <c r="AM160" s="127">
        <f>AG160*'1. Standard_Cost'!$B$27+'Incremental_Cost Year 4'!AH160*'1. Standard_Cost'!$C$27+'Incremental_Cost Year 4'!AI160*'1. Standard_Cost'!$D$27+'Incremental_Cost Year 4'!AJ160+'Incremental_Cost Year 4'!AL160+AK160</f>
        <v>0</v>
      </c>
      <c r="AN160" s="127">
        <f>AM160*'1. Standard_Cost'!$C$31</f>
        <v>0</v>
      </c>
      <c r="AO160" s="130"/>
      <c r="AP160" s="256"/>
      <c r="AQ160" s="171">
        <f>L160+M160</f>
        <v>495041.4</v>
      </c>
      <c r="AR160" s="171">
        <f>AF160</f>
        <v>1506000</v>
      </c>
      <c r="AS160" s="171">
        <f>AM160+AN160</f>
        <v>0</v>
      </c>
      <c r="AT160" s="171">
        <f>SUM(AQ160,AR160,AS160)</f>
        <v>2001041.4</v>
      </c>
      <c r="AU160" s="250">
        <v>555000</v>
      </c>
      <c r="AV160" s="250"/>
      <c r="AW160" s="250"/>
      <c r="AX160" s="250"/>
      <c r="AY160" s="250"/>
      <c r="AZ160" s="250"/>
      <c r="BA160" s="250"/>
      <c r="BB160" s="251">
        <f t="shared" ref="BB160:BB161" si="107">SUM(AU160:BA160)-AT160</f>
        <v>-1446041.4</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3307500</v>
      </c>
      <c r="AD161" s="129"/>
      <c r="AE161" s="127"/>
      <c r="AF161" s="127">
        <f>SUM(AE161,AD161,AC161,AB161,Y161,U161,T161,S161,R161)</f>
        <v>3307500</v>
      </c>
      <c r="AG161" s="126"/>
      <c r="AH161" s="126"/>
      <c r="AI161" s="126"/>
      <c r="AJ161" s="130"/>
      <c r="AK161" s="130"/>
      <c r="AL161" s="130"/>
      <c r="AM161" s="127">
        <f>AG161*'1. Standard_Cost'!$B$27+'Incremental_Cost Year 4'!AH161*'1. Standard_Cost'!$C$27+'Incremental_Cost Year 4'!AI161*'1. Standard_Cost'!$D$27+'Incremental_Cost Year 4'!AJ161+'Incremental_Cost Year 4'!AL161+AK161</f>
        <v>0</v>
      </c>
      <c r="AN161" s="127">
        <f>AM161*'1. Standard_Cost'!$C$31</f>
        <v>0</v>
      </c>
      <c r="AO161" s="130"/>
      <c r="AP161" s="256"/>
      <c r="AQ161" s="171">
        <f>L161+M161</f>
        <v>12871076.4</v>
      </c>
      <c r="AR161" s="171">
        <f>AF161</f>
        <v>3307500</v>
      </c>
      <c r="AS161" s="171">
        <f>AM161+AN161</f>
        <v>0</v>
      </c>
      <c r="AT161" s="171">
        <f>SUM(AQ161,AR161,AS161)</f>
        <v>16178576.4</v>
      </c>
      <c r="AU161" s="250">
        <v>16178576</v>
      </c>
      <c r="AV161" s="250"/>
      <c r="AW161" s="250"/>
      <c r="AX161" s="250"/>
      <c r="AY161" s="250"/>
      <c r="AZ161" s="250"/>
      <c r="BA161" s="250"/>
      <c r="BB161" s="251">
        <f t="shared" si="107"/>
        <v>-0.40000000037252903</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11453400</v>
      </c>
      <c r="M162" s="127">
        <f>SUM(M160:M161)</f>
        <v>1912717.8</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855000</v>
      </c>
      <c r="AC162" s="127">
        <f>SUM(AC160:AC161)</f>
        <v>3707500</v>
      </c>
      <c r="AD162" s="127">
        <f>SUM(AD160:AD161)</f>
        <v>0</v>
      </c>
      <c r="AE162" s="127">
        <f>SUM(AE160:AE161)</f>
        <v>251000</v>
      </c>
      <c r="AF162" s="127">
        <f>SUM(AF160:AF161)</f>
        <v>4813500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13366117.800000001</v>
      </c>
      <c r="AR162" s="175">
        <f>SUM(AR160:AR161)</f>
        <v>4813500</v>
      </c>
      <c r="AS162" s="175">
        <f>SUM(AS160:AS161)</f>
        <v>0</v>
      </c>
      <c r="AT162" s="175">
        <f>SUM(AT160:AT161)</f>
        <v>18179617.800000001</v>
      </c>
      <c r="AU162" s="175">
        <f t="shared" ref="AU162:BA162" si="108">SUM(AU160:AU161)</f>
        <v>16733576</v>
      </c>
      <c r="AV162" s="175">
        <f t="shared" si="108"/>
        <v>0</v>
      </c>
      <c r="AW162" s="175">
        <f t="shared" si="108"/>
        <v>0</v>
      </c>
      <c r="AX162" s="175">
        <f t="shared" si="108"/>
        <v>0</v>
      </c>
      <c r="AY162" s="175">
        <f t="shared" si="108"/>
        <v>0</v>
      </c>
      <c r="AZ162" s="175">
        <f t="shared" si="108"/>
        <v>0</v>
      </c>
      <c r="BA162" s="175">
        <f t="shared" si="108"/>
        <v>0</v>
      </c>
      <c r="BB162" s="175">
        <f>SUM(BB160:BB161)</f>
        <v>-1446041.8000000003</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436934800</v>
      </c>
      <c r="M163" s="258">
        <f>M168+M178+M181</f>
        <v>72968111.600000009</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5206388755</v>
      </c>
      <c r="AD163" s="258">
        <f>AD168+AD178+AD181</f>
        <v>0</v>
      </c>
      <c r="AE163" s="258">
        <f>AE168+AE178+AE181</f>
        <v>33151</v>
      </c>
      <c r="AF163" s="258">
        <f>AF168+AF178+AF181</f>
        <v>5206421906</v>
      </c>
      <c r="AG163" s="257"/>
      <c r="AH163" s="257"/>
      <c r="AI163" s="257"/>
      <c r="AJ163" s="258">
        <f>AJ168+AJ178+AJ181</f>
        <v>1897336000</v>
      </c>
      <c r="AK163" s="258">
        <f>AK168+AK178+AK181</f>
        <v>0</v>
      </c>
      <c r="AL163" s="258">
        <f>AL168+AL178+AL181</f>
        <v>377684000</v>
      </c>
      <c r="AM163" s="258">
        <f>AM168+AM178+AM181</f>
        <v>2275020000</v>
      </c>
      <c r="AN163" s="258">
        <f>AN168+AN178+AN181</f>
        <v>341253000</v>
      </c>
      <c r="AO163" s="259"/>
      <c r="AP163" s="260"/>
      <c r="AQ163" s="261">
        <f>AQ168+AQ178+AQ181</f>
        <v>509902911.59999996</v>
      </c>
      <c r="AR163" s="261">
        <f>AR168+AR178+AR181</f>
        <v>5206421906</v>
      </c>
      <c r="AS163" s="261">
        <f>AS168+AS178+AS181</f>
        <v>2616273000</v>
      </c>
      <c r="AT163" s="261">
        <f>AT168+AT178+AT181</f>
        <v>8332597817.5999994</v>
      </c>
      <c r="AU163" s="261">
        <f t="shared" ref="AU163:BB163" si="109">AU168+AU178+AU181</f>
        <v>7189344818.1999998</v>
      </c>
      <c r="AV163" s="261">
        <f t="shared" si="109"/>
        <v>200000000</v>
      </c>
      <c r="AW163" s="261">
        <f t="shared" si="109"/>
        <v>602000000</v>
      </c>
      <c r="AX163" s="261">
        <f t="shared" si="109"/>
        <v>0</v>
      </c>
      <c r="AY163" s="261">
        <f t="shared" si="109"/>
        <v>0</v>
      </c>
      <c r="AZ163" s="261">
        <f t="shared" si="109"/>
        <v>0</v>
      </c>
      <c r="BA163" s="261">
        <f t="shared" si="109"/>
        <v>0</v>
      </c>
      <c r="BB163" s="261">
        <f t="shared" si="109"/>
        <v>-341252999.39999998</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4'!AH164*'1. Standard_Cost'!$C$27+'Incremental_Cost Year 4'!AI164*'1. Standard_Cost'!$D$27+'Incremental_Cost Year 4'!AJ164+'Incremental_Cost Year 4'!AL164+AK164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10">SUM(AU164:BA164)-AT164</f>
        <v>0</v>
      </c>
      <c r="BC164" s="169"/>
      <c r="BD164" s="169"/>
      <c r="BE164" s="169"/>
      <c r="BF164" s="169"/>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4'!AH165*'1. Standard_Cost'!$C$27+'Incremental_Cost Year 4'!AI165*'1. Standard_Cost'!$D$27+'Incremental_Cost Year 4'!AJ165+'Incremental_Cost Year 4'!AL165+AK165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10"/>
        <v>0</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4'!AH166*'1. Standard_Cost'!$C$27+'Incremental_Cost Year 4'!AI166*'1. Standard_Cost'!$D$27+'Incremental_Cost Year 4'!AJ166+'Incremental_Cost Year 4'!AL166+AK166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10"/>
        <v>0</v>
      </c>
      <c r="BC166" s="169"/>
      <c r="BD166" s="169"/>
      <c r="BE166" s="169"/>
      <c r="BF166" s="169"/>
    </row>
    <row r="167" spans="1:58" ht="31.2"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714000000</v>
      </c>
      <c r="AD167" s="129"/>
      <c r="AE167" s="127"/>
      <c r="AF167" s="127">
        <f>SUM(AE167,AD167,AC167,AB167,Y167,U167,T167,S167,R167)</f>
        <v>714000000</v>
      </c>
      <c r="AG167" s="126"/>
      <c r="AH167" s="126"/>
      <c r="AI167" s="126"/>
      <c r="AJ167" s="130"/>
      <c r="AK167" s="130"/>
      <c r="AL167" s="130"/>
      <c r="AM167" s="127">
        <f>AG167*'1. Standard_Cost'!$B$27+'Incremental_Cost Year 4'!AH167*'1. Standard_Cost'!$C$27+'Incremental_Cost Year 4'!AI167*'1. Standard_Cost'!$D$27+'Incremental_Cost Year 4'!AJ167+'Incremental_Cost Year 4'!AL167+AK167</f>
        <v>0</v>
      </c>
      <c r="AN167" s="127">
        <f>AM167*'1. Standard_Cost'!$C$31</f>
        <v>0</v>
      </c>
      <c r="AO167" s="130"/>
      <c r="AP167" s="256"/>
      <c r="AQ167" s="171">
        <f>L167+M167</f>
        <v>450067554</v>
      </c>
      <c r="AR167" s="171">
        <f>AF167</f>
        <v>714000000</v>
      </c>
      <c r="AS167" s="171">
        <f>AM167+AN167</f>
        <v>0</v>
      </c>
      <c r="AT167" s="171">
        <f>SUM(AQ167,AR167,AS167)</f>
        <v>1164067554</v>
      </c>
      <c r="AU167" s="250">
        <v>1164067554</v>
      </c>
      <c r="AV167" s="250"/>
      <c r="AW167" s="250"/>
      <c r="AX167" s="250"/>
      <c r="AY167" s="250"/>
      <c r="AZ167" s="250"/>
      <c r="BA167" s="250"/>
      <c r="BB167" s="251">
        <f t="shared" si="110"/>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714000000</v>
      </c>
      <c r="AD168" s="127">
        <f>SUM(AD164:AD167)</f>
        <v>0</v>
      </c>
      <c r="AE168" s="127">
        <f>SUM(AE164:AE167)</f>
        <v>0</v>
      </c>
      <c r="AF168" s="127">
        <f>SUM(AF164:AF167)</f>
        <v>714000000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714000000</v>
      </c>
      <c r="AS168" s="175">
        <f>SUM(AS164:AS167)</f>
        <v>0</v>
      </c>
      <c r="AT168" s="175">
        <f>SUM(AT164:AT167)</f>
        <v>1164067554</v>
      </c>
      <c r="AU168" s="175">
        <f t="shared" ref="AU168:BA168" si="111">SUM(AU164:AU167)</f>
        <v>1164067554</v>
      </c>
      <c r="AV168" s="175">
        <f t="shared" si="111"/>
        <v>0</v>
      </c>
      <c r="AW168" s="175">
        <f t="shared" si="111"/>
        <v>0</v>
      </c>
      <c r="AX168" s="175">
        <f t="shared" si="111"/>
        <v>0</v>
      </c>
      <c r="AY168" s="175">
        <f t="shared" si="111"/>
        <v>0</v>
      </c>
      <c r="AZ168" s="175">
        <f t="shared" si="111"/>
        <v>0</v>
      </c>
      <c r="BA168" s="175">
        <f t="shared" si="111"/>
        <v>0</v>
      </c>
      <c r="BB168" s="175">
        <f>SUM(BB164:BB167)</f>
        <v>0</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2">SUM(AE169,AD169,AC169,AB169,Y169,U169,T169,S169,R169)</f>
        <v>1320223000</v>
      </c>
      <c r="AG169" s="126"/>
      <c r="AH169" s="126"/>
      <c r="AI169" s="126"/>
      <c r="AJ169" s="130"/>
      <c r="AK169" s="130"/>
      <c r="AL169" s="130"/>
      <c r="AM169" s="127">
        <f>AG169*'1. Standard_Cost'!$B$27+'Incremental_Cost Year 4'!AH169*'1. Standard_Cost'!$C$27+'Incremental_Cost Year 4'!AI169*'1. Standard_Cost'!$D$27+'Incremental_Cost Year 4'!AJ169+'Incremental_Cost Year 4'!AL169+AK169</f>
        <v>0</v>
      </c>
      <c r="AN169" s="127">
        <f>AM169*'1. Standard_Cost'!$C$31</f>
        <v>0</v>
      </c>
      <c r="AO169" s="130"/>
      <c r="AP169" s="256"/>
      <c r="AQ169" s="171">
        <f t="shared" ref="AQ169:AQ177" si="113">L169+M169</f>
        <v>0</v>
      </c>
      <c r="AR169" s="171">
        <f t="shared" ref="AR169:AR177" si="114">AF169</f>
        <v>1320223000</v>
      </c>
      <c r="AS169" s="171">
        <f t="shared" ref="AS169:AS177" si="115">AM169+AN169</f>
        <v>0</v>
      </c>
      <c r="AT169" s="171">
        <f t="shared" ref="AT169:AT177" si="116">SUM(AQ169,AR169,AS169)</f>
        <v>1320223000</v>
      </c>
      <c r="AU169" s="250">
        <v>1320223000</v>
      </c>
      <c r="AV169" s="250"/>
      <c r="AW169" s="250"/>
      <c r="AX169" s="250"/>
      <c r="AY169" s="250"/>
      <c r="AZ169" s="250"/>
      <c r="BA169" s="250"/>
      <c r="BB169" s="251">
        <f t="shared" ref="BB169:BB177" si="117">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2"/>
        <v>946000000</v>
      </c>
      <c r="AG170" s="126"/>
      <c r="AH170" s="126"/>
      <c r="AI170" s="126"/>
      <c r="AJ170" s="130"/>
      <c r="AK170" s="130"/>
      <c r="AL170" s="130"/>
      <c r="AM170" s="127">
        <f>AG170*'1. Standard_Cost'!$B$27+'Incremental_Cost Year 4'!AH170*'1. Standard_Cost'!$C$27+'Incremental_Cost Year 4'!AI170*'1. Standard_Cost'!$D$27+'Incremental_Cost Year 4'!AJ170+'Incremental_Cost Year 4'!AL170+AK170</f>
        <v>0</v>
      </c>
      <c r="AN170" s="127">
        <f>AM170*'1. Standard_Cost'!$C$31</f>
        <v>0</v>
      </c>
      <c r="AO170" s="130"/>
      <c r="AP170" s="256"/>
      <c r="AQ170" s="171">
        <f t="shared" si="113"/>
        <v>0</v>
      </c>
      <c r="AR170" s="171">
        <f t="shared" si="114"/>
        <v>946000000</v>
      </c>
      <c r="AS170" s="171">
        <f t="shared" si="115"/>
        <v>0</v>
      </c>
      <c r="AT170" s="171">
        <f t="shared" si="116"/>
        <v>946000000</v>
      </c>
      <c r="AU170" s="250">
        <v>946000000</v>
      </c>
      <c r="AV170" s="250"/>
      <c r="AW170" s="250"/>
      <c r="AX170" s="250"/>
      <c r="AY170" s="250"/>
      <c r="AZ170" s="250"/>
      <c r="BA170" s="250"/>
      <c r="BB170" s="251">
        <f t="shared" si="117"/>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2"/>
        <v>1790000000</v>
      </c>
      <c r="AG171" s="126"/>
      <c r="AH171" s="126"/>
      <c r="AI171" s="126"/>
      <c r="AJ171" s="130"/>
      <c r="AK171" s="130"/>
      <c r="AL171" s="130"/>
      <c r="AM171" s="127">
        <f>AG171*'1. Standard_Cost'!$B$27+'Incremental_Cost Year 4'!AH171*'1. Standard_Cost'!$C$27+'Incremental_Cost Year 4'!AI171*'1. Standard_Cost'!$D$27+'Incremental_Cost Year 4'!AJ171+'Incremental_Cost Year 4'!AL171+AK171</f>
        <v>0</v>
      </c>
      <c r="AN171" s="127">
        <f>AM171*'1. Standard_Cost'!$C$31</f>
        <v>0</v>
      </c>
      <c r="AO171" s="130"/>
      <c r="AP171" s="256"/>
      <c r="AQ171" s="171">
        <f t="shared" si="113"/>
        <v>0</v>
      </c>
      <c r="AR171" s="171">
        <f t="shared" si="114"/>
        <v>1790000000</v>
      </c>
      <c r="AS171" s="171">
        <f t="shared" si="115"/>
        <v>0</v>
      </c>
      <c r="AT171" s="171">
        <f t="shared" si="116"/>
        <v>1790000000</v>
      </c>
      <c r="AU171" s="250">
        <v>1790000000</v>
      </c>
      <c r="AV171" s="250"/>
      <c r="AW171" s="250"/>
      <c r="AX171" s="250"/>
      <c r="AY171" s="250"/>
      <c r="AZ171" s="250"/>
      <c r="BA171" s="250"/>
      <c r="BB171" s="251">
        <f t="shared" si="117"/>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2"/>
        <v>0</v>
      </c>
      <c r="AG172" s="126"/>
      <c r="AH172" s="126"/>
      <c r="AI172" s="126"/>
      <c r="AJ172" s="130">
        <v>1897336000</v>
      </c>
      <c r="AK172" s="130"/>
      <c r="AL172" s="130">
        <v>377684000</v>
      </c>
      <c r="AM172" s="127">
        <f>AG172*'1. Standard_Cost'!$B$27+'Incremental_Cost Year 4'!AH172*'1. Standard_Cost'!$C$27+'Incremental_Cost Year 4'!AI172*'1. Standard_Cost'!$D$27+'Incremental_Cost Year 4'!AJ172+'Incremental_Cost Year 4'!AL172+AK172</f>
        <v>2275020000</v>
      </c>
      <c r="AN172" s="127">
        <f>AM172*'1. Standard_Cost'!$C$31</f>
        <v>341253000</v>
      </c>
      <c r="AO172" s="130"/>
      <c r="AP172" s="256"/>
      <c r="AQ172" s="171">
        <f t="shared" si="113"/>
        <v>0</v>
      </c>
      <c r="AR172" s="171">
        <f t="shared" si="114"/>
        <v>0</v>
      </c>
      <c r="AS172" s="171">
        <f t="shared" si="115"/>
        <v>2616273000</v>
      </c>
      <c r="AT172" s="171">
        <f t="shared" si="116"/>
        <v>2616273000</v>
      </c>
      <c r="AU172" s="250">
        <v>1473020000</v>
      </c>
      <c r="AV172" s="250">
        <v>200000000</v>
      </c>
      <c r="AW172" s="250">
        <v>602000000</v>
      </c>
      <c r="AX172" s="250"/>
      <c r="AY172" s="250"/>
      <c r="AZ172" s="250"/>
      <c r="BA172" s="250"/>
      <c r="BB172" s="251">
        <f t="shared" si="117"/>
        <v>-341253000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416000000</v>
      </c>
      <c r="AD173" s="129"/>
      <c r="AE173" s="127">
        <f>0</f>
        <v>0</v>
      </c>
      <c r="AF173" s="127">
        <f t="shared" si="112"/>
        <v>416000000</v>
      </c>
      <c r="AG173" s="126"/>
      <c r="AH173" s="126"/>
      <c r="AI173" s="126"/>
      <c r="AJ173" s="130"/>
      <c r="AK173" s="130"/>
      <c r="AL173" s="130"/>
      <c r="AM173" s="127">
        <f>AG173*'1. Standard_Cost'!$B$27+'Incremental_Cost Year 4'!AH173*'1. Standard_Cost'!$C$27+'Incremental_Cost Year 4'!AI173*'1. Standard_Cost'!$D$27+'Incremental_Cost Year 4'!AJ173+'Incremental_Cost Year 4'!AL173+AK173</f>
        <v>0</v>
      </c>
      <c r="AN173" s="127">
        <f>AM173*'1. Standard_Cost'!$C$31</f>
        <v>0</v>
      </c>
      <c r="AO173" s="130"/>
      <c r="AP173" s="256"/>
      <c r="AQ173" s="171">
        <f t="shared" si="113"/>
        <v>58414885.200000003</v>
      </c>
      <c r="AR173" s="171">
        <f t="shared" si="114"/>
        <v>416000000</v>
      </c>
      <c r="AS173" s="171">
        <f t="shared" si="115"/>
        <v>0</v>
      </c>
      <c r="AT173" s="171">
        <f t="shared" si="116"/>
        <v>474414885.19999999</v>
      </c>
      <c r="AU173" s="250">
        <v>474414885.19999999</v>
      </c>
      <c r="AV173" s="250"/>
      <c r="AW173" s="250"/>
      <c r="AX173" s="250"/>
      <c r="AY173" s="250"/>
      <c r="AZ173" s="250"/>
      <c r="BA173" s="250"/>
      <c r="BB173" s="251">
        <f t="shared" si="117"/>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0</f>
        <v>0</v>
      </c>
      <c r="AF174" s="127">
        <f t="shared" si="112"/>
        <v>0</v>
      </c>
      <c r="AG174" s="126"/>
      <c r="AH174" s="126"/>
      <c r="AI174" s="126"/>
      <c r="AJ174" s="130"/>
      <c r="AK174" s="130"/>
      <c r="AL174" s="130"/>
      <c r="AM174" s="127">
        <f>AG174*'1. Standard_Cost'!$B$27+'Incremental_Cost Year 4'!AH174*'1. Standard_Cost'!$C$27+'Incremental_Cost Year 4'!AI174*'1. Standard_Cost'!$D$27+'Incremental_Cost Year 4'!AJ174+'Incremental_Cost Year 4'!AL174+AK174</f>
        <v>0</v>
      </c>
      <c r="AN174" s="127">
        <f>AM174*'1. Standard_Cost'!$C$31</f>
        <v>0</v>
      </c>
      <c r="AO174" s="130"/>
      <c r="AP174" s="256"/>
      <c r="AQ174" s="171">
        <f t="shared" si="113"/>
        <v>0</v>
      </c>
      <c r="AR174" s="171">
        <f t="shared" si="114"/>
        <v>0</v>
      </c>
      <c r="AS174" s="171">
        <f t="shared" si="115"/>
        <v>0</v>
      </c>
      <c r="AT174" s="171">
        <f t="shared" si="116"/>
        <v>0</v>
      </c>
      <c r="AU174" s="250"/>
      <c r="AV174" s="250"/>
      <c r="AW174" s="250"/>
      <c r="AX174" s="250"/>
      <c r="AY174" s="250"/>
      <c r="AZ174" s="250"/>
      <c r="BA174" s="250"/>
      <c r="BB174" s="251">
        <f t="shared" si="117"/>
        <v>0</v>
      </c>
      <c r="BC174" s="169"/>
      <c r="BD174" s="169"/>
      <c r="BE174" s="169"/>
      <c r="BF174" s="169"/>
    </row>
    <row r="175" spans="1:58" ht="46.8"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2"/>
        <v>0</v>
      </c>
      <c r="AG175" s="126"/>
      <c r="AH175" s="126"/>
      <c r="AI175" s="126"/>
      <c r="AJ175" s="130"/>
      <c r="AK175" s="130"/>
      <c r="AL175" s="130"/>
      <c r="AM175" s="127">
        <f>AG175*'1. Standard_Cost'!$B$27+'Incremental_Cost Year 4'!AH175*'1. Standard_Cost'!$C$27+'Incremental_Cost Year 4'!AI175*'1. Standard_Cost'!$D$27+'Incremental_Cost Year 4'!AJ175+'Incremental_Cost Year 4'!AL175+AK175</f>
        <v>0</v>
      </c>
      <c r="AN175" s="127">
        <f>AM175*'1. Standard_Cost'!$C$31</f>
        <v>0</v>
      </c>
      <c r="AO175" s="130"/>
      <c r="AP175" s="256"/>
      <c r="AQ175" s="171">
        <f t="shared" si="113"/>
        <v>0</v>
      </c>
      <c r="AR175" s="171">
        <f t="shared" si="114"/>
        <v>0</v>
      </c>
      <c r="AS175" s="171">
        <f t="shared" si="115"/>
        <v>0</v>
      </c>
      <c r="AT175" s="171">
        <f t="shared" si="116"/>
        <v>0</v>
      </c>
      <c r="AU175" s="250"/>
      <c r="AV175" s="250"/>
      <c r="AW175" s="250"/>
      <c r="AX175" s="250"/>
      <c r="AY175" s="250"/>
      <c r="AZ175" s="250"/>
      <c r="BA175" s="250"/>
      <c r="BB175" s="251">
        <f t="shared" si="117"/>
        <v>0</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2"/>
        <v>168906</v>
      </c>
      <c r="AG176" s="126"/>
      <c r="AH176" s="126"/>
      <c r="AI176" s="126"/>
      <c r="AJ176" s="130"/>
      <c r="AK176" s="130"/>
      <c r="AL176" s="130"/>
      <c r="AM176" s="127">
        <f>AG176*'1. Standard_Cost'!$B$27+'Incremental_Cost Year 4'!AH176*'1. Standard_Cost'!$C$27+'Incremental_Cost Year 4'!AI176*'1. Standard_Cost'!$D$27+'Incremental_Cost Year 4'!AJ176+'Incremental_Cost Year 4'!AL176+AK176</f>
        <v>0</v>
      </c>
      <c r="AN176" s="127">
        <f>AM176*'1. Standard_Cost'!$C$31</f>
        <v>0</v>
      </c>
      <c r="AO176" s="130"/>
      <c r="AP176" s="256"/>
      <c r="AQ176" s="171">
        <f t="shared" si="113"/>
        <v>1172951.7</v>
      </c>
      <c r="AR176" s="171">
        <f t="shared" si="114"/>
        <v>168906</v>
      </c>
      <c r="AS176" s="171">
        <f t="shared" si="115"/>
        <v>0</v>
      </c>
      <c r="AT176" s="171">
        <f t="shared" si="116"/>
        <v>1341857.7</v>
      </c>
      <c r="AU176" s="250">
        <v>1341858</v>
      </c>
      <c r="AV176" s="250"/>
      <c r="AW176" s="250"/>
      <c r="AX176" s="250"/>
      <c r="AY176" s="250"/>
      <c r="AZ176" s="250"/>
      <c r="BA176" s="250"/>
      <c r="BB176" s="251">
        <f t="shared" si="117"/>
        <v>0.30000000004656613</v>
      </c>
      <c r="BC176" s="169"/>
      <c r="BD176" s="169"/>
      <c r="BE176" s="169"/>
      <c r="BF176" s="169"/>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2"/>
        <v>20000000</v>
      </c>
      <c r="AG177" s="126"/>
      <c r="AH177" s="126"/>
      <c r="AI177" s="126"/>
      <c r="AJ177" s="130"/>
      <c r="AK177" s="130"/>
      <c r="AL177" s="130"/>
      <c r="AM177" s="127">
        <f>AG177*'1. Standard_Cost'!$B$27+'Incremental_Cost Year 4'!AH177*'1. Standard_Cost'!$C$27+'Incremental_Cost Year 4'!AI177*'1. Standard_Cost'!$D$27+'Incremental_Cost Year 4'!AJ177+'Incremental_Cost Year 4'!AL177+AK177</f>
        <v>0</v>
      </c>
      <c r="AN177" s="127">
        <f>AM177*'1. Standard_Cost'!$C$31</f>
        <v>0</v>
      </c>
      <c r="AO177" s="130"/>
      <c r="AP177" s="256"/>
      <c r="AQ177" s="171">
        <f t="shared" si="113"/>
        <v>0</v>
      </c>
      <c r="AR177" s="171">
        <f t="shared" si="114"/>
        <v>20000000</v>
      </c>
      <c r="AS177" s="171">
        <f t="shared" si="115"/>
        <v>0</v>
      </c>
      <c r="AT177" s="171">
        <f t="shared" si="116"/>
        <v>20000000</v>
      </c>
      <c r="AU177" s="250">
        <v>20000000</v>
      </c>
      <c r="AV177" s="250"/>
      <c r="AW177" s="250"/>
      <c r="AX177" s="250"/>
      <c r="AY177" s="250"/>
      <c r="AZ177" s="250"/>
      <c r="BA177" s="250"/>
      <c r="BB177" s="251">
        <f t="shared" si="117"/>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4492363755</v>
      </c>
      <c r="AD178" s="127">
        <f>SUM(AD169:AD177)</f>
        <v>0</v>
      </c>
      <c r="AE178" s="127">
        <f>SUM(AE169:AE177)</f>
        <v>28151</v>
      </c>
      <c r="AF178" s="127">
        <f>SUM(AF169:AF177)</f>
        <v>4492391906</v>
      </c>
      <c r="AG178" s="252"/>
      <c r="AH178" s="252"/>
      <c r="AI178" s="252"/>
      <c r="AJ178" s="127">
        <f>SUM(AJ169:AJ177)</f>
        <v>1897336000</v>
      </c>
      <c r="AK178" s="127">
        <f>SUM(AK169:AK177)</f>
        <v>0</v>
      </c>
      <c r="AL178" s="127">
        <f>SUM(AL169:AL177)</f>
        <v>377684000</v>
      </c>
      <c r="AM178" s="127">
        <f>SUM(AM169:AM177)</f>
        <v>2275020000</v>
      </c>
      <c r="AN178" s="127">
        <f>SUM(AN169:AN177)</f>
        <v>341253000</v>
      </c>
      <c r="AO178" s="253"/>
      <c r="AP178" s="254"/>
      <c r="AQ178" s="175">
        <f>SUM(AQ169:AQ177)</f>
        <v>59587836.900000006</v>
      </c>
      <c r="AR178" s="175">
        <f>SUM(AR169:AR177)</f>
        <v>4492391906</v>
      </c>
      <c r="AS178" s="175">
        <f>SUM(AS169:AS177)</f>
        <v>2616273000</v>
      </c>
      <c r="AT178" s="175">
        <f>SUM(AT169:AT177)</f>
        <v>7168252742.8999996</v>
      </c>
      <c r="AU178" s="175">
        <f t="shared" ref="AU178:BA178" si="118">SUM(AU169:AU177)</f>
        <v>6024999743.1999998</v>
      </c>
      <c r="AV178" s="175">
        <f t="shared" si="118"/>
        <v>200000000</v>
      </c>
      <c r="AW178" s="175">
        <f t="shared" si="118"/>
        <v>602000000</v>
      </c>
      <c r="AX178" s="175">
        <f t="shared" si="118"/>
        <v>0</v>
      </c>
      <c r="AY178" s="175">
        <f t="shared" si="118"/>
        <v>0</v>
      </c>
      <c r="AZ178" s="175">
        <f t="shared" si="118"/>
        <v>0</v>
      </c>
      <c r="BA178" s="175">
        <f t="shared" si="118"/>
        <v>0</v>
      </c>
      <c r="BB178" s="175">
        <f>SUM(BB169:BB177)</f>
        <v>-341252999.69999999</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4'!AH179*'1. Standard_Cost'!$C$27+'Incremental_Cost Year 4'!AI179*'1. Standard_Cost'!$D$27+'Incremental_Cost Year 4'!AJ179+'Incremental_Cost Year 4'!AL179+AK179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9">SUM(AU179:BA179)-AT179</f>
        <v>0</v>
      </c>
      <c r="BC179" s="169"/>
      <c r="BD179" s="169"/>
      <c r="BE179" s="169"/>
      <c r="BF179" s="169"/>
    </row>
    <row r="180" spans="1:58" ht="93.6" outlineLevel="2">
      <c r="A180" s="115"/>
      <c r="B180" s="200"/>
      <c r="C180" s="201"/>
      <c r="D180" s="211"/>
      <c r="E180" s="328"/>
      <c r="F180" s="328"/>
      <c r="G180" s="328"/>
      <c r="H180" s="213" t="s">
        <v>488</v>
      </c>
      <c r="I180" s="130" t="s">
        <v>5</v>
      </c>
      <c r="J180" s="126">
        <v>1</v>
      </c>
      <c r="K180" s="126">
        <v>3</v>
      </c>
      <c r="L180" s="125">
        <f>IF(I180&lt;&gt;0,((VLOOKUP(I180,'1. Standard_Cost'!$B$4:$D$11,2)+VLOOKUP(I180,'1. Standard_Cost'!$B$4:$D$11,3))*J180*K180),"0")</f>
        <v>212100</v>
      </c>
      <c r="M180" s="125">
        <f>L180*'1. Standard_Cost'!$F$4</f>
        <v>35420.700000000004</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v>25000</v>
      </c>
      <c r="AD180" s="129"/>
      <c r="AE180" s="127">
        <f>SUM(AD180,AC180,AB180,Y180,U180,T180,S180,R180)*'1. Standard_Cost'!$B$31</f>
        <v>5000</v>
      </c>
      <c r="AF180" s="127">
        <f>SUM(AE180,AD180,AC180,AB180,Y180,U180,T180,S180,R180)</f>
        <v>30000</v>
      </c>
      <c r="AG180" s="126"/>
      <c r="AH180" s="126"/>
      <c r="AI180" s="126"/>
      <c r="AJ180" s="130"/>
      <c r="AK180" s="130"/>
      <c r="AL180" s="130"/>
      <c r="AM180" s="127">
        <f>AG180*'1. Standard_Cost'!$B$27+'Incremental_Cost Year 4'!AH180*'1. Standard_Cost'!$C$27+'Incremental_Cost Year 4'!AI180*'1. Standard_Cost'!$D$27+'Incremental_Cost Year 4'!AJ180+'Incremental_Cost Year 4'!AL180+AK180</f>
        <v>0</v>
      </c>
      <c r="AN180" s="127">
        <f>AM180*'1. Standard_Cost'!$C$31</f>
        <v>0</v>
      </c>
      <c r="AO180" s="130"/>
      <c r="AP180" s="256"/>
      <c r="AQ180" s="171">
        <f>L180+M180</f>
        <v>247520.7</v>
      </c>
      <c r="AR180" s="171">
        <f>AF180</f>
        <v>30000</v>
      </c>
      <c r="AS180" s="171">
        <f>AM180+AN180</f>
        <v>0</v>
      </c>
      <c r="AT180" s="171">
        <f>SUM(AQ180,AR180,AS180)</f>
        <v>277520.7</v>
      </c>
      <c r="AU180" s="250">
        <v>277521</v>
      </c>
      <c r="AV180" s="250"/>
      <c r="AW180" s="250"/>
      <c r="AX180" s="250"/>
      <c r="AY180" s="250"/>
      <c r="AZ180" s="250"/>
      <c r="BA180" s="250"/>
      <c r="BB180" s="251">
        <f t="shared" si="119"/>
        <v>0.29999999998835847</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212100</v>
      </c>
      <c r="M181" s="127">
        <f>SUM(M179:M180)</f>
        <v>35420.700000000004</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25000</v>
      </c>
      <c r="AD181" s="127">
        <f>SUM(AD179:AD180)</f>
        <v>0</v>
      </c>
      <c r="AE181" s="127">
        <f>SUM(AE179:AE180)</f>
        <v>5000</v>
      </c>
      <c r="AF181" s="127">
        <f>SUM(AF179:AF180)</f>
        <v>30000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247520.7</v>
      </c>
      <c r="AR181" s="175">
        <f>SUM(AR179:AR180)</f>
        <v>30000</v>
      </c>
      <c r="AS181" s="175">
        <f>SUM(AS179:AS180)</f>
        <v>0</v>
      </c>
      <c r="AT181" s="175">
        <f>SUM(AT179:AT180)</f>
        <v>277520.7</v>
      </c>
      <c r="AU181" s="175">
        <f t="shared" ref="AU181:BB181" si="120">SUM(AU179:AU180)</f>
        <v>277521</v>
      </c>
      <c r="AV181" s="175">
        <f t="shared" si="120"/>
        <v>0</v>
      </c>
      <c r="AW181" s="175">
        <f t="shared" si="120"/>
        <v>0</v>
      </c>
      <c r="AX181" s="175">
        <f t="shared" si="120"/>
        <v>0</v>
      </c>
      <c r="AY181" s="175">
        <f t="shared" si="120"/>
        <v>0</v>
      </c>
      <c r="AZ181" s="175">
        <f t="shared" si="120"/>
        <v>0</v>
      </c>
      <c r="BA181" s="175">
        <f t="shared" si="120"/>
        <v>0</v>
      </c>
      <c r="BB181" s="175">
        <f t="shared" si="120"/>
        <v>0.29999999998835847</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10537540923.701799</v>
      </c>
      <c r="M182" s="258">
        <f>M190+M193+M196</f>
        <v>1759769334.2582006</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0</v>
      </c>
      <c r="AC182" s="258">
        <f>AC190+AC193+AC196</f>
        <v>9006887000</v>
      </c>
      <c r="AD182" s="258">
        <f>AD190+AD193+AD196</f>
        <v>0</v>
      </c>
      <c r="AE182" s="258">
        <f>AE190+AE193+AE196</f>
        <v>1800076400</v>
      </c>
      <c r="AF182" s="258">
        <f>AF190+AF193+AF196</f>
        <v>10807073400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12297310257.960001</v>
      </c>
      <c r="AR182" s="261">
        <f>AR190+AR193+AR196</f>
        <v>10807073400</v>
      </c>
      <c r="AS182" s="261">
        <f>AS190+AS193+AS196</f>
        <v>0</v>
      </c>
      <c r="AT182" s="261">
        <f>AT190+AT193+AT196</f>
        <v>23104383657.959999</v>
      </c>
      <c r="AU182" s="261">
        <f t="shared" ref="AU182:BA182" si="121">AU190+AU193+AU196</f>
        <v>21604335659</v>
      </c>
      <c r="AV182" s="261">
        <f t="shared" si="121"/>
        <v>0</v>
      </c>
      <c r="AW182" s="261">
        <f t="shared" si="121"/>
        <v>0</v>
      </c>
      <c r="AX182" s="261">
        <f t="shared" si="121"/>
        <v>0</v>
      </c>
      <c r="AY182" s="261">
        <f t="shared" si="121"/>
        <v>0</v>
      </c>
      <c r="AZ182" s="261">
        <f t="shared" si="121"/>
        <v>0</v>
      </c>
      <c r="BA182" s="261">
        <f t="shared" si="121"/>
        <v>0</v>
      </c>
      <c r="BB182" s="261">
        <f>BB190+BB193+BB196</f>
        <v>-1500047998.9599984</v>
      </c>
      <c r="BC182" s="184"/>
      <c r="BD182" s="184"/>
      <c r="BE182" s="184"/>
      <c r="BF182" s="184"/>
    </row>
    <row r="183" spans="1:58" ht="93.6" outlineLevel="2">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9000000000</v>
      </c>
      <c r="AD183" s="129"/>
      <c r="AE183" s="127">
        <f>SUM(AD183,AC183,AB183,Y183,U183,T183,S183,R183)*'1. Standard_Cost'!$B$31</f>
        <v>1800000000</v>
      </c>
      <c r="AF183" s="127">
        <f t="shared" ref="AF183:AF189" si="122">SUM(AE183,AD183,AC183,AB183,Y183,U183,T183,S183,R183)</f>
        <v>10800000000</v>
      </c>
      <c r="AG183" s="126"/>
      <c r="AH183" s="126"/>
      <c r="AI183" s="126"/>
      <c r="AJ183" s="130"/>
      <c r="AK183" s="130"/>
      <c r="AL183" s="130"/>
      <c r="AM183" s="127">
        <f>AG183*'1. Standard_Cost'!$B$27+'Incremental_Cost Year 4'!AH183*'1. Standard_Cost'!$C$27+'Incremental_Cost Year 4'!AI183*'1. Standard_Cost'!$D$27+'Incremental_Cost Year 4'!AJ183+'Incremental_Cost Year 4'!AL183+AK183</f>
        <v>0</v>
      </c>
      <c r="AN183" s="127">
        <f>AM183*'1. Standard_Cost'!$C$31</f>
        <v>0</v>
      </c>
      <c r="AO183" s="130"/>
      <c r="AP183" s="256"/>
      <c r="AQ183" s="171">
        <f t="shared" ref="AQ183:AQ189" si="123">L183+M183</f>
        <v>10774081029.6</v>
      </c>
      <c r="AR183" s="171">
        <f t="shared" ref="AR183:AR189" si="124">AF183</f>
        <v>10800000000</v>
      </c>
      <c r="AS183" s="171">
        <f t="shared" ref="AS183:AS189" si="125">AM183+AN183</f>
        <v>0</v>
      </c>
      <c r="AT183" s="171">
        <f t="shared" ref="AT183:AT189" si="126">SUM(AQ183,AR183,AS183)</f>
        <v>21574081029.599998</v>
      </c>
      <c r="AU183" s="250">
        <v>21574081030</v>
      </c>
      <c r="AV183" s="250"/>
      <c r="AW183" s="250"/>
      <c r="AX183" s="250"/>
      <c r="AY183" s="250"/>
      <c r="AZ183" s="250"/>
      <c r="BA183" s="250"/>
      <c r="BB183" s="251">
        <f t="shared" ref="BB183:BB189" si="127">SUM(AU183:BA183)-AT183</f>
        <v>0.40000152587890625</v>
      </c>
      <c r="BC183" s="169"/>
      <c r="BD183" s="169"/>
      <c r="BE183" s="169"/>
      <c r="BF183" s="169"/>
    </row>
    <row r="184" spans="1:58" ht="78" outlineLevel="2">
      <c r="A184" s="115"/>
      <c r="B184" s="200"/>
      <c r="C184" s="330"/>
      <c r="D184" s="343"/>
      <c r="E184" s="328"/>
      <c r="F184" s="328"/>
      <c r="G184" s="328"/>
      <c r="H184" s="213" t="s">
        <v>543</v>
      </c>
      <c r="I184" s="374"/>
      <c r="J184" s="375"/>
      <c r="K184" s="375"/>
      <c r="L184" s="125">
        <f>1500000000/1.167</f>
        <v>1285347043.7017994</v>
      </c>
      <c r="M184" s="125">
        <f>L184*'1. Standard_Cost'!$F$4</f>
        <v>214652956.29820052</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2"/>
        <v>0</v>
      </c>
      <c r="AG184" s="126"/>
      <c r="AH184" s="126"/>
      <c r="AI184" s="126"/>
      <c r="AJ184" s="130"/>
      <c r="AK184" s="130"/>
      <c r="AL184" s="130"/>
      <c r="AM184" s="127">
        <f>AG184*'1. Standard_Cost'!$B$27+'Incremental_Cost Year 4'!AH184*'1. Standard_Cost'!$C$27+'Incremental_Cost Year 4'!AI184*'1. Standard_Cost'!$D$27+'Incremental_Cost Year 4'!AJ184+'Incremental_Cost Year 4'!AL184+AK184</f>
        <v>0</v>
      </c>
      <c r="AN184" s="127">
        <f>AM184*'1. Standard_Cost'!$C$31</f>
        <v>0</v>
      </c>
      <c r="AO184" s="130"/>
      <c r="AP184" s="256"/>
      <c r="AQ184" s="171">
        <f t="shared" si="123"/>
        <v>1500000000</v>
      </c>
      <c r="AR184" s="171">
        <f t="shared" si="124"/>
        <v>0</v>
      </c>
      <c r="AS184" s="171">
        <f t="shared" si="125"/>
        <v>0</v>
      </c>
      <c r="AT184" s="171">
        <f t="shared" si="126"/>
        <v>1500000000</v>
      </c>
      <c r="AU184" s="250"/>
      <c r="AV184" s="250"/>
      <c r="AW184" s="250"/>
      <c r="AX184" s="250"/>
      <c r="AY184" s="250"/>
      <c r="AZ184" s="250"/>
      <c r="BA184" s="250"/>
      <c r="BB184" s="251">
        <f t="shared" si="127"/>
        <v>-1500000000</v>
      </c>
      <c r="BC184" s="169"/>
      <c r="BD184" s="169"/>
      <c r="BE184" s="169"/>
      <c r="BF184" s="169"/>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2"/>
        <v>0</v>
      </c>
      <c r="AG185" s="126"/>
      <c r="AH185" s="126"/>
      <c r="AI185" s="126"/>
      <c r="AJ185" s="130"/>
      <c r="AK185" s="130"/>
      <c r="AL185" s="130"/>
      <c r="AM185" s="127">
        <f>AG185*'1. Standard_Cost'!$B$27+'Incremental_Cost Year 4'!AH185*'1. Standard_Cost'!$C$27+'Incremental_Cost Year 4'!AI185*'1. Standard_Cost'!$D$27+'Incremental_Cost Year 4'!AJ185+'Incremental_Cost Year 4'!AL185+AK185</f>
        <v>0</v>
      </c>
      <c r="AN185" s="127">
        <f>AM185*'1. Standard_Cost'!$C$31</f>
        <v>0</v>
      </c>
      <c r="AO185" s="130"/>
      <c r="AP185" s="256"/>
      <c r="AQ185" s="171">
        <f t="shared" si="123"/>
        <v>0</v>
      </c>
      <c r="AR185" s="171">
        <f t="shared" si="124"/>
        <v>0</v>
      </c>
      <c r="AS185" s="171">
        <f t="shared" si="125"/>
        <v>0</v>
      </c>
      <c r="AT185" s="171">
        <f t="shared" si="126"/>
        <v>0</v>
      </c>
      <c r="AU185" s="250"/>
      <c r="AV185" s="250"/>
      <c r="AW185" s="250"/>
      <c r="AX185" s="250"/>
      <c r="AY185" s="250"/>
      <c r="AZ185" s="250"/>
      <c r="BA185" s="250"/>
      <c r="BB185" s="251">
        <f t="shared" si="127"/>
        <v>0</v>
      </c>
      <c r="BC185" s="169"/>
      <c r="BD185" s="169"/>
      <c r="BE185" s="169"/>
      <c r="BF185" s="169"/>
    </row>
    <row r="186" spans="1:58" ht="78" outlineLevel="2">
      <c r="A186" s="115"/>
      <c r="B186" s="200"/>
      <c r="C186" s="330"/>
      <c r="D186" s="343"/>
      <c r="E186" s="328"/>
      <c r="F186" s="328"/>
      <c r="G186" s="328"/>
      <c r="H186" s="199" t="s">
        <v>492</v>
      </c>
      <c r="I186" s="130" t="s">
        <v>5</v>
      </c>
      <c r="J186" s="126">
        <v>1</v>
      </c>
      <c r="K186" s="126">
        <v>5</v>
      </c>
      <c r="L186" s="125">
        <f>IF(I186&lt;&gt;0,((VLOOKUP(I186,'1. Standard_Cost'!$B$4:$D$11,2)+VLOOKUP(I186,'1. Standard_Cost'!$B$4:$D$11,3))*J186*K186),"0")</f>
        <v>353500</v>
      </c>
      <c r="M186" s="125">
        <f>L186*'1. Standard_Cost'!$F$4</f>
        <v>59034.5</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v>42000</v>
      </c>
      <c r="AD186" s="129"/>
      <c r="AE186" s="127">
        <f>SUM(AD186,AC186,AB186,Y186,U186,T186,S186,R186)*'1. Standard_Cost'!$B$31</f>
        <v>8400</v>
      </c>
      <c r="AF186" s="127">
        <f t="shared" si="122"/>
        <v>50400</v>
      </c>
      <c r="AG186" s="126"/>
      <c r="AH186" s="126"/>
      <c r="AI186" s="126"/>
      <c r="AJ186" s="130"/>
      <c r="AK186" s="130"/>
      <c r="AL186" s="130"/>
      <c r="AM186" s="127">
        <f>AG186*'1. Standard_Cost'!$B$27+'Incremental_Cost Year 4'!AH186*'1. Standard_Cost'!$C$27+'Incremental_Cost Year 4'!AI186*'1. Standard_Cost'!$D$27+'Incremental_Cost Year 4'!AJ186+'Incremental_Cost Year 4'!AL186+AK186</f>
        <v>0</v>
      </c>
      <c r="AN186" s="127">
        <f>AM186*'1. Standard_Cost'!$C$31</f>
        <v>0</v>
      </c>
      <c r="AO186" s="130"/>
      <c r="AP186" s="256"/>
      <c r="AQ186" s="171">
        <f t="shared" si="123"/>
        <v>412534.5</v>
      </c>
      <c r="AR186" s="171">
        <f t="shared" si="124"/>
        <v>50400</v>
      </c>
      <c r="AS186" s="171">
        <f t="shared" si="125"/>
        <v>0</v>
      </c>
      <c r="AT186" s="171">
        <f t="shared" si="126"/>
        <v>462934.5</v>
      </c>
      <c r="AU186" s="250">
        <v>462935</v>
      </c>
      <c r="AV186" s="250"/>
      <c r="AW186" s="250"/>
      <c r="AX186" s="250"/>
      <c r="AY186" s="250"/>
      <c r="AZ186" s="250"/>
      <c r="BA186" s="250"/>
      <c r="BB186" s="251">
        <f t="shared" si="127"/>
        <v>0.5</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2"/>
        <v>0</v>
      </c>
      <c r="AG187" s="126"/>
      <c r="AH187" s="126"/>
      <c r="AI187" s="126"/>
      <c r="AJ187" s="130"/>
      <c r="AK187" s="130"/>
      <c r="AL187" s="130"/>
      <c r="AM187" s="127">
        <f>AG187*'1. Standard_Cost'!$B$27+'Incremental_Cost Year 4'!AH187*'1. Standard_Cost'!$C$27+'Incremental_Cost Year 4'!AI187*'1. Standard_Cost'!$D$27+'Incremental_Cost Year 4'!AJ187+'Incremental_Cost Year 4'!AL187+AK187</f>
        <v>0</v>
      </c>
      <c r="AN187" s="127">
        <f>AM187*'1. Standard_Cost'!$C$31</f>
        <v>0</v>
      </c>
      <c r="AO187" s="130"/>
      <c r="AP187" s="256"/>
      <c r="AQ187" s="171">
        <f t="shared" si="123"/>
        <v>0</v>
      </c>
      <c r="AR187" s="171">
        <f t="shared" si="124"/>
        <v>0</v>
      </c>
      <c r="AS187" s="171">
        <f t="shared" si="125"/>
        <v>0</v>
      </c>
      <c r="AT187" s="171">
        <f t="shared" si="126"/>
        <v>0</v>
      </c>
      <c r="AU187" s="250"/>
      <c r="AV187" s="250"/>
      <c r="AW187" s="250"/>
      <c r="AX187" s="250"/>
      <c r="AY187" s="250"/>
      <c r="AZ187" s="250"/>
      <c r="BA187" s="250"/>
      <c r="BB187" s="251">
        <f t="shared" si="127"/>
        <v>0</v>
      </c>
      <c r="BC187" s="169"/>
      <c r="BD187" s="169"/>
      <c r="BE187" s="169"/>
      <c r="BF187" s="169"/>
    </row>
    <row r="188" spans="1:58" ht="78" outlineLevel="2">
      <c r="A188" s="115"/>
      <c r="B188" s="200"/>
      <c r="C188" s="330"/>
      <c r="D188" s="343"/>
      <c r="E188" s="328"/>
      <c r="F188" s="328"/>
      <c r="G188" s="328"/>
      <c r="H188" s="199" t="s">
        <v>494</v>
      </c>
      <c r="I188" s="130" t="s">
        <v>5</v>
      </c>
      <c r="J188" s="126">
        <v>2</v>
      </c>
      <c r="K188" s="126">
        <v>5</v>
      </c>
      <c r="L188" s="125">
        <f>IF(I188&lt;&gt;0,((VLOOKUP(I188,'1. Standard_Cost'!$B$4:$D$11,2)+VLOOKUP(I188,'1. Standard_Cost'!$B$4:$D$11,3))*J188*K188),"0")</f>
        <v>707000</v>
      </c>
      <c r="M188" s="125">
        <f>L188*'1. Standard_Cost'!$F$4</f>
        <v>118069</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v>90000</v>
      </c>
      <c r="AD188" s="129"/>
      <c r="AE188" s="127">
        <f>SUM(AD188,AC188,AB188,Y188,U188,T188,S188,R188)*'1. Standard_Cost'!$B$31</f>
        <v>18000</v>
      </c>
      <c r="AF188" s="127">
        <f t="shared" si="122"/>
        <v>108000</v>
      </c>
      <c r="AG188" s="126"/>
      <c r="AH188" s="126"/>
      <c r="AI188" s="126"/>
      <c r="AJ188" s="130"/>
      <c r="AK188" s="130"/>
      <c r="AL188" s="130"/>
      <c r="AM188" s="127">
        <f>AG188*'1. Standard_Cost'!$B$27+'Incremental_Cost Year 4'!AH188*'1. Standard_Cost'!$C$27+'Incremental_Cost Year 4'!AI188*'1. Standard_Cost'!$D$27+'Incremental_Cost Year 4'!AJ188+'Incremental_Cost Year 4'!AL188+AK188</f>
        <v>0</v>
      </c>
      <c r="AN188" s="127">
        <f>AM188*'1. Standard_Cost'!$C$31</f>
        <v>0</v>
      </c>
      <c r="AO188" s="130"/>
      <c r="AP188" s="256"/>
      <c r="AQ188" s="171">
        <f t="shared" si="123"/>
        <v>825069</v>
      </c>
      <c r="AR188" s="171">
        <f t="shared" si="124"/>
        <v>108000</v>
      </c>
      <c r="AS188" s="171">
        <f t="shared" si="125"/>
        <v>0</v>
      </c>
      <c r="AT188" s="171">
        <f t="shared" si="126"/>
        <v>933069</v>
      </c>
      <c r="AU188" s="250">
        <v>933069</v>
      </c>
      <c r="AV188" s="250"/>
      <c r="AW188" s="250"/>
      <c r="AX188" s="250"/>
      <c r="AY188" s="250"/>
      <c r="AZ188" s="250"/>
      <c r="BA188" s="250"/>
      <c r="BB188" s="251">
        <f t="shared" si="127"/>
        <v>0</v>
      </c>
      <c r="BC188" s="169"/>
      <c r="BD188" s="169"/>
      <c r="BE188" s="169"/>
      <c r="BF188" s="169"/>
    </row>
    <row r="189" spans="1:58" ht="46.8"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2"/>
        <v>0</v>
      </c>
      <c r="AG189" s="126"/>
      <c r="AH189" s="126"/>
      <c r="AI189" s="126"/>
      <c r="AJ189" s="130"/>
      <c r="AK189" s="130"/>
      <c r="AL189" s="130"/>
      <c r="AM189" s="127">
        <f>AG189*'1. Standard_Cost'!$B$27+'Incremental_Cost Year 4'!AH189*'1. Standard_Cost'!$C$27+'Incremental_Cost Year 4'!AI189*'1. Standard_Cost'!$D$27+'Incremental_Cost Year 4'!AJ189+'Incremental_Cost Year 4'!AL189+AK189</f>
        <v>0</v>
      </c>
      <c r="AN189" s="127">
        <f>AM189*'1. Standard_Cost'!$C$31</f>
        <v>0</v>
      </c>
      <c r="AO189" s="130"/>
      <c r="AP189" s="256"/>
      <c r="AQ189" s="171">
        <f t="shared" si="123"/>
        <v>0</v>
      </c>
      <c r="AR189" s="171">
        <f t="shared" si="124"/>
        <v>0</v>
      </c>
      <c r="AS189" s="171">
        <f t="shared" si="125"/>
        <v>0</v>
      </c>
      <c r="AT189" s="171">
        <f t="shared" si="126"/>
        <v>0</v>
      </c>
      <c r="AU189" s="250"/>
      <c r="AV189" s="250"/>
      <c r="AW189" s="250"/>
      <c r="AX189" s="250"/>
      <c r="AY189" s="250"/>
      <c r="AZ189" s="250"/>
      <c r="BA189" s="250"/>
      <c r="BB189" s="251">
        <f t="shared" si="127"/>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10518696343.701799</v>
      </c>
      <c r="M190" s="127">
        <f>SUM(M183:M189)</f>
        <v>1756622289.3982008</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9000132000</v>
      </c>
      <c r="AD190" s="127">
        <f>SUM(AD183:AD188)</f>
        <v>0</v>
      </c>
      <c r="AE190" s="127">
        <f>SUM(AE183:AE189)</f>
        <v>1800026400</v>
      </c>
      <c r="AF190" s="127">
        <f>SUM(AF183:AF189)</f>
        <v>10800158400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12275318633.1</v>
      </c>
      <c r="AR190" s="175">
        <f>SUM(AR183:AR189)</f>
        <v>10800158400</v>
      </c>
      <c r="AS190" s="175">
        <f>SUM(AS183:AS189)</f>
        <v>0</v>
      </c>
      <c r="AT190" s="175">
        <f>SUM(AT183:AT189)</f>
        <v>23075477033.099998</v>
      </c>
      <c r="AU190" s="175">
        <f t="shared" ref="AU190:BA190" si="128">SUM(AU183:AU188)</f>
        <v>21575477034</v>
      </c>
      <c r="AV190" s="175">
        <f t="shared" si="128"/>
        <v>0</v>
      </c>
      <c r="AW190" s="175">
        <f t="shared" si="128"/>
        <v>0</v>
      </c>
      <c r="AX190" s="175">
        <f t="shared" si="128"/>
        <v>0</v>
      </c>
      <c r="AY190" s="175">
        <f t="shared" si="128"/>
        <v>0</v>
      </c>
      <c r="AZ190" s="175">
        <f t="shared" si="128"/>
        <v>0</v>
      </c>
      <c r="BA190" s="175">
        <f t="shared" si="128"/>
        <v>0</v>
      </c>
      <c r="BB190" s="175">
        <f>SUM(BB183:BB189)</f>
        <v>-1499999999.0999985</v>
      </c>
      <c r="BC190" s="169"/>
      <c r="BD190" s="169"/>
      <c r="BE190" s="169"/>
      <c r="BF190" s="169"/>
    </row>
    <row r="191" spans="1:58" ht="46.8"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6615000</v>
      </c>
      <c r="AD191" s="129"/>
      <c r="AE191" s="127"/>
      <c r="AF191" s="127">
        <f>SUM(AE191,AD191,AC191,AB191,Y191,U191,T191,S191,R191)</f>
        <v>6615000</v>
      </c>
      <c r="AG191" s="126"/>
      <c r="AH191" s="126"/>
      <c r="AI191" s="126"/>
      <c r="AJ191" s="130"/>
      <c r="AK191" s="130"/>
      <c r="AL191" s="130"/>
      <c r="AM191" s="127">
        <f>AG191*'1. Standard_Cost'!$B$27+'Incremental_Cost Year 4'!AH191*'1. Standard_Cost'!$C$27+'Incremental_Cost Year 4'!AI191*'1. Standard_Cost'!$D$27+'Incremental_Cost Year 4'!AJ191+'Incremental_Cost Year 4'!AL191+AK191</f>
        <v>0</v>
      </c>
      <c r="AN191" s="127">
        <f>AM191*'1. Standard_Cost'!$C$31</f>
        <v>0</v>
      </c>
      <c r="AO191" s="130"/>
      <c r="AP191" s="256"/>
      <c r="AQ191" s="171">
        <f>L191+M191</f>
        <v>19801656</v>
      </c>
      <c r="AR191" s="171">
        <f>AF191</f>
        <v>6615000</v>
      </c>
      <c r="AS191" s="171">
        <f>AM191+AN191</f>
        <v>0</v>
      </c>
      <c r="AT191" s="171">
        <f>SUM(AQ191,AR191,AS191)</f>
        <v>26416656</v>
      </c>
      <c r="AU191" s="250">
        <v>26416656</v>
      </c>
      <c r="AV191" s="250"/>
      <c r="AW191" s="250"/>
      <c r="AX191" s="250"/>
      <c r="AY191" s="250"/>
      <c r="AZ191" s="250"/>
      <c r="BA191" s="250"/>
      <c r="BB191" s="251">
        <f t="shared" ref="BB191:BB192" si="129">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4'!AH192*'1. Standard_Cost'!$C$27+'Incremental_Cost Year 4'!AI192*'1. Standard_Cost'!$D$27+'Incremental_Cost Year 4'!AJ192+'Incremental_Cost Year 4'!AL192+AK192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29"/>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6665000</v>
      </c>
      <c r="AD193" s="127">
        <f>SUM(AD191:AD192)</f>
        <v>0</v>
      </c>
      <c r="AE193" s="127">
        <f>SUM(AE191:AE192)</f>
        <v>10000</v>
      </c>
      <c r="AF193" s="127">
        <f>SUM(AF191:AF192)</f>
        <v>6675000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6675000</v>
      </c>
      <c r="AS193" s="175">
        <f>SUM(AS191:AS192)</f>
        <v>0</v>
      </c>
      <c r="AT193" s="175">
        <f>SUM(AT191:AT192)</f>
        <v>27891060</v>
      </c>
      <c r="AU193" s="175">
        <f t="shared" ref="AU193:BA193" si="130">SUM(AU191:AU192)</f>
        <v>27891060</v>
      </c>
      <c r="AV193" s="175">
        <f t="shared" si="130"/>
        <v>0</v>
      </c>
      <c r="AW193" s="175">
        <f t="shared" si="130"/>
        <v>0</v>
      </c>
      <c r="AX193" s="175">
        <f t="shared" si="130"/>
        <v>0</v>
      </c>
      <c r="AY193" s="175">
        <f t="shared" si="130"/>
        <v>0</v>
      </c>
      <c r="AZ193" s="175">
        <f t="shared" si="130"/>
        <v>0</v>
      </c>
      <c r="BA193" s="175">
        <f t="shared" si="130"/>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4'!AH194*'1. Standard_Cost'!$C$27+'Incremental_Cost Year 4'!AI194*'1. Standard_Cost'!$D$27+'Incremental_Cost Year 4'!AJ194+'Incremental_Cost Year 4'!AL194+AK194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1">SUM(AU194:BA194)-AT194</f>
        <v>-9.9999999976716936E-2</v>
      </c>
      <c r="BC194" s="169"/>
      <c r="BD194" s="169"/>
      <c r="BE194" s="169"/>
      <c r="BF194" s="169"/>
    </row>
    <row r="195" spans="1:58" ht="46.8" outlineLevel="2">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4'!AH195*'1. Standard_Cost'!$C$27+'Incremental_Cost Year 4'!AI195*'1. Standard_Cost'!$D$27+'Incremental_Cost Year 4'!AJ195+'Incremental_Cost Year 4'!AL195+AK195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31"/>
        <v>-47999.760000000009</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32">SUM(AU194:AU195)</f>
        <v>967565</v>
      </c>
      <c r="AV196" s="175">
        <f t="shared" si="132"/>
        <v>0</v>
      </c>
      <c r="AW196" s="175">
        <f t="shared" si="132"/>
        <v>0</v>
      </c>
      <c r="AX196" s="175">
        <f t="shared" si="132"/>
        <v>0</v>
      </c>
      <c r="AY196" s="175">
        <f t="shared" si="132"/>
        <v>0</v>
      </c>
      <c r="AZ196" s="175">
        <f t="shared" si="132"/>
        <v>0</v>
      </c>
      <c r="BA196" s="175">
        <f t="shared" si="132"/>
        <v>0</v>
      </c>
      <c r="BB196" s="175">
        <f>SUM(BB194:BB195)</f>
        <v>-47999.859999999986</v>
      </c>
      <c r="BC196" s="169"/>
      <c r="BD196" s="169"/>
      <c r="BE196" s="169"/>
      <c r="BF196" s="169"/>
    </row>
    <row r="197" spans="1:58" s="170" customFormat="1" ht="15.75" customHeight="1">
      <c r="A197" s="120"/>
      <c r="B197" s="386" t="s">
        <v>243</v>
      </c>
      <c r="C197" s="387"/>
      <c r="D197" s="387"/>
      <c r="E197" s="388"/>
      <c r="F197" s="286"/>
      <c r="G197" s="286"/>
      <c r="H197" s="279" t="s">
        <v>184</v>
      </c>
      <c r="I197" s="243"/>
      <c r="J197" s="243"/>
      <c r="K197" s="243"/>
      <c r="L197" s="243">
        <f>SUM(L198,L213,L221,L226,L232,L238)</f>
        <v>1069756411.4285715</v>
      </c>
      <c r="M197" s="243">
        <f>SUM(M198,M213,M221,M226,M232,M238)</f>
        <v>178649320.70857143</v>
      </c>
      <c r="N197" s="243"/>
      <c r="O197" s="243"/>
      <c r="P197" s="243"/>
      <c r="Q197" s="243"/>
      <c r="R197" s="243">
        <f>SUM(R198,R213,R221,R226,R232,R238)</f>
        <v>1000000</v>
      </c>
      <c r="S197" s="243">
        <f>SUM(S198,S213,S221,S226,S232,S238)</f>
        <v>750000</v>
      </c>
      <c r="T197" s="243">
        <f>SUM(T198,T213,T221,T226,T232,T238)</f>
        <v>0</v>
      </c>
      <c r="U197" s="243">
        <f>SUM(U198,U213,U221,U226,U232,U238)</f>
        <v>1000000</v>
      </c>
      <c r="V197" s="243"/>
      <c r="W197" s="243"/>
      <c r="X197" s="243"/>
      <c r="Y197" s="243">
        <f>SUM(Y198,Y213,Y221,Y226,Y232,Y238)</f>
        <v>0</v>
      </c>
      <c r="Z197" s="243">
        <f>SUM(Z198,Z213,Z221,Z226,Z232,Z238)</f>
        <v>0</v>
      </c>
      <c r="AA197" s="243"/>
      <c r="AB197" s="243">
        <f>SUM(AB198,AB213,AB221,AB226,AB232,AB238)</f>
        <v>2128000</v>
      </c>
      <c r="AC197" s="243">
        <f>SUM(AC198,AC213,AC221,AC226,AC232,AC238)</f>
        <v>1653337000</v>
      </c>
      <c r="AD197" s="243">
        <f>SUM(AD198,AD213,AD221,AD226,AD232,AD238)</f>
        <v>0</v>
      </c>
      <c r="AE197" s="243">
        <f>SUM(AE198,AE213,AE221,AE226,AE232,AE238)</f>
        <v>43210400</v>
      </c>
      <c r="AF197" s="243">
        <f>SUM(AF198,AF213,AF221,AF226,AF232,AF238)</f>
        <v>1701425400</v>
      </c>
      <c r="AG197" s="243"/>
      <c r="AH197" s="243"/>
      <c r="AI197" s="243"/>
      <c r="AJ197" s="243">
        <f>SUM(AJ198,AJ213,AJ221,AJ226,AJ232,AJ238)</f>
        <v>13680000</v>
      </c>
      <c r="AK197" s="243">
        <f>SUM(AK198,AK213,AK221,AK226,AK232,AK238)</f>
        <v>75000000</v>
      </c>
      <c r="AL197" s="243">
        <f>SUM(AL198,AL213,AL221,AL226,AL232,AL238)</f>
        <v>125000000</v>
      </c>
      <c r="AM197" s="243">
        <f>SUM(AM198,AM213,AM221,AM226,AM232,AM238)</f>
        <v>213680000</v>
      </c>
      <c r="AN197" s="243">
        <f>SUM(AN198,AN213,AN221,AN226,AN232,AN238)</f>
        <v>32052000</v>
      </c>
      <c r="AO197" s="243"/>
      <c r="AP197" s="244"/>
      <c r="AQ197" s="245">
        <f>SUM(AQ198,AQ213,AQ221,AQ226,AQ232,AQ238)</f>
        <v>1248405732.1371429</v>
      </c>
      <c r="AR197" s="245">
        <f>SUM(AR198,AR213,AR221,AR226,AR232,AR238)</f>
        <v>1701425400</v>
      </c>
      <c r="AS197" s="245">
        <f>SUM(AS198,AS213,AS221,AS226,AS232,AS238)</f>
        <v>245732000</v>
      </c>
      <c r="AT197" s="245">
        <f>SUM(AT198,AT213,AT221,AT226,AT232,AT238)</f>
        <v>3195563132.1371431</v>
      </c>
      <c r="AU197" s="245">
        <f t="shared" ref="AU197:BB197" si="133">SUM(AU198,AU213,AU221,AU226,AU232,AU238)</f>
        <v>3166754732.1371431</v>
      </c>
      <c r="AV197" s="245">
        <f t="shared" si="133"/>
        <v>0</v>
      </c>
      <c r="AW197" s="245">
        <f t="shared" si="133"/>
        <v>0</v>
      </c>
      <c r="AX197" s="245">
        <f t="shared" si="133"/>
        <v>0</v>
      </c>
      <c r="AY197" s="245">
        <f t="shared" si="133"/>
        <v>0</v>
      </c>
      <c r="AZ197" s="245">
        <f t="shared" si="133"/>
        <v>0</v>
      </c>
      <c r="BA197" s="245">
        <f t="shared" si="133"/>
        <v>0</v>
      </c>
      <c r="BB197" s="245">
        <f t="shared" si="133"/>
        <v>-28808400</v>
      </c>
    </row>
    <row r="198" spans="1:58" s="184" customFormat="1" ht="15.75" customHeight="1">
      <c r="A198" s="143"/>
      <c r="B198" s="332"/>
      <c r="C198" s="389" t="s">
        <v>244</v>
      </c>
      <c r="D198" s="389"/>
      <c r="E198" s="390"/>
      <c r="F198" s="291"/>
      <c r="G198" s="340"/>
      <c r="H198" s="144" t="s">
        <v>185</v>
      </c>
      <c r="I198" s="269"/>
      <c r="J198" s="257"/>
      <c r="K198" s="257"/>
      <c r="L198" s="258">
        <f>SUM(L203,L209,L212)</f>
        <v>143946211.42857143</v>
      </c>
      <c r="M198" s="258">
        <f>SUM(M203,M209,M212)</f>
        <v>24039017.308571428</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0</v>
      </c>
      <c r="AM198" s="258">
        <f>SUM(AM203,AM209,AM212)</f>
        <v>13680000</v>
      </c>
      <c r="AN198" s="258">
        <f>SUM(AN203,AN209,AN212)</f>
        <v>2052000</v>
      </c>
      <c r="AO198" s="259"/>
      <c r="AP198" s="260"/>
      <c r="AQ198" s="261">
        <f>SUM(AQ203,AQ209,AQ212)</f>
        <v>167985228.73714286</v>
      </c>
      <c r="AR198" s="261">
        <f>SUM(AR203,AR209,AR212)</f>
        <v>256406400</v>
      </c>
      <c r="AS198" s="261">
        <f>SUM(AS203,AS209,AS212)</f>
        <v>15732000</v>
      </c>
      <c r="AT198" s="261">
        <f>SUM(AT203,AT209,AT212)</f>
        <v>440123628.73714286</v>
      </c>
      <c r="AU198" s="261">
        <f t="shared" ref="AU198:BB198" si="134">SUM(AU203,AU209,AU212)</f>
        <v>431265228.73714286</v>
      </c>
      <c r="AV198" s="261">
        <f t="shared" si="134"/>
        <v>0</v>
      </c>
      <c r="AW198" s="261">
        <f t="shared" si="134"/>
        <v>0</v>
      </c>
      <c r="AX198" s="261">
        <f t="shared" si="134"/>
        <v>0</v>
      </c>
      <c r="AY198" s="261">
        <f t="shared" si="134"/>
        <v>0</v>
      </c>
      <c r="AZ198" s="261">
        <f t="shared" si="134"/>
        <v>0</v>
      </c>
      <c r="BA198" s="261">
        <f t="shared" si="134"/>
        <v>0</v>
      </c>
      <c r="BB198" s="261">
        <f t="shared" si="134"/>
        <v>-8858400</v>
      </c>
    </row>
    <row r="199" spans="1:58" ht="62.4"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4'!AH199*'1. Standard_Cost'!$C$27+'Incremental_Cost Year 4'!AI199*'1. Standard_Cost'!$D$27+'Incremental_Cost Year 4'!AJ199+'Incremental_Cost Year 4'!AL199+AK199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5">SUM(AU199:BA199)-AT199</f>
        <v>0</v>
      </c>
      <c r="BC199" s="169"/>
      <c r="BD199" s="169"/>
      <c r="BE199" s="169"/>
      <c r="BF199" s="169"/>
    </row>
    <row r="200" spans="1:58" ht="93.6"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4'!AH200*'1. Standard_Cost'!$C$27+'Incremental_Cost Year 4'!AI200*'1. Standard_Cost'!$D$27+'Incremental_Cost Year 4'!AJ200+'Incremental_Cost Year 4'!AL200+AK200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5"/>
        <v>-2080800</v>
      </c>
      <c r="BC200" s="169"/>
      <c r="BD200" s="169"/>
      <c r="BE200" s="169"/>
      <c r="BF200" s="169"/>
    </row>
    <row r="201" spans="1:58"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4'!AH201*'1. Standard_Cost'!$C$27+'Incremental_Cost Year 4'!AI201*'1. Standard_Cost'!$D$27+'Incremental_Cost Year 4'!AJ201+'Incremental_Cost Year 4'!AL201+AK201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5"/>
        <v>0</v>
      </c>
      <c r="BC201" s="169"/>
      <c r="BD201" s="169"/>
      <c r="BE201" s="169"/>
      <c r="BF201" s="169"/>
    </row>
    <row r="202" spans="1:58"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4'!AH202*'1. Standard_Cost'!$C$27+'Incremental_Cost Year 4'!AI202*'1. Standard_Cost'!$D$27+'Incremental_Cost Year 4'!AJ202+'Incremental_Cost Year 4'!AL202+AK202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5"/>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6">SUM(AU199:AU202)</f>
        <v>0</v>
      </c>
      <c r="AV203" s="175">
        <f t="shared" si="136"/>
        <v>0</v>
      </c>
      <c r="AW203" s="175">
        <f t="shared" si="136"/>
        <v>0</v>
      </c>
      <c r="AX203" s="175">
        <f t="shared" si="136"/>
        <v>0</v>
      </c>
      <c r="AY203" s="175">
        <f t="shared" si="136"/>
        <v>0</v>
      </c>
      <c r="AZ203" s="175">
        <f t="shared" si="136"/>
        <v>0</v>
      </c>
      <c r="BA203" s="175">
        <f t="shared" si="136"/>
        <v>0</v>
      </c>
      <c r="BB203" s="175">
        <f t="shared" si="136"/>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c r="AM204" s="127">
        <f>AG204*'1. Standard_Cost'!$B$27+'Incremental_Cost Year 4'!AH204*'1. Standard_Cost'!$C$27+'Incremental_Cost Year 4'!AI204*'1. Standard_Cost'!$D$27+'Incremental_Cost Year 4'!AJ204+'Incremental_Cost Year 4'!AL204+AK204</f>
        <v>13680000</v>
      </c>
      <c r="AN204" s="127">
        <f>AM204*'1. Standard_Cost'!$C$31</f>
        <v>2052000</v>
      </c>
      <c r="AO204" s="130"/>
      <c r="AQ204" s="171">
        <f>L204+M204</f>
        <v>0</v>
      </c>
      <c r="AR204" s="171">
        <f>AF204</f>
        <v>0</v>
      </c>
      <c r="AS204" s="171">
        <f>AM204+AN204</f>
        <v>15732000</v>
      </c>
      <c r="AT204" s="171">
        <f>SUM(AQ204,AR204,AS204)</f>
        <v>15732000</v>
      </c>
      <c r="AU204" s="250">
        <v>13680000</v>
      </c>
      <c r="AV204" s="250"/>
      <c r="AW204" s="250"/>
      <c r="AX204" s="250"/>
      <c r="AY204" s="250"/>
      <c r="AZ204" s="250"/>
      <c r="BA204" s="250"/>
      <c r="BB204" s="251">
        <f t="shared" ref="BB204:BB208" si="137">SUM(AU204:BA204)-AT204</f>
        <v>-2052000</v>
      </c>
      <c r="BC204" s="169"/>
      <c r="BD204" s="169"/>
      <c r="BE204" s="169"/>
      <c r="BF204" s="169"/>
    </row>
    <row r="205" spans="1:58" ht="46.8" outlineLevel="2">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4'!AH205*'1. Standard_Cost'!$C$27+'Incremental_Cost Year 4'!AI205*'1. Standard_Cost'!$D$27+'Incremental_Cost Year 4'!AJ205+'Incremental_Cost Year 4'!AL205+AK205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7"/>
        <v>0</v>
      </c>
      <c r="BC205" s="169"/>
      <c r="BD205" s="169"/>
      <c r="BE205" s="169"/>
      <c r="BF205" s="169"/>
    </row>
    <row r="206" spans="1:58" ht="62.4" outlineLevel="2">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4'!AH206*'1. Standard_Cost'!$C$27+'Incremental_Cost Year 4'!AI206*'1. Standard_Cost'!$D$27+'Incremental_Cost Year 4'!AJ206+'Incremental_Cost Year 4'!AL206+AK206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7"/>
        <v>0</v>
      </c>
      <c r="BC206" s="169"/>
      <c r="BD206" s="169"/>
      <c r="BE206" s="169"/>
      <c r="BF206" s="169"/>
    </row>
    <row r="207" spans="1:58" ht="62.4" outlineLevel="2">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4'!AH207*'1. Standard_Cost'!$C$27+'Incremental_Cost Year 4'!AI207*'1. Standard_Cost'!$D$27+'Incremental_Cost Year 4'!AJ207+'Incremental_Cost Year 4'!AL207+AK207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7"/>
        <v>0</v>
      </c>
      <c r="BC207" s="169"/>
      <c r="BD207" s="169"/>
      <c r="BE207" s="169"/>
      <c r="BF207" s="169"/>
    </row>
    <row r="208" spans="1:58" ht="62.4" outlineLevel="2">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4'!AH208*'1. Standard_Cost'!$C$27+'Incremental_Cost Year 4'!AI208*'1. Standard_Cost'!$D$27+'Incremental_Cost Year 4'!AJ208+'Incremental_Cost Year 4'!AL208+AK208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7"/>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8">SUM(R204:R208)</f>
        <v>0</v>
      </c>
      <c r="S209" s="127">
        <f t="shared" si="138"/>
        <v>0</v>
      </c>
      <c r="T209" s="127">
        <f t="shared" si="138"/>
        <v>0</v>
      </c>
      <c r="U209" s="127">
        <f t="shared" si="138"/>
        <v>0</v>
      </c>
      <c r="V209" s="252"/>
      <c r="W209" s="252"/>
      <c r="X209" s="252"/>
      <c r="Y209" s="127">
        <f>SUM(Y204:Y208)</f>
        <v>0</v>
      </c>
      <c r="Z209" s="252"/>
      <c r="AA209" s="252"/>
      <c r="AB209" s="127">
        <f t="shared" ref="AB209:AF209" si="139">SUM(AB204:AB208)</f>
        <v>0</v>
      </c>
      <c r="AC209" s="127">
        <f t="shared" si="139"/>
        <v>208000000</v>
      </c>
      <c r="AD209" s="127">
        <f t="shared" si="139"/>
        <v>0</v>
      </c>
      <c r="AE209" s="127">
        <f t="shared" si="139"/>
        <v>41600000</v>
      </c>
      <c r="AF209" s="127">
        <f t="shared" si="139"/>
        <v>249600000</v>
      </c>
      <c r="AG209" s="252"/>
      <c r="AH209" s="252"/>
      <c r="AI209" s="252"/>
      <c r="AJ209" s="127">
        <f t="shared" ref="AJ209:AN209" si="140">SUM(AJ204:AJ208)</f>
        <v>13680000</v>
      </c>
      <c r="AK209" s="127">
        <f t="shared" si="140"/>
        <v>0</v>
      </c>
      <c r="AL209" s="127">
        <f t="shared" si="140"/>
        <v>0</v>
      </c>
      <c r="AM209" s="127">
        <f t="shared" si="140"/>
        <v>13680000</v>
      </c>
      <c r="AN209" s="127">
        <f t="shared" si="140"/>
        <v>2052000</v>
      </c>
      <c r="AO209" s="253"/>
      <c r="AP209" s="254"/>
      <c r="AQ209" s="127">
        <f t="shared" ref="AQ209:BB209" si="141">SUM(AQ204:AQ208)</f>
        <v>167180919</v>
      </c>
      <c r="AR209" s="127">
        <f t="shared" si="141"/>
        <v>249600000</v>
      </c>
      <c r="AS209" s="127">
        <f t="shared" si="141"/>
        <v>15732000</v>
      </c>
      <c r="AT209" s="127">
        <f t="shared" si="141"/>
        <v>432512919</v>
      </c>
      <c r="AU209" s="127">
        <f t="shared" si="141"/>
        <v>430460919</v>
      </c>
      <c r="AV209" s="127">
        <f t="shared" si="141"/>
        <v>0</v>
      </c>
      <c r="AW209" s="127">
        <f t="shared" si="141"/>
        <v>0</v>
      </c>
      <c r="AX209" s="127">
        <f t="shared" si="141"/>
        <v>0</v>
      </c>
      <c r="AY209" s="127">
        <f t="shared" si="141"/>
        <v>0</v>
      </c>
      <c r="AZ209" s="127">
        <f t="shared" si="141"/>
        <v>0</v>
      </c>
      <c r="BA209" s="127">
        <f t="shared" si="141"/>
        <v>0</v>
      </c>
      <c r="BB209" s="127">
        <f t="shared" si="141"/>
        <v>-2052000</v>
      </c>
      <c r="BC209" s="169"/>
      <c r="BD209" s="169"/>
      <c r="BE209" s="169"/>
      <c r="BF209" s="169"/>
    </row>
    <row r="210" spans="1:58" ht="124.8" outlineLevel="2">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4'!AH210*'1. Standard_Cost'!$C$27+'Incremental_Cost Year 4'!AI210*'1. Standard_Cost'!$D$27+'Incremental_Cost Year 4'!AJ210+'Incremental_Cost Year 4'!AL210+AK210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42">SUM(AU210:BA210)-AT210</f>
        <v>-2362800</v>
      </c>
      <c r="BC210" s="169"/>
      <c r="BD210" s="169"/>
      <c r="BE210" s="169"/>
      <c r="BF210" s="169"/>
    </row>
    <row r="211" spans="1:58" ht="124.8" outlineLevel="2">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4'!AH211*'1. Standard_Cost'!$C$27+'Incremental_Cost Year 4'!AI211*'1. Standard_Cost'!$D$27+'Incremental_Cost Year 4'!AJ211+'Incremental_Cost Year 4'!AL211+AK211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42"/>
        <v>-2362800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3">SUM(AU210:AU211)</f>
        <v>804309.73714285716</v>
      </c>
      <c r="AV212" s="175">
        <f t="shared" si="143"/>
        <v>0</v>
      </c>
      <c r="AW212" s="175">
        <f t="shared" si="143"/>
        <v>0</v>
      </c>
      <c r="AX212" s="175">
        <f t="shared" si="143"/>
        <v>0</v>
      </c>
      <c r="AY212" s="175">
        <f t="shared" si="143"/>
        <v>0</v>
      </c>
      <c r="AZ212" s="175">
        <f t="shared" si="143"/>
        <v>0</v>
      </c>
      <c r="BA212" s="175">
        <f t="shared" si="143"/>
        <v>0</v>
      </c>
      <c r="BB212" s="175">
        <f t="shared" si="143"/>
        <v>-4725600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843674828.57142854</v>
      </c>
      <c r="M213" s="258">
        <f>SUM(M220)</f>
        <v>140893696.37142858</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125000000</v>
      </c>
      <c r="AM213" s="258">
        <f>SUM(AM220)</f>
        <v>125000000</v>
      </c>
      <c r="AN213" s="258">
        <f>SUM(AN220)</f>
        <v>18750000</v>
      </c>
      <c r="AO213" s="259"/>
      <c r="AP213" s="260"/>
      <c r="AQ213" s="261">
        <f>SUM(AQ220)</f>
        <v>984568524.94285715</v>
      </c>
      <c r="AR213" s="261">
        <f>SUM(AR220)</f>
        <v>1442163000</v>
      </c>
      <c r="AS213" s="261">
        <f>SUM(AS220)</f>
        <v>143750000</v>
      </c>
      <c r="AT213" s="261">
        <f>SUM(AT220)</f>
        <v>2570481524.9428573</v>
      </c>
      <c r="AU213" s="261">
        <f t="shared" ref="AU213:BB213" si="144">SUM(AU220)</f>
        <v>2551731524.9428573</v>
      </c>
      <c r="AV213" s="261">
        <f t="shared" si="144"/>
        <v>0</v>
      </c>
      <c r="AW213" s="261">
        <f t="shared" si="144"/>
        <v>0</v>
      </c>
      <c r="AX213" s="261">
        <f t="shared" si="144"/>
        <v>0</v>
      </c>
      <c r="AY213" s="261">
        <f t="shared" si="144"/>
        <v>0</v>
      </c>
      <c r="AZ213" s="261">
        <f t="shared" si="144"/>
        <v>0</v>
      </c>
      <c r="BA213" s="261">
        <f t="shared" si="144"/>
        <v>0</v>
      </c>
      <c r="BB213" s="261">
        <f t="shared" si="144"/>
        <v>-18750000</v>
      </c>
    </row>
    <row r="214" spans="1:58"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5">SUM(AE214,AD214,AC214,AB214,Y214,U214,T214,S214,R214)</f>
        <v>0</v>
      </c>
      <c r="AG214" s="126"/>
      <c r="AH214" s="126"/>
      <c r="AI214" s="126"/>
      <c r="AJ214" s="130"/>
      <c r="AK214" s="130"/>
      <c r="AL214" s="130">
        <v>85000000</v>
      </c>
      <c r="AM214" s="127">
        <f>AG214*'1. Standard_Cost'!$B$27+'Incremental_Cost Year 4'!AH214*'1. Standard_Cost'!$C$27+'Incremental_Cost Year 4'!AI214*'1. Standard_Cost'!$D$27+'Incremental_Cost Year 4'!AJ214+'Incremental_Cost Year 4'!AL214+AK214</f>
        <v>85000000</v>
      </c>
      <c r="AN214" s="127">
        <f>AM214*'1. Standard_Cost'!$C$31</f>
        <v>12750000</v>
      </c>
      <c r="AO214" s="130"/>
      <c r="AQ214" s="171">
        <f t="shared" ref="AQ214:AQ219" si="146">L214+M214</f>
        <v>0</v>
      </c>
      <c r="AR214" s="171">
        <f t="shared" ref="AR214:AR219" si="147">AF214</f>
        <v>0</v>
      </c>
      <c r="AS214" s="171">
        <f t="shared" ref="AS214:AS219" si="148">AM214+AN214</f>
        <v>97750000</v>
      </c>
      <c r="AT214" s="171">
        <f t="shared" ref="AT214:AT219" si="149">SUM(AQ214,AR214,AS214)</f>
        <v>97750000</v>
      </c>
      <c r="AU214" s="250">
        <v>85000000</v>
      </c>
      <c r="AV214" s="250"/>
      <c r="AW214" s="250"/>
      <c r="AX214" s="250"/>
      <c r="AY214" s="250"/>
      <c r="AZ214" s="250"/>
      <c r="BA214" s="250"/>
      <c r="BB214" s="251">
        <f t="shared" ref="BB214:BB219" si="150">SUM(AU214:BA214)-AT214</f>
        <v>-12750000</v>
      </c>
      <c r="BC214" s="169"/>
      <c r="BD214" s="169"/>
      <c r="BE214" s="169"/>
      <c r="BF214" s="169"/>
    </row>
    <row r="215" spans="1:58" ht="46.8" outlineLevel="2">
      <c r="A215" s="115"/>
      <c r="B215" s="200"/>
      <c r="C215" s="201"/>
      <c r="D215" s="203"/>
      <c r="E215" s="328"/>
      <c r="F215" s="328"/>
      <c r="G215" s="328"/>
      <c r="H215" s="199" t="s">
        <v>511</v>
      </c>
      <c r="I215" s="130" t="s">
        <v>3</v>
      </c>
      <c r="J215" s="126">
        <v>4</v>
      </c>
      <c r="K215" s="126">
        <v>3</v>
      </c>
      <c r="L215" s="125">
        <f>IF(I215&lt;&gt;0,((VLOOKUP(I215,'1. Standard_Cost'!$B$4:$D$11,2)+VLOOKUP(I215,'1. Standard_Cost'!$B$4:$D$11,3))*J215*K215),"0")</f>
        <v>1209600</v>
      </c>
      <c r="M215" s="125">
        <f>L215*'1. Standard_Cost'!$F$4</f>
        <v>202003.20000000001</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5"/>
        <v>0</v>
      </c>
      <c r="AG215" s="126"/>
      <c r="AH215" s="126"/>
      <c r="AI215" s="126"/>
      <c r="AJ215" s="130"/>
      <c r="AK215" s="130"/>
      <c r="AL215" s="130"/>
      <c r="AM215" s="127">
        <f>AG215*'1. Standard_Cost'!$B$27+'Incremental_Cost Year 4'!AH215*'1. Standard_Cost'!$C$27+'Incremental_Cost Year 4'!AI215*'1. Standard_Cost'!$D$27+'Incremental_Cost Year 4'!AJ215+'Incremental_Cost Year 4'!AL215+AK215</f>
        <v>0</v>
      </c>
      <c r="AN215" s="127">
        <f>AM215*'1. Standard_Cost'!$C$31</f>
        <v>0</v>
      </c>
      <c r="AO215" s="130"/>
      <c r="AQ215" s="171">
        <f t="shared" si="146"/>
        <v>1411603.2</v>
      </c>
      <c r="AR215" s="171">
        <f t="shared" si="147"/>
        <v>0</v>
      </c>
      <c r="AS215" s="171">
        <f t="shared" si="148"/>
        <v>0</v>
      </c>
      <c r="AT215" s="171">
        <f t="shared" si="149"/>
        <v>1411603.2</v>
      </c>
      <c r="AU215" s="250">
        <f>AT215</f>
        <v>1411603.2</v>
      </c>
      <c r="AV215" s="250"/>
      <c r="AW215" s="250"/>
      <c r="AX215" s="250"/>
      <c r="AY215" s="250"/>
      <c r="AZ215" s="250"/>
      <c r="BA215" s="250"/>
      <c r="BB215" s="251">
        <f t="shared" si="150"/>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5"/>
        <v>0</v>
      </c>
      <c r="AG216" s="126"/>
      <c r="AH216" s="126"/>
      <c r="AI216" s="126"/>
      <c r="AJ216" s="130"/>
      <c r="AK216" s="130"/>
      <c r="AL216" s="130">
        <v>40000000</v>
      </c>
      <c r="AM216" s="127">
        <f>AG216*'1. Standard_Cost'!$B$27+'Incremental_Cost Year 4'!AH216*'1. Standard_Cost'!$C$27+'Incremental_Cost Year 4'!AI216*'1. Standard_Cost'!$D$27+'Incremental_Cost Year 4'!AJ216+'Incremental_Cost Year 4'!AL216+AK216</f>
        <v>40000000</v>
      </c>
      <c r="AN216" s="127">
        <f>AM216*'1. Standard_Cost'!$C$31</f>
        <v>6000000</v>
      </c>
      <c r="AO216" s="130"/>
      <c r="AQ216" s="171">
        <f t="shared" si="146"/>
        <v>0</v>
      </c>
      <c r="AR216" s="171">
        <f t="shared" si="147"/>
        <v>0</v>
      </c>
      <c r="AS216" s="171">
        <f t="shared" si="148"/>
        <v>46000000</v>
      </c>
      <c r="AT216" s="171">
        <f t="shared" si="149"/>
        <v>46000000</v>
      </c>
      <c r="AU216" s="250">
        <f>40000000</f>
        <v>40000000</v>
      </c>
      <c r="AV216" s="250"/>
      <c r="AW216" s="250"/>
      <c r="AX216" s="250"/>
      <c r="AY216" s="250"/>
      <c r="AZ216" s="250"/>
      <c r="BA216" s="250"/>
      <c r="BB216" s="251">
        <f t="shared" si="150"/>
        <v>-6000000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5"/>
        <v>730000000</v>
      </c>
      <c r="AG217" s="126"/>
      <c r="AH217" s="126"/>
      <c r="AI217" s="126"/>
      <c r="AJ217" s="130"/>
      <c r="AK217" s="130"/>
      <c r="AL217" s="130"/>
      <c r="AM217" s="127">
        <f>AG217*'1. Standard_Cost'!$B$27+'Incremental_Cost Year 4'!AH217*'1. Standard_Cost'!$C$27+'Incremental_Cost Year 4'!AI217*'1. Standard_Cost'!$D$27+'Incremental_Cost Year 4'!AJ217+'Incremental_Cost Year 4'!AL217+AK217</f>
        <v>0</v>
      </c>
      <c r="AN217" s="127">
        <f>AM217*'1. Standard_Cost'!$C$31</f>
        <v>0</v>
      </c>
      <c r="AO217" s="130"/>
      <c r="AQ217" s="171">
        <f t="shared" si="146"/>
        <v>828439029.25714278</v>
      </c>
      <c r="AR217" s="171">
        <f t="shared" si="147"/>
        <v>730000000</v>
      </c>
      <c r="AS217" s="171">
        <f t="shared" si="148"/>
        <v>0</v>
      </c>
      <c r="AT217" s="171">
        <f t="shared" si="149"/>
        <v>1558439029.2571428</v>
      </c>
      <c r="AU217" s="250">
        <f>AT217</f>
        <v>1558439029.2571428</v>
      </c>
      <c r="AV217" s="250"/>
      <c r="AW217" s="250"/>
      <c r="AX217" s="250"/>
      <c r="AY217" s="250"/>
      <c r="AZ217" s="250"/>
      <c r="BA217" s="250"/>
      <c r="BB217" s="251">
        <f t="shared" si="150"/>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5"/>
        <v>660000000</v>
      </c>
      <c r="AG218" s="126"/>
      <c r="AH218" s="126"/>
      <c r="AI218" s="126"/>
      <c r="AJ218" s="130"/>
      <c r="AK218" s="130"/>
      <c r="AL218" s="130"/>
      <c r="AM218" s="127">
        <f>AG218*'1. Standard_Cost'!$B$27+'Incremental_Cost Year 4'!AH218*'1. Standard_Cost'!$C$27+'Incremental_Cost Year 4'!AI218*'1. Standard_Cost'!$D$27+'Incremental_Cost Year 4'!AJ218+'Incremental_Cost Year 4'!AL218+AK218</f>
        <v>0</v>
      </c>
      <c r="AN218" s="127">
        <f>AM218*'1. Standard_Cost'!$C$31</f>
        <v>0</v>
      </c>
      <c r="AO218" s="130"/>
      <c r="AQ218" s="171">
        <f t="shared" si="146"/>
        <v>123662622.08571428</v>
      </c>
      <c r="AR218" s="171">
        <f t="shared" si="147"/>
        <v>660000000</v>
      </c>
      <c r="AS218" s="171">
        <f t="shared" si="148"/>
        <v>0</v>
      </c>
      <c r="AT218" s="171">
        <f t="shared" si="149"/>
        <v>783662622.08571434</v>
      </c>
      <c r="AU218" s="250">
        <f>AT218</f>
        <v>783662622.08571434</v>
      </c>
      <c r="AV218" s="250"/>
      <c r="AW218" s="250"/>
      <c r="AX218" s="250"/>
      <c r="AY218" s="250"/>
      <c r="AZ218" s="250"/>
      <c r="BA218" s="250"/>
      <c r="BB218" s="251">
        <f t="shared" si="150"/>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5"/>
        <v>52163000</v>
      </c>
      <c r="AG219" s="126"/>
      <c r="AH219" s="126"/>
      <c r="AI219" s="126"/>
      <c r="AJ219" s="130"/>
      <c r="AK219" s="130"/>
      <c r="AL219" s="130"/>
      <c r="AM219" s="127">
        <f>AG219*'1. Standard_Cost'!$B$27+'Incremental_Cost Year 4'!AH219*'1. Standard_Cost'!$C$27+'Incremental_Cost Year 4'!AI219*'1. Standard_Cost'!$D$27+'Incremental_Cost Year 4'!AJ219+'Incremental_Cost Year 4'!AL219+AK219</f>
        <v>0</v>
      </c>
      <c r="AN219" s="127">
        <f>AM219*'1. Standard_Cost'!$C$31</f>
        <v>0</v>
      </c>
      <c r="AO219" s="130"/>
      <c r="AQ219" s="171">
        <f t="shared" si="146"/>
        <v>31055270.399999999</v>
      </c>
      <c r="AR219" s="171">
        <f t="shared" si="147"/>
        <v>52163000</v>
      </c>
      <c r="AS219" s="171">
        <f t="shared" si="148"/>
        <v>0</v>
      </c>
      <c r="AT219" s="171">
        <f t="shared" si="149"/>
        <v>83218270.400000006</v>
      </c>
      <c r="AU219" s="250">
        <f>AT219</f>
        <v>83218270.400000006</v>
      </c>
      <c r="AV219" s="250"/>
      <c r="AW219" s="250"/>
      <c r="AX219" s="250"/>
      <c r="AY219" s="250"/>
      <c r="AZ219" s="250"/>
      <c r="BA219" s="250"/>
      <c r="BB219" s="251">
        <f t="shared" si="150"/>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843674828.57142854</v>
      </c>
      <c r="M220" s="127">
        <f>SUM(M214:M219)</f>
        <v>140893696.37142858</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125000000</v>
      </c>
      <c r="AM220" s="127">
        <f>SUM(AM214:AM219)</f>
        <v>125000000</v>
      </c>
      <c r="AN220" s="127">
        <f>SUM(AN214:AN219)</f>
        <v>18750000</v>
      </c>
      <c r="AO220" s="253"/>
      <c r="AP220" s="254"/>
      <c r="AQ220" s="175">
        <f>SUM(AQ214:AQ219)</f>
        <v>984568524.94285715</v>
      </c>
      <c r="AR220" s="175">
        <f>SUM(AR214:AR219)</f>
        <v>1442163000</v>
      </c>
      <c r="AS220" s="175">
        <f>SUM(AS214:AS219)</f>
        <v>143750000</v>
      </c>
      <c r="AT220" s="175">
        <f>SUM(AT214:AT219)</f>
        <v>2570481524.9428573</v>
      </c>
      <c r="AU220" s="175">
        <f t="shared" ref="AU220:BB220" si="151">SUM(AU214:AU219)</f>
        <v>2551731524.9428573</v>
      </c>
      <c r="AV220" s="175">
        <f t="shared" si="151"/>
        <v>0</v>
      </c>
      <c r="AW220" s="175">
        <f t="shared" si="151"/>
        <v>0</v>
      </c>
      <c r="AX220" s="175">
        <f t="shared" si="151"/>
        <v>0</v>
      </c>
      <c r="AY220" s="175">
        <f t="shared" si="151"/>
        <v>0</v>
      </c>
      <c r="AZ220" s="175">
        <f t="shared" si="151"/>
        <v>0</v>
      </c>
      <c r="BA220" s="175">
        <f t="shared" si="151"/>
        <v>0</v>
      </c>
      <c r="BB220" s="175">
        <f t="shared" si="151"/>
        <v>-18750000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2">SUM(AU225)</f>
        <v>0</v>
      </c>
      <c r="AV221" s="261">
        <f t="shared" si="152"/>
        <v>0</v>
      </c>
      <c r="AW221" s="261">
        <f t="shared" si="152"/>
        <v>0</v>
      </c>
      <c r="AX221" s="261">
        <f t="shared" si="152"/>
        <v>0</v>
      </c>
      <c r="AY221" s="261">
        <f t="shared" si="152"/>
        <v>0</v>
      </c>
      <c r="AZ221" s="261">
        <f t="shared" si="152"/>
        <v>0</v>
      </c>
      <c r="BA221" s="261">
        <f t="shared" si="152"/>
        <v>0</v>
      </c>
      <c r="BB221" s="261">
        <f t="shared" si="152"/>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4'!AH222*'1. Standard_Cost'!$C$27+'Incremental_Cost Year 4'!AI222*'1. Standard_Cost'!$D$27+'Incremental_Cost Year 4'!AJ222+'Incremental_Cost Year 4'!AL222+AK222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3">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4'!AH223*'1. Standard_Cost'!$C$27+'Incremental_Cost Year 4'!AI223*'1. Standard_Cost'!$D$27+'Incremental_Cost Year 4'!AJ223+'Incremental_Cost Year 4'!AL223+AK223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3"/>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4'!AH224*'1. Standard_Cost'!$C$27+'Incremental_Cost Year 4'!AI224*'1. Standard_Cost'!$D$27+'Incremental_Cost Year 4'!AJ224+'Incremental_Cost Year 4'!AL224+AK224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3"/>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4">SUM(AU222:AU224)</f>
        <v>0</v>
      </c>
      <c r="AV225" s="175">
        <f t="shared" si="154"/>
        <v>0</v>
      </c>
      <c r="AW225" s="175">
        <f t="shared" si="154"/>
        <v>0</v>
      </c>
      <c r="AX225" s="175">
        <f t="shared" si="154"/>
        <v>0</v>
      </c>
      <c r="AY225" s="175">
        <f t="shared" si="154"/>
        <v>0</v>
      </c>
      <c r="AZ225" s="175">
        <f t="shared" si="154"/>
        <v>0</v>
      </c>
      <c r="BA225" s="175">
        <f t="shared" si="154"/>
        <v>0</v>
      </c>
      <c r="BB225" s="175">
        <f t="shared" si="154"/>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71047371.428571418</v>
      </c>
      <c r="M226" s="258">
        <f>SUM(M231)</f>
        <v>11864911.028571429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1300000</v>
      </c>
      <c r="AD226" s="258">
        <f>SUM(AD231)</f>
        <v>0</v>
      </c>
      <c r="AE226" s="258">
        <f>SUM(AE231)</f>
        <v>260000</v>
      </c>
      <c r="AF226" s="258">
        <f>SUM(AF231)</f>
        <v>1560000</v>
      </c>
      <c r="AG226" s="257"/>
      <c r="AH226" s="257"/>
      <c r="AI226" s="257"/>
      <c r="AJ226" s="258">
        <f>SUM(AJ231)</f>
        <v>0</v>
      </c>
      <c r="AK226" s="258">
        <f>SUM(AK231)</f>
        <v>0</v>
      </c>
      <c r="AL226" s="258">
        <f>SUM(AL231)</f>
        <v>0</v>
      </c>
      <c r="AM226" s="258">
        <f>SUM(AM231)</f>
        <v>0</v>
      </c>
      <c r="AN226" s="258">
        <f>SUM(AN231)</f>
        <v>0</v>
      </c>
      <c r="AO226" s="259"/>
      <c r="AP226" s="260"/>
      <c r="AQ226" s="261">
        <f>SUM(AQ231)</f>
        <v>82912282.45714286</v>
      </c>
      <c r="AR226" s="261">
        <f>SUM(AR231)</f>
        <v>1560000</v>
      </c>
      <c r="AS226" s="261">
        <f>SUM(AS231)</f>
        <v>0</v>
      </c>
      <c r="AT226" s="261">
        <f>SUM(AT231)</f>
        <v>84472282.45714286</v>
      </c>
      <c r="AU226" s="261">
        <f t="shared" ref="AU226:BB226" si="155">SUM(AU231)</f>
        <v>83272282.45714286</v>
      </c>
      <c r="AV226" s="261">
        <f t="shared" si="155"/>
        <v>0</v>
      </c>
      <c r="AW226" s="261">
        <f t="shared" si="155"/>
        <v>0</v>
      </c>
      <c r="AX226" s="261">
        <f t="shared" si="155"/>
        <v>0</v>
      </c>
      <c r="AY226" s="261">
        <f t="shared" si="155"/>
        <v>0</v>
      </c>
      <c r="AZ226" s="261">
        <f t="shared" si="155"/>
        <v>0</v>
      </c>
      <c r="BA226" s="261">
        <f t="shared" si="155"/>
        <v>0</v>
      </c>
      <c r="BB226" s="261">
        <f t="shared" si="155"/>
        <v>-1200000</v>
      </c>
    </row>
    <row r="227" spans="1:58" ht="46.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4'!AH227*'1. Standard_Cost'!$C$27+'Incremental_Cost Year 4'!AI227*'1. Standard_Cost'!$D$27+'Incremental_Cost Year 4'!AJ227+'Incremental_Cost Year 4'!AL227+AK227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6">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4'!AH228*'1. Standard_Cost'!$C$27+'Incremental_Cost Year 4'!AI228*'1. Standard_Cost'!$D$27+'Incremental_Cost Year 4'!AJ228+'Incremental_Cost Year 4'!AL228+AK228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6"/>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4'!AH229*'1. Standard_Cost'!$C$27+'Incremental_Cost Year 4'!AI229*'1. Standard_Cost'!$D$27+'Incremental_Cost Year 4'!AJ229+'Incremental_Cost Year 4'!AL229+AK229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6"/>
        <v>0</v>
      </c>
      <c r="BC229" s="169"/>
      <c r="BD229" s="169"/>
      <c r="BE229" s="169"/>
      <c r="BF229" s="169"/>
    </row>
    <row r="230" spans="1:58" ht="109.2" outlineLevel="2">
      <c r="A230" s="115"/>
      <c r="B230" s="200"/>
      <c r="C230" s="201"/>
      <c r="D230" s="133"/>
      <c r="E230" s="328"/>
      <c r="F230" s="328"/>
      <c r="G230" s="328"/>
      <c r="H230" s="199" t="s">
        <v>520</v>
      </c>
      <c r="I230" s="130" t="s">
        <v>3</v>
      </c>
      <c r="J230" s="126">
        <v>2</v>
      </c>
      <c r="K230" s="126">
        <v>2</v>
      </c>
      <c r="L230" s="125">
        <f>IF(I230&lt;&gt;0,((VLOOKUP(I230,'1. Standard_Cost'!$B$4:$D$11,2)+VLOOKUP(I230,'1. Standard_Cost'!$B$4:$D$11,3))*J230*K230),"0")</f>
        <v>403200</v>
      </c>
      <c r="M230" s="125">
        <f>L230*'1. Standard_Cost'!$F$4</f>
        <v>67334.400000000009</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v>1000000</v>
      </c>
      <c r="AD230" s="129"/>
      <c r="AE230" s="127">
        <f>SUM(AD230,AC230,AB230,Y230,U230,T230,S230,R230)*'1. Standard_Cost'!$B$31</f>
        <v>200000</v>
      </c>
      <c r="AF230" s="127">
        <f>SUM(AE230,AD230,AC230,AB230,Y230,U230,T230,S230,R230)</f>
        <v>1200000</v>
      </c>
      <c r="AG230" s="126"/>
      <c r="AH230" s="126"/>
      <c r="AI230" s="126"/>
      <c r="AJ230" s="130"/>
      <c r="AK230" s="130"/>
      <c r="AL230" s="130"/>
      <c r="AM230" s="127">
        <f>AG230*'1. Standard_Cost'!$B$27+'Incremental_Cost Year 4'!AH230*'1. Standard_Cost'!$C$27+'Incremental_Cost Year 4'!AI230*'1. Standard_Cost'!$D$27+'Incremental_Cost Year 4'!AJ230+'Incremental_Cost Year 4'!AL230+AK230</f>
        <v>0</v>
      </c>
      <c r="AN230" s="127">
        <f>AM230*'1. Standard_Cost'!$C$31</f>
        <v>0</v>
      </c>
      <c r="AO230" s="130"/>
      <c r="AQ230" s="171">
        <f>L230+M230</f>
        <v>470534.40000000002</v>
      </c>
      <c r="AR230" s="171">
        <f>AF230</f>
        <v>1200000</v>
      </c>
      <c r="AS230" s="171">
        <f>AM230+AN230</f>
        <v>0</v>
      </c>
      <c r="AT230" s="171">
        <f>SUM(AQ230,AR230,AS230)</f>
        <v>1670534.4</v>
      </c>
      <c r="AU230" s="250">
        <f>AQ230</f>
        <v>470534.40000000002</v>
      </c>
      <c r="AV230" s="250"/>
      <c r="AW230" s="250"/>
      <c r="AX230" s="250"/>
      <c r="AY230" s="250"/>
      <c r="AZ230" s="250"/>
      <c r="BA230" s="250"/>
      <c r="BB230" s="251">
        <f t="shared" si="156"/>
        <v>-1200000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71047371.428571418</v>
      </c>
      <c r="M231" s="127">
        <f>SUM(M227:M230)</f>
        <v>11864911.028571429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1300000</v>
      </c>
      <c r="AD231" s="127">
        <f>SUM(AD227:AD230)</f>
        <v>0</v>
      </c>
      <c r="AE231" s="127">
        <f>SUM(AE227:AE230)</f>
        <v>260000</v>
      </c>
      <c r="AF231" s="127">
        <f>SUM(AF227:AF230)</f>
        <v>1560000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82912282.45714286</v>
      </c>
      <c r="AR231" s="175">
        <f>SUM(AR227:AR230)</f>
        <v>1560000</v>
      </c>
      <c r="AS231" s="175">
        <f>SUM(AS227:AS230)</f>
        <v>0</v>
      </c>
      <c r="AT231" s="175">
        <f>SUM(AT227:AT230)</f>
        <v>84472282.45714286</v>
      </c>
      <c r="AU231" s="175">
        <f t="shared" ref="AU231:BB231" si="157">SUM(AU227:AU230)</f>
        <v>83272282.45714286</v>
      </c>
      <c r="AV231" s="175">
        <f t="shared" si="157"/>
        <v>0</v>
      </c>
      <c r="AW231" s="175">
        <f t="shared" si="157"/>
        <v>0</v>
      </c>
      <c r="AX231" s="175">
        <f t="shared" si="157"/>
        <v>0</v>
      </c>
      <c r="AY231" s="175">
        <f t="shared" si="157"/>
        <v>0</v>
      </c>
      <c r="AZ231" s="175">
        <f t="shared" si="157"/>
        <v>0</v>
      </c>
      <c r="BA231" s="175">
        <f t="shared" si="157"/>
        <v>0</v>
      </c>
      <c r="BB231" s="175">
        <f t="shared" si="157"/>
        <v>-1200000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8064000</v>
      </c>
      <c r="M232" s="258">
        <f>SUM(M237)</f>
        <v>1346688</v>
      </c>
      <c r="N232" s="257"/>
      <c r="O232" s="257"/>
      <c r="P232" s="257"/>
      <c r="Q232" s="257"/>
      <c r="R232" s="258">
        <f>SUM(R237)</f>
        <v>200000</v>
      </c>
      <c r="S232" s="258">
        <f>SUM(S237)</f>
        <v>150000</v>
      </c>
      <c r="T232" s="258">
        <f>SUM(T237)</f>
        <v>0</v>
      </c>
      <c r="U232" s="258">
        <f>SUM(U237)</f>
        <v>200000</v>
      </c>
      <c r="V232" s="257"/>
      <c r="W232" s="257"/>
      <c r="X232" s="257"/>
      <c r="Y232" s="258">
        <f>SUM(Y237)</f>
        <v>0</v>
      </c>
      <c r="Z232" s="258"/>
      <c r="AA232" s="258"/>
      <c r="AB232" s="258">
        <f>SUM(AB237)</f>
        <v>0</v>
      </c>
      <c r="AC232" s="258">
        <f>SUM(AC237)</f>
        <v>530000</v>
      </c>
      <c r="AD232" s="258">
        <f>SUM(AD237)</f>
        <v>0</v>
      </c>
      <c r="AE232" s="258">
        <f>SUM(AE237)</f>
        <v>216000</v>
      </c>
      <c r="AF232" s="258">
        <f>SUM(AF237)</f>
        <v>1296000</v>
      </c>
      <c r="AG232" s="257"/>
      <c r="AH232" s="257"/>
      <c r="AI232" s="257"/>
      <c r="AJ232" s="258">
        <f>SUM(AJ237)</f>
        <v>0</v>
      </c>
      <c r="AK232" s="258">
        <f>SUM(AK237)</f>
        <v>50000000</v>
      </c>
      <c r="AL232" s="258">
        <f>SUM(AL237)</f>
        <v>0</v>
      </c>
      <c r="AM232" s="258">
        <f>SUM(AM237)</f>
        <v>50000000</v>
      </c>
      <c r="AN232" s="258">
        <f>SUM(AN237)</f>
        <v>7500000</v>
      </c>
      <c r="AO232" s="259"/>
      <c r="AP232" s="260"/>
      <c r="AQ232" s="261">
        <f>SUM(AQ237)</f>
        <v>9410688</v>
      </c>
      <c r="AR232" s="261">
        <f>SUM(AR237)</f>
        <v>1296000</v>
      </c>
      <c r="AS232" s="261">
        <f>SUM(AS237)</f>
        <v>57500000</v>
      </c>
      <c r="AT232" s="261">
        <f>SUM(AT237)</f>
        <v>68206688</v>
      </c>
      <c r="AU232" s="261">
        <f t="shared" ref="AU232:BB232" si="158">SUM(AU237)</f>
        <v>68206688</v>
      </c>
      <c r="AV232" s="261">
        <f t="shared" si="158"/>
        <v>0</v>
      </c>
      <c r="AW232" s="261">
        <f t="shared" si="158"/>
        <v>0</v>
      </c>
      <c r="AX232" s="261">
        <f t="shared" si="158"/>
        <v>0</v>
      </c>
      <c r="AY232" s="261">
        <f t="shared" si="158"/>
        <v>0</v>
      </c>
      <c r="AZ232" s="261">
        <f t="shared" si="158"/>
        <v>0</v>
      </c>
      <c r="BA232" s="261">
        <f t="shared" si="158"/>
        <v>0</v>
      </c>
      <c r="BB232" s="261">
        <f t="shared" si="158"/>
        <v>0</v>
      </c>
    </row>
    <row r="233" spans="1:58" ht="78" outlineLevel="2">
      <c r="A233" s="115"/>
      <c r="B233" s="200"/>
      <c r="C233" s="201"/>
      <c r="D233" s="342"/>
      <c r="E233" s="328"/>
      <c r="F233" s="328"/>
      <c r="G233" s="328"/>
      <c r="H233" s="213" t="s">
        <v>521</v>
      </c>
      <c r="I233" s="130" t="s">
        <v>3</v>
      </c>
      <c r="J233" s="126">
        <v>3</v>
      </c>
      <c r="K233" s="126">
        <v>10</v>
      </c>
      <c r="L233" s="125">
        <f>IF(I233&lt;&gt;0,((VLOOKUP(I233,'1. Standard_Cost'!$B$4:$D$11,2)+VLOOKUP(I233,'1. Standard_Cost'!$B$4:$D$11,3))*J233*K233),"0")</f>
        <v>3024000</v>
      </c>
      <c r="M233" s="125">
        <f>L233*'1. Standard_Cost'!$F$4</f>
        <v>505008</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v>25000000</v>
      </c>
      <c r="AL233" s="130"/>
      <c r="AM233" s="127">
        <f>AG233*'1. Standard_Cost'!$B$27+'Incremental_Cost Year 4'!AH233*'1. Standard_Cost'!$C$27+'Incremental_Cost Year 4'!AI233*'1. Standard_Cost'!$D$27+'Incremental_Cost Year 4'!AJ233+'Incremental_Cost Year 4'!AL233+AK233</f>
        <v>25000000</v>
      </c>
      <c r="AN233" s="127">
        <f>AM233*'1. Standard_Cost'!$C$31</f>
        <v>3750000</v>
      </c>
      <c r="AO233" s="130"/>
      <c r="AQ233" s="171">
        <f>L233+M233</f>
        <v>3529008</v>
      </c>
      <c r="AR233" s="171">
        <f>AF233</f>
        <v>0</v>
      </c>
      <c r="AS233" s="171">
        <f>AM233+AN233</f>
        <v>28750000</v>
      </c>
      <c r="AT233" s="171">
        <f>SUM(AQ233,AR233,AS233)</f>
        <v>32279008</v>
      </c>
      <c r="AU233" s="250">
        <f>AT233</f>
        <v>32279008</v>
      </c>
      <c r="AV233" s="250"/>
      <c r="AW233" s="250"/>
      <c r="AX233" s="250"/>
      <c r="AY233" s="250"/>
      <c r="AZ233" s="250"/>
      <c r="BA233" s="250"/>
      <c r="BB233" s="251">
        <f t="shared" ref="BB233:BB236" si="159">SUM(AU233:BA233)-AT233</f>
        <v>0</v>
      </c>
      <c r="BC233" s="169"/>
      <c r="BD233" s="169"/>
      <c r="BE233" s="169"/>
      <c r="BF233" s="169"/>
    </row>
    <row r="234" spans="1:58" ht="93.6" outlineLevel="2">
      <c r="A234" s="115"/>
      <c r="B234" s="200"/>
      <c r="C234" s="201"/>
      <c r="D234" s="343"/>
      <c r="E234" s="328"/>
      <c r="F234" s="328"/>
      <c r="G234" s="328"/>
      <c r="H234" s="199" t="s">
        <v>522</v>
      </c>
      <c r="I234" s="130" t="s">
        <v>3</v>
      </c>
      <c r="J234" s="126">
        <v>0.5</v>
      </c>
      <c r="K234" s="126">
        <v>2</v>
      </c>
      <c r="L234" s="125">
        <f>IF(I234&lt;&gt;0,((VLOOKUP(I234,'1. Standard_Cost'!$B$4:$D$11,2)+VLOOKUP(I234,'1. Standard_Cost'!$B$4:$D$11,3))*J234*K234),"0")</f>
        <v>100800</v>
      </c>
      <c r="M234" s="125">
        <f>L234*'1. Standard_Cost'!$F$4</f>
        <v>16833.600000000002</v>
      </c>
      <c r="N234" s="126">
        <v>5</v>
      </c>
      <c r="O234" s="126">
        <v>1</v>
      </c>
      <c r="P234" s="126">
        <v>20</v>
      </c>
      <c r="Q234" s="126"/>
      <c r="R234" s="127">
        <f>'1. Standard_Cost'!$B$15*N234*P234</f>
        <v>200000</v>
      </c>
      <c r="S234" s="127">
        <f>N234*O234*P234*'1. Standard_Cost'!$C$15</f>
        <v>150000</v>
      </c>
      <c r="T234" s="127">
        <f>N234*P234*Q234*'1. Standard_Cost'!$D$15</f>
        <v>0</v>
      </c>
      <c r="U234" s="127">
        <f>N234*O234*'1. Standard_Cost'!$E$15</f>
        <v>200000</v>
      </c>
      <c r="V234" s="126"/>
      <c r="W234" s="126"/>
      <c r="X234" s="126"/>
      <c r="Y234" s="127">
        <f>+V234*((X234*'1. Standard_Cost'!$B$19)+(W234*X234*'1. Standard_Cost'!$C$19))</f>
        <v>0</v>
      </c>
      <c r="Z234" s="126"/>
      <c r="AA234" s="126"/>
      <c r="AB234" s="127">
        <f>+Z234*'1. Standard_Cost'!$B$23+AA234*'1. Standard_Cost'!$C$23</f>
        <v>0</v>
      </c>
      <c r="AC234" s="128">
        <f>100*300</f>
        <v>30000</v>
      </c>
      <c r="AD234" s="129"/>
      <c r="AE234" s="127">
        <f>SUM(AD234,AC234,AB234,Y234,U234,T234,S234,R234)*'1. Standard_Cost'!$B$31</f>
        <v>116000</v>
      </c>
      <c r="AF234" s="127">
        <f>SUM(AE234,AD234,AC234,AB234,Y234,U234,T234,S234,R234)</f>
        <v>696000</v>
      </c>
      <c r="AG234" s="126"/>
      <c r="AH234" s="126"/>
      <c r="AI234" s="126"/>
      <c r="AJ234" s="130"/>
      <c r="AK234" s="130"/>
      <c r="AL234" s="130"/>
      <c r="AM234" s="127">
        <f>AG234*'1. Standard_Cost'!$B$27+'Incremental_Cost Year 4'!AH234*'1. Standard_Cost'!$C$27+'Incremental_Cost Year 4'!AI234*'1. Standard_Cost'!$D$27+'Incremental_Cost Year 4'!AJ234+'Incremental_Cost Year 4'!AL234+AK234</f>
        <v>0</v>
      </c>
      <c r="AN234" s="127">
        <f>AM234*'1. Standard_Cost'!$C$31</f>
        <v>0</v>
      </c>
      <c r="AO234" s="130"/>
      <c r="AQ234" s="171">
        <f>L234+M234</f>
        <v>117633.60000000001</v>
      </c>
      <c r="AR234" s="171">
        <f>AF234</f>
        <v>696000</v>
      </c>
      <c r="AS234" s="171">
        <f>AM234+AN234</f>
        <v>0</v>
      </c>
      <c r="AT234" s="171">
        <f>SUM(AQ234,AR234,AS234)</f>
        <v>813633.6</v>
      </c>
      <c r="AU234" s="250">
        <f>AT234</f>
        <v>813633.6</v>
      </c>
      <c r="AV234" s="250"/>
      <c r="AW234" s="250"/>
      <c r="AX234" s="250"/>
      <c r="AY234" s="250"/>
      <c r="AZ234" s="250"/>
      <c r="BA234" s="250"/>
      <c r="BB234" s="251">
        <f t="shared" si="159"/>
        <v>0</v>
      </c>
      <c r="BC234" s="169"/>
      <c r="BD234" s="169"/>
      <c r="BE234" s="169"/>
      <c r="BF234" s="169"/>
    </row>
    <row r="235" spans="1:58" ht="93.6" outlineLevel="2">
      <c r="A235" s="115"/>
      <c r="B235" s="200"/>
      <c r="C235" s="201"/>
      <c r="D235" s="343"/>
      <c r="E235" s="328"/>
      <c r="F235" s="328"/>
      <c r="G235" s="328"/>
      <c r="H235" s="199" t="s">
        <v>523</v>
      </c>
      <c r="I235" s="130" t="s">
        <v>3</v>
      </c>
      <c r="J235" s="126">
        <v>2</v>
      </c>
      <c r="K235" s="126">
        <v>20</v>
      </c>
      <c r="L235" s="125">
        <f>IF(I235&lt;&gt;0,((VLOOKUP(I235,'1. Standard_Cost'!$B$4:$D$11,2)+VLOOKUP(I235,'1. Standard_Cost'!$B$4:$D$11,3))*J235*K235),"0")</f>
        <v>4032000</v>
      </c>
      <c r="M235" s="125">
        <f>L235*'1. Standard_Cost'!$F$4</f>
        <v>673344</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v>25000000</v>
      </c>
      <c r="AL235" s="130"/>
      <c r="AM235" s="127">
        <f>AG235*'1. Standard_Cost'!$B$27+'Incremental_Cost Year 4'!AH235*'1. Standard_Cost'!$C$27+'Incremental_Cost Year 4'!AI235*'1. Standard_Cost'!$D$27+'Incremental_Cost Year 4'!AJ235+'Incremental_Cost Year 4'!AL235+AK235</f>
        <v>25000000</v>
      </c>
      <c r="AN235" s="127">
        <f>AM235*'1. Standard_Cost'!$C$31</f>
        <v>3750000</v>
      </c>
      <c r="AO235" s="130"/>
      <c r="AQ235" s="171">
        <f>L235+M235</f>
        <v>4705344</v>
      </c>
      <c r="AR235" s="171">
        <f>AF235</f>
        <v>0</v>
      </c>
      <c r="AS235" s="171">
        <f>AM235+AN235</f>
        <v>28750000</v>
      </c>
      <c r="AT235" s="171">
        <f>SUM(AQ235,AR235,AS235)</f>
        <v>33455344</v>
      </c>
      <c r="AU235" s="250">
        <f>AT235</f>
        <v>33455344</v>
      </c>
      <c r="AV235" s="250"/>
      <c r="AW235" s="250"/>
      <c r="AX235" s="250"/>
      <c r="AY235" s="250"/>
      <c r="AZ235" s="250"/>
      <c r="BA235" s="250"/>
      <c r="BB235" s="251">
        <f t="shared" si="159"/>
        <v>0</v>
      </c>
      <c r="BC235" s="169"/>
      <c r="BD235" s="169"/>
      <c r="BE235" s="169"/>
      <c r="BF235" s="169"/>
    </row>
    <row r="236" spans="1:58" ht="78" outlineLevel="2">
      <c r="A236" s="115"/>
      <c r="B236" s="200"/>
      <c r="C236" s="201"/>
      <c r="D236" s="344"/>
      <c r="E236" s="328"/>
      <c r="F236" s="328"/>
      <c r="G236" s="328"/>
      <c r="H236" s="199" t="s">
        <v>524</v>
      </c>
      <c r="I236" s="130" t="s">
        <v>3</v>
      </c>
      <c r="J236" s="126">
        <v>3</v>
      </c>
      <c r="K236" s="126">
        <v>3</v>
      </c>
      <c r="L236" s="125">
        <f>IF(I236&lt;&gt;0,((VLOOKUP(I236,'1. Standard_Cost'!$B$4:$D$11,2)+VLOOKUP(I236,'1. Standard_Cost'!$B$4:$D$11,3))*J236*K236),"0")</f>
        <v>907200</v>
      </c>
      <c r="M236" s="125">
        <f>L236*'1. Standard_Cost'!$F$4</f>
        <v>151502.39999999999</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v>500000</v>
      </c>
      <c r="AD236" s="129"/>
      <c r="AE236" s="127">
        <f>SUM(AD236,AC236,AB236,Y236,U236,T236,S236,R236)*'1. Standard_Cost'!$B$31</f>
        <v>100000</v>
      </c>
      <c r="AF236" s="127">
        <f>SUM(AE236,AD236,AC236,AB236,Y236,U236,T236,S236,R236)</f>
        <v>600000</v>
      </c>
      <c r="AG236" s="126"/>
      <c r="AH236" s="126"/>
      <c r="AI236" s="126"/>
      <c r="AJ236" s="130"/>
      <c r="AK236" s="130"/>
      <c r="AL236" s="130"/>
      <c r="AM236" s="127">
        <f>AG236*'1. Standard_Cost'!$B$27+'Incremental_Cost Year 4'!AH236*'1. Standard_Cost'!$C$27+'Incremental_Cost Year 4'!AI236*'1. Standard_Cost'!$D$27+'Incremental_Cost Year 4'!AJ236+'Incremental_Cost Year 4'!AL236+AK236</f>
        <v>0</v>
      </c>
      <c r="AN236" s="127">
        <f>AM236*'1. Standard_Cost'!$C$31</f>
        <v>0</v>
      </c>
      <c r="AO236" s="130"/>
      <c r="AQ236" s="171">
        <f>L236+M236</f>
        <v>1058702.3999999999</v>
      </c>
      <c r="AR236" s="171">
        <f>AF236</f>
        <v>600000</v>
      </c>
      <c r="AS236" s="171">
        <f>AM236+AN236</f>
        <v>0</v>
      </c>
      <c r="AT236" s="171">
        <f>SUM(AQ236,AR236,AS236)</f>
        <v>1658702.4</v>
      </c>
      <c r="AU236" s="250">
        <f>AT236</f>
        <v>1658702.4</v>
      </c>
      <c r="AV236" s="250"/>
      <c r="AW236" s="250"/>
      <c r="AX236" s="250"/>
      <c r="AY236" s="250"/>
      <c r="AZ236" s="250"/>
      <c r="BA236" s="250"/>
      <c r="BB236" s="251">
        <f t="shared" si="159"/>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8064000</v>
      </c>
      <c r="M237" s="127">
        <f>SUM(M233:M236)</f>
        <v>1346688</v>
      </c>
      <c r="N237" s="252"/>
      <c r="O237" s="252"/>
      <c r="P237" s="252"/>
      <c r="Q237" s="252"/>
      <c r="R237" s="127">
        <f>SUM(R233:R236)</f>
        <v>200000</v>
      </c>
      <c r="S237" s="127">
        <f>SUM(S233:S236)</f>
        <v>150000</v>
      </c>
      <c r="T237" s="127">
        <f>SUM(T233:T236)</f>
        <v>0</v>
      </c>
      <c r="U237" s="127">
        <f>SUM(U233:U236)</f>
        <v>200000</v>
      </c>
      <c r="V237" s="252"/>
      <c r="W237" s="252"/>
      <c r="X237" s="252"/>
      <c r="Y237" s="127">
        <f>SUM(Y233:Y236)</f>
        <v>0</v>
      </c>
      <c r="Z237" s="127"/>
      <c r="AA237" s="252"/>
      <c r="AB237" s="127">
        <f>SUM(AB233:AB236)</f>
        <v>0</v>
      </c>
      <c r="AC237" s="127">
        <f>SUM(AC233:AC236)</f>
        <v>530000</v>
      </c>
      <c r="AD237" s="127">
        <f>SUM(AD233:AD236)</f>
        <v>0</v>
      </c>
      <c r="AE237" s="127">
        <f>SUM(AE233:AE236)</f>
        <v>216000</v>
      </c>
      <c r="AF237" s="127">
        <f>SUM(AF233:AF236)</f>
        <v>1296000</v>
      </c>
      <c r="AG237" s="252"/>
      <c r="AH237" s="252"/>
      <c r="AI237" s="252"/>
      <c r="AJ237" s="127">
        <f>SUM(AJ233:AJ236)</f>
        <v>0</v>
      </c>
      <c r="AK237" s="127">
        <f>SUM(AK233:AK236)</f>
        <v>50000000</v>
      </c>
      <c r="AL237" s="127">
        <f>SUM(AL233:AL236)</f>
        <v>0</v>
      </c>
      <c r="AM237" s="127">
        <f>SUM(AM233:AM236)</f>
        <v>50000000</v>
      </c>
      <c r="AN237" s="127">
        <f>SUM(AN233:AN236)</f>
        <v>7500000</v>
      </c>
      <c r="AO237" s="253"/>
      <c r="AP237" s="254"/>
      <c r="AQ237" s="175">
        <f>SUM(AQ233:AQ236)</f>
        <v>9410688</v>
      </c>
      <c r="AR237" s="175">
        <f>SUM(AR233:AR236)</f>
        <v>1296000</v>
      </c>
      <c r="AS237" s="175">
        <f>SUM(AS233:AS236)</f>
        <v>57500000</v>
      </c>
      <c r="AT237" s="175">
        <f>SUM(AT233:AT236)</f>
        <v>68206688</v>
      </c>
      <c r="AU237" s="175">
        <f t="shared" ref="AU237:BB237" si="160">SUM(AU233:AU236)</f>
        <v>68206688</v>
      </c>
      <c r="AV237" s="175">
        <f t="shared" si="160"/>
        <v>0</v>
      </c>
      <c r="AW237" s="175">
        <f t="shared" si="160"/>
        <v>0</v>
      </c>
      <c r="AX237" s="175">
        <f t="shared" si="160"/>
        <v>0</v>
      </c>
      <c r="AY237" s="175">
        <f t="shared" si="160"/>
        <v>0</v>
      </c>
      <c r="AZ237" s="175">
        <f t="shared" si="160"/>
        <v>0</v>
      </c>
      <c r="BA237" s="175">
        <f t="shared" si="160"/>
        <v>0</v>
      </c>
      <c r="BB237" s="175">
        <f t="shared" si="160"/>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3024000</v>
      </c>
      <c r="M238" s="258">
        <f>SUM(M243)</f>
        <v>505008</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25000000</v>
      </c>
      <c r="AL238" s="258">
        <f>SUM(AL243)</f>
        <v>0</v>
      </c>
      <c r="AM238" s="258">
        <f>SUM(AM243)</f>
        <v>25000000</v>
      </c>
      <c r="AN238" s="258">
        <f>SUM(AN243)</f>
        <v>3750000</v>
      </c>
      <c r="AO238" s="259"/>
      <c r="AP238" s="260"/>
      <c r="AQ238" s="261">
        <f>SUM(AQ243)</f>
        <v>3529008</v>
      </c>
      <c r="AR238" s="261">
        <f>SUM(AR243)</f>
        <v>0</v>
      </c>
      <c r="AS238" s="261">
        <f>SUM(AS243)</f>
        <v>28750000</v>
      </c>
      <c r="AT238" s="261">
        <f>SUM(AT243)</f>
        <v>32279008</v>
      </c>
      <c r="AU238" s="261">
        <f t="shared" ref="AU238:BB238" si="161">SUM(AU243)</f>
        <v>32279008</v>
      </c>
      <c r="AV238" s="261">
        <f t="shared" si="161"/>
        <v>0</v>
      </c>
      <c r="AW238" s="261">
        <f t="shared" si="161"/>
        <v>0</v>
      </c>
      <c r="AX238" s="261">
        <f t="shared" si="161"/>
        <v>0</v>
      </c>
      <c r="AY238" s="261">
        <f t="shared" si="161"/>
        <v>0</v>
      </c>
      <c r="AZ238" s="261">
        <f t="shared" si="161"/>
        <v>0</v>
      </c>
      <c r="BA238" s="261">
        <f t="shared" si="161"/>
        <v>0</v>
      </c>
      <c r="BB238" s="261">
        <f t="shared" si="161"/>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4'!AH239*'1. Standard_Cost'!$C$27+'Incremental_Cost Year 4'!AI239*'1. Standard_Cost'!$D$27+'Incremental_Cost Year 4'!AJ239+'Incremental_Cost Year 4'!AL239+AK239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2">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4'!AH240*'1. Standard_Cost'!$C$27+'Incremental_Cost Year 4'!AI240*'1. Standard_Cost'!$D$27+'Incremental_Cost Year 4'!AJ240+'Incremental_Cost Year 4'!AL240+AK240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2"/>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4'!AH241*'1. Standard_Cost'!$C$27+'Incremental_Cost Year 4'!AI241*'1. Standard_Cost'!$D$27+'Incremental_Cost Year 4'!AJ241+'Incremental_Cost Year 4'!AL241+AK241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2"/>
        <v>0</v>
      </c>
      <c r="BC241" s="169"/>
      <c r="BD241" s="169"/>
      <c r="BE241" s="169"/>
      <c r="BF241" s="169"/>
    </row>
    <row r="242" spans="1:58" ht="93.6" outlineLevel="2">
      <c r="A242" s="115"/>
      <c r="B242" s="200"/>
      <c r="C242" s="201"/>
      <c r="D242" s="202"/>
      <c r="E242" s="360"/>
      <c r="F242" s="361"/>
      <c r="G242" s="362"/>
      <c r="H242" s="213" t="s">
        <v>528</v>
      </c>
      <c r="I242" s="130" t="s">
        <v>3</v>
      </c>
      <c r="J242" s="126">
        <v>3</v>
      </c>
      <c r="K242" s="126">
        <v>10</v>
      </c>
      <c r="L242" s="125">
        <f>IF(I242&lt;&gt;0,((VLOOKUP(I242,'1. Standard_Cost'!$B$4:$D$11,2)+VLOOKUP(I242,'1. Standard_Cost'!$B$4:$D$11,3))*J242*K242),"0")</f>
        <v>3024000</v>
      </c>
      <c r="M242" s="125">
        <f>L242*'1. Standard_Cost'!$F$4</f>
        <v>505008</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v>25000000</v>
      </c>
      <c r="AL242" s="130"/>
      <c r="AM242" s="127">
        <f>AG242*'1. Standard_Cost'!$B$27+'Incremental_Cost Year 4'!AH242*'1. Standard_Cost'!$C$27+'Incremental_Cost Year 4'!AI242*'1. Standard_Cost'!$D$27+'Incremental_Cost Year 4'!AJ242+'Incremental_Cost Year 4'!AL242+AK242</f>
        <v>25000000</v>
      </c>
      <c r="AN242" s="127">
        <f>AM242*'1. Standard_Cost'!$C$31</f>
        <v>3750000</v>
      </c>
      <c r="AO242" s="130"/>
      <c r="AQ242" s="171">
        <f>L242+M242</f>
        <v>3529008</v>
      </c>
      <c r="AR242" s="171">
        <f>AF242</f>
        <v>0</v>
      </c>
      <c r="AS242" s="171">
        <f>AM242+AN242</f>
        <v>28750000</v>
      </c>
      <c r="AT242" s="171">
        <f>SUM(AQ242,AR242,AS242)</f>
        <v>32279008</v>
      </c>
      <c r="AU242" s="250">
        <f>AT242</f>
        <v>32279008</v>
      </c>
      <c r="AV242" s="250"/>
      <c r="AW242" s="250"/>
      <c r="AX242" s="250"/>
      <c r="AY242" s="250"/>
      <c r="AZ242" s="250"/>
      <c r="BA242" s="250"/>
      <c r="BB242" s="251">
        <f t="shared" si="162"/>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3024000</v>
      </c>
      <c r="M243" s="127">
        <f>SUM(M239:M242)</f>
        <v>505008</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25000000</v>
      </c>
      <c r="AL243" s="127">
        <f>SUM(AL239:AL242)</f>
        <v>0</v>
      </c>
      <c r="AM243" s="127">
        <f>SUM(AM239:AM242)</f>
        <v>25000000</v>
      </c>
      <c r="AN243" s="127">
        <f>SUM(AN239:AN242)</f>
        <v>3750000</v>
      </c>
      <c r="AO243" s="253"/>
      <c r="AP243" s="254"/>
      <c r="AQ243" s="175">
        <f>SUM(AQ239:AQ242)</f>
        <v>3529008</v>
      </c>
      <c r="AR243" s="175">
        <f>SUM(AR239:AR242)</f>
        <v>0</v>
      </c>
      <c r="AS243" s="175">
        <f>SUM(AS239:AS242)</f>
        <v>28750000</v>
      </c>
      <c r="AT243" s="175">
        <f>SUM(AT239:AT242)</f>
        <v>32279008</v>
      </c>
      <c r="AU243" s="175">
        <f t="shared" ref="AU243:BB243" si="163">SUM(AU239:AU242)</f>
        <v>32279008</v>
      </c>
      <c r="AV243" s="175">
        <f t="shared" si="163"/>
        <v>0</v>
      </c>
      <c r="AW243" s="175">
        <f t="shared" si="163"/>
        <v>0</v>
      </c>
      <c r="AX243" s="175">
        <f t="shared" si="163"/>
        <v>0</v>
      </c>
      <c r="AY243" s="175">
        <f t="shared" si="163"/>
        <v>0</v>
      </c>
      <c r="AZ243" s="175">
        <f t="shared" si="163"/>
        <v>0</v>
      </c>
      <c r="BA243" s="175">
        <f t="shared" si="163"/>
        <v>0</v>
      </c>
      <c r="BB243" s="175">
        <f t="shared" si="163"/>
        <v>0</v>
      </c>
      <c r="BC243" s="169"/>
      <c r="BD243" s="169"/>
      <c r="BE243" s="169"/>
      <c r="BF243" s="169"/>
    </row>
    <row r="244" spans="1:58" ht="12.75" customHeight="1">
      <c r="A244" s="173"/>
      <c r="B244" s="383" t="s">
        <v>316</v>
      </c>
      <c r="C244" s="384"/>
      <c r="D244" s="384"/>
      <c r="E244" s="385"/>
      <c r="F244" s="367"/>
      <c r="G244" s="367"/>
      <c r="H244" s="188" t="s">
        <v>317</v>
      </c>
      <c r="I244" s="245"/>
      <c r="J244" s="245"/>
      <c r="K244" s="245"/>
      <c r="L244" s="245">
        <f>L245+L259+L269+L277+L284</f>
        <v>30626400</v>
      </c>
      <c r="M244" s="245">
        <f>M245+M259+M269+M277+M284</f>
        <v>5114608.8000000007</v>
      </c>
      <c r="N244" s="245"/>
      <c r="O244" s="245"/>
      <c r="P244" s="245"/>
      <c r="Q244" s="245"/>
      <c r="R244" s="245">
        <f>R245+R259+R269+R277+R284</f>
        <v>1200000</v>
      </c>
      <c r="S244" s="245">
        <f>S245+S259+S269+S277+S284</f>
        <v>900000</v>
      </c>
      <c r="T244" s="245">
        <f>T245+T259+T269+T277+T284</f>
        <v>0</v>
      </c>
      <c r="U244" s="245">
        <f>U245+U259+U269+U277+U284</f>
        <v>1200000</v>
      </c>
      <c r="V244" s="245"/>
      <c r="W244" s="245"/>
      <c r="X244" s="245"/>
      <c r="Y244" s="245">
        <f t="shared" ref="Y244:AF244" si="164">Y245+Y259+Y269+Y277+Y284</f>
        <v>0</v>
      </c>
      <c r="Z244" s="245">
        <f t="shared" si="164"/>
        <v>0</v>
      </c>
      <c r="AA244" s="245">
        <f t="shared" si="164"/>
        <v>0</v>
      </c>
      <c r="AB244" s="245">
        <f t="shared" si="164"/>
        <v>2847000</v>
      </c>
      <c r="AC244" s="245">
        <f t="shared" si="164"/>
        <v>26135000</v>
      </c>
      <c r="AD244" s="245">
        <f t="shared" si="164"/>
        <v>160894000</v>
      </c>
      <c r="AE244" s="245">
        <f t="shared" si="164"/>
        <v>821400</v>
      </c>
      <c r="AF244" s="245">
        <f t="shared" si="164"/>
        <v>193997400</v>
      </c>
      <c r="AG244" s="245"/>
      <c r="AH244" s="245"/>
      <c r="AI244" s="245"/>
      <c r="AJ244" s="245">
        <f>AJ245+AJ259+AJ269+AJ277+AJ284</f>
        <v>0</v>
      </c>
      <c r="AK244" s="245">
        <f>AK245+AK259+AK269+AK277+AK284</f>
        <v>445506000</v>
      </c>
      <c r="AL244" s="245">
        <f>AL245+AL259+AL269+AL277+AL284</f>
        <v>0</v>
      </c>
      <c r="AM244" s="245">
        <f>AM245+AM259+AM269+AM277+AM284</f>
        <v>445506000</v>
      </c>
      <c r="AN244" s="245">
        <f>AN245+AN259+AN269+AN277+AN284</f>
        <v>39150900</v>
      </c>
      <c r="AO244" s="245"/>
      <c r="AP244" s="244"/>
      <c r="AQ244" s="245">
        <f t="shared" ref="AQ244:BB244" si="165">AQ245+AQ259+AQ269+AQ277+AQ284</f>
        <v>35741008.800000004</v>
      </c>
      <c r="AR244" s="245">
        <f t="shared" si="165"/>
        <v>193997400</v>
      </c>
      <c r="AS244" s="245">
        <f t="shared" si="165"/>
        <v>484656900</v>
      </c>
      <c r="AT244" s="245">
        <f t="shared" si="165"/>
        <v>714395308.79999995</v>
      </c>
      <c r="AU244" s="245">
        <f t="shared" si="165"/>
        <v>104897008.39999999</v>
      </c>
      <c r="AV244" s="245">
        <f t="shared" si="165"/>
        <v>0</v>
      </c>
      <c r="AW244" s="245">
        <f t="shared" si="165"/>
        <v>217505000</v>
      </c>
      <c r="AX244" s="245">
        <f t="shared" si="165"/>
        <v>0</v>
      </c>
      <c r="AY244" s="245">
        <f t="shared" si="165"/>
        <v>0</v>
      </c>
      <c r="AZ244" s="245">
        <f t="shared" si="165"/>
        <v>0</v>
      </c>
      <c r="BA244" s="245">
        <f t="shared" si="165"/>
        <v>0</v>
      </c>
      <c r="BB244" s="245">
        <f t="shared" si="165"/>
        <v>-391993300.39999998</v>
      </c>
      <c r="BC244" s="170"/>
      <c r="BD244" s="170"/>
      <c r="BE244" s="170"/>
      <c r="BF244" s="170"/>
    </row>
    <row r="245" spans="1:58" ht="12.75" customHeight="1">
      <c r="A245" s="179"/>
      <c r="B245" s="290"/>
      <c r="C245" s="381" t="s">
        <v>318</v>
      </c>
      <c r="D245" s="381"/>
      <c r="E245" s="38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0</v>
      </c>
      <c r="AD245" s="261">
        <f>AD250+AD254+AD258</f>
        <v>0</v>
      </c>
      <c r="AE245" s="261">
        <f>AE250+AE254+AE258</f>
        <v>0</v>
      </c>
      <c r="AF245" s="261">
        <f>AF250+AF254+AF258</f>
        <v>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6">AQ250+AQ254+AQ258</f>
        <v>0</v>
      </c>
      <c r="AR245" s="261">
        <f t="shared" si="166"/>
        <v>0</v>
      </c>
      <c r="AS245" s="261">
        <f t="shared" si="166"/>
        <v>0</v>
      </c>
      <c r="AT245" s="261">
        <f t="shared" si="166"/>
        <v>0</v>
      </c>
      <c r="AU245" s="261">
        <f t="shared" si="166"/>
        <v>0</v>
      </c>
      <c r="AV245" s="261">
        <f t="shared" si="166"/>
        <v>0</v>
      </c>
      <c r="AW245" s="261">
        <f t="shared" si="166"/>
        <v>0</v>
      </c>
      <c r="AX245" s="261">
        <f t="shared" si="166"/>
        <v>0</v>
      </c>
      <c r="AY245" s="261">
        <f t="shared" si="166"/>
        <v>0</v>
      </c>
      <c r="AZ245" s="261">
        <f t="shared" si="166"/>
        <v>0</v>
      </c>
      <c r="BA245" s="261">
        <f t="shared" si="166"/>
        <v>0</v>
      </c>
      <c r="BB245" s="261">
        <f t="shared" si="166"/>
        <v>0</v>
      </c>
      <c r="BC245" s="184"/>
      <c r="BD245" s="184"/>
      <c r="BE245" s="184"/>
      <c r="BF245" s="184"/>
    </row>
    <row r="246" spans="1:58" ht="93.6">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4'!AH246*'1. Standard_Cost'!$C$27+'Incremental_Cost Year 4'!AI246*'1. Standard_Cost'!$D$27+'Incremental_Cost Year 4'!AJ246+'Incremental_Cost Year 4'!AL246+AK246</f>
        <v>0</v>
      </c>
      <c r="AN246" s="127">
        <f>AM246*'1. Standard_Cost'!$C$31</f>
        <v>0</v>
      </c>
      <c r="AO246" s="178"/>
      <c r="AP246" s="256"/>
      <c r="AQ246" s="171">
        <f>L246+M246</f>
        <v>0</v>
      </c>
      <c r="AR246" s="171">
        <f>AF246</f>
        <v>0</v>
      </c>
      <c r="AS246" s="171">
        <f>AM246+AN246</f>
        <v>0</v>
      </c>
      <c r="AT246" s="171">
        <f>SUM(AQ246,AR246,AS246)</f>
        <v>0</v>
      </c>
      <c r="AU246" s="250">
        <f>AT246</f>
        <v>0</v>
      </c>
      <c r="AV246" s="250"/>
      <c r="AW246" s="250"/>
      <c r="AX246" s="250"/>
      <c r="AY246" s="250"/>
      <c r="AZ246" s="250"/>
      <c r="BA246" s="250"/>
      <c r="BB246" s="251">
        <f t="shared" ref="BB246:BB249" si="167">SUM(AU246:BA246)-AT246</f>
        <v>0</v>
      </c>
      <c r="BC246" s="169"/>
      <c r="BD246" s="169"/>
      <c r="BE246" s="169"/>
      <c r="BF246" s="169"/>
    </row>
    <row r="247" spans="1:58" ht="62.4">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4'!AH247*'1. Standard_Cost'!$C$27+'Incremental_Cost Year 4'!AI247*'1. Standard_Cost'!$D$27+'Incremental_Cost Year 4'!AJ247+'Incremental_Cost Year 4'!AL247+AK247</f>
        <v>0</v>
      </c>
      <c r="AN247" s="127">
        <f>AM247*'1. Standard_Cost'!$C$31</f>
        <v>0</v>
      </c>
      <c r="AO247" s="178"/>
      <c r="AP247" s="256"/>
      <c r="AQ247" s="171">
        <f>L247+M247</f>
        <v>0</v>
      </c>
      <c r="AR247" s="171">
        <f>AF247</f>
        <v>0</v>
      </c>
      <c r="AS247" s="171">
        <f>AM247+AN247</f>
        <v>0</v>
      </c>
      <c r="AT247" s="171">
        <f>SUM(AQ247,AR247,AS247)</f>
        <v>0</v>
      </c>
      <c r="AU247" s="250">
        <f>AQ247</f>
        <v>0</v>
      </c>
      <c r="AV247" s="250"/>
      <c r="AW247" s="250"/>
      <c r="AX247" s="250"/>
      <c r="AY247" s="250"/>
      <c r="AZ247" s="250"/>
      <c r="BA247" s="250"/>
      <c r="BB247" s="251">
        <f t="shared" si="167"/>
        <v>0</v>
      </c>
      <c r="BC247" s="169"/>
      <c r="BD247" s="169"/>
      <c r="BE247" s="169"/>
      <c r="BF247" s="169"/>
    </row>
    <row r="248" spans="1:58" ht="109.2">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4'!AH248*'1. Standard_Cost'!$C$27+'Incremental_Cost Year 4'!AI248*'1. Standard_Cost'!$D$27+'Incremental_Cost Year 4'!AJ248+'Incremental_Cost Year 4'!AL248+AK248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67"/>
        <v>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4'!AH249*'1. Standard_Cost'!$C$27+'Incremental_Cost Year 4'!AI249*'1. Standard_Cost'!$D$27+'Incremental_Cost Year 4'!AJ249+'Incremental_Cost Year 4'!AL249+AK249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7"/>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8">SUM(AQ246:AQ249)</f>
        <v>0</v>
      </c>
      <c r="AR250" s="175">
        <f t="shared" si="168"/>
        <v>0</v>
      </c>
      <c r="AS250" s="175">
        <f t="shared" si="168"/>
        <v>0</v>
      </c>
      <c r="AT250" s="175">
        <f t="shared" si="168"/>
        <v>0</v>
      </c>
      <c r="AU250" s="175">
        <f t="shared" ref="AU250:BB250" si="169">SUM(AU246:AU249)</f>
        <v>0</v>
      </c>
      <c r="AV250" s="175">
        <f t="shared" si="169"/>
        <v>0</v>
      </c>
      <c r="AW250" s="175">
        <f t="shared" si="169"/>
        <v>0</v>
      </c>
      <c r="AX250" s="175">
        <f t="shared" si="169"/>
        <v>0</v>
      </c>
      <c r="AY250" s="175">
        <f t="shared" si="169"/>
        <v>0</v>
      </c>
      <c r="AZ250" s="175">
        <f t="shared" si="169"/>
        <v>0</v>
      </c>
      <c r="BA250" s="175">
        <f t="shared" si="169"/>
        <v>0</v>
      </c>
      <c r="BB250" s="175">
        <f t="shared" si="169"/>
        <v>0</v>
      </c>
      <c r="BC250" s="169"/>
      <c r="BD250" s="169"/>
      <c r="BE250" s="169"/>
      <c r="BF250" s="169"/>
    </row>
    <row r="251" spans="1:58" ht="62.4">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4'!AH251*'1. Standard_Cost'!$C$27+'Incremental_Cost Year 4'!AI251*'1. Standard_Cost'!$D$27+'Incremental_Cost Year 4'!AJ251+'Incremental_Cost Year 4'!AL251+AK251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70">SUM(AU251:BA251)-AT251</f>
        <v>0</v>
      </c>
      <c r="BC251" s="169"/>
      <c r="BD251" s="169"/>
      <c r="BE251" s="169"/>
      <c r="BF251" s="169"/>
    </row>
    <row r="252" spans="1:58" ht="187.2">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v>0</v>
      </c>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4'!AH252*'1. Standard_Cost'!$C$27+'Incremental_Cost Year 4'!AI252*'1. Standard_Cost'!$D$27+'Incremental_Cost Year 4'!AJ252+'Incremental_Cost Year 4'!AL252+AK252</f>
        <v>0</v>
      </c>
      <c r="AN252" s="127">
        <f>AM252*'1. Standard_Cost'!$C$31</f>
        <v>0</v>
      </c>
      <c r="AO252" s="178"/>
      <c r="AP252" s="256"/>
      <c r="AQ252" s="171">
        <f>L252+M252</f>
        <v>0</v>
      </c>
      <c r="AR252" s="171">
        <f>AF252</f>
        <v>0</v>
      </c>
      <c r="AS252" s="171">
        <f>AM252+AN252</f>
        <v>0</v>
      </c>
      <c r="AT252" s="171">
        <f>SUM(AQ252,AR252,AS252)</f>
        <v>0</v>
      </c>
      <c r="AU252" s="250">
        <f>AT252</f>
        <v>0</v>
      </c>
      <c r="AV252" s="250"/>
      <c r="AW252" s="250"/>
      <c r="AX252" s="250"/>
      <c r="AY252" s="250"/>
      <c r="AZ252" s="250"/>
      <c r="BA252" s="250"/>
      <c r="BB252" s="251">
        <f t="shared" si="170"/>
        <v>0</v>
      </c>
      <c r="BC252" s="169"/>
      <c r="BD252" s="169"/>
      <c r="BE252" s="169"/>
      <c r="BF252" s="169"/>
    </row>
    <row r="253" spans="1:58" ht="140.4">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4'!AH253*'1. Standard_Cost'!$C$27+'Incremental_Cost Year 4'!AI253*'1. Standard_Cost'!$D$27+'Incremental_Cost Year 4'!AJ253+'Incremental_Cost Year 4'!AL253+AK253</f>
        <v>0</v>
      </c>
      <c r="AN253" s="127">
        <f>AM253*'1. Standard_Cost'!$C$31</f>
        <v>0</v>
      </c>
      <c r="AO253" s="178"/>
      <c r="AP253" s="256"/>
      <c r="AQ253" s="171">
        <f>L253+M253</f>
        <v>0</v>
      </c>
      <c r="AR253" s="171">
        <f>AF253</f>
        <v>0</v>
      </c>
      <c r="AS253" s="171">
        <f>AM253+AN253</f>
        <v>0</v>
      </c>
      <c r="AT253" s="171">
        <f>SUM(AQ253,AR253,AS253)</f>
        <v>0</v>
      </c>
      <c r="AU253" s="250"/>
      <c r="AV253" s="250"/>
      <c r="AW253" s="250"/>
      <c r="AX253" s="250"/>
      <c r="AY253" s="250"/>
      <c r="AZ253" s="250"/>
      <c r="BA253" s="250"/>
      <c r="BB253" s="251">
        <f t="shared" si="170"/>
        <v>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0</v>
      </c>
      <c r="AD254" s="175">
        <f>SUM(AD251:AD253)</f>
        <v>0</v>
      </c>
      <c r="AE254" s="175">
        <f>SUM(AE251:AE253)</f>
        <v>0</v>
      </c>
      <c r="AF254" s="175">
        <f>SUM(AF251:AF253)</f>
        <v>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1">SUM(AQ251:AQ253)</f>
        <v>0</v>
      </c>
      <c r="AR254" s="175">
        <f t="shared" si="171"/>
        <v>0</v>
      </c>
      <c r="AS254" s="175">
        <f t="shared" si="171"/>
        <v>0</v>
      </c>
      <c r="AT254" s="175">
        <f t="shared" si="171"/>
        <v>0</v>
      </c>
      <c r="AU254" s="175">
        <f t="shared" ref="AU254:BB254" si="172">SUM(AU251:AU253)</f>
        <v>0</v>
      </c>
      <c r="AV254" s="175">
        <f t="shared" si="172"/>
        <v>0</v>
      </c>
      <c r="AW254" s="175">
        <f t="shared" si="172"/>
        <v>0</v>
      </c>
      <c r="AX254" s="175">
        <f t="shared" si="172"/>
        <v>0</v>
      </c>
      <c r="AY254" s="175">
        <f t="shared" si="172"/>
        <v>0</v>
      </c>
      <c r="AZ254" s="175">
        <f t="shared" si="172"/>
        <v>0</v>
      </c>
      <c r="BA254" s="175">
        <f t="shared" si="172"/>
        <v>0</v>
      </c>
      <c r="BB254" s="175">
        <f t="shared" si="172"/>
        <v>0</v>
      </c>
      <c r="BC254" s="169"/>
      <c r="BD254" s="169"/>
      <c r="BE254" s="169"/>
      <c r="BF254" s="169"/>
    </row>
    <row r="255" spans="1:58" ht="78">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4'!AH255*'1. Standard_Cost'!$C$27+'Incremental_Cost Year 4'!AI255*'1. Standard_Cost'!$D$27+'Incremental_Cost Year 4'!AJ255+'Incremental_Cost Year 4'!AL255+AK255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3">SUM(AU255:BA255)-AT255</f>
        <v>0</v>
      </c>
      <c r="BC255" s="169"/>
      <c r="BD255" s="169"/>
      <c r="BE255" s="169"/>
      <c r="BF255" s="169"/>
    </row>
    <row r="256" spans="1:58" ht="78">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4'!AH256*'1. Standard_Cost'!$C$27+'Incremental_Cost Year 4'!AI256*'1. Standard_Cost'!$D$27+'Incremental_Cost Year 4'!AJ256+'Incremental_Cost Year 4'!AL256+AK256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3"/>
        <v>0</v>
      </c>
      <c r="BC256" s="169"/>
      <c r="BD256" s="169"/>
      <c r="BE256" s="169"/>
      <c r="BF256" s="169"/>
    </row>
    <row r="257" spans="1:58" ht="93.6">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4'!AH257*'1. Standard_Cost'!$C$27+'Incremental_Cost Year 4'!AI257*'1. Standard_Cost'!$D$27+'Incremental_Cost Year 4'!AJ257+'Incremental_Cost Year 4'!AL257+AK257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3"/>
        <v>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4">SUM(AQ255:AQ257)</f>
        <v>0</v>
      </c>
      <c r="AR258" s="175">
        <f t="shared" si="174"/>
        <v>0</v>
      </c>
      <c r="AS258" s="175">
        <f t="shared" si="174"/>
        <v>0</v>
      </c>
      <c r="AT258" s="175">
        <f t="shared" si="174"/>
        <v>0</v>
      </c>
      <c r="AU258" s="175">
        <f t="shared" ref="AU258:BB258" si="175">SUM(AU255:AU257)</f>
        <v>0</v>
      </c>
      <c r="AV258" s="175">
        <f t="shared" si="175"/>
        <v>0</v>
      </c>
      <c r="AW258" s="175">
        <f t="shared" si="175"/>
        <v>0</v>
      </c>
      <c r="AX258" s="175">
        <f t="shared" si="175"/>
        <v>0</v>
      </c>
      <c r="AY258" s="175">
        <f t="shared" si="175"/>
        <v>0</v>
      </c>
      <c r="AZ258" s="175">
        <f t="shared" si="175"/>
        <v>0</v>
      </c>
      <c r="BA258" s="175">
        <f t="shared" si="175"/>
        <v>0</v>
      </c>
      <c r="BB258" s="175">
        <f t="shared" si="175"/>
        <v>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22663200</v>
      </c>
      <c r="M259" s="261">
        <f>M263+M268</f>
        <v>3784754.4000000004</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2220000</v>
      </c>
      <c r="AC259" s="261">
        <f>AC263+AC268</f>
        <v>25955000</v>
      </c>
      <c r="AD259" s="261">
        <f>AD263+AD268</f>
        <v>160894000</v>
      </c>
      <c r="AE259" s="261">
        <f>AE263+AE268</f>
        <v>0</v>
      </c>
      <c r="AF259" s="261">
        <f>AF263+AF268</f>
        <v>189069000</v>
      </c>
      <c r="AG259" s="271"/>
      <c r="AH259" s="271"/>
      <c r="AI259" s="271"/>
      <c r="AJ259" s="261">
        <f>AJ263+AJ268</f>
        <v>0</v>
      </c>
      <c r="AK259" s="261">
        <f>AK263+AK268</f>
        <v>445506000</v>
      </c>
      <c r="AL259" s="261">
        <f>AL263+AL268</f>
        <v>0</v>
      </c>
      <c r="AM259" s="261">
        <f>AM263+AM268</f>
        <v>445506000</v>
      </c>
      <c r="AN259" s="261">
        <f>AN263+AN268</f>
        <v>39150900</v>
      </c>
      <c r="AO259" s="272"/>
      <c r="AP259" s="260"/>
      <c r="AQ259" s="261">
        <f t="shared" ref="AQ259:BB259" si="176">AQ263+AQ268</f>
        <v>26447954.400000002</v>
      </c>
      <c r="AR259" s="261">
        <f t="shared" si="176"/>
        <v>189069000</v>
      </c>
      <c r="AS259" s="261">
        <f t="shared" si="176"/>
        <v>484656900</v>
      </c>
      <c r="AT259" s="261">
        <f t="shared" si="176"/>
        <v>700173854.39999998</v>
      </c>
      <c r="AU259" s="261">
        <f t="shared" si="176"/>
        <v>95603954</v>
      </c>
      <c r="AV259" s="261">
        <f t="shared" si="176"/>
        <v>0</v>
      </c>
      <c r="AW259" s="261">
        <f t="shared" si="176"/>
        <v>217505000</v>
      </c>
      <c r="AX259" s="261">
        <f t="shared" si="176"/>
        <v>0</v>
      </c>
      <c r="AY259" s="261">
        <f t="shared" si="176"/>
        <v>0</v>
      </c>
      <c r="AZ259" s="261">
        <f t="shared" si="176"/>
        <v>0</v>
      </c>
      <c r="BA259" s="261">
        <f t="shared" si="176"/>
        <v>0</v>
      </c>
      <c r="BB259" s="261">
        <f t="shared" si="176"/>
        <v>-387064900.39999998</v>
      </c>
      <c r="BC259" s="184"/>
      <c r="BD259" s="184"/>
      <c r="BE259" s="184"/>
      <c r="BF259" s="184"/>
    </row>
    <row r="260" spans="1:58" ht="99.75" customHeight="1">
      <c r="A260" s="172"/>
      <c r="B260" s="354"/>
      <c r="C260" s="356"/>
      <c r="D260" s="342"/>
      <c r="E260" s="328"/>
      <c r="F260" s="328"/>
      <c r="G260" s="328"/>
      <c r="H260" s="199" t="s">
        <v>556</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v>134685000</v>
      </c>
      <c r="AE260" s="127"/>
      <c r="AF260" s="127">
        <f>SUM(AE260,AD260,AC260,AB260,Y260,U260,T260,S260,R260)</f>
        <v>134685000</v>
      </c>
      <c r="AG260" s="174"/>
      <c r="AH260" s="174"/>
      <c r="AI260" s="174"/>
      <c r="AJ260" s="178"/>
      <c r="AK260" s="178">
        <v>207870000</v>
      </c>
      <c r="AL260" s="178"/>
      <c r="AM260" s="127">
        <f>AG260*'1. Standard_Cost'!$B$27+'Incremental_Cost Year 4'!AH260*'1. Standard_Cost'!$C$27+'Incremental_Cost Year 4'!AI260*'1. Standard_Cost'!$D$27+'Incremental_Cost Year 4'!AJ260+'Incremental_Cost Year 4'!AL260+AK260</f>
        <v>207870000</v>
      </c>
      <c r="AN260" s="127">
        <f>AM260*'1. Standard_Cost'!$C$31</f>
        <v>31180500</v>
      </c>
      <c r="AO260" s="178"/>
      <c r="AP260" s="256"/>
      <c r="AQ260" s="171">
        <f>L260+M260</f>
        <v>235267.20000000001</v>
      </c>
      <c r="AR260" s="171">
        <f>AF260</f>
        <v>134685000</v>
      </c>
      <c r="AS260" s="171">
        <f>AM260+AN260</f>
        <v>239050500</v>
      </c>
      <c r="AT260" s="171">
        <f>SUM(AQ260,AR260,AS260)</f>
        <v>373970767.19999999</v>
      </c>
      <c r="AU260" s="250">
        <f>+AQ260+34645000</f>
        <v>34880267.200000003</v>
      </c>
      <c r="AV260" s="250"/>
      <c r="AW260" s="250">
        <v>173225000</v>
      </c>
      <c r="AX260" s="250"/>
      <c r="AY260" s="250"/>
      <c r="AZ260" s="250"/>
      <c r="BA260" s="250"/>
      <c r="BB260" s="251">
        <f t="shared" ref="BB260:BB262" si="177">SUM(AU260:BA260)-AT260</f>
        <v>-165865500</v>
      </c>
      <c r="BC260" s="169"/>
      <c r="BD260" s="169"/>
      <c r="BE260" s="169"/>
      <c r="BF260" s="169"/>
    </row>
    <row r="261" spans="1:58" ht="62.4">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4'!AH261*'1. Standard_Cost'!$C$27+'Incremental_Cost Year 4'!AI261*'1. Standard_Cost'!$D$27+'Incremental_Cost Year 4'!AJ261+'Incremental_Cost Year 4'!AL261+AK261</f>
        <v>0</v>
      </c>
      <c r="AN261" s="127">
        <f>AM261*'1. Standard_Cost'!$C$31</f>
        <v>0</v>
      </c>
      <c r="AO261" s="178"/>
      <c r="AP261" s="256"/>
      <c r="AQ261" s="171">
        <f>L261+M261</f>
        <v>235267.20000000001</v>
      </c>
      <c r="AR261" s="171">
        <f>AF261</f>
        <v>12925000</v>
      </c>
      <c r="AS261" s="171">
        <f>AM261+AN261</f>
        <v>0</v>
      </c>
      <c r="AT261" s="171">
        <f>SUM(AQ261,AR261,AS261)</f>
        <v>13160267.199999999</v>
      </c>
      <c r="AU261" s="250">
        <v>235267</v>
      </c>
      <c r="AV261" s="250"/>
      <c r="AW261" s="250"/>
      <c r="AX261" s="250"/>
      <c r="AY261" s="250"/>
      <c r="AZ261" s="250"/>
      <c r="BA261" s="250"/>
      <c r="BB261" s="251">
        <f t="shared" si="177"/>
        <v>-12925000.199999999</v>
      </c>
      <c r="BC261" s="169"/>
      <c r="BD261" s="169"/>
      <c r="BE261" s="169"/>
      <c r="BF261" s="169"/>
    </row>
    <row r="262" spans="1:58" ht="62.4">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25%*53136000</f>
        <v>13284000</v>
      </c>
      <c r="AE262" s="127"/>
      <c r="AF262" s="127">
        <f>SUM(AE262,AD262,AC262,AB262,Y262,U262,T262,S262,R262)</f>
        <v>13284000</v>
      </c>
      <c r="AG262" s="174"/>
      <c r="AH262" s="174"/>
      <c r="AI262" s="174"/>
      <c r="AJ262" s="178"/>
      <c r="AK262" s="178">
        <v>53136000</v>
      </c>
      <c r="AL262" s="178"/>
      <c r="AM262" s="127">
        <f>AG262*'1. Standard_Cost'!$B$27+'Incremental_Cost Year 4'!AH262*'1. Standard_Cost'!$C$27+'Incremental_Cost Year 4'!AI262*'1. Standard_Cost'!$D$27+'Incremental_Cost Year 4'!AJ262+'Incremental_Cost Year 4'!AL262+AK262</f>
        <v>53136000</v>
      </c>
      <c r="AN262" s="127">
        <f>AM262*'1. Standard_Cost'!$C$31</f>
        <v>7970400</v>
      </c>
      <c r="AO262" s="178"/>
      <c r="AP262" s="256"/>
      <c r="AQ262" s="171">
        <f>L262+M262</f>
        <v>235267.20000000001</v>
      </c>
      <c r="AR262" s="171">
        <f>AF262</f>
        <v>13284000</v>
      </c>
      <c r="AS262" s="171">
        <f>AM262+AN262</f>
        <v>61106400</v>
      </c>
      <c r="AT262" s="171">
        <f>SUM(AQ262,AR262,AS262)</f>
        <v>74625667.200000003</v>
      </c>
      <c r="AU262" s="250">
        <f>235267+8856000</f>
        <v>9091267</v>
      </c>
      <c r="AV262" s="250"/>
      <c r="AW262" s="250">
        <v>44280000</v>
      </c>
      <c r="AX262" s="250"/>
      <c r="AY262" s="250"/>
      <c r="AZ262" s="250"/>
      <c r="BA262" s="250"/>
      <c r="BB262" s="251">
        <f t="shared" si="177"/>
        <v>-21254400.200000003</v>
      </c>
      <c r="BC262" s="169"/>
      <c r="BD262" s="169"/>
      <c r="BE262" s="169"/>
      <c r="BF262" s="169"/>
    </row>
    <row r="263" spans="1:58">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261006000</v>
      </c>
      <c r="AL263" s="175">
        <f>SUM(AL260:AL262)</f>
        <v>0</v>
      </c>
      <c r="AM263" s="175">
        <f>SUM(AM260:AM262)</f>
        <v>261006000</v>
      </c>
      <c r="AN263" s="175">
        <f>SUM(AN260:AN262)</f>
        <v>39150900</v>
      </c>
      <c r="AO263" s="274"/>
      <c r="AP263" s="254"/>
      <c r="AQ263" s="175">
        <f t="shared" ref="AQ263:AT263" si="178">SUM(AQ260:AQ262)</f>
        <v>705801.60000000009</v>
      </c>
      <c r="AR263" s="175">
        <f t="shared" si="178"/>
        <v>160894000</v>
      </c>
      <c r="AS263" s="175">
        <f t="shared" si="178"/>
        <v>300156900</v>
      </c>
      <c r="AT263" s="175">
        <f t="shared" si="178"/>
        <v>461756701.59999996</v>
      </c>
      <c r="AU263" s="175">
        <f t="shared" ref="AU263:BB263" si="179">SUM(AU260:AU262)</f>
        <v>44206801.200000003</v>
      </c>
      <c r="AV263" s="175">
        <f t="shared" si="179"/>
        <v>0</v>
      </c>
      <c r="AW263" s="175">
        <f t="shared" si="179"/>
        <v>217505000</v>
      </c>
      <c r="AX263" s="175">
        <f t="shared" si="179"/>
        <v>0</v>
      </c>
      <c r="AY263" s="175">
        <f t="shared" si="179"/>
        <v>0</v>
      </c>
      <c r="AZ263" s="175">
        <f t="shared" si="179"/>
        <v>0</v>
      </c>
      <c r="BA263" s="175">
        <f t="shared" si="179"/>
        <v>0</v>
      </c>
      <c r="BB263" s="175">
        <f t="shared" si="179"/>
        <v>-200044900.39999998</v>
      </c>
      <c r="BC263" s="169"/>
      <c r="BD263" s="169"/>
      <c r="BE263" s="169"/>
      <c r="BF263" s="169"/>
    </row>
    <row r="264" spans="1:58" ht="78">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f>369000000/2</f>
        <v>184500000</v>
      </c>
      <c r="AL264" s="178"/>
      <c r="AM264" s="127">
        <f>AG264*'1. Standard_Cost'!$B$27+'Incremental_Cost Year 4'!AH264*'1. Standard_Cost'!$C$27+'Incremental_Cost Year 4'!AI264*'1. Standard_Cost'!$D$27+'Incremental_Cost Year 4'!AJ264+'Incremental_Cost Year 4'!AL264+AK264</f>
        <v>184500000</v>
      </c>
      <c r="AN264" s="127"/>
      <c r="AO264" s="178"/>
      <c r="AP264" s="256"/>
      <c r="AQ264" s="171">
        <f>L264+M264</f>
        <v>0</v>
      </c>
      <c r="AR264" s="171">
        <f>AF264</f>
        <v>0</v>
      </c>
      <c r="AS264" s="171">
        <f>AM264+AN264</f>
        <v>184500000</v>
      </c>
      <c r="AT264" s="171">
        <f>SUM(AQ264,AR264,AS264)</f>
        <v>184500000</v>
      </c>
      <c r="AU264" s="250"/>
      <c r="AV264" s="250"/>
      <c r="AW264" s="250"/>
      <c r="AX264" s="250"/>
      <c r="AY264" s="250"/>
      <c r="AZ264" s="250"/>
      <c r="BA264" s="250"/>
      <c r="BB264" s="251">
        <f t="shared" ref="BB264:BB267" si="180">SUM(AU264:BA264)-AT264</f>
        <v>-184500000</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v>30</v>
      </c>
      <c r="AA265" s="174"/>
      <c r="AB265" s="127">
        <f>+Z265*'1. Standard_Cost'!$B$23+AA265*'1. Standard_Cost'!$C$23</f>
        <v>2220000</v>
      </c>
      <c r="AC265" s="176">
        <v>300000</v>
      </c>
      <c r="AD265" s="177"/>
      <c r="AE265" s="127"/>
      <c r="AF265" s="127">
        <f>SUM(AE265,AD265,AC265,AB265,Y265,U265,T265,S265,R265)</f>
        <v>2520000</v>
      </c>
      <c r="AG265" s="174"/>
      <c r="AH265" s="174"/>
      <c r="AI265" s="174"/>
      <c r="AJ265" s="178"/>
      <c r="AK265" s="178"/>
      <c r="AL265" s="178"/>
      <c r="AM265" s="127">
        <f>AG265*'1. Standard_Cost'!$B$27+'Incremental_Cost Year 4'!AH265*'1. Standard_Cost'!$C$27+'Incremental_Cost Year 4'!AI265*'1. Standard_Cost'!$D$27+'Incremental_Cost Year 4'!AJ265+'Incremental_Cost Year 4'!AL265+AK265</f>
        <v>0</v>
      </c>
      <c r="AN265" s="127">
        <f>AM265*'1. Standard_Cost'!$C$31</f>
        <v>0</v>
      </c>
      <c r="AO265" s="178"/>
      <c r="AP265" s="256"/>
      <c r="AQ265" s="171">
        <f>L265+M265</f>
        <v>0</v>
      </c>
      <c r="AR265" s="171">
        <f>AF265</f>
        <v>2520000</v>
      </c>
      <c r="AS265" s="171">
        <f>AM265+AN265</f>
        <v>0</v>
      </c>
      <c r="AT265" s="171">
        <f>SUM(AQ265,AR265,AS265)</f>
        <v>2520000</v>
      </c>
      <c r="AU265" s="250"/>
      <c r="AV265" s="250"/>
      <c r="AW265" s="250"/>
      <c r="AX265" s="250"/>
      <c r="AY265" s="250"/>
      <c r="AZ265" s="250"/>
      <c r="BA265" s="250"/>
      <c r="BB265" s="251">
        <f t="shared" si="180"/>
        <v>-2520000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4'!AH266*'1. Standard_Cost'!$C$27+'Incremental_Cost Year 4'!AI266*'1. Standard_Cost'!$D$27+'Incremental_Cost Year 4'!AJ266+'Incremental_Cost Year 4'!AL266+AK266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80"/>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4'!AH267*'1. Standard_Cost'!$C$27+'Incremental_Cost Year 4'!AI267*'1. Standard_Cost'!$D$27+'Incremental_Cost Year 4'!AJ267+'Incremental_Cost Year 4'!AL267+AK267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80"/>
        <v>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2220000</v>
      </c>
      <c r="AC268" s="175">
        <f>SUM(AC264:AC267)</f>
        <v>25955000</v>
      </c>
      <c r="AD268" s="175">
        <f>SUM(AD264:AD267)</f>
        <v>0</v>
      </c>
      <c r="AE268" s="175">
        <f>SUM(AE264:AE267)</f>
        <v>0</v>
      </c>
      <c r="AF268" s="175">
        <f>SUM(AF264:AF267)</f>
        <v>28175000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81">SUM(AQ264:AQ267)</f>
        <v>25742152.800000001</v>
      </c>
      <c r="AR268" s="175">
        <f t="shared" si="181"/>
        <v>28175000</v>
      </c>
      <c r="AS268" s="175">
        <f t="shared" si="181"/>
        <v>184500000</v>
      </c>
      <c r="AT268" s="175">
        <f t="shared" si="181"/>
        <v>238417152.80000001</v>
      </c>
      <c r="AU268" s="175">
        <f t="shared" ref="AU268:BB268" si="182">SUM(AU264:AU267)</f>
        <v>51397152.799999997</v>
      </c>
      <c r="AV268" s="175">
        <f t="shared" si="182"/>
        <v>0</v>
      </c>
      <c r="AW268" s="175">
        <f t="shared" si="182"/>
        <v>0</v>
      </c>
      <c r="AX268" s="175">
        <f t="shared" si="182"/>
        <v>0</v>
      </c>
      <c r="AY268" s="175">
        <f t="shared" si="182"/>
        <v>0</v>
      </c>
      <c r="AZ268" s="175">
        <f t="shared" si="182"/>
        <v>0</v>
      </c>
      <c r="BA268" s="175">
        <f t="shared" si="182"/>
        <v>0</v>
      </c>
      <c r="BB268" s="175">
        <f t="shared" si="182"/>
        <v>-187020000</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3">AQ273+AQ276</f>
        <v>352900.8</v>
      </c>
      <c r="AR269" s="261">
        <f t="shared" si="183"/>
        <v>4928400</v>
      </c>
      <c r="AS269" s="261">
        <f t="shared" si="183"/>
        <v>0</v>
      </c>
      <c r="AT269" s="261">
        <f t="shared" si="183"/>
        <v>5281300.8</v>
      </c>
      <c r="AU269" s="261">
        <f t="shared" si="183"/>
        <v>352900.8</v>
      </c>
      <c r="AV269" s="261">
        <f t="shared" si="183"/>
        <v>0</v>
      </c>
      <c r="AW269" s="261">
        <f t="shared" si="183"/>
        <v>0</v>
      </c>
      <c r="AX269" s="261">
        <f t="shared" si="183"/>
        <v>0</v>
      </c>
      <c r="AY269" s="261">
        <f t="shared" si="183"/>
        <v>0</v>
      </c>
      <c r="AZ269" s="261">
        <f t="shared" si="183"/>
        <v>0</v>
      </c>
      <c r="BA269" s="261">
        <f t="shared" si="183"/>
        <v>0</v>
      </c>
      <c r="BB269" s="261">
        <f t="shared" si="183"/>
        <v>-4928400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4'!AH270*'1. Standard_Cost'!$C$27+'Incremental_Cost Year 4'!AI270*'1. Standard_Cost'!$D$27+'Incremental_Cost Year 4'!AJ270+'Incremental_Cost Year 4'!AL270+AK270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4">SUM(AU270:BA270)-AT270</f>
        <v>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4'!AH271*'1. Standard_Cost'!$C$27+'Incremental_Cost Year 4'!AI271*'1. Standard_Cost'!$D$27+'Incremental_Cost Year 4'!AJ271+'Incremental_Cost Year 4'!AL271+AK271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4"/>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4'!AH272*'1. Standard_Cost'!$C$27+'Incremental_Cost Year 4'!AI272*'1. Standard_Cost'!$D$27+'Incremental_Cost Year 4'!AJ272+'Incremental_Cost Year 4'!AL272+AK272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4"/>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5">SUM(AQ270:AQ272)</f>
        <v>0</v>
      </c>
      <c r="AR273" s="175">
        <f t="shared" si="185"/>
        <v>0</v>
      </c>
      <c r="AS273" s="175">
        <f t="shared" si="185"/>
        <v>0</v>
      </c>
      <c r="AT273" s="175">
        <f t="shared" si="185"/>
        <v>0</v>
      </c>
      <c r="AU273" s="175">
        <f t="shared" ref="AU273:BB273" si="186">SUM(AU270:AU272)</f>
        <v>0</v>
      </c>
      <c r="AV273" s="175">
        <f t="shared" si="186"/>
        <v>0</v>
      </c>
      <c r="AW273" s="175">
        <f t="shared" si="186"/>
        <v>0</v>
      </c>
      <c r="AX273" s="175">
        <f t="shared" si="186"/>
        <v>0</v>
      </c>
      <c r="AY273" s="175">
        <f t="shared" si="186"/>
        <v>0</v>
      </c>
      <c r="AZ273" s="175">
        <f t="shared" si="186"/>
        <v>0</v>
      </c>
      <c r="BA273" s="175">
        <f t="shared" si="186"/>
        <v>0</v>
      </c>
      <c r="BB273" s="175">
        <f t="shared" si="186"/>
        <v>0</v>
      </c>
      <c r="BC273" s="169"/>
      <c r="BD273" s="169"/>
      <c r="BE273" s="169"/>
      <c r="BF273" s="169"/>
    </row>
    <row r="274" spans="1:58" ht="78">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4'!AH274*'1. Standard_Cost'!$C$27+'Incremental_Cost Year 4'!AI274*'1. Standard_Cost'!$D$27+'Incremental_Cost Year 4'!AJ274+'Incremental_Cost Year 4'!AL274+AK274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7">SUM(AU274:BA274)-AT274</f>
        <v>0</v>
      </c>
      <c r="BC274" s="169"/>
      <c r="BD274" s="169"/>
      <c r="BE274" s="169"/>
      <c r="BF274" s="169"/>
    </row>
    <row r="275" spans="1:58" ht="109.2">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4'!AH275*'1. Standard_Cost'!$C$27+'Incremental_Cost Year 4'!AI275*'1. Standard_Cost'!$D$27+'Incremental_Cost Year 4'!AJ275+'Incremental_Cost Year 4'!AL275+AK275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7"/>
        <v>-4928400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8">SUM(AQ274:AQ275)</f>
        <v>352900.8</v>
      </c>
      <c r="AR276" s="175">
        <f t="shared" si="188"/>
        <v>4928400</v>
      </c>
      <c r="AS276" s="175">
        <f t="shared" si="188"/>
        <v>0</v>
      </c>
      <c r="AT276" s="175">
        <f t="shared" si="188"/>
        <v>5281300.8</v>
      </c>
      <c r="AU276" s="175">
        <f t="shared" ref="AU276:BB276" si="189">SUM(AU274:AU275)</f>
        <v>352900.8</v>
      </c>
      <c r="AV276" s="175">
        <f t="shared" si="189"/>
        <v>0</v>
      </c>
      <c r="AW276" s="175">
        <f t="shared" si="189"/>
        <v>0</v>
      </c>
      <c r="AX276" s="175">
        <f t="shared" si="189"/>
        <v>0</v>
      </c>
      <c r="AY276" s="175">
        <f t="shared" si="189"/>
        <v>0</v>
      </c>
      <c r="AZ276" s="175">
        <f t="shared" si="189"/>
        <v>0</v>
      </c>
      <c r="BA276" s="175">
        <f t="shared" si="189"/>
        <v>0</v>
      </c>
      <c r="BB276" s="175">
        <f t="shared" si="189"/>
        <v>-4928400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90">AQ283</f>
        <v>8940153.5999999996</v>
      </c>
      <c r="AR277" s="261">
        <f t="shared" si="190"/>
        <v>0</v>
      </c>
      <c r="AS277" s="261">
        <f t="shared" si="190"/>
        <v>0</v>
      </c>
      <c r="AT277" s="261">
        <f t="shared" si="190"/>
        <v>8940153.5999999996</v>
      </c>
      <c r="AU277" s="261">
        <f t="shared" si="190"/>
        <v>8940153.5999999996</v>
      </c>
      <c r="AV277" s="261">
        <f t="shared" si="190"/>
        <v>0</v>
      </c>
      <c r="AW277" s="261">
        <f t="shared" si="190"/>
        <v>0</v>
      </c>
      <c r="AX277" s="261">
        <f t="shared" si="190"/>
        <v>0</v>
      </c>
      <c r="AY277" s="261">
        <f t="shared" si="190"/>
        <v>0</v>
      </c>
      <c r="AZ277" s="261">
        <f t="shared" si="190"/>
        <v>0</v>
      </c>
      <c r="BA277" s="261">
        <f t="shared" si="190"/>
        <v>0</v>
      </c>
      <c r="BB277" s="261">
        <f t="shared" si="190"/>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4'!AH278*'1. Standard_Cost'!$C$27+'Incremental_Cost Year 4'!AI278*'1. Standard_Cost'!$D$27+'Incremental_Cost Year 4'!AJ278+'Incremental_Cost Year 4'!AL278+AK278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1">SUM(AU278:BA278)-AT278</f>
        <v>0</v>
      </c>
      <c r="BC278" s="169"/>
      <c r="BD278" s="169"/>
      <c r="BE278" s="169"/>
      <c r="BF278" s="169"/>
    </row>
    <row r="279" spans="1:58" ht="46.8">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4'!AH279*'1. Standard_Cost'!$C$27+'Incremental_Cost Year 4'!AI279*'1. Standard_Cost'!$D$27+'Incremental_Cost Year 4'!AJ279+'Incremental_Cost Year 4'!AL279+AK279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1"/>
        <v>0</v>
      </c>
      <c r="BC279" s="169"/>
      <c r="BD279" s="169"/>
      <c r="BE279" s="169"/>
      <c r="BF279" s="169"/>
    </row>
    <row r="280" spans="1:58" ht="31.2">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4'!AH280*'1. Standard_Cost'!$C$27+'Incremental_Cost Year 4'!AI280*'1. Standard_Cost'!$D$27+'Incremental_Cost Year 4'!AJ280+'Incremental_Cost Year 4'!AL280+AK280</f>
        <v>0</v>
      </c>
      <c r="AN280" s="127">
        <f>AM280*'1. Standard_Cost'!$C$31</f>
        <v>0</v>
      </c>
      <c r="AO280" s="178"/>
      <c r="AP280" s="256"/>
      <c r="AQ280" s="171">
        <f>L280+M280</f>
        <v>4705344</v>
      </c>
      <c r="AR280" s="171">
        <f>AF280</f>
        <v>0</v>
      </c>
      <c r="AS280" s="171">
        <f>AM280+AN280</f>
        <v>0</v>
      </c>
      <c r="AT280" s="171">
        <f>SUM(AQ280,AR280,AS280)</f>
        <v>4705344</v>
      </c>
      <c r="AU280" s="250">
        <f>AT280</f>
        <v>4705344</v>
      </c>
      <c r="AV280" s="250"/>
      <c r="AW280" s="250"/>
      <c r="AX280" s="250"/>
      <c r="AY280" s="250"/>
      <c r="AZ280" s="250"/>
      <c r="BA280" s="250"/>
      <c r="BB280" s="251">
        <f t="shared" si="191"/>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4'!AH281*'1. Standard_Cost'!$C$27+'Incremental_Cost Year 4'!AI281*'1. Standard_Cost'!$D$27+'Incremental_Cost Year 4'!AJ281+'Incremental_Cost Year 4'!AL281+AK281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91"/>
        <v>0</v>
      </c>
      <c r="BC281" s="169"/>
      <c r="BD281" s="169"/>
      <c r="BE281" s="169"/>
      <c r="BF281" s="169"/>
    </row>
    <row r="282" spans="1:58" ht="31.2">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4'!AH282*'1. Standard_Cost'!$C$27+'Incremental_Cost Year 4'!AI282*'1. Standard_Cost'!$D$27+'Incremental_Cost Year 4'!AJ282+'Incremental_Cost Year 4'!AL282+AK282</f>
        <v>0</v>
      </c>
      <c r="AN282" s="127">
        <f>AM282*'1. Standard_Cost'!$C$31</f>
        <v>0</v>
      </c>
      <c r="AO282" s="178"/>
      <c r="AP282" s="256"/>
      <c r="AQ282" s="171">
        <f>L282+M282</f>
        <v>4234809.5999999996</v>
      </c>
      <c r="AR282" s="171">
        <f>AF282</f>
        <v>0</v>
      </c>
      <c r="AS282" s="171">
        <f>AM282+AN282</f>
        <v>0</v>
      </c>
      <c r="AT282" s="171">
        <f>SUM(AQ282,AR282,AS282)</f>
        <v>4234809.5999999996</v>
      </c>
      <c r="AU282" s="250">
        <f>AT282</f>
        <v>4234809.5999999996</v>
      </c>
      <c r="AV282" s="250"/>
      <c r="AW282" s="250"/>
      <c r="AX282" s="250"/>
      <c r="AY282" s="250"/>
      <c r="AZ282" s="250"/>
      <c r="BA282" s="250"/>
      <c r="BB282" s="251">
        <f t="shared" si="191"/>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2">SUM(AQ278:AQ282)</f>
        <v>8940153.5999999996</v>
      </c>
      <c r="AR283" s="175">
        <f t="shared" si="192"/>
        <v>0</v>
      </c>
      <c r="AS283" s="175">
        <f t="shared" si="192"/>
        <v>0</v>
      </c>
      <c r="AT283" s="175">
        <f t="shared" si="192"/>
        <v>8940153.5999999996</v>
      </c>
      <c r="AU283" s="175">
        <f t="shared" ref="AU283:BB283" si="193">SUM(AU278:AU282)</f>
        <v>8940153.5999999996</v>
      </c>
      <c r="AV283" s="175">
        <f t="shared" si="193"/>
        <v>0</v>
      </c>
      <c r="AW283" s="175">
        <f t="shared" si="193"/>
        <v>0</v>
      </c>
      <c r="AX283" s="175">
        <f t="shared" si="193"/>
        <v>0</v>
      </c>
      <c r="AY283" s="175">
        <f t="shared" si="193"/>
        <v>0</v>
      </c>
      <c r="AZ283" s="175">
        <f t="shared" si="193"/>
        <v>0</v>
      </c>
      <c r="BA283" s="175">
        <f t="shared" si="193"/>
        <v>0</v>
      </c>
      <c r="BB283" s="175">
        <f t="shared" si="193"/>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4">AQ289</f>
        <v>0</v>
      </c>
      <c r="AR284" s="261">
        <f t="shared" si="194"/>
        <v>0</v>
      </c>
      <c r="AS284" s="261">
        <f t="shared" si="194"/>
        <v>0</v>
      </c>
      <c r="AT284" s="261">
        <f t="shared" si="194"/>
        <v>0</v>
      </c>
      <c r="AU284" s="261">
        <f t="shared" si="194"/>
        <v>0</v>
      </c>
      <c r="AV284" s="261">
        <f t="shared" si="194"/>
        <v>0</v>
      </c>
      <c r="AW284" s="261">
        <f t="shared" si="194"/>
        <v>0</v>
      </c>
      <c r="AX284" s="261">
        <f t="shared" si="194"/>
        <v>0</v>
      </c>
      <c r="AY284" s="261">
        <f t="shared" si="194"/>
        <v>0</v>
      </c>
      <c r="AZ284" s="261">
        <f t="shared" si="194"/>
        <v>0</v>
      </c>
      <c r="BA284" s="261">
        <f t="shared" si="194"/>
        <v>0</v>
      </c>
      <c r="BB284" s="261">
        <f t="shared" si="194"/>
        <v>0</v>
      </c>
      <c r="BC284" s="184"/>
      <c r="BD284" s="184"/>
      <c r="BE284" s="184"/>
      <c r="BF284" s="184"/>
    </row>
    <row r="285" spans="1:58" ht="124.8">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4'!AH285*'1. Standard_Cost'!$C$27+'Incremental_Cost Year 4'!AI285*'1. Standard_Cost'!$D$27+'Incremental_Cost Year 4'!AJ285+'Incremental_Cost Year 4'!AL285+AK285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5">SUM(AU285:BA285)-AT285</f>
        <v>0</v>
      </c>
      <c r="BC285" s="169"/>
      <c r="BD285" s="169"/>
      <c r="BE285" s="169"/>
      <c r="BF285" s="169"/>
    </row>
    <row r="286" spans="1:58" ht="78.75"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4'!AH286*'1. Standard_Cost'!$C$27+'Incremental_Cost Year 4'!AI286*'1. Standard_Cost'!$D$27+'Incremental_Cost Year 4'!AJ286+'Incremental_Cost Year 4'!AL286+AK286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5"/>
        <v>0</v>
      </c>
      <c r="BC286" s="169"/>
      <c r="BD286" s="169"/>
      <c r="BE286" s="169"/>
      <c r="BF286" s="169"/>
    </row>
    <row r="287" spans="1:58" ht="109.2">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4'!AH287*'1. Standard_Cost'!$C$27+'Incremental_Cost Year 4'!AI287*'1. Standard_Cost'!$D$27+'Incremental_Cost Year 4'!AJ287+'Incremental_Cost Year 4'!AL287+AK287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5"/>
        <v>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4'!AH288*'1. Standard_Cost'!$C$27+'Incremental_Cost Year 4'!AI288*'1. Standard_Cost'!$D$27+'Incremental_Cost Year 4'!AJ288+'Incremental_Cost Year 4'!AL288+AK288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5"/>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6">SUM(AQ285:AQ288)</f>
        <v>0</v>
      </c>
      <c r="AR289" s="175">
        <f t="shared" si="196"/>
        <v>0</v>
      </c>
      <c r="AS289" s="175">
        <f t="shared" si="196"/>
        <v>0</v>
      </c>
      <c r="AT289" s="175">
        <f t="shared" si="196"/>
        <v>0</v>
      </c>
      <c r="AU289" s="175">
        <f t="shared" ref="AU289:BB289" si="197">SUM(AU285:AU288)</f>
        <v>0</v>
      </c>
      <c r="AV289" s="175">
        <f t="shared" si="197"/>
        <v>0</v>
      </c>
      <c r="AW289" s="175">
        <f t="shared" si="197"/>
        <v>0</v>
      </c>
      <c r="AX289" s="175">
        <f t="shared" si="197"/>
        <v>0</v>
      </c>
      <c r="AY289" s="175">
        <f t="shared" si="197"/>
        <v>0</v>
      </c>
      <c r="AZ289" s="175">
        <f t="shared" si="197"/>
        <v>0</v>
      </c>
      <c r="BA289" s="175">
        <f t="shared" si="197"/>
        <v>0</v>
      </c>
      <c r="BB289" s="175">
        <f t="shared" si="197"/>
        <v>0</v>
      </c>
    </row>
    <row r="292" spans="1:54">
      <c r="AQ292" s="239">
        <f>AQ5+AQ78+AQ150+AQ197+AQ244</f>
        <v>16498314778.791428</v>
      </c>
      <c r="AR292" s="239">
        <f t="shared" ref="AR292:BB292" si="198">AR5+AR78+AR150+AR197+AR244</f>
        <v>34948430982.800003</v>
      </c>
      <c r="AS292" s="239">
        <f t="shared" si="198"/>
        <v>4448911900</v>
      </c>
      <c r="AT292" s="239">
        <f t="shared" si="198"/>
        <v>55895657661.591431</v>
      </c>
      <c r="AU292" s="239">
        <f t="shared" si="198"/>
        <v>51443477881.595718</v>
      </c>
      <c r="AV292" s="239">
        <f t="shared" si="198"/>
        <v>200000000</v>
      </c>
      <c r="AW292" s="239">
        <f t="shared" si="198"/>
        <v>819505000</v>
      </c>
      <c r="AX292" s="239">
        <f t="shared" si="198"/>
        <v>0</v>
      </c>
      <c r="AY292" s="239">
        <f t="shared" si="198"/>
        <v>3739200</v>
      </c>
      <c r="AZ292" s="239">
        <f t="shared" si="198"/>
        <v>208249600</v>
      </c>
      <c r="BA292" s="239">
        <f t="shared" si="198"/>
        <v>0</v>
      </c>
      <c r="BB292" s="239">
        <f t="shared" si="198"/>
        <v>-3220685979.9957128</v>
      </c>
    </row>
  </sheetData>
  <mergeCells count="38">
    <mergeCell ref="AQ2:BB2"/>
    <mergeCell ref="B1:H1"/>
    <mergeCell ref="B2:E2"/>
    <mergeCell ref="B3:E3"/>
    <mergeCell ref="B5:E5"/>
    <mergeCell ref="C6:E6"/>
    <mergeCell ref="C16:E16"/>
    <mergeCell ref="C20:E20"/>
    <mergeCell ref="C40:E40"/>
    <mergeCell ref="C45:E45"/>
    <mergeCell ref="C61:E61"/>
    <mergeCell ref="B78:E78"/>
    <mergeCell ref="C79:E79"/>
    <mergeCell ref="C93:E93"/>
    <mergeCell ref="C100:E100"/>
    <mergeCell ref="C106:E106"/>
    <mergeCell ref="C111:E111"/>
    <mergeCell ref="C118:E118"/>
    <mergeCell ref="C123:E123"/>
    <mergeCell ref="C134:E134"/>
    <mergeCell ref="C140:E140"/>
    <mergeCell ref="B150:E150"/>
    <mergeCell ref="C151:E151"/>
    <mergeCell ref="C163:E163"/>
    <mergeCell ref="C182:E182"/>
    <mergeCell ref="B197:E197"/>
    <mergeCell ref="C198:E198"/>
    <mergeCell ref="C213:E213"/>
    <mergeCell ref="C221:E221"/>
    <mergeCell ref="C226:E226"/>
    <mergeCell ref="C269:E269"/>
    <mergeCell ref="C277:E277"/>
    <mergeCell ref="C284:E284"/>
    <mergeCell ref="C232:E232"/>
    <mergeCell ref="C238:E238"/>
    <mergeCell ref="B244:E244"/>
    <mergeCell ref="C245:E245"/>
    <mergeCell ref="C259:E259"/>
  </mergeCells>
  <conditionalFormatting sqref="BB203 BB220:BB221 BB235:BB243 BB231:BB233 BB212:BB213 BB225:BB226">
    <cfRule type="cellIs" dxfId="27755" priority="2015" operator="lessThan">
      <formula>0</formula>
    </cfRule>
    <cfRule type="cellIs" dxfId="27754" priority="2016" operator="lessThan">
      <formula>-105575</formula>
    </cfRule>
  </conditionalFormatting>
  <conditionalFormatting sqref="BB220 BB212:BB213 BB235:BB238 BB240:BB243 BB225:BB226 BB231:BB233">
    <cfRule type="cellIs" dxfId="27753" priority="2013" operator="lessThan">
      <formula>0</formula>
    </cfRule>
    <cfRule type="cellIs" dxfId="27752" priority="2014" operator="lessThan">
      <formula>-105575</formula>
    </cfRule>
  </conditionalFormatting>
  <conditionalFormatting sqref="BB220:BB221 BB243 BB226 BB231:BB236 BB238:BB241 BB203 BB213">
    <cfRule type="cellIs" dxfId="27751" priority="2011" operator="lessThan">
      <formula>0</formula>
    </cfRule>
    <cfRule type="cellIs" dxfId="27750" priority="2012" operator="lessThan">
      <formula>-105575</formula>
    </cfRule>
  </conditionalFormatting>
  <conditionalFormatting sqref="BB235:BB243 BB231:BB233 BB220 BB212:BB213 BB225:BB226">
    <cfRule type="cellIs" dxfId="27749" priority="2009" operator="lessThan">
      <formula>0</formula>
    </cfRule>
    <cfRule type="cellIs" dxfId="27748" priority="2010" operator="lessThan">
      <formula>-105575</formula>
    </cfRule>
  </conditionalFormatting>
  <conditionalFormatting sqref="BB220:BB221 BB237:BB243 BB203 BB231:BB235 BB212:BB213 BB225:BB226">
    <cfRule type="cellIs" dxfId="27747" priority="2007" operator="lessThan">
      <formula>0</formula>
    </cfRule>
    <cfRule type="cellIs" dxfId="27746" priority="2008" operator="lessThan">
      <formula>-105575</formula>
    </cfRule>
  </conditionalFormatting>
  <conditionalFormatting sqref="BB220:BB221 BB237:BB240 BB242:BB243 BB225:BB226 BB231:BB235">
    <cfRule type="cellIs" dxfId="27745" priority="2005" operator="lessThan">
      <formula>0</formula>
    </cfRule>
    <cfRule type="cellIs" dxfId="27744" priority="2006" operator="lessThan">
      <formula>-105575</formula>
    </cfRule>
  </conditionalFormatting>
  <conditionalFormatting sqref="BB212 BB231 BB233:BB238 BB240:BB243 BB225">
    <cfRule type="cellIs" dxfId="27743" priority="2003" operator="lessThan">
      <formula>0</formula>
    </cfRule>
    <cfRule type="cellIs" dxfId="27742" priority="2004" operator="lessThan">
      <formula>-105575</formula>
    </cfRule>
  </conditionalFormatting>
  <conditionalFormatting sqref="BB237:BB243 BB231:BB235 BB220:BB221 BB225:BB226">
    <cfRule type="cellIs" dxfId="27741" priority="2001" operator="lessThan">
      <formula>0</formula>
    </cfRule>
    <cfRule type="cellIs" dxfId="27740" priority="2002" operator="lessThan">
      <formula>-105575</formula>
    </cfRule>
  </conditionalFormatting>
  <conditionalFormatting sqref="BB233:BB237 BB231 BB239:BB243">
    <cfRule type="cellIs" dxfId="27739" priority="1999" operator="lessThan">
      <formula>0</formula>
    </cfRule>
    <cfRule type="cellIs" dxfId="27738" priority="2000" operator="lessThan">
      <formula>-105575</formula>
    </cfRule>
  </conditionalFormatting>
  <conditionalFormatting sqref="BB233:BB237 BB231 BB239:BB243">
    <cfRule type="cellIs" dxfId="27737" priority="1997" operator="lessThan">
      <formula>0</formula>
    </cfRule>
    <cfRule type="cellIs" dxfId="27736" priority="1998" operator="lessThan">
      <formula>-105575</formula>
    </cfRule>
  </conditionalFormatting>
  <conditionalFormatting sqref="BB119:BB128 BB106:BB117 BB101:BB104 BB80:BB98">
    <cfRule type="cellIs" dxfId="27735" priority="1995" operator="lessThan">
      <formula>0</formula>
    </cfRule>
    <cfRule type="cellIs" dxfId="27734" priority="1996" operator="lessThan">
      <formula>-105575</formula>
    </cfRule>
  </conditionalFormatting>
  <conditionalFormatting sqref="BB130 BB132 BB134">
    <cfRule type="cellIs" dxfId="27733" priority="1993" operator="lessThan">
      <formula>0</formula>
    </cfRule>
    <cfRule type="cellIs" dxfId="27732" priority="1994" operator="lessThan">
      <formula>-105575</formula>
    </cfRule>
  </conditionalFormatting>
  <conditionalFormatting sqref="BB130 BB132 BB134">
    <cfRule type="cellIs" dxfId="27731" priority="1991" operator="lessThan">
      <formula>0</formula>
    </cfRule>
    <cfRule type="cellIs" dxfId="27730" priority="1992" operator="lessThan">
      <formula>-105575</formula>
    </cfRule>
  </conditionalFormatting>
  <conditionalFormatting sqref="BB129 BB131 BB133 BB135">
    <cfRule type="cellIs" dxfId="27729" priority="1989" operator="lessThan">
      <formula>0</formula>
    </cfRule>
    <cfRule type="cellIs" dxfId="27728" priority="1990" operator="lessThan">
      <formula>-105575</formula>
    </cfRule>
  </conditionalFormatting>
  <conditionalFormatting sqref="BB140 BB145 BB142:BB143 BB137:BB138">
    <cfRule type="cellIs" dxfId="27727" priority="1979" operator="lessThan">
      <formula>0</formula>
    </cfRule>
    <cfRule type="cellIs" dxfId="27726" priority="1980" operator="lessThan">
      <formula>-105575</formula>
    </cfRule>
  </conditionalFormatting>
  <conditionalFormatting sqref="BB149">
    <cfRule type="cellIs" dxfId="27725" priority="1975" operator="lessThan">
      <formula>0</formula>
    </cfRule>
    <cfRule type="cellIs" dxfId="27724" priority="1976" operator="lessThan">
      <formula>-105575</formula>
    </cfRule>
  </conditionalFormatting>
  <conditionalFormatting sqref="BB129:BB138 BB140:BB149">
    <cfRule type="cellIs" dxfId="27723" priority="1973" operator="lessThan">
      <formula>0</formula>
    </cfRule>
    <cfRule type="cellIs" dxfId="27722" priority="1974" operator="lessThan">
      <formula>-105575</formula>
    </cfRule>
  </conditionalFormatting>
  <conditionalFormatting sqref="BB86:BB87 BB89:BB91 BB141:BB149 BB124:BB133 BB107:BB110 BB112:BB117 BB119:BB122 BB135:BB138 BB101:BB104 BB80:BB84 BB94:BB98">
    <cfRule type="cellIs" dxfId="27721" priority="1969" operator="lessThan">
      <formula>0</formula>
    </cfRule>
    <cfRule type="cellIs" dxfId="27720" priority="1970" operator="lessThan">
      <formula>-105575</formula>
    </cfRule>
  </conditionalFormatting>
  <conditionalFormatting sqref="BB129 BB131 BB133 BB135">
    <cfRule type="cellIs" dxfId="27719" priority="1987" operator="lessThan">
      <formula>0</formula>
    </cfRule>
    <cfRule type="cellIs" dxfId="27718" priority="1988" operator="lessThan">
      <formula>-105575</formula>
    </cfRule>
  </conditionalFormatting>
  <conditionalFormatting sqref="BB146 BB144 BB141">
    <cfRule type="cellIs" dxfId="27717" priority="1985" operator="lessThan">
      <formula>0</formula>
    </cfRule>
    <cfRule type="cellIs" dxfId="27716" priority="1986" operator="lessThan">
      <formula>-105575</formula>
    </cfRule>
  </conditionalFormatting>
  <conditionalFormatting sqref="BB146 BB144 BB141">
    <cfRule type="cellIs" dxfId="27715" priority="1983" operator="lessThan">
      <formula>0</formula>
    </cfRule>
    <cfRule type="cellIs" dxfId="27714" priority="1984" operator="lessThan">
      <formula>-105575</formula>
    </cfRule>
  </conditionalFormatting>
  <conditionalFormatting sqref="BB140 BB145 BB142:BB143 BB137:BB138">
    <cfRule type="cellIs" dxfId="27713" priority="1981" operator="lessThan">
      <formula>0</formula>
    </cfRule>
    <cfRule type="cellIs" dxfId="27712" priority="1982" operator="lessThan">
      <formula>-105575</formula>
    </cfRule>
  </conditionalFormatting>
  <conditionalFormatting sqref="BB149">
    <cfRule type="cellIs" dxfId="27711" priority="1977" operator="lessThan">
      <formula>0</formula>
    </cfRule>
    <cfRule type="cellIs" dxfId="27710" priority="1978" operator="lessThan">
      <formula>-105575</formula>
    </cfRule>
  </conditionalFormatting>
  <conditionalFormatting sqref="BB86:BB87 BB89:BB91 BB141:BB149 BB124:BB133 BB107:BB110 BB112:BB117 BB119:BB122 BB135:BB138 BB101:BB104 BB80:BB84 BB94:BB98">
    <cfRule type="cellIs" dxfId="27709" priority="1971" operator="lessThan">
      <formula>0</formula>
    </cfRule>
    <cfRule type="cellIs" dxfId="27708" priority="197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7707" priority="2019" operator="lessThan">
      <formula>0</formula>
    </cfRule>
    <cfRule type="cellIs" dxfId="27706" priority="2020" operator="lessThan">
      <formula>-105575</formula>
    </cfRule>
  </conditionalFormatting>
  <conditionalFormatting sqref="BB41">
    <cfRule type="cellIs" dxfId="27705" priority="2017" operator="lessThan">
      <formula>0</formula>
    </cfRule>
    <cfRule type="cellIs" dxfId="27704" priority="2018" operator="lessThan">
      <formula>-105575</formula>
    </cfRule>
  </conditionalFormatting>
  <conditionalFormatting sqref="BB152:BB155">
    <cfRule type="cellIs" dxfId="27703" priority="1967" operator="lessThan">
      <formula>0</formula>
    </cfRule>
    <cfRule type="cellIs" dxfId="27702" priority="1968" operator="lessThan">
      <formula>-105575</formula>
    </cfRule>
  </conditionalFormatting>
  <conditionalFormatting sqref="BB152:BB155">
    <cfRule type="cellIs" dxfId="27701" priority="1963" operator="lessThan">
      <formula>0</formula>
    </cfRule>
    <cfRule type="cellIs" dxfId="27700" priority="1964" operator="lessThan">
      <formula>-105575</formula>
    </cfRule>
  </conditionalFormatting>
  <conditionalFormatting sqref="BB152:BB155">
    <cfRule type="cellIs" dxfId="27699" priority="1965" operator="lessThan">
      <formula>0</formula>
    </cfRule>
    <cfRule type="cellIs" dxfId="27698" priority="1966" operator="lessThan">
      <formula>-105575</formula>
    </cfRule>
  </conditionalFormatting>
  <conditionalFormatting sqref="BB157:BB158">
    <cfRule type="cellIs" dxfId="27697" priority="1961" operator="lessThan">
      <formula>0</formula>
    </cfRule>
    <cfRule type="cellIs" dxfId="27696" priority="1962" operator="lessThan">
      <formula>-105575</formula>
    </cfRule>
  </conditionalFormatting>
  <conditionalFormatting sqref="BB157:BB158">
    <cfRule type="cellIs" dxfId="27695" priority="1957" operator="lessThan">
      <formula>0</formula>
    </cfRule>
    <cfRule type="cellIs" dxfId="27694" priority="1958" operator="lessThan">
      <formula>-105575</formula>
    </cfRule>
  </conditionalFormatting>
  <conditionalFormatting sqref="BB157:BB158">
    <cfRule type="cellIs" dxfId="27693" priority="1959" operator="lessThan">
      <formula>0</formula>
    </cfRule>
    <cfRule type="cellIs" dxfId="27692" priority="1960" operator="lessThan">
      <formula>-105575</formula>
    </cfRule>
  </conditionalFormatting>
  <conditionalFormatting sqref="BB160:BB161">
    <cfRule type="cellIs" dxfId="27691" priority="1955" operator="lessThan">
      <formula>0</formula>
    </cfRule>
    <cfRule type="cellIs" dxfId="27690" priority="1956" operator="lessThan">
      <formula>-105575</formula>
    </cfRule>
  </conditionalFormatting>
  <conditionalFormatting sqref="BB160:BB161">
    <cfRule type="cellIs" dxfId="27689" priority="1951" operator="lessThan">
      <formula>0</formula>
    </cfRule>
    <cfRule type="cellIs" dxfId="27688" priority="1952" operator="lessThan">
      <formula>-105575</formula>
    </cfRule>
  </conditionalFormatting>
  <conditionalFormatting sqref="BB160:BB161">
    <cfRule type="cellIs" dxfId="27687" priority="1953" operator="lessThan">
      <formula>0</formula>
    </cfRule>
    <cfRule type="cellIs" dxfId="27686" priority="1954" operator="lessThan">
      <formula>-105575</formula>
    </cfRule>
  </conditionalFormatting>
  <conditionalFormatting sqref="BB164:BB167">
    <cfRule type="cellIs" dxfId="27685" priority="1949" operator="lessThan">
      <formula>0</formula>
    </cfRule>
    <cfRule type="cellIs" dxfId="27684" priority="1950" operator="lessThan">
      <formula>-105575</formula>
    </cfRule>
  </conditionalFormatting>
  <conditionalFormatting sqref="BB164:BB167">
    <cfRule type="cellIs" dxfId="27683" priority="1945" operator="lessThan">
      <formula>0</formula>
    </cfRule>
    <cfRule type="cellIs" dxfId="27682" priority="1946" operator="lessThan">
      <formula>-105575</formula>
    </cfRule>
  </conditionalFormatting>
  <conditionalFormatting sqref="BB164:BB167">
    <cfRule type="cellIs" dxfId="27681" priority="1947" operator="lessThan">
      <formula>0</formula>
    </cfRule>
    <cfRule type="cellIs" dxfId="27680" priority="1948" operator="lessThan">
      <formula>-105575</formula>
    </cfRule>
  </conditionalFormatting>
  <conditionalFormatting sqref="BB169:BB177">
    <cfRule type="cellIs" dxfId="27679" priority="1943" operator="lessThan">
      <formula>0</formula>
    </cfRule>
    <cfRule type="cellIs" dxfId="27678" priority="1944" operator="lessThan">
      <formula>-105575</formula>
    </cfRule>
  </conditionalFormatting>
  <conditionalFormatting sqref="BB169:BB177">
    <cfRule type="cellIs" dxfId="27677" priority="1939" operator="lessThan">
      <formula>0</formula>
    </cfRule>
    <cfRule type="cellIs" dxfId="27676" priority="1940" operator="lessThan">
      <formula>-105575</formula>
    </cfRule>
  </conditionalFormatting>
  <conditionalFormatting sqref="BB169:BB177">
    <cfRule type="cellIs" dxfId="27675" priority="1941" operator="lessThan">
      <formula>0</formula>
    </cfRule>
    <cfRule type="cellIs" dxfId="27674" priority="1942" operator="lessThan">
      <formula>-105575</formula>
    </cfRule>
  </conditionalFormatting>
  <conditionalFormatting sqref="BB179:BB180">
    <cfRule type="cellIs" dxfId="27673" priority="1937" operator="lessThan">
      <formula>0</formula>
    </cfRule>
    <cfRule type="cellIs" dxfId="27672" priority="1938" operator="lessThan">
      <formula>-105575</formula>
    </cfRule>
  </conditionalFormatting>
  <conditionalFormatting sqref="BB179:BB180">
    <cfRule type="cellIs" dxfId="27671" priority="1933" operator="lessThan">
      <formula>0</formula>
    </cfRule>
    <cfRule type="cellIs" dxfId="27670" priority="1934" operator="lessThan">
      <formula>-105575</formula>
    </cfRule>
  </conditionalFormatting>
  <conditionalFormatting sqref="BB179:BB180">
    <cfRule type="cellIs" dxfId="27669" priority="1935" operator="lessThan">
      <formula>0</formula>
    </cfRule>
    <cfRule type="cellIs" dxfId="27668" priority="1936" operator="lessThan">
      <formula>-105575</formula>
    </cfRule>
  </conditionalFormatting>
  <conditionalFormatting sqref="BB183:BB189">
    <cfRule type="cellIs" dxfId="27667" priority="1931" operator="lessThan">
      <formula>0</formula>
    </cfRule>
    <cfRule type="cellIs" dxfId="27666" priority="1932" operator="lessThan">
      <formula>-105575</formula>
    </cfRule>
  </conditionalFormatting>
  <conditionalFormatting sqref="BB183:BB189">
    <cfRule type="cellIs" dxfId="27665" priority="1927" operator="lessThan">
      <formula>0</formula>
    </cfRule>
    <cfRule type="cellIs" dxfId="27664" priority="1928" operator="lessThan">
      <formula>-105575</formula>
    </cfRule>
  </conditionalFormatting>
  <conditionalFormatting sqref="BB183:BB189">
    <cfRule type="cellIs" dxfId="27663" priority="1929" operator="lessThan">
      <formula>0</formula>
    </cfRule>
    <cfRule type="cellIs" dxfId="27662" priority="1930" operator="lessThan">
      <formula>-105575</formula>
    </cfRule>
  </conditionalFormatting>
  <conditionalFormatting sqref="BB191:BB192">
    <cfRule type="cellIs" dxfId="27661" priority="1925" operator="lessThan">
      <formula>0</formula>
    </cfRule>
    <cfRule type="cellIs" dxfId="27660" priority="1926" operator="lessThan">
      <formula>-105575</formula>
    </cfRule>
  </conditionalFormatting>
  <conditionalFormatting sqref="BB191:BB192">
    <cfRule type="cellIs" dxfId="27659" priority="1921" operator="lessThan">
      <formula>0</formula>
    </cfRule>
    <cfRule type="cellIs" dxfId="27658" priority="1922" operator="lessThan">
      <formula>-105575</formula>
    </cfRule>
  </conditionalFormatting>
  <conditionalFormatting sqref="BB191:BB192">
    <cfRule type="cellIs" dxfId="27657" priority="1923" operator="lessThan">
      <formula>0</formula>
    </cfRule>
    <cfRule type="cellIs" dxfId="27656" priority="1924" operator="lessThan">
      <formula>-105575</formula>
    </cfRule>
  </conditionalFormatting>
  <conditionalFormatting sqref="BB194:BB195">
    <cfRule type="cellIs" dxfId="27655" priority="1919" operator="lessThan">
      <formula>0</formula>
    </cfRule>
    <cfRule type="cellIs" dxfId="27654" priority="1920" operator="lessThan">
      <formula>-105575</formula>
    </cfRule>
  </conditionalFormatting>
  <conditionalFormatting sqref="BB194:BB195">
    <cfRule type="cellIs" dxfId="27653" priority="1915" operator="lessThan">
      <formula>0</formula>
    </cfRule>
    <cfRule type="cellIs" dxfId="27652" priority="1916" operator="lessThan">
      <formula>-105575</formula>
    </cfRule>
  </conditionalFormatting>
  <conditionalFormatting sqref="BB194:BB195">
    <cfRule type="cellIs" dxfId="27651" priority="1917" operator="lessThan">
      <formula>0</formula>
    </cfRule>
    <cfRule type="cellIs" dxfId="27650" priority="1918" operator="lessThan">
      <formula>-105575</formula>
    </cfRule>
  </conditionalFormatting>
  <conditionalFormatting sqref="BB199:BB202">
    <cfRule type="cellIs" dxfId="27649" priority="1913" operator="lessThan">
      <formula>0</formula>
    </cfRule>
    <cfRule type="cellIs" dxfId="27648" priority="1914" operator="lessThan">
      <formula>-105575</formula>
    </cfRule>
  </conditionalFormatting>
  <conditionalFormatting sqref="BB199:BB202">
    <cfRule type="cellIs" dxfId="27647" priority="1909" operator="lessThan">
      <formula>0</formula>
    </cfRule>
    <cfRule type="cellIs" dxfId="27646" priority="1910" operator="lessThan">
      <formula>-105575</formula>
    </cfRule>
  </conditionalFormatting>
  <conditionalFormatting sqref="BB199:BB202">
    <cfRule type="cellIs" dxfId="27645" priority="1911" operator="lessThan">
      <formula>0</formula>
    </cfRule>
    <cfRule type="cellIs" dxfId="27644" priority="1912" operator="lessThan">
      <formula>-105575</formula>
    </cfRule>
  </conditionalFormatting>
  <conditionalFormatting sqref="BB204:BB208">
    <cfRule type="cellIs" dxfId="27643" priority="1907" operator="lessThan">
      <formula>0</formula>
    </cfRule>
    <cfRule type="cellIs" dxfId="27642" priority="1908" operator="lessThan">
      <formula>-105575</formula>
    </cfRule>
  </conditionalFormatting>
  <conditionalFormatting sqref="BB204:BB208">
    <cfRule type="cellIs" dxfId="27641" priority="1903" operator="lessThan">
      <formula>0</formula>
    </cfRule>
    <cfRule type="cellIs" dxfId="27640" priority="1904" operator="lessThan">
      <formula>-105575</formula>
    </cfRule>
  </conditionalFormatting>
  <conditionalFormatting sqref="BB204:BB208">
    <cfRule type="cellIs" dxfId="27639" priority="1905" operator="lessThan">
      <formula>0</formula>
    </cfRule>
    <cfRule type="cellIs" dxfId="27638" priority="1906" operator="lessThan">
      <formula>-105575</formula>
    </cfRule>
  </conditionalFormatting>
  <conditionalFormatting sqref="BB210:BB211">
    <cfRule type="cellIs" dxfId="27637" priority="1901" operator="lessThan">
      <formula>0</formula>
    </cfRule>
    <cfRule type="cellIs" dxfId="27636" priority="1902" operator="lessThan">
      <formula>-105575</formula>
    </cfRule>
  </conditionalFormatting>
  <conditionalFormatting sqref="BB210:BB211">
    <cfRule type="cellIs" dxfId="27635" priority="1897" operator="lessThan">
      <formula>0</formula>
    </cfRule>
    <cfRule type="cellIs" dxfId="27634" priority="1898" operator="lessThan">
      <formula>-105575</formula>
    </cfRule>
  </conditionalFormatting>
  <conditionalFormatting sqref="BB210:BB211">
    <cfRule type="cellIs" dxfId="27633" priority="1899" operator="lessThan">
      <formula>0</formula>
    </cfRule>
    <cfRule type="cellIs" dxfId="27632" priority="1900" operator="lessThan">
      <formula>-105575</formula>
    </cfRule>
  </conditionalFormatting>
  <conditionalFormatting sqref="BB214:BB219">
    <cfRule type="cellIs" dxfId="27631" priority="1895" operator="lessThan">
      <formula>0</formula>
    </cfRule>
    <cfRule type="cellIs" dxfId="27630" priority="1896" operator="lessThan">
      <formula>-105575</formula>
    </cfRule>
  </conditionalFormatting>
  <conditionalFormatting sqref="BB214:BB219">
    <cfRule type="cellIs" dxfId="27629" priority="1891" operator="lessThan">
      <formula>0</formula>
    </cfRule>
    <cfRule type="cellIs" dxfId="27628" priority="1892" operator="lessThan">
      <formula>-105575</formula>
    </cfRule>
  </conditionalFormatting>
  <conditionalFormatting sqref="BB214:BB219">
    <cfRule type="cellIs" dxfId="27627" priority="1893" operator="lessThan">
      <formula>0</formula>
    </cfRule>
    <cfRule type="cellIs" dxfId="27626" priority="1894" operator="lessThan">
      <formula>-105575</formula>
    </cfRule>
  </conditionalFormatting>
  <conditionalFormatting sqref="BB222:BB224">
    <cfRule type="cellIs" dxfId="27625" priority="1889" operator="lessThan">
      <formula>0</formula>
    </cfRule>
    <cfRule type="cellIs" dxfId="27624" priority="1890" operator="lessThan">
      <formula>-105575</formula>
    </cfRule>
  </conditionalFormatting>
  <conditionalFormatting sqref="BB222:BB224">
    <cfRule type="cellIs" dxfId="27623" priority="1885" operator="lessThan">
      <formula>0</formula>
    </cfRule>
    <cfRule type="cellIs" dxfId="27622" priority="1886" operator="lessThan">
      <formula>-105575</formula>
    </cfRule>
  </conditionalFormatting>
  <conditionalFormatting sqref="BB222:BB224">
    <cfRule type="cellIs" dxfId="27621" priority="1887" operator="lessThan">
      <formula>0</formula>
    </cfRule>
    <cfRule type="cellIs" dxfId="27620" priority="1888" operator="lessThan">
      <formula>-105575</formula>
    </cfRule>
  </conditionalFormatting>
  <conditionalFormatting sqref="BB227:BB230">
    <cfRule type="cellIs" dxfId="27619" priority="1883" operator="lessThan">
      <formula>0</formula>
    </cfRule>
    <cfRule type="cellIs" dxfId="27618" priority="1884" operator="lessThan">
      <formula>-105575</formula>
    </cfRule>
  </conditionalFormatting>
  <conditionalFormatting sqref="BB227:BB230">
    <cfRule type="cellIs" dxfId="27617" priority="1879" operator="lessThan">
      <formula>0</formula>
    </cfRule>
    <cfRule type="cellIs" dxfId="27616" priority="1880" operator="lessThan">
      <formula>-105575</formula>
    </cfRule>
  </conditionalFormatting>
  <conditionalFormatting sqref="BB227:BB230">
    <cfRule type="cellIs" dxfId="27615" priority="1881" operator="lessThan">
      <formula>0</formula>
    </cfRule>
    <cfRule type="cellIs" dxfId="27614" priority="1882" operator="lessThan">
      <formula>-105575</formula>
    </cfRule>
  </conditionalFormatting>
  <conditionalFormatting sqref="BB203 BB220:BB221 BB235:BB243 BB231:BB233 BB212:BB213 BB225:BB226">
    <cfRule type="cellIs" dxfId="27613" priority="1877" operator="lessThan">
      <formula>0</formula>
    </cfRule>
    <cfRule type="cellIs" dxfId="27612" priority="1878" operator="lessThan">
      <formula>-105575</formula>
    </cfRule>
  </conditionalFormatting>
  <conditionalFormatting sqref="BB220 BB212:BB213 BB235:BB238 BB240:BB243 BB225:BB226 BB231:BB233">
    <cfRule type="cellIs" dxfId="27611" priority="1875" operator="lessThan">
      <formula>0</formula>
    </cfRule>
    <cfRule type="cellIs" dxfId="27610" priority="1876" operator="lessThan">
      <formula>-105575</formula>
    </cfRule>
  </conditionalFormatting>
  <conditionalFormatting sqref="BB220:BB221 BB243 BB226 BB231:BB236 BB238:BB241 BB203 BB213">
    <cfRule type="cellIs" dxfId="27609" priority="1873" operator="lessThan">
      <formula>0</formula>
    </cfRule>
    <cfRule type="cellIs" dxfId="27608" priority="1874" operator="lessThan">
      <formula>-105575</formula>
    </cfRule>
  </conditionalFormatting>
  <conditionalFormatting sqref="BB235:BB243 BB231:BB233 BB220 BB212:BB213 BB225:BB226">
    <cfRule type="cellIs" dxfId="27607" priority="1871" operator="lessThan">
      <formula>0</formula>
    </cfRule>
    <cfRule type="cellIs" dxfId="27606" priority="1872" operator="lessThan">
      <formula>-105575</formula>
    </cfRule>
  </conditionalFormatting>
  <conditionalFormatting sqref="BB220:BB221 BB237:BB243 BB203 BB231:BB235 BB212:BB213 BB225:BB226">
    <cfRule type="cellIs" dxfId="27605" priority="1869" operator="lessThan">
      <formula>0</formula>
    </cfRule>
    <cfRule type="cellIs" dxfId="27604" priority="1870" operator="lessThan">
      <formula>-105575</formula>
    </cfRule>
  </conditionalFormatting>
  <conditionalFormatting sqref="BB220:BB221 BB237:BB240 BB242:BB243 BB225:BB226 BB231:BB235">
    <cfRule type="cellIs" dxfId="27603" priority="1867" operator="lessThan">
      <formula>0</formula>
    </cfRule>
    <cfRule type="cellIs" dxfId="27602" priority="1868" operator="lessThan">
      <formula>-105575</formula>
    </cfRule>
  </conditionalFormatting>
  <conditionalFormatting sqref="BB212 BB231 BB233:BB238 BB240:BB243 BB225">
    <cfRule type="cellIs" dxfId="27601" priority="1865" operator="lessThan">
      <formula>0</formula>
    </cfRule>
    <cfRule type="cellIs" dxfId="27600" priority="1866" operator="lessThan">
      <formula>-105575</formula>
    </cfRule>
  </conditionalFormatting>
  <conditionalFormatting sqref="BB237:BB243 BB231:BB235 BB220:BB221 BB225:BB226">
    <cfRule type="cellIs" dxfId="27599" priority="1863" operator="lessThan">
      <formula>0</formula>
    </cfRule>
    <cfRule type="cellIs" dxfId="27598" priority="1864" operator="lessThan">
      <formula>-105575</formula>
    </cfRule>
  </conditionalFormatting>
  <conditionalFormatting sqref="BB233:BB237 BB231 BB239:BB243">
    <cfRule type="cellIs" dxfId="27597" priority="1861" operator="lessThan">
      <formula>0</formula>
    </cfRule>
    <cfRule type="cellIs" dxfId="27596" priority="1862" operator="lessThan">
      <formula>-105575</formula>
    </cfRule>
  </conditionalFormatting>
  <conditionalFormatting sqref="BB233:BB237 BB231 BB239:BB243">
    <cfRule type="cellIs" dxfId="27595" priority="1859" operator="lessThan">
      <formula>0</formula>
    </cfRule>
    <cfRule type="cellIs" dxfId="27594" priority="1860" operator="lessThan">
      <formula>-105575</formula>
    </cfRule>
  </conditionalFormatting>
  <conditionalFormatting sqref="BB119:BB128 BB106:BB117 BB101:BB104 BB80:BB98">
    <cfRule type="cellIs" dxfId="27593" priority="1857" operator="lessThan">
      <formula>0</formula>
    </cfRule>
    <cfRule type="cellIs" dxfId="27592" priority="1858" operator="lessThan">
      <formula>-105575</formula>
    </cfRule>
  </conditionalFormatting>
  <conditionalFormatting sqref="BB130 BB132 BB134">
    <cfRule type="cellIs" dxfId="27591" priority="1855" operator="lessThan">
      <formula>0</formula>
    </cfRule>
    <cfRule type="cellIs" dxfId="27590" priority="1856" operator="lessThan">
      <formula>-105575</formula>
    </cfRule>
  </conditionalFormatting>
  <conditionalFormatting sqref="BB130 BB132 BB134">
    <cfRule type="cellIs" dxfId="27589" priority="1853" operator="lessThan">
      <formula>0</formula>
    </cfRule>
    <cfRule type="cellIs" dxfId="27588" priority="1854" operator="lessThan">
      <formula>-105575</formula>
    </cfRule>
  </conditionalFormatting>
  <conditionalFormatting sqref="BB129 BB131 BB133 BB135">
    <cfRule type="cellIs" dxfId="27587" priority="1851" operator="lessThan">
      <formula>0</formula>
    </cfRule>
    <cfRule type="cellIs" dxfId="27586" priority="1852" operator="lessThan">
      <formula>-105575</formula>
    </cfRule>
  </conditionalFormatting>
  <conditionalFormatting sqref="BB140 BB145 BB142:BB143 BB137:BB138">
    <cfRule type="cellIs" dxfId="27585" priority="1849" operator="lessThan">
      <formula>0</formula>
    </cfRule>
    <cfRule type="cellIs" dxfId="27584" priority="1850" operator="lessThan">
      <formula>-105575</formula>
    </cfRule>
  </conditionalFormatting>
  <conditionalFormatting sqref="BB149">
    <cfRule type="cellIs" dxfId="27583" priority="1847" operator="lessThan">
      <formula>0</formula>
    </cfRule>
    <cfRule type="cellIs" dxfId="27582" priority="1848" operator="lessThan">
      <formula>-105575</formula>
    </cfRule>
  </conditionalFormatting>
  <conditionalFormatting sqref="BB129:BB138 BB140:BB149">
    <cfRule type="cellIs" dxfId="27581" priority="1845" operator="lessThan">
      <formula>0</formula>
    </cfRule>
    <cfRule type="cellIs" dxfId="27580" priority="1846" operator="lessThan">
      <formula>-105575</formula>
    </cfRule>
  </conditionalFormatting>
  <conditionalFormatting sqref="BB86:BB87 BB89:BB91 BB141:BB149 BB124:BB133 BB107:BB110 BB112:BB117 BB119:BB122 BB135:BB138 BB101:BB104 BB80:BB84 BB94:BB98">
    <cfRule type="cellIs" dxfId="27579" priority="1843" operator="lessThan">
      <formula>0</formula>
    </cfRule>
    <cfRule type="cellIs" dxfId="27578" priority="1844" operator="lessThan">
      <formula>-105575</formula>
    </cfRule>
  </conditionalFormatting>
  <conditionalFormatting sqref="BB129 BB131 BB133 BB135">
    <cfRule type="cellIs" dxfId="27577" priority="1841" operator="lessThan">
      <formula>0</formula>
    </cfRule>
    <cfRule type="cellIs" dxfId="27576" priority="1842" operator="lessThan">
      <formula>-105575</formula>
    </cfRule>
  </conditionalFormatting>
  <conditionalFormatting sqref="BB146 BB144 BB141">
    <cfRule type="cellIs" dxfId="27575" priority="1839" operator="lessThan">
      <formula>0</formula>
    </cfRule>
    <cfRule type="cellIs" dxfId="27574" priority="1840" operator="lessThan">
      <formula>-105575</formula>
    </cfRule>
  </conditionalFormatting>
  <conditionalFormatting sqref="BB146 BB144 BB141">
    <cfRule type="cellIs" dxfId="27573" priority="1837" operator="lessThan">
      <formula>0</formula>
    </cfRule>
    <cfRule type="cellIs" dxfId="27572" priority="1838" operator="lessThan">
      <formula>-105575</formula>
    </cfRule>
  </conditionalFormatting>
  <conditionalFormatting sqref="BB140 BB145 BB142:BB143 BB137:BB138">
    <cfRule type="cellIs" dxfId="27571" priority="1835" operator="lessThan">
      <formula>0</formula>
    </cfRule>
    <cfRule type="cellIs" dxfId="27570" priority="1836" operator="lessThan">
      <formula>-105575</formula>
    </cfRule>
  </conditionalFormatting>
  <conditionalFormatting sqref="BB149">
    <cfRule type="cellIs" dxfId="27569" priority="1833" operator="lessThan">
      <formula>0</formula>
    </cfRule>
    <cfRule type="cellIs" dxfId="27568" priority="1834" operator="lessThan">
      <formula>-105575</formula>
    </cfRule>
  </conditionalFormatting>
  <conditionalFormatting sqref="BB86:BB87 BB89:BB91 BB141:BB149 BB124:BB133 BB107:BB110 BB112:BB117 BB119:BB122 BB135:BB138 BB101:BB104 BB80:BB84 BB94:BB98">
    <cfRule type="cellIs" dxfId="27567" priority="1831" operator="lessThan">
      <formula>0</formula>
    </cfRule>
    <cfRule type="cellIs" dxfId="2756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7565" priority="1829" operator="lessThan">
      <formula>0</formula>
    </cfRule>
    <cfRule type="cellIs" dxfId="27564" priority="1830" operator="lessThan">
      <formula>-105575</formula>
    </cfRule>
  </conditionalFormatting>
  <conditionalFormatting sqref="BB41">
    <cfRule type="cellIs" dxfId="27563" priority="1827" operator="lessThan">
      <formula>0</formula>
    </cfRule>
    <cfRule type="cellIs" dxfId="27562" priority="1828" operator="lessThan">
      <formula>-105575</formula>
    </cfRule>
  </conditionalFormatting>
  <conditionalFormatting sqref="BB152:BB155">
    <cfRule type="cellIs" dxfId="27561" priority="1825" operator="lessThan">
      <formula>0</formula>
    </cfRule>
    <cfRule type="cellIs" dxfId="27560" priority="1826" operator="lessThan">
      <formula>-105575</formula>
    </cfRule>
  </conditionalFormatting>
  <conditionalFormatting sqref="BB152:BB155">
    <cfRule type="cellIs" dxfId="27559" priority="1823" operator="lessThan">
      <formula>0</formula>
    </cfRule>
    <cfRule type="cellIs" dxfId="27558" priority="1824" operator="lessThan">
      <formula>-105575</formula>
    </cfRule>
  </conditionalFormatting>
  <conditionalFormatting sqref="BB152:BB155">
    <cfRule type="cellIs" dxfId="27557" priority="1821" operator="lessThan">
      <formula>0</formula>
    </cfRule>
    <cfRule type="cellIs" dxfId="27556" priority="1822" operator="lessThan">
      <formula>-105575</formula>
    </cfRule>
  </conditionalFormatting>
  <conditionalFormatting sqref="BB157:BB158">
    <cfRule type="cellIs" dxfId="27555" priority="1819" operator="lessThan">
      <formula>0</formula>
    </cfRule>
    <cfRule type="cellIs" dxfId="27554" priority="1820" operator="lessThan">
      <formula>-105575</formula>
    </cfRule>
  </conditionalFormatting>
  <conditionalFormatting sqref="BB157:BB158">
    <cfRule type="cellIs" dxfId="27553" priority="1817" operator="lessThan">
      <formula>0</formula>
    </cfRule>
    <cfRule type="cellIs" dxfId="27552" priority="1818" operator="lessThan">
      <formula>-105575</formula>
    </cfRule>
  </conditionalFormatting>
  <conditionalFormatting sqref="BB157:BB158">
    <cfRule type="cellIs" dxfId="27551" priority="1815" operator="lessThan">
      <formula>0</formula>
    </cfRule>
    <cfRule type="cellIs" dxfId="27550" priority="1816" operator="lessThan">
      <formula>-105575</formula>
    </cfRule>
  </conditionalFormatting>
  <conditionalFormatting sqref="BB160:BB161">
    <cfRule type="cellIs" dxfId="27549" priority="1813" operator="lessThan">
      <formula>0</formula>
    </cfRule>
    <cfRule type="cellIs" dxfId="27548" priority="1814" operator="lessThan">
      <formula>-105575</formula>
    </cfRule>
  </conditionalFormatting>
  <conditionalFormatting sqref="BB160:BB161">
    <cfRule type="cellIs" dxfId="27547" priority="1811" operator="lessThan">
      <formula>0</formula>
    </cfRule>
    <cfRule type="cellIs" dxfId="27546" priority="1812" operator="lessThan">
      <formula>-105575</formula>
    </cfRule>
  </conditionalFormatting>
  <conditionalFormatting sqref="BB160:BB161">
    <cfRule type="cellIs" dxfId="27545" priority="1809" operator="lessThan">
      <formula>0</formula>
    </cfRule>
    <cfRule type="cellIs" dxfId="27544" priority="1810" operator="lessThan">
      <formula>-105575</formula>
    </cfRule>
  </conditionalFormatting>
  <conditionalFormatting sqref="BB164:BB167">
    <cfRule type="cellIs" dxfId="27543" priority="1807" operator="lessThan">
      <formula>0</formula>
    </cfRule>
    <cfRule type="cellIs" dxfId="27542" priority="1808" operator="lessThan">
      <formula>-105575</formula>
    </cfRule>
  </conditionalFormatting>
  <conditionalFormatting sqref="BB164:BB167">
    <cfRule type="cellIs" dxfId="27541" priority="1805" operator="lessThan">
      <formula>0</formula>
    </cfRule>
    <cfRule type="cellIs" dxfId="27540" priority="1806" operator="lessThan">
      <formula>-105575</formula>
    </cfRule>
  </conditionalFormatting>
  <conditionalFormatting sqref="BB164:BB167">
    <cfRule type="cellIs" dxfId="27539" priority="1803" operator="lessThan">
      <formula>0</formula>
    </cfRule>
    <cfRule type="cellIs" dxfId="27538" priority="1804" operator="lessThan">
      <formula>-105575</formula>
    </cfRule>
  </conditionalFormatting>
  <conditionalFormatting sqref="BB169:BB177">
    <cfRule type="cellIs" dxfId="27537" priority="1801" operator="lessThan">
      <formula>0</formula>
    </cfRule>
    <cfRule type="cellIs" dxfId="27536" priority="1802" operator="lessThan">
      <formula>-105575</formula>
    </cfRule>
  </conditionalFormatting>
  <conditionalFormatting sqref="BB169:BB177">
    <cfRule type="cellIs" dxfId="27535" priority="1799" operator="lessThan">
      <formula>0</formula>
    </cfRule>
    <cfRule type="cellIs" dxfId="27534" priority="1800" operator="lessThan">
      <formula>-105575</formula>
    </cfRule>
  </conditionalFormatting>
  <conditionalFormatting sqref="BB169:BB177">
    <cfRule type="cellIs" dxfId="27533" priority="1797" operator="lessThan">
      <formula>0</formula>
    </cfRule>
    <cfRule type="cellIs" dxfId="27532" priority="1798" operator="lessThan">
      <formula>-105575</formula>
    </cfRule>
  </conditionalFormatting>
  <conditionalFormatting sqref="BB179:BB180">
    <cfRule type="cellIs" dxfId="27531" priority="1795" operator="lessThan">
      <formula>0</formula>
    </cfRule>
    <cfRule type="cellIs" dxfId="27530" priority="1796" operator="lessThan">
      <formula>-105575</formula>
    </cfRule>
  </conditionalFormatting>
  <conditionalFormatting sqref="BB179:BB180">
    <cfRule type="cellIs" dxfId="27529" priority="1793" operator="lessThan">
      <formula>0</formula>
    </cfRule>
    <cfRule type="cellIs" dxfId="27528" priority="1794" operator="lessThan">
      <formula>-105575</formula>
    </cfRule>
  </conditionalFormatting>
  <conditionalFormatting sqref="BB179:BB180">
    <cfRule type="cellIs" dxfId="27527" priority="1791" operator="lessThan">
      <formula>0</formula>
    </cfRule>
    <cfRule type="cellIs" dxfId="27526" priority="1792" operator="lessThan">
      <formula>-105575</formula>
    </cfRule>
  </conditionalFormatting>
  <conditionalFormatting sqref="BB183:BB189">
    <cfRule type="cellIs" dxfId="27525" priority="1789" operator="lessThan">
      <formula>0</formula>
    </cfRule>
    <cfRule type="cellIs" dxfId="27524" priority="1790" operator="lessThan">
      <formula>-105575</formula>
    </cfRule>
  </conditionalFormatting>
  <conditionalFormatting sqref="BB183:BB189">
    <cfRule type="cellIs" dxfId="27523" priority="1787" operator="lessThan">
      <formula>0</formula>
    </cfRule>
    <cfRule type="cellIs" dxfId="27522" priority="1788" operator="lessThan">
      <formula>-105575</formula>
    </cfRule>
  </conditionalFormatting>
  <conditionalFormatting sqref="BB183:BB189">
    <cfRule type="cellIs" dxfId="27521" priority="1785" operator="lessThan">
      <formula>0</formula>
    </cfRule>
    <cfRule type="cellIs" dxfId="27520" priority="1786" operator="lessThan">
      <formula>-105575</formula>
    </cfRule>
  </conditionalFormatting>
  <conditionalFormatting sqref="BB191:BB192">
    <cfRule type="cellIs" dxfId="27519" priority="1783" operator="lessThan">
      <formula>0</formula>
    </cfRule>
    <cfRule type="cellIs" dxfId="27518" priority="1784" operator="lessThan">
      <formula>-105575</formula>
    </cfRule>
  </conditionalFormatting>
  <conditionalFormatting sqref="BB191:BB192">
    <cfRule type="cellIs" dxfId="27517" priority="1781" operator="lessThan">
      <formula>0</formula>
    </cfRule>
    <cfRule type="cellIs" dxfId="27516" priority="1782" operator="lessThan">
      <formula>-105575</formula>
    </cfRule>
  </conditionalFormatting>
  <conditionalFormatting sqref="BB191:BB192">
    <cfRule type="cellIs" dxfId="27515" priority="1779" operator="lessThan">
      <formula>0</formula>
    </cfRule>
    <cfRule type="cellIs" dxfId="27514" priority="1780" operator="lessThan">
      <formula>-105575</formula>
    </cfRule>
  </conditionalFormatting>
  <conditionalFormatting sqref="BB194:BB195">
    <cfRule type="cellIs" dxfId="27513" priority="1777" operator="lessThan">
      <formula>0</formula>
    </cfRule>
    <cfRule type="cellIs" dxfId="27512" priority="1778" operator="lessThan">
      <formula>-105575</formula>
    </cfRule>
  </conditionalFormatting>
  <conditionalFormatting sqref="BB194:BB195">
    <cfRule type="cellIs" dxfId="27511" priority="1775" operator="lessThan">
      <formula>0</formula>
    </cfRule>
    <cfRule type="cellIs" dxfId="27510" priority="1776" operator="lessThan">
      <formula>-105575</formula>
    </cfRule>
  </conditionalFormatting>
  <conditionalFormatting sqref="BB194:BB195">
    <cfRule type="cellIs" dxfId="27509" priority="1773" operator="lessThan">
      <formula>0</formula>
    </cfRule>
    <cfRule type="cellIs" dxfId="27508" priority="1774" operator="lessThan">
      <formula>-105575</formula>
    </cfRule>
  </conditionalFormatting>
  <conditionalFormatting sqref="BB199:BB202">
    <cfRule type="cellIs" dxfId="27507" priority="1771" operator="lessThan">
      <formula>0</formula>
    </cfRule>
    <cfRule type="cellIs" dxfId="27506" priority="1772" operator="lessThan">
      <formula>-105575</formula>
    </cfRule>
  </conditionalFormatting>
  <conditionalFormatting sqref="BB199:BB202">
    <cfRule type="cellIs" dxfId="27505" priority="1769" operator="lessThan">
      <formula>0</formula>
    </cfRule>
    <cfRule type="cellIs" dxfId="27504" priority="1770" operator="lessThan">
      <formula>-105575</formula>
    </cfRule>
  </conditionalFormatting>
  <conditionalFormatting sqref="BB199:BB202">
    <cfRule type="cellIs" dxfId="27503" priority="1767" operator="lessThan">
      <formula>0</formula>
    </cfRule>
    <cfRule type="cellIs" dxfId="27502" priority="1768" operator="lessThan">
      <formula>-105575</formula>
    </cfRule>
  </conditionalFormatting>
  <conditionalFormatting sqref="BB204:BB208">
    <cfRule type="cellIs" dxfId="27501" priority="1765" operator="lessThan">
      <formula>0</formula>
    </cfRule>
    <cfRule type="cellIs" dxfId="27500" priority="1766" operator="lessThan">
      <formula>-105575</formula>
    </cfRule>
  </conditionalFormatting>
  <conditionalFormatting sqref="BB204:BB208">
    <cfRule type="cellIs" dxfId="27499" priority="1763" operator="lessThan">
      <formula>0</formula>
    </cfRule>
    <cfRule type="cellIs" dxfId="27498" priority="1764" operator="lessThan">
      <formula>-105575</formula>
    </cfRule>
  </conditionalFormatting>
  <conditionalFormatting sqref="BB204:BB208">
    <cfRule type="cellIs" dxfId="27497" priority="1761" operator="lessThan">
      <formula>0</formula>
    </cfRule>
    <cfRule type="cellIs" dxfId="27496" priority="1762" operator="lessThan">
      <formula>-105575</formula>
    </cfRule>
  </conditionalFormatting>
  <conditionalFormatting sqref="BB210:BB211">
    <cfRule type="cellIs" dxfId="27495" priority="1759" operator="lessThan">
      <formula>0</formula>
    </cfRule>
    <cfRule type="cellIs" dxfId="27494" priority="1760" operator="lessThan">
      <formula>-105575</formula>
    </cfRule>
  </conditionalFormatting>
  <conditionalFormatting sqref="BB210:BB211">
    <cfRule type="cellIs" dxfId="27493" priority="1757" operator="lessThan">
      <formula>0</formula>
    </cfRule>
    <cfRule type="cellIs" dxfId="27492" priority="1758" operator="lessThan">
      <formula>-105575</formula>
    </cfRule>
  </conditionalFormatting>
  <conditionalFormatting sqref="BB210:BB211">
    <cfRule type="cellIs" dxfId="27491" priority="1755" operator="lessThan">
      <formula>0</formula>
    </cfRule>
    <cfRule type="cellIs" dxfId="27490" priority="1756" operator="lessThan">
      <formula>-105575</formula>
    </cfRule>
  </conditionalFormatting>
  <conditionalFormatting sqref="BB214:BB219">
    <cfRule type="cellIs" dxfId="27489" priority="1753" operator="lessThan">
      <formula>0</formula>
    </cfRule>
    <cfRule type="cellIs" dxfId="27488" priority="1754" operator="lessThan">
      <formula>-105575</formula>
    </cfRule>
  </conditionalFormatting>
  <conditionalFormatting sqref="BB214:BB219">
    <cfRule type="cellIs" dxfId="27487" priority="1751" operator="lessThan">
      <formula>0</formula>
    </cfRule>
    <cfRule type="cellIs" dxfId="27486" priority="1752" operator="lessThan">
      <formula>-105575</formula>
    </cfRule>
  </conditionalFormatting>
  <conditionalFormatting sqref="BB214:BB219">
    <cfRule type="cellIs" dxfId="27485" priority="1749" operator="lessThan">
      <formula>0</formula>
    </cfRule>
    <cfRule type="cellIs" dxfId="27484" priority="1750" operator="lessThan">
      <formula>-105575</formula>
    </cfRule>
  </conditionalFormatting>
  <conditionalFormatting sqref="BB222:BB224">
    <cfRule type="cellIs" dxfId="27483" priority="1747" operator="lessThan">
      <formula>0</formula>
    </cfRule>
    <cfRule type="cellIs" dxfId="27482" priority="1748" operator="lessThan">
      <formula>-105575</formula>
    </cfRule>
  </conditionalFormatting>
  <conditionalFormatting sqref="BB222:BB224">
    <cfRule type="cellIs" dxfId="27481" priority="1745" operator="lessThan">
      <formula>0</formula>
    </cfRule>
    <cfRule type="cellIs" dxfId="27480" priority="1746" operator="lessThan">
      <formula>-105575</formula>
    </cfRule>
  </conditionalFormatting>
  <conditionalFormatting sqref="BB222:BB224">
    <cfRule type="cellIs" dxfId="27479" priority="1743" operator="lessThan">
      <formula>0</formula>
    </cfRule>
    <cfRule type="cellIs" dxfId="27478" priority="1744" operator="lessThan">
      <formula>-105575</formula>
    </cfRule>
  </conditionalFormatting>
  <conditionalFormatting sqref="BB227:BB230">
    <cfRule type="cellIs" dxfId="27477" priority="1741" operator="lessThan">
      <formula>0</formula>
    </cfRule>
    <cfRule type="cellIs" dxfId="27476" priority="1742" operator="lessThan">
      <formula>-105575</formula>
    </cfRule>
  </conditionalFormatting>
  <conditionalFormatting sqref="BB227:BB230">
    <cfRule type="cellIs" dxfId="27475" priority="1739" operator="lessThan">
      <formula>0</formula>
    </cfRule>
    <cfRule type="cellIs" dxfId="27474" priority="1740" operator="lessThan">
      <formula>-105575</formula>
    </cfRule>
  </conditionalFormatting>
  <conditionalFormatting sqref="BB227:BB230">
    <cfRule type="cellIs" dxfId="27473" priority="1737" operator="lessThan">
      <formula>0</formula>
    </cfRule>
    <cfRule type="cellIs" dxfId="27472" priority="1738" operator="lessThan">
      <formula>-105575</formula>
    </cfRule>
  </conditionalFormatting>
  <conditionalFormatting sqref="BB246:BB249">
    <cfRule type="cellIs" dxfId="27471" priority="1735" operator="lessThan">
      <formula>0</formula>
    </cfRule>
    <cfRule type="cellIs" dxfId="27470" priority="1736" operator="lessThan">
      <formula>-105575</formula>
    </cfRule>
  </conditionalFormatting>
  <conditionalFormatting sqref="BB246:BB249">
    <cfRule type="cellIs" dxfId="27469" priority="1733" operator="lessThan">
      <formula>0</formula>
    </cfRule>
    <cfRule type="cellIs" dxfId="27468" priority="1734" operator="lessThan">
      <formula>-105575</formula>
    </cfRule>
  </conditionalFormatting>
  <conditionalFormatting sqref="BB246:BB249">
    <cfRule type="cellIs" dxfId="27467" priority="1731" operator="lessThan">
      <formula>0</formula>
    </cfRule>
    <cfRule type="cellIs" dxfId="27466" priority="1732" operator="lessThan">
      <formula>-105575</formula>
    </cfRule>
  </conditionalFormatting>
  <conditionalFormatting sqref="BB246:BB249">
    <cfRule type="cellIs" dxfId="27465" priority="1729" operator="lessThan">
      <formula>0</formula>
    </cfRule>
    <cfRule type="cellIs" dxfId="27464" priority="1730" operator="lessThan">
      <formula>-105575</formula>
    </cfRule>
  </conditionalFormatting>
  <conditionalFormatting sqref="BB246:BB249">
    <cfRule type="cellIs" dxfId="27463" priority="1727" operator="lessThan">
      <formula>0</formula>
    </cfRule>
    <cfRule type="cellIs" dxfId="27462" priority="1728" operator="lessThan">
      <formula>-105575</formula>
    </cfRule>
  </conditionalFormatting>
  <conditionalFormatting sqref="BB246:BB249">
    <cfRule type="cellIs" dxfId="27461" priority="1725" operator="lessThan">
      <formula>0</formula>
    </cfRule>
    <cfRule type="cellIs" dxfId="27460" priority="1726" operator="lessThan">
      <formula>-105575</formula>
    </cfRule>
  </conditionalFormatting>
  <conditionalFormatting sqref="BB246:BB249">
    <cfRule type="cellIs" dxfId="27459" priority="1723" operator="lessThan">
      <formula>0</formula>
    </cfRule>
    <cfRule type="cellIs" dxfId="27458" priority="1724" operator="lessThan">
      <formula>-105575</formula>
    </cfRule>
  </conditionalFormatting>
  <conditionalFormatting sqref="BB246:BB249">
    <cfRule type="cellIs" dxfId="27457" priority="1721" operator="lessThan">
      <formula>0</formula>
    </cfRule>
    <cfRule type="cellIs" dxfId="27456" priority="1722" operator="lessThan">
      <formula>-105575</formula>
    </cfRule>
  </conditionalFormatting>
  <conditionalFormatting sqref="BB246:BB249">
    <cfRule type="cellIs" dxfId="27455" priority="1719" operator="lessThan">
      <formula>0</formula>
    </cfRule>
    <cfRule type="cellIs" dxfId="27454" priority="1720" operator="lessThan">
      <formula>-105575</formula>
    </cfRule>
  </conditionalFormatting>
  <conditionalFormatting sqref="BB251:BB253">
    <cfRule type="cellIs" dxfId="27453" priority="1717" operator="lessThan">
      <formula>0</formula>
    </cfRule>
    <cfRule type="cellIs" dxfId="27452" priority="1718" operator="lessThan">
      <formula>-105575</formula>
    </cfRule>
  </conditionalFormatting>
  <conditionalFormatting sqref="BB251:BB253">
    <cfRule type="cellIs" dxfId="27451" priority="1715" operator="lessThan">
      <formula>0</formula>
    </cfRule>
    <cfRule type="cellIs" dxfId="27450" priority="1716" operator="lessThan">
      <formula>-105575</formula>
    </cfRule>
  </conditionalFormatting>
  <conditionalFormatting sqref="BB251:BB253">
    <cfRule type="cellIs" dxfId="27449" priority="1713" operator="lessThan">
      <formula>0</formula>
    </cfRule>
    <cfRule type="cellIs" dxfId="27448" priority="1714" operator="lessThan">
      <formula>-105575</formula>
    </cfRule>
  </conditionalFormatting>
  <conditionalFormatting sqref="BB251:BB253">
    <cfRule type="cellIs" dxfId="27447" priority="1711" operator="lessThan">
      <formula>0</formula>
    </cfRule>
    <cfRule type="cellIs" dxfId="27446" priority="1712" operator="lessThan">
      <formula>-105575</formula>
    </cfRule>
  </conditionalFormatting>
  <conditionalFormatting sqref="BB251:BB253">
    <cfRule type="cellIs" dxfId="27445" priority="1709" operator="lessThan">
      <formula>0</formula>
    </cfRule>
    <cfRule type="cellIs" dxfId="27444" priority="1710" operator="lessThan">
      <formula>-105575</formula>
    </cfRule>
  </conditionalFormatting>
  <conditionalFormatting sqref="BB251:BB253">
    <cfRule type="cellIs" dxfId="27443" priority="1707" operator="lessThan">
      <formula>0</formula>
    </cfRule>
    <cfRule type="cellIs" dxfId="27442" priority="1708" operator="lessThan">
      <formula>-105575</formula>
    </cfRule>
  </conditionalFormatting>
  <conditionalFormatting sqref="BB251:BB253">
    <cfRule type="cellIs" dxfId="27441" priority="1705" operator="lessThan">
      <formula>0</formula>
    </cfRule>
    <cfRule type="cellIs" dxfId="27440" priority="1706" operator="lessThan">
      <formula>-105575</formula>
    </cfRule>
  </conditionalFormatting>
  <conditionalFormatting sqref="BB251:BB253">
    <cfRule type="cellIs" dxfId="27439" priority="1703" operator="lessThan">
      <formula>0</formula>
    </cfRule>
    <cfRule type="cellIs" dxfId="27438" priority="1704" operator="lessThan">
      <formula>-105575</formula>
    </cfRule>
  </conditionalFormatting>
  <conditionalFormatting sqref="BB251:BB253">
    <cfRule type="cellIs" dxfId="27437" priority="1701" operator="lessThan">
      <formula>0</formula>
    </cfRule>
    <cfRule type="cellIs" dxfId="27436" priority="1702" operator="lessThan">
      <formula>-105575</formula>
    </cfRule>
  </conditionalFormatting>
  <conditionalFormatting sqref="BB255:BB257">
    <cfRule type="cellIs" dxfId="27435" priority="1699" operator="lessThan">
      <formula>0</formula>
    </cfRule>
    <cfRule type="cellIs" dxfId="27434" priority="1700" operator="lessThan">
      <formula>-105575</formula>
    </cfRule>
  </conditionalFormatting>
  <conditionalFormatting sqref="BB255:BB257">
    <cfRule type="cellIs" dxfId="27433" priority="1697" operator="lessThan">
      <formula>0</formula>
    </cfRule>
    <cfRule type="cellIs" dxfId="27432" priority="1698" operator="lessThan">
      <formula>-105575</formula>
    </cfRule>
  </conditionalFormatting>
  <conditionalFormatting sqref="BB255:BB257">
    <cfRule type="cellIs" dxfId="27431" priority="1695" operator="lessThan">
      <formula>0</formula>
    </cfRule>
    <cfRule type="cellIs" dxfId="27430" priority="1696" operator="lessThan">
      <formula>-105575</formula>
    </cfRule>
  </conditionalFormatting>
  <conditionalFormatting sqref="BB255:BB257">
    <cfRule type="cellIs" dxfId="27429" priority="1693" operator="lessThan">
      <formula>0</formula>
    </cfRule>
    <cfRule type="cellIs" dxfId="27428" priority="1694" operator="lessThan">
      <formula>-105575</formula>
    </cfRule>
  </conditionalFormatting>
  <conditionalFormatting sqref="BB255:BB257">
    <cfRule type="cellIs" dxfId="27427" priority="1691" operator="lessThan">
      <formula>0</formula>
    </cfRule>
    <cfRule type="cellIs" dxfId="27426" priority="1692" operator="lessThan">
      <formula>-105575</formula>
    </cfRule>
  </conditionalFormatting>
  <conditionalFormatting sqref="BB255:BB257">
    <cfRule type="cellIs" dxfId="27425" priority="1689" operator="lessThan">
      <formula>0</formula>
    </cfRule>
    <cfRule type="cellIs" dxfId="27424" priority="1690" operator="lessThan">
      <formula>-105575</formula>
    </cfRule>
  </conditionalFormatting>
  <conditionalFormatting sqref="BB255:BB257">
    <cfRule type="cellIs" dxfId="27423" priority="1687" operator="lessThan">
      <formula>0</formula>
    </cfRule>
    <cfRule type="cellIs" dxfId="27422" priority="1688" operator="lessThan">
      <formula>-105575</formula>
    </cfRule>
  </conditionalFormatting>
  <conditionalFormatting sqref="BB255:BB257">
    <cfRule type="cellIs" dxfId="27421" priority="1685" operator="lessThan">
      <formula>0</formula>
    </cfRule>
    <cfRule type="cellIs" dxfId="27420" priority="1686" operator="lessThan">
      <formula>-105575</formula>
    </cfRule>
  </conditionalFormatting>
  <conditionalFormatting sqref="BB255:BB257">
    <cfRule type="cellIs" dxfId="27419" priority="1683" operator="lessThan">
      <formula>0</formula>
    </cfRule>
    <cfRule type="cellIs" dxfId="27418" priority="1684" operator="lessThan">
      <formula>-105575</formula>
    </cfRule>
  </conditionalFormatting>
  <conditionalFormatting sqref="BB260:BB262">
    <cfRule type="cellIs" dxfId="27417" priority="1681" operator="lessThan">
      <formula>0</formula>
    </cfRule>
    <cfRule type="cellIs" dxfId="27416" priority="1682" operator="lessThan">
      <formula>-105575</formula>
    </cfRule>
  </conditionalFormatting>
  <conditionalFormatting sqref="BB260:BB262">
    <cfRule type="cellIs" dxfId="27415" priority="1679" operator="lessThan">
      <formula>0</formula>
    </cfRule>
    <cfRule type="cellIs" dxfId="27414" priority="1680" operator="lessThan">
      <formula>-105575</formula>
    </cfRule>
  </conditionalFormatting>
  <conditionalFormatting sqref="BB260:BB262">
    <cfRule type="cellIs" dxfId="27413" priority="1677" operator="lessThan">
      <formula>0</formula>
    </cfRule>
    <cfRule type="cellIs" dxfId="27412" priority="1678" operator="lessThan">
      <formula>-105575</formula>
    </cfRule>
  </conditionalFormatting>
  <conditionalFormatting sqref="BB260:BB262">
    <cfRule type="cellIs" dxfId="27411" priority="1675" operator="lessThan">
      <formula>0</formula>
    </cfRule>
    <cfRule type="cellIs" dxfId="27410" priority="1676" operator="lessThan">
      <formula>-105575</formula>
    </cfRule>
  </conditionalFormatting>
  <conditionalFormatting sqref="BB260:BB262">
    <cfRule type="cellIs" dxfId="27409" priority="1673" operator="lessThan">
      <formula>0</formula>
    </cfRule>
    <cfRule type="cellIs" dxfId="27408" priority="1674" operator="lessThan">
      <formula>-105575</formula>
    </cfRule>
  </conditionalFormatting>
  <conditionalFormatting sqref="BB260:BB262">
    <cfRule type="cellIs" dxfId="27407" priority="1671" operator="lessThan">
      <formula>0</formula>
    </cfRule>
    <cfRule type="cellIs" dxfId="27406" priority="1672" operator="lessThan">
      <formula>-105575</formula>
    </cfRule>
  </conditionalFormatting>
  <conditionalFormatting sqref="BB260:BB262">
    <cfRule type="cellIs" dxfId="27405" priority="1669" operator="lessThan">
      <formula>0</formula>
    </cfRule>
    <cfRule type="cellIs" dxfId="27404" priority="1670" operator="lessThan">
      <formula>-105575</formula>
    </cfRule>
  </conditionalFormatting>
  <conditionalFormatting sqref="BB260:BB262">
    <cfRule type="cellIs" dxfId="27403" priority="1667" operator="lessThan">
      <formula>0</formula>
    </cfRule>
    <cfRule type="cellIs" dxfId="27402" priority="1668" operator="lessThan">
      <formula>-105575</formula>
    </cfRule>
  </conditionalFormatting>
  <conditionalFormatting sqref="BB260:BB262">
    <cfRule type="cellIs" dxfId="27401" priority="1665" operator="lessThan">
      <formula>0</formula>
    </cfRule>
    <cfRule type="cellIs" dxfId="27400" priority="1666" operator="lessThan">
      <formula>-105575</formula>
    </cfRule>
  </conditionalFormatting>
  <conditionalFormatting sqref="BB264:BB267">
    <cfRule type="cellIs" dxfId="27399" priority="1663" operator="lessThan">
      <formula>0</formula>
    </cfRule>
    <cfRule type="cellIs" dxfId="27398" priority="1664" operator="lessThan">
      <formula>-105575</formula>
    </cfRule>
  </conditionalFormatting>
  <conditionalFormatting sqref="BB264:BB267">
    <cfRule type="cellIs" dxfId="27397" priority="1661" operator="lessThan">
      <formula>0</formula>
    </cfRule>
    <cfRule type="cellIs" dxfId="27396" priority="1662" operator="lessThan">
      <formula>-105575</formula>
    </cfRule>
  </conditionalFormatting>
  <conditionalFormatting sqref="BB264:BB267">
    <cfRule type="cellIs" dxfId="27395" priority="1659" operator="lessThan">
      <formula>0</formula>
    </cfRule>
    <cfRule type="cellIs" dxfId="27394" priority="1660" operator="lessThan">
      <formula>-105575</formula>
    </cfRule>
  </conditionalFormatting>
  <conditionalFormatting sqref="BB264:BB267">
    <cfRule type="cellIs" dxfId="27393" priority="1657" operator="lessThan">
      <formula>0</formula>
    </cfRule>
    <cfRule type="cellIs" dxfId="27392" priority="1658" operator="lessThan">
      <formula>-105575</formula>
    </cfRule>
  </conditionalFormatting>
  <conditionalFormatting sqref="BB264:BB267">
    <cfRule type="cellIs" dxfId="27391" priority="1655" operator="lessThan">
      <formula>0</formula>
    </cfRule>
    <cfRule type="cellIs" dxfId="27390" priority="1656" operator="lessThan">
      <formula>-105575</formula>
    </cfRule>
  </conditionalFormatting>
  <conditionalFormatting sqref="BB264:BB267">
    <cfRule type="cellIs" dxfId="27389" priority="1653" operator="lessThan">
      <formula>0</formula>
    </cfRule>
    <cfRule type="cellIs" dxfId="27388" priority="1654" operator="lessThan">
      <formula>-105575</formula>
    </cfRule>
  </conditionalFormatting>
  <conditionalFormatting sqref="BB264:BB267">
    <cfRule type="cellIs" dxfId="27387" priority="1651" operator="lessThan">
      <formula>0</formula>
    </cfRule>
    <cfRule type="cellIs" dxfId="27386" priority="1652" operator="lessThan">
      <formula>-105575</formula>
    </cfRule>
  </conditionalFormatting>
  <conditionalFormatting sqref="BB264:BB267">
    <cfRule type="cellIs" dxfId="27385" priority="1649" operator="lessThan">
      <formula>0</formula>
    </cfRule>
    <cfRule type="cellIs" dxfId="27384" priority="1650" operator="lessThan">
      <formula>-105575</formula>
    </cfRule>
  </conditionalFormatting>
  <conditionalFormatting sqref="BB264:BB267">
    <cfRule type="cellIs" dxfId="27383" priority="1647" operator="lessThan">
      <formula>0</formula>
    </cfRule>
    <cfRule type="cellIs" dxfId="27382" priority="1648" operator="lessThan">
      <formula>-105575</formula>
    </cfRule>
  </conditionalFormatting>
  <conditionalFormatting sqref="BB270:BB272">
    <cfRule type="cellIs" dxfId="27381" priority="1645" operator="lessThan">
      <formula>0</formula>
    </cfRule>
    <cfRule type="cellIs" dxfId="27380" priority="1646" operator="lessThan">
      <formula>-105575</formula>
    </cfRule>
  </conditionalFormatting>
  <conditionalFormatting sqref="BB270:BB272">
    <cfRule type="cellIs" dxfId="27379" priority="1643" operator="lessThan">
      <formula>0</formula>
    </cfRule>
    <cfRule type="cellIs" dxfId="27378" priority="1644" operator="lessThan">
      <formula>-105575</formula>
    </cfRule>
  </conditionalFormatting>
  <conditionalFormatting sqref="BB270:BB272">
    <cfRule type="cellIs" dxfId="27377" priority="1641" operator="lessThan">
      <formula>0</formula>
    </cfRule>
    <cfRule type="cellIs" dxfId="27376" priority="1642" operator="lessThan">
      <formula>-105575</formula>
    </cfRule>
  </conditionalFormatting>
  <conditionalFormatting sqref="BB270:BB272">
    <cfRule type="cellIs" dxfId="27375" priority="1639" operator="lessThan">
      <formula>0</formula>
    </cfRule>
    <cfRule type="cellIs" dxfId="27374" priority="1640" operator="lessThan">
      <formula>-105575</formula>
    </cfRule>
  </conditionalFormatting>
  <conditionalFormatting sqref="BB270:BB272">
    <cfRule type="cellIs" dxfId="27373" priority="1637" operator="lessThan">
      <formula>0</formula>
    </cfRule>
    <cfRule type="cellIs" dxfId="27372" priority="1638" operator="lessThan">
      <formula>-105575</formula>
    </cfRule>
  </conditionalFormatting>
  <conditionalFormatting sqref="BB270:BB272">
    <cfRule type="cellIs" dxfId="27371" priority="1635" operator="lessThan">
      <formula>0</formula>
    </cfRule>
    <cfRule type="cellIs" dxfId="27370" priority="1636" operator="lessThan">
      <formula>-105575</formula>
    </cfRule>
  </conditionalFormatting>
  <conditionalFormatting sqref="BB270:BB272">
    <cfRule type="cellIs" dxfId="27369" priority="1633" operator="lessThan">
      <formula>0</formula>
    </cfRule>
    <cfRule type="cellIs" dxfId="27368" priority="1634" operator="lessThan">
      <formula>-105575</formula>
    </cfRule>
  </conditionalFormatting>
  <conditionalFormatting sqref="BB270:BB272">
    <cfRule type="cellIs" dxfId="27367" priority="1631" operator="lessThan">
      <formula>0</formula>
    </cfRule>
    <cfRule type="cellIs" dxfId="27366" priority="1632" operator="lessThan">
      <formula>-105575</formula>
    </cfRule>
  </conditionalFormatting>
  <conditionalFormatting sqref="BB270:BB272">
    <cfRule type="cellIs" dxfId="27365" priority="1629" operator="lessThan">
      <formula>0</formula>
    </cfRule>
    <cfRule type="cellIs" dxfId="27364" priority="1630" operator="lessThan">
      <formula>-105575</formula>
    </cfRule>
  </conditionalFormatting>
  <conditionalFormatting sqref="BB274:BB275">
    <cfRule type="cellIs" dxfId="27363" priority="1627" operator="lessThan">
      <formula>0</formula>
    </cfRule>
    <cfRule type="cellIs" dxfId="27362" priority="1628" operator="lessThan">
      <formula>-105575</formula>
    </cfRule>
  </conditionalFormatting>
  <conditionalFormatting sqref="BB274:BB275">
    <cfRule type="cellIs" dxfId="27361" priority="1625" operator="lessThan">
      <formula>0</formula>
    </cfRule>
    <cfRule type="cellIs" dxfId="27360" priority="1626" operator="lessThan">
      <formula>-105575</formula>
    </cfRule>
  </conditionalFormatting>
  <conditionalFormatting sqref="BB274:BB275">
    <cfRule type="cellIs" dxfId="27359" priority="1623" operator="lessThan">
      <formula>0</formula>
    </cfRule>
    <cfRule type="cellIs" dxfId="27358" priority="1624" operator="lessThan">
      <formula>-105575</formula>
    </cfRule>
  </conditionalFormatting>
  <conditionalFormatting sqref="BB274:BB275">
    <cfRule type="cellIs" dxfId="27357" priority="1621" operator="lessThan">
      <formula>0</formula>
    </cfRule>
    <cfRule type="cellIs" dxfId="27356" priority="1622" operator="lessThan">
      <formula>-105575</formula>
    </cfRule>
  </conditionalFormatting>
  <conditionalFormatting sqref="BB274:BB275">
    <cfRule type="cellIs" dxfId="27355" priority="1619" operator="lessThan">
      <formula>0</formula>
    </cfRule>
    <cfRule type="cellIs" dxfId="27354" priority="1620" operator="lessThan">
      <formula>-105575</formula>
    </cfRule>
  </conditionalFormatting>
  <conditionalFormatting sqref="BB274:BB275">
    <cfRule type="cellIs" dxfId="27353" priority="1617" operator="lessThan">
      <formula>0</formula>
    </cfRule>
    <cfRule type="cellIs" dxfId="27352" priority="1618" operator="lessThan">
      <formula>-105575</formula>
    </cfRule>
  </conditionalFormatting>
  <conditionalFormatting sqref="BB274:BB275">
    <cfRule type="cellIs" dxfId="27351" priority="1615" operator="lessThan">
      <formula>0</formula>
    </cfRule>
    <cfRule type="cellIs" dxfId="27350" priority="1616" operator="lessThan">
      <formula>-105575</formula>
    </cfRule>
  </conditionalFormatting>
  <conditionalFormatting sqref="BB274:BB275">
    <cfRule type="cellIs" dxfId="27349" priority="1613" operator="lessThan">
      <formula>0</formula>
    </cfRule>
    <cfRule type="cellIs" dxfId="27348" priority="1614" operator="lessThan">
      <formula>-105575</formula>
    </cfRule>
  </conditionalFormatting>
  <conditionalFormatting sqref="BB274:BB275">
    <cfRule type="cellIs" dxfId="27347" priority="1611" operator="lessThan">
      <formula>0</formula>
    </cfRule>
    <cfRule type="cellIs" dxfId="27346" priority="1612" operator="lessThan">
      <formula>-105575</formula>
    </cfRule>
  </conditionalFormatting>
  <conditionalFormatting sqref="BB278:BB282">
    <cfRule type="cellIs" dxfId="27345" priority="1609" operator="lessThan">
      <formula>0</formula>
    </cfRule>
    <cfRule type="cellIs" dxfId="27344" priority="1610" operator="lessThan">
      <formula>-105575</formula>
    </cfRule>
  </conditionalFormatting>
  <conditionalFormatting sqref="BB278:BB282">
    <cfRule type="cellIs" dxfId="27343" priority="1607" operator="lessThan">
      <formula>0</formula>
    </cfRule>
    <cfRule type="cellIs" dxfId="27342" priority="1608" operator="lessThan">
      <formula>-105575</formula>
    </cfRule>
  </conditionalFormatting>
  <conditionalFormatting sqref="BB278:BB282">
    <cfRule type="cellIs" dxfId="27341" priority="1605" operator="lessThan">
      <formula>0</formula>
    </cfRule>
    <cfRule type="cellIs" dxfId="27340" priority="1606" operator="lessThan">
      <formula>-105575</formula>
    </cfRule>
  </conditionalFormatting>
  <conditionalFormatting sqref="BB278:BB282">
    <cfRule type="cellIs" dxfId="27339" priority="1603" operator="lessThan">
      <formula>0</formula>
    </cfRule>
    <cfRule type="cellIs" dxfId="27338" priority="1604" operator="lessThan">
      <formula>-105575</formula>
    </cfRule>
  </conditionalFormatting>
  <conditionalFormatting sqref="BB278:BB282">
    <cfRule type="cellIs" dxfId="27337" priority="1601" operator="lessThan">
      <formula>0</formula>
    </cfRule>
    <cfRule type="cellIs" dxfId="27336" priority="1602" operator="lessThan">
      <formula>-105575</formula>
    </cfRule>
  </conditionalFormatting>
  <conditionalFormatting sqref="BB278:BB282">
    <cfRule type="cellIs" dxfId="27335" priority="1599" operator="lessThan">
      <formula>0</formula>
    </cfRule>
    <cfRule type="cellIs" dxfId="27334" priority="1600" operator="lessThan">
      <formula>-105575</formula>
    </cfRule>
  </conditionalFormatting>
  <conditionalFormatting sqref="BB278:BB282">
    <cfRule type="cellIs" dxfId="27333" priority="1597" operator="lessThan">
      <formula>0</formula>
    </cfRule>
    <cfRule type="cellIs" dxfId="27332" priority="1598" operator="lessThan">
      <formula>-105575</formula>
    </cfRule>
  </conditionalFormatting>
  <conditionalFormatting sqref="BB278:BB282">
    <cfRule type="cellIs" dxfId="27331" priority="1595" operator="lessThan">
      <formula>0</formula>
    </cfRule>
    <cfRule type="cellIs" dxfId="27330" priority="1596" operator="lessThan">
      <formula>-105575</formula>
    </cfRule>
  </conditionalFormatting>
  <conditionalFormatting sqref="BB278:BB282">
    <cfRule type="cellIs" dxfId="27329" priority="1593" operator="lessThan">
      <formula>0</formula>
    </cfRule>
    <cfRule type="cellIs" dxfId="27328" priority="1594" operator="lessThan">
      <formula>-105575</formula>
    </cfRule>
  </conditionalFormatting>
  <conditionalFormatting sqref="BB285:BB288">
    <cfRule type="cellIs" dxfId="27327" priority="1591" operator="lessThan">
      <formula>0</formula>
    </cfRule>
    <cfRule type="cellIs" dxfId="27326" priority="1592" operator="lessThan">
      <formula>-105575</formula>
    </cfRule>
  </conditionalFormatting>
  <conditionalFormatting sqref="BB285:BB288">
    <cfRule type="cellIs" dxfId="27325" priority="1589" operator="lessThan">
      <formula>0</formula>
    </cfRule>
    <cfRule type="cellIs" dxfId="27324" priority="1590" operator="lessThan">
      <formula>-105575</formula>
    </cfRule>
  </conditionalFormatting>
  <conditionalFormatting sqref="BB285:BB288">
    <cfRule type="cellIs" dxfId="27323" priority="1587" operator="lessThan">
      <formula>0</formula>
    </cfRule>
    <cfRule type="cellIs" dxfId="27322" priority="1588" operator="lessThan">
      <formula>-105575</formula>
    </cfRule>
  </conditionalFormatting>
  <conditionalFormatting sqref="BB285:BB288">
    <cfRule type="cellIs" dxfId="27321" priority="1585" operator="lessThan">
      <formula>0</formula>
    </cfRule>
    <cfRule type="cellIs" dxfId="27320" priority="1586" operator="lessThan">
      <formula>-105575</formula>
    </cfRule>
  </conditionalFormatting>
  <conditionalFormatting sqref="BB285:BB288">
    <cfRule type="cellIs" dxfId="27319" priority="1583" operator="lessThan">
      <formula>0</formula>
    </cfRule>
    <cfRule type="cellIs" dxfId="27318" priority="1584" operator="lessThan">
      <formula>-105575</formula>
    </cfRule>
  </conditionalFormatting>
  <conditionalFormatting sqref="BB285:BB288">
    <cfRule type="cellIs" dxfId="27317" priority="1581" operator="lessThan">
      <formula>0</formula>
    </cfRule>
    <cfRule type="cellIs" dxfId="27316" priority="1582" operator="lessThan">
      <formula>-105575</formula>
    </cfRule>
  </conditionalFormatting>
  <conditionalFormatting sqref="BB285:BB288">
    <cfRule type="cellIs" dxfId="27315" priority="1579" operator="lessThan">
      <formula>0</formula>
    </cfRule>
    <cfRule type="cellIs" dxfId="27314" priority="1580" operator="lessThan">
      <formula>-105575</formula>
    </cfRule>
  </conditionalFormatting>
  <conditionalFormatting sqref="BB285:BB288">
    <cfRule type="cellIs" dxfId="27313" priority="1577" operator="lessThan">
      <formula>0</formula>
    </cfRule>
    <cfRule type="cellIs" dxfId="27312" priority="1578" operator="lessThan">
      <formula>-105575</formula>
    </cfRule>
  </conditionalFormatting>
  <conditionalFormatting sqref="BB285:BB288">
    <cfRule type="cellIs" dxfId="27311" priority="1575" operator="lessThan">
      <formula>0</formula>
    </cfRule>
    <cfRule type="cellIs" dxfId="27310" priority="1576" operator="lessThan">
      <formula>-105575</formula>
    </cfRule>
  </conditionalFormatting>
  <conditionalFormatting sqref="BB203 BB220:BB221 BB235:BB243 BB231:BB233 BB212:BB213 BB225:BB226">
    <cfRule type="cellIs" dxfId="27309" priority="1573" operator="lessThan">
      <formula>0</formula>
    </cfRule>
    <cfRule type="cellIs" dxfId="27308" priority="1574" operator="lessThan">
      <formula>-105575</formula>
    </cfRule>
  </conditionalFormatting>
  <conditionalFormatting sqref="BB220 BB212:BB213 BB235:BB238 BB240:BB243 BB225:BB226 BB231:BB233">
    <cfRule type="cellIs" dxfId="27307" priority="1571" operator="lessThan">
      <formula>0</formula>
    </cfRule>
    <cfRule type="cellIs" dxfId="27306" priority="1572" operator="lessThan">
      <formula>-105575</formula>
    </cfRule>
  </conditionalFormatting>
  <conditionalFormatting sqref="BB220:BB221 BB243 BB226 BB231:BB236 BB238:BB241 BB203 BB213">
    <cfRule type="cellIs" dxfId="27305" priority="1569" operator="lessThan">
      <formula>0</formula>
    </cfRule>
    <cfRule type="cellIs" dxfId="27304" priority="1570" operator="lessThan">
      <formula>-105575</formula>
    </cfRule>
  </conditionalFormatting>
  <conditionalFormatting sqref="BB235:BB243 BB231:BB233 BB220 BB212:BB213 BB225:BB226">
    <cfRule type="cellIs" dxfId="27303" priority="1567" operator="lessThan">
      <formula>0</formula>
    </cfRule>
    <cfRule type="cellIs" dxfId="27302" priority="1568" operator="lessThan">
      <formula>-105575</formula>
    </cfRule>
  </conditionalFormatting>
  <conditionalFormatting sqref="BB220:BB221 BB237:BB243 BB203 BB231:BB235 BB212:BB213 BB225:BB226">
    <cfRule type="cellIs" dxfId="27301" priority="1565" operator="lessThan">
      <formula>0</formula>
    </cfRule>
    <cfRule type="cellIs" dxfId="27300" priority="1566" operator="lessThan">
      <formula>-105575</formula>
    </cfRule>
  </conditionalFormatting>
  <conditionalFormatting sqref="BB220:BB221 BB237:BB240 BB242:BB243 BB225:BB226 BB231:BB235">
    <cfRule type="cellIs" dxfId="27299" priority="1563" operator="lessThan">
      <formula>0</formula>
    </cfRule>
    <cfRule type="cellIs" dxfId="27298" priority="1564" operator="lessThan">
      <formula>-105575</formula>
    </cfRule>
  </conditionalFormatting>
  <conditionalFormatting sqref="BB212 BB231 BB233:BB238 BB240:BB243 BB225">
    <cfRule type="cellIs" dxfId="27297" priority="1561" operator="lessThan">
      <formula>0</formula>
    </cfRule>
    <cfRule type="cellIs" dxfId="27296" priority="1562" operator="lessThan">
      <formula>-105575</formula>
    </cfRule>
  </conditionalFormatting>
  <conditionalFormatting sqref="BB237:BB243 BB231:BB235 BB220:BB221 BB225:BB226">
    <cfRule type="cellIs" dxfId="27295" priority="1559" operator="lessThan">
      <formula>0</formula>
    </cfRule>
    <cfRule type="cellIs" dxfId="27294" priority="1560" operator="lessThan">
      <formula>-105575</formula>
    </cfRule>
  </conditionalFormatting>
  <conditionalFormatting sqref="BB233:BB237 BB231 BB239:BB243">
    <cfRule type="cellIs" dxfId="27293" priority="1557" operator="lessThan">
      <formula>0</formula>
    </cfRule>
    <cfRule type="cellIs" dxfId="27292" priority="1558" operator="lessThan">
      <formula>-105575</formula>
    </cfRule>
  </conditionalFormatting>
  <conditionalFormatting sqref="BB233:BB237 BB231 BB239:BB243">
    <cfRule type="cellIs" dxfId="27291" priority="1555" operator="lessThan">
      <formula>0</formula>
    </cfRule>
    <cfRule type="cellIs" dxfId="27290" priority="1556" operator="lessThan">
      <formula>-105575</formula>
    </cfRule>
  </conditionalFormatting>
  <conditionalFormatting sqref="BB119:BB128 BB106:BB117 BB101:BB104 BB80:BB98">
    <cfRule type="cellIs" dxfId="27289" priority="1553" operator="lessThan">
      <formula>0</formula>
    </cfRule>
    <cfRule type="cellIs" dxfId="27288" priority="1554" operator="lessThan">
      <formula>-105575</formula>
    </cfRule>
  </conditionalFormatting>
  <conditionalFormatting sqref="BB130 BB132 BB134">
    <cfRule type="cellIs" dxfId="27287" priority="1551" operator="lessThan">
      <formula>0</formula>
    </cfRule>
    <cfRule type="cellIs" dxfId="27286" priority="1552" operator="lessThan">
      <formula>-105575</formula>
    </cfRule>
  </conditionalFormatting>
  <conditionalFormatting sqref="BB130 BB132 BB134">
    <cfRule type="cellIs" dxfId="27285" priority="1549" operator="lessThan">
      <formula>0</formula>
    </cfRule>
    <cfRule type="cellIs" dxfId="27284" priority="1550" operator="lessThan">
      <formula>-105575</formula>
    </cfRule>
  </conditionalFormatting>
  <conditionalFormatting sqref="BB129 BB131 BB133 BB135">
    <cfRule type="cellIs" dxfId="27283" priority="1547" operator="lessThan">
      <formula>0</formula>
    </cfRule>
    <cfRule type="cellIs" dxfId="27282" priority="1548" operator="lessThan">
      <formula>-105575</formula>
    </cfRule>
  </conditionalFormatting>
  <conditionalFormatting sqref="BB140 BB145 BB142:BB143 BB137:BB138">
    <cfRule type="cellIs" dxfId="27281" priority="1545" operator="lessThan">
      <formula>0</formula>
    </cfRule>
    <cfRule type="cellIs" dxfId="27280" priority="1546" operator="lessThan">
      <formula>-105575</formula>
    </cfRule>
  </conditionalFormatting>
  <conditionalFormatting sqref="BB149">
    <cfRule type="cellIs" dxfId="27279" priority="1543" operator="lessThan">
      <formula>0</formula>
    </cfRule>
    <cfRule type="cellIs" dxfId="27278" priority="1544" operator="lessThan">
      <formula>-105575</formula>
    </cfRule>
  </conditionalFormatting>
  <conditionalFormatting sqref="BB129:BB138 BB140:BB149">
    <cfRule type="cellIs" dxfId="27277" priority="1541" operator="lessThan">
      <formula>0</formula>
    </cfRule>
    <cfRule type="cellIs" dxfId="27276" priority="1542" operator="lessThan">
      <formula>-105575</formula>
    </cfRule>
  </conditionalFormatting>
  <conditionalFormatting sqref="BB86:BB87 BB89:BB91 BB141:BB149 BB124:BB133 BB107:BB110 BB112:BB117 BB119:BB122 BB135:BB138 BB101:BB104 BB80:BB84 BB94:BB98">
    <cfRule type="cellIs" dxfId="27275" priority="1539" operator="lessThan">
      <formula>0</formula>
    </cfRule>
    <cfRule type="cellIs" dxfId="27274" priority="1540" operator="lessThan">
      <formula>-105575</formula>
    </cfRule>
  </conditionalFormatting>
  <conditionalFormatting sqref="BB129 BB131 BB133 BB135">
    <cfRule type="cellIs" dxfId="27273" priority="1537" operator="lessThan">
      <formula>0</formula>
    </cfRule>
    <cfRule type="cellIs" dxfId="27272" priority="1538" operator="lessThan">
      <formula>-105575</formula>
    </cfRule>
  </conditionalFormatting>
  <conditionalFormatting sqref="BB146 BB144 BB141">
    <cfRule type="cellIs" dxfId="27271" priority="1535" operator="lessThan">
      <formula>0</formula>
    </cfRule>
    <cfRule type="cellIs" dxfId="27270" priority="1536" operator="lessThan">
      <formula>-105575</formula>
    </cfRule>
  </conditionalFormatting>
  <conditionalFormatting sqref="BB146 BB144 BB141">
    <cfRule type="cellIs" dxfId="27269" priority="1533" operator="lessThan">
      <formula>0</formula>
    </cfRule>
    <cfRule type="cellIs" dxfId="27268" priority="1534" operator="lessThan">
      <formula>-105575</formula>
    </cfRule>
  </conditionalFormatting>
  <conditionalFormatting sqref="BB140 BB145 BB142:BB143 BB137:BB138">
    <cfRule type="cellIs" dxfId="27267" priority="1531" operator="lessThan">
      <formula>0</formula>
    </cfRule>
    <cfRule type="cellIs" dxfId="27266" priority="1532" operator="lessThan">
      <formula>-105575</formula>
    </cfRule>
  </conditionalFormatting>
  <conditionalFormatting sqref="BB149">
    <cfRule type="cellIs" dxfId="27265" priority="1529" operator="lessThan">
      <formula>0</formula>
    </cfRule>
    <cfRule type="cellIs" dxfId="27264" priority="1530" operator="lessThan">
      <formula>-105575</formula>
    </cfRule>
  </conditionalFormatting>
  <conditionalFormatting sqref="BB86:BB87 BB89:BB91 BB141:BB149 BB124:BB133 BB107:BB110 BB112:BB117 BB119:BB122 BB135:BB138 BB101:BB104 BB80:BB84 BB94:BB98">
    <cfRule type="cellIs" dxfId="27263" priority="1527" operator="lessThan">
      <formula>0</formula>
    </cfRule>
    <cfRule type="cellIs" dxfId="2726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7261" priority="1525" operator="lessThan">
      <formula>0</formula>
    </cfRule>
    <cfRule type="cellIs" dxfId="27260" priority="1526" operator="lessThan">
      <formula>-105575</formula>
    </cfRule>
  </conditionalFormatting>
  <conditionalFormatting sqref="BB41">
    <cfRule type="cellIs" dxfId="27259" priority="1523" operator="lessThan">
      <formula>0</formula>
    </cfRule>
    <cfRule type="cellIs" dxfId="27258" priority="1524" operator="lessThan">
      <formula>-105575</formula>
    </cfRule>
  </conditionalFormatting>
  <conditionalFormatting sqref="BB152:BB155">
    <cfRule type="cellIs" dxfId="27257" priority="1521" operator="lessThan">
      <formula>0</formula>
    </cfRule>
    <cfRule type="cellIs" dxfId="27256" priority="1522" operator="lessThan">
      <formula>-105575</formula>
    </cfRule>
  </conditionalFormatting>
  <conditionalFormatting sqref="BB152:BB155">
    <cfRule type="cellIs" dxfId="27255" priority="1519" operator="lessThan">
      <formula>0</formula>
    </cfRule>
    <cfRule type="cellIs" dxfId="27254" priority="1520" operator="lessThan">
      <formula>-105575</formula>
    </cfRule>
  </conditionalFormatting>
  <conditionalFormatting sqref="BB152:BB155">
    <cfRule type="cellIs" dxfId="27253" priority="1517" operator="lessThan">
      <formula>0</formula>
    </cfRule>
    <cfRule type="cellIs" dxfId="27252" priority="1518" operator="lessThan">
      <formula>-105575</formula>
    </cfRule>
  </conditionalFormatting>
  <conditionalFormatting sqref="BB157:BB158">
    <cfRule type="cellIs" dxfId="27251" priority="1515" operator="lessThan">
      <formula>0</formula>
    </cfRule>
    <cfRule type="cellIs" dxfId="27250" priority="1516" operator="lessThan">
      <formula>-105575</formula>
    </cfRule>
  </conditionalFormatting>
  <conditionalFormatting sqref="BB157:BB158">
    <cfRule type="cellIs" dxfId="27249" priority="1513" operator="lessThan">
      <formula>0</formula>
    </cfRule>
    <cfRule type="cellIs" dxfId="27248" priority="1514" operator="lessThan">
      <formula>-105575</formula>
    </cfRule>
  </conditionalFormatting>
  <conditionalFormatting sqref="BB157:BB158">
    <cfRule type="cellIs" dxfId="27247" priority="1511" operator="lessThan">
      <formula>0</formula>
    </cfRule>
    <cfRule type="cellIs" dxfId="27246" priority="1512" operator="lessThan">
      <formula>-105575</formula>
    </cfRule>
  </conditionalFormatting>
  <conditionalFormatting sqref="BB160:BB161">
    <cfRule type="cellIs" dxfId="27245" priority="1509" operator="lessThan">
      <formula>0</formula>
    </cfRule>
    <cfRule type="cellIs" dxfId="27244" priority="1510" operator="lessThan">
      <formula>-105575</formula>
    </cfRule>
  </conditionalFormatting>
  <conditionalFormatting sqref="BB160:BB161">
    <cfRule type="cellIs" dxfId="27243" priority="1507" operator="lessThan">
      <formula>0</formula>
    </cfRule>
    <cfRule type="cellIs" dxfId="27242" priority="1508" operator="lessThan">
      <formula>-105575</formula>
    </cfRule>
  </conditionalFormatting>
  <conditionalFormatting sqref="BB160:BB161">
    <cfRule type="cellIs" dxfId="27241" priority="1505" operator="lessThan">
      <formula>0</formula>
    </cfRule>
    <cfRule type="cellIs" dxfId="27240" priority="1506" operator="lessThan">
      <formula>-105575</formula>
    </cfRule>
  </conditionalFormatting>
  <conditionalFormatting sqref="BB164:BB167">
    <cfRule type="cellIs" dxfId="27239" priority="1503" operator="lessThan">
      <formula>0</formula>
    </cfRule>
    <cfRule type="cellIs" dxfId="27238" priority="1504" operator="lessThan">
      <formula>-105575</formula>
    </cfRule>
  </conditionalFormatting>
  <conditionalFormatting sqref="BB164:BB167">
    <cfRule type="cellIs" dxfId="27237" priority="1501" operator="lessThan">
      <formula>0</formula>
    </cfRule>
    <cfRule type="cellIs" dxfId="27236" priority="1502" operator="lessThan">
      <formula>-105575</formula>
    </cfRule>
  </conditionalFormatting>
  <conditionalFormatting sqref="BB164:BB167">
    <cfRule type="cellIs" dxfId="27235" priority="1499" operator="lessThan">
      <formula>0</formula>
    </cfRule>
    <cfRule type="cellIs" dxfId="27234" priority="1500" operator="lessThan">
      <formula>-105575</formula>
    </cfRule>
  </conditionalFormatting>
  <conditionalFormatting sqref="BB169:BB177">
    <cfRule type="cellIs" dxfId="27233" priority="1497" operator="lessThan">
      <formula>0</formula>
    </cfRule>
    <cfRule type="cellIs" dxfId="27232" priority="1498" operator="lessThan">
      <formula>-105575</formula>
    </cfRule>
  </conditionalFormatting>
  <conditionalFormatting sqref="BB169:BB177">
    <cfRule type="cellIs" dxfId="27231" priority="1495" operator="lessThan">
      <formula>0</formula>
    </cfRule>
    <cfRule type="cellIs" dxfId="27230" priority="1496" operator="lessThan">
      <formula>-105575</formula>
    </cfRule>
  </conditionalFormatting>
  <conditionalFormatting sqref="BB169:BB177">
    <cfRule type="cellIs" dxfId="27229" priority="1493" operator="lessThan">
      <formula>0</formula>
    </cfRule>
    <cfRule type="cellIs" dxfId="27228" priority="1494" operator="lessThan">
      <formula>-105575</formula>
    </cfRule>
  </conditionalFormatting>
  <conditionalFormatting sqref="BB179:BB180">
    <cfRule type="cellIs" dxfId="27227" priority="1491" operator="lessThan">
      <formula>0</formula>
    </cfRule>
    <cfRule type="cellIs" dxfId="27226" priority="1492" operator="lessThan">
      <formula>-105575</formula>
    </cfRule>
  </conditionalFormatting>
  <conditionalFormatting sqref="BB179:BB180">
    <cfRule type="cellIs" dxfId="27225" priority="1489" operator="lessThan">
      <formula>0</formula>
    </cfRule>
    <cfRule type="cellIs" dxfId="27224" priority="1490" operator="lessThan">
      <formula>-105575</formula>
    </cfRule>
  </conditionalFormatting>
  <conditionalFormatting sqref="BB179:BB180">
    <cfRule type="cellIs" dxfId="27223" priority="1487" operator="lessThan">
      <formula>0</formula>
    </cfRule>
    <cfRule type="cellIs" dxfId="27222" priority="1488" operator="lessThan">
      <formula>-105575</formula>
    </cfRule>
  </conditionalFormatting>
  <conditionalFormatting sqref="BB183:BB189">
    <cfRule type="cellIs" dxfId="27221" priority="1485" operator="lessThan">
      <formula>0</formula>
    </cfRule>
    <cfRule type="cellIs" dxfId="27220" priority="1486" operator="lessThan">
      <formula>-105575</formula>
    </cfRule>
  </conditionalFormatting>
  <conditionalFormatting sqref="BB183:BB189">
    <cfRule type="cellIs" dxfId="27219" priority="1483" operator="lessThan">
      <formula>0</formula>
    </cfRule>
    <cfRule type="cellIs" dxfId="27218" priority="1484" operator="lessThan">
      <formula>-105575</formula>
    </cfRule>
  </conditionalFormatting>
  <conditionalFormatting sqref="BB183:BB189">
    <cfRule type="cellIs" dxfId="27217" priority="1481" operator="lessThan">
      <formula>0</formula>
    </cfRule>
    <cfRule type="cellIs" dxfId="27216" priority="1482" operator="lessThan">
      <formula>-105575</formula>
    </cfRule>
  </conditionalFormatting>
  <conditionalFormatting sqref="BB191:BB192">
    <cfRule type="cellIs" dxfId="27215" priority="1479" operator="lessThan">
      <formula>0</formula>
    </cfRule>
    <cfRule type="cellIs" dxfId="27214" priority="1480" operator="lessThan">
      <formula>-105575</formula>
    </cfRule>
  </conditionalFormatting>
  <conditionalFormatting sqref="BB191:BB192">
    <cfRule type="cellIs" dxfId="27213" priority="1477" operator="lessThan">
      <formula>0</formula>
    </cfRule>
    <cfRule type="cellIs" dxfId="27212" priority="1478" operator="lessThan">
      <formula>-105575</formula>
    </cfRule>
  </conditionalFormatting>
  <conditionalFormatting sqref="BB191:BB192">
    <cfRule type="cellIs" dxfId="27211" priority="1475" operator="lessThan">
      <formula>0</formula>
    </cfRule>
    <cfRule type="cellIs" dxfId="27210" priority="1476" operator="lessThan">
      <formula>-105575</formula>
    </cfRule>
  </conditionalFormatting>
  <conditionalFormatting sqref="BB194:BB195">
    <cfRule type="cellIs" dxfId="27209" priority="1473" operator="lessThan">
      <formula>0</formula>
    </cfRule>
    <cfRule type="cellIs" dxfId="27208" priority="1474" operator="lessThan">
      <formula>-105575</formula>
    </cfRule>
  </conditionalFormatting>
  <conditionalFormatting sqref="BB194:BB195">
    <cfRule type="cellIs" dxfId="27207" priority="1471" operator="lessThan">
      <formula>0</formula>
    </cfRule>
    <cfRule type="cellIs" dxfId="27206" priority="1472" operator="lessThan">
      <formula>-105575</formula>
    </cfRule>
  </conditionalFormatting>
  <conditionalFormatting sqref="BB194:BB195">
    <cfRule type="cellIs" dxfId="27205" priority="1469" operator="lessThan">
      <formula>0</formula>
    </cfRule>
    <cfRule type="cellIs" dxfId="27204" priority="1470" operator="lessThan">
      <formula>-105575</formula>
    </cfRule>
  </conditionalFormatting>
  <conditionalFormatting sqref="BB199:BB202">
    <cfRule type="cellIs" dxfId="27203" priority="1467" operator="lessThan">
      <formula>0</formula>
    </cfRule>
    <cfRule type="cellIs" dxfId="27202" priority="1468" operator="lessThan">
      <formula>-105575</formula>
    </cfRule>
  </conditionalFormatting>
  <conditionalFormatting sqref="BB199:BB202">
    <cfRule type="cellIs" dxfId="27201" priority="1465" operator="lessThan">
      <formula>0</formula>
    </cfRule>
    <cfRule type="cellIs" dxfId="27200" priority="1466" operator="lessThan">
      <formula>-105575</formula>
    </cfRule>
  </conditionalFormatting>
  <conditionalFormatting sqref="BB199:BB202">
    <cfRule type="cellIs" dxfId="27199" priority="1463" operator="lessThan">
      <formula>0</formula>
    </cfRule>
    <cfRule type="cellIs" dxfId="27198" priority="1464" operator="lessThan">
      <formula>-105575</formula>
    </cfRule>
  </conditionalFormatting>
  <conditionalFormatting sqref="BB204:BB208">
    <cfRule type="cellIs" dxfId="27197" priority="1461" operator="lessThan">
      <formula>0</formula>
    </cfRule>
    <cfRule type="cellIs" dxfId="27196" priority="1462" operator="lessThan">
      <formula>-105575</formula>
    </cfRule>
  </conditionalFormatting>
  <conditionalFormatting sqref="BB204:BB208">
    <cfRule type="cellIs" dxfId="27195" priority="1459" operator="lessThan">
      <formula>0</formula>
    </cfRule>
    <cfRule type="cellIs" dxfId="27194" priority="1460" operator="lessThan">
      <formula>-105575</formula>
    </cfRule>
  </conditionalFormatting>
  <conditionalFormatting sqref="BB204:BB208">
    <cfRule type="cellIs" dxfId="27193" priority="1457" operator="lessThan">
      <formula>0</formula>
    </cfRule>
    <cfRule type="cellIs" dxfId="27192" priority="1458" operator="lessThan">
      <formula>-105575</formula>
    </cfRule>
  </conditionalFormatting>
  <conditionalFormatting sqref="BB210:BB211">
    <cfRule type="cellIs" dxfId="27191" priority="1455" operator="lessThan">
      <formula>0</formula>
    </cfRule>
    <cfRule type="cellIs" dxfId="27190" priority="1456" operator="lessThan">
      <formula>-105575</formula>
    </cfRule>
  </conditionalFormatting>
  <conditionalFormatting sqref="BB210:BB211">
    <cfRule type="cellIs" dxfId="27189" priority="1453" operator="lessThan">
      <formula>0</formula>
    </cfRule>
    <cfRule type="cellIs" dxfId="27188" priority="1454" operator="lessThan">
      <formula>-105575</formula>
    </cfRule>
  </conditionalFormatting>
  <conditionalFormatting sqref="BB210:BB211">
    <cfRule type="cellIs" dxfId="27187" priority="1451" operator="lessThan">
      <formula>0</formula>
    </cfRule>
    <cfRule type="cellIs" dxfId="27186" priority="1452" operator="lessThan">
      <formula>-105575</formula>
    </cfRule>
  </conditionalFormatting>
  <conditionalFormatting sqref="BB214:BB219">
    <cfRule type="cellIs" dxfId="27185" priority="1449" operator="lessThan">
      <formula>0</formula>
    </cfRule>
    <cfRule type="cellIs" dxfId="27184" priority="1450" operator="lessThan">
      <formula>-105575</formula>
    </cfRule>
  </conditionalFormatting>
  <conditionalFormatting sqref="BB214:BB219">
    <cfRule type="cellIs" dxfId="27183" priority="1447" operator="lessThan">
      <formula>0</formula>
    </cfRule>
    <cfRule type="cellIs" dxfId="27182" priority="1448" operator="lessThan">
      <formula>-105575</formula>
    </cfRule>
  </conditionalFormatting>
  <conditionalFormatting sqref="BB214:BB219">
    <cfRule type="cellIs" dxfId="27181" priority="1445" operator="lessThan">
      <formula>0</formula>
    </cfRule>
    <cfRule type="cellIs" dxfId="27180" priority="1446" operator="lessThan">
      <formula>-105575</formula>
    </cfRule>
  </conditionalFormatting>
  <conditionalFormatting sqref="BB222:BB224">
    <cfRule type="cellIs" dxfId="27179" priority="1443" operator="lessThan">
      <formula>0</formula>
    </cfRule>
    <cfRule type="cellIs" dxfId="27178" priority="1444" operator="lessThan">
      <formula>-105575</formula>
    </cfRule>
  </conditionalFormatting>
  <conditionalFormatting sqref="BB222:BB224">
    <cfRule type="cellIs" dxfId="27177" priority="1441" operator="lessThan">
      <formula>0</formula>
    </cfRule>
    <cfRule type="cellIs" dxfId="27176" priority="1442" operator="lessThan">
      <formula>-105575</formula>
    </cfRule>
  </conditionalFormatting>
  <conditionalFormatting sqref="BB222:BB224">
    <cfRule type="cellIs" dxfId="27175" priority="1439" operator="lessThan">
      <formula>0</formula>
    </cfRule>
    <cfRule type="cellIs" dxfId="27174" priority="1440" operator="lessThan">
      <formula>-105575</formula>
    </cfRule>
  </conditionalFormatting>
  <conditionalFormatting sqref="BB227:BB230">
    <cfRule type="cellIs" dxfId="27173" priority="1437" operator="lessThan">
      <formula>0</formula>
    </cfRule>
    <cfRule type="cellIs" dxfId="27172" priority="1438" operator="lessThan">
      <formula>-105575</formula>
    </cfRule>
  </conditionalFormatting>
  <conditionalFormatting sqref="BB227:BB230">
    <cfRule type="cellIs" dxfId="27171" priority="1435" operator="lessThan">
      <formula>0</formula>
    </cfRule>
    <cfRule type="cellIs" dxfId="27170" priority="1436" operator="lessThan">
      <formula>-105575</formula>
    </cfRule>
  </conditionalFormatting>
  <conditionalFormatting sqref="BB227:BB230">
    <cfRule type="cellIs" dxfId="27169" priority="1433" operator="lessThan">
      <formula>0</formula>
    </cfRule>
    <cfRule type="cellIs" dxfId="27168" priority="1434" operator="lessThan">
      <formula>-105575</formula>
    </cfRule>
  </conditionalFormatting>
  <conditionalFormatting sqref="BB203 BB220:BB221 BB235:BB243 BB231:BB233 BB212:BB213 BB225:BB226">
    <cfRule type="cellIs" dxfId="27167" priority="1431" operator="lessThan">
      <formula>0</formula>
    </cfRule>
    <cfRule type="cellIs" dxfId="27166" priority="1432" operator="lessThan">
      <formula>-105575</formula>
    </cfRule>
  </conditionalFormatting>
  <conditionalFormatting sqref="BB220 BB212:BB213 BB235:BB238 BB240:BB243 BB225:BB226 BB231:BB233">
    <cfRule type="cellIs" dxfId="27165" priority="1429" operator="lessThan">
      <formula>0</formula>
    </cfRule>
    <cfRule type="cellIs" dxfId="27164" priority="1430" operator="lessThan">
      <formula>-105575</formula>
    </cfRule>
  </conditionalFormatting>
  <conditionalFormatting sqref="BB220:BB221 BB243 BB226 BB231:BB236 BB238:BB241 BB203 BB213">
    <cfRule type="cellIs" dxfId="27163" priority="1427" operator="lessThan">
      <formula>0</formula>
    </cfRule>
    <cfRule type="cellIs" dxfId="27162" priority="1428" operator="lessThan">
      <formula>-105575</formula>
    </cfRule>
  </conditionalFormatting>
  <conditionalFormatting sqref="BB235:BB243 BB231:BB233 BB220 BB212:BB213 BB225:BB226">
    <cfRule type="cellIs" dxfId="27161" priority="1425" operator="lessThan">
      <formula>0</formula>
    </cfRule>
    <cfRule type="cellIs" dxfId="27160" priority="1426" operator="lessThan">
      <formula>-105575</formula>
    </cfRule>
  </conditionalFormatting>
  <conditionalFormatting sqref="BB220:BB221 BB237:BB243 BB203 BB231:BB235 BB212:BB213 BB225:BB226">
    <cfRule type="cellIs" dxfId="27159" priority="1423" operator="lessThan">
      <formula>0</formula>
    </cfRule>
    <cfRule type="cellIs" dxfId="27158" priority="1424" operator="lessThan">
      <formula>-105575</formula>
    </cfRule>
  </conditionalFormatting>
  <conditionalFormatting sqref="BB220:BB221 BB237:BB240 BB242:BB243 BB225:BB226 BB231:BB235">
    <cfRule type="cellIs" dxfId="27157" priority="1421" operator="lessThan">
      <formula>0</formula>
    </cfRule>
    <cfRule type="cellIs" dxfId="27156" priority="1422" operator="lessThan">
      <formula>-105575</formula>
    </cfRule>
  </conditionalFormatting>
  <conditionalFormatting sqref="BB212 BB231 BB233:BB238 BB240:BB243 BB225">
    <cfRule type="cellIs" dxfId="27155" priority="1419" operator="lessThan">
      <formula>0</formula>
    </cfRule>
    <cfRule type="cellIs" dxfId="27154" priority="1420" operator="lessThan">
      <formula>-105575</formula>
    </cfRule>
  </conditionalFormatting>
  <conditionalFormatting sqref="BB237:BB243 BB231:BB235 BB220:BB221 BB225:BB226">
    <cfRule type="cellIs" dxfId="27153" priority="1417" operator="lessThan">
      <formula>0</formula>
    </cfRule>
    <cfRule type="cellIs" dxfId="27152" priority="1418" operator="lessThan">
      <formula>-105575</formula>
    </cfRule>
  </conditionalFormatting>
  <conditionalFormatting sqref="BB233:BB237 BB231 BB239:BB243">
    <cfRule type="cellIs" dxfId="27151" priority="1415" operator="lessThan">
      <formula>0</formula>
    </cfRule>
    <cfRule type="cellIs" dxfId="27150" priority="1416" operator="lessThan">
      <formula>-105575</formula>
    </cfRule>
  </conditionalFormatting>
  <conditionalFormatting sqref="BB233:BB237 BB231 BB239:BB243">
    <cfRule type="cellIs" dxfId="27149" priority="1413" operator="lessThan">
      <formula>0</formula>
    </cfRule>
    <cfRule type="cellIs" dxfId="27148" priority="1414" operator="lessThan">
      <formula>-105575</formula>
    </cfRule>
  </conditionalFormatting>
  <conditionalFormatting sqref="BB119:BB128 BB106:BB117 BB101:BB104 BB80:BB98">
    <cfRule type="cellIs" dxfId="27147" priority="1411" operator="lessThan">
      <formula>0</formula>
    </cfRule>
    <cfRule type="cellIs" dxfId="27146" priority="1412" operator="lessThan">
      <formula>-105575</formula>
    </cfRule>
  </conditionalFormatting>
  <conditionalFormatting sqref="BB130 BB132 BB134">
    <cfRule type="cellIs" dxfId="27145" priority="1409" operator="lessThan">
      <formula>0</formula>
    </cfRule>
    <cfRule type="cellIs" dxfId="27144" priority="1410" operator="lessThan">
      <formula>-105575</formula>
    </cfRule>
  </conditionalFormatting>
  <conditionalFormatting sqref="BB130 BB132 BB134">
    <cfRule type="cellIs" dxfId="27143" priority="1407" operator="lessThan">
      <formula>0</formula>
    </cfRule>
    <cfRule type="cellIs" dxfId="27142" priority="1408" operator="lessThan">
      <formula>-105575</formula>
    </cfRule>
  </conditionalFormatting>
  <conditionalFormatting sqref="BB129 BB131 BB133 BB135">
    <cfRule type="cellIs" dxfId="27141" priority="1405" operator="lessThan">
      <formula>0</formula>
    </cfRule>
    <cfRule type="cellIs" dxfId="27140" priority="1406" operator="lessThan">
      <formula>-105575</formula>
    </cfRule>
  </conditionalFormatting>
  <conditionalFormatting sqref="BB140 BB145 BB142:BB143 BB137:BB138">
    <cfRule type="cellIs" dxfId="27139" priority="1403" operator="lessThan">
      <formula>0</formula>
    </cfRule>
    <cfRule type="cellIs" dxfId="27138" priority="1404" operator="lessThan">
      <formula>-105575</formula>
    </cfRule>
  </conditionalFormatting>
  <conditionalFormatting sqref="BB149">
    <cfRule type="cellIs" dxfId="27137" priority="1401" operator="lessThan">
      <formula>0</formula>
    </cfRule>
    <cfRule type="cellIs" dxfId="27136" priority="1402" operator="lessThan">
      <formula>-105575</formula>
    </cfRule>
  </conditionalFormatting>
  <conditionalFormatting sqref="BB129:BB138 BB140:BB149">
    <cfRule type="cellIs" dxfId="27135" priority="1399" operator="lessThan">
      <formula>0</formula>
    </cfRule>
    <cfRule type="cellIs" dxfId="27134" priority="1400" operator="lessThan">
      <formula>-105575</formula>
    </cfRule>
  </conditionalFormatting>
  <conditionalFormatting sqref="BB86:BB87 BB89:BB91 BB141:BB149 BB124:BB133 BB107:BB110 BB112:BB117 BB119:BB122 BB135:BB138 BB101:BB104 BB80:BB84 BB94:BB98">
    <cfRule type="cellIs" dxfId="27133" priority="1397" operator="lessThan">
      <formula>0</formula>
    </cfRule>
    <cfRule type="cellIs" dxfId="27132" priority="1398" operator="lessThan">
      <formula>-105575</formula>
    </cfRule>
  </conditionalFormatting>
  <conditionalFormatting sqref="BB129 BB131 BB133 BB135">
    <cfRule type="cellIs" dxfId="27131" priority="1395" operator="lessThan">
      <formula>0</formula>
    </cfRule>
    <cfRule type="cellIs" dxfId="27130" priority="1396" operator="lessThan">
      <formula>-105575</formula>
    </cfRule>
  </conditionalFormatting>
  <conditionalFormatting sqref="BB146 BB144 BB141">
    <cfRule type="cellIs" dxfId="27129" priority="1393" operator="lessThan">
      <formula>0</formula>
    </cfRule>
    <cfRule type="cellIs" dxfId="27128" priority="1394" operator="lessThan">
      <formula>-105575</formula>
    </cfRule>
  </conditionalFormatting>
  <conditionalFormatting sqref="BB146 BB144 BB141">
    <cfRule type="cellIs" dxfId="27127" priority="1391" operator="lessThan">
      <formula>0</formula>
    </cfRule>
    <cfRule type="cellIs" dxfId="27126" priority="1392" operator="lessThan">
      <formula>-105575</formula>
    </cfRule>
  </conditionalFormatting>
  <conditionalFormatting sqref="BB140 BB145 BB142:BB143 BB137:BB138">
    <cfRule type="cellIs" dxfId="27125" priority="1389" operator="lessThan">
      <formula>0</formula>
    </cfRule>
    <cfRule type="cellIs" dxfId="27124" priority="1390" operator="lessThan">
      <formula>-105575</formula>
    </cfRule>
  </conditionalFormatting>
  <conditionalFormatting sqref="BB149">
    <cfRule type="cellIs" dxfId="27123" priority="1387" operator="lessThan">
      <formula>0</formula>
    </cfRule>
    <cfRule type="cellIs" dxfId="27122" priority="1388" operator="lessThan">
      <formula>-105575</formula>
    </cfRule>
  </conditionalFormatting>
  <conditionalFormatting sqref="BB86:BB87 BB89:BB91 BB141:BB149 BB124:BB133 BB107:BB110 BB112:BB117 BB119:BB122 BB135:BB138 BB101:BB104 BB80:BB84 BB94:BB98">
    <cfRule type="cellIs" dxfId="27121" priority="1385" operator="lessThan">
      <formula>0</formula>
    </cfRule>
    <cfRule type="cellIs" dxfId="2712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7119" priority="1383" operator="lessThan">
      <formula>0</formula>
    </cfRule>
    <cfRule type="cellIs" dxfId="27118" priority="1384" operator="lessThan">
      <formula>-105575</formula>
    </cfRule>
  </conditionalFormatting>
  <conditionalFormatting sqref="BB41">
    <cfRule type="cellIs" dxfId="27117" priority="1381" operator="lessThan">
      <formula>0</formula>
    </cfRule>
    <cfRule type="cellIs" dxfId="27116" priority="1382" operator="lessThan">
      <formula>-105575</formula>
    </cfRule>
  </conditionalFormatting>
  <conditionalFormatting sqref="BB152:BB155">
    <cfRule type="cellIs" dxfId="27115" priority="1379" operator="lessThan">
      <formula>0</formula>
    </cfRule>
    <cfRule type="cellIs" dxfId="27114" priority="1380" operator="lessThan">
      <formula>-105575</formula>
    </cfRule>
  </conditionalFormatting>
  <conditionalFormatting sqref="BB152:BB155">
    <cfRule type="cellIs" dxfId="27113" priority="1377" operator="lessThan">
      <formula>0</formula>
    </cfRule>
    <cfRule type="cellIs" dxfId="27112" priority="1378" operator="lessThan">
      <formula>-105575</formula>
    </cfRule>
  </conditionalFormatting>
  <conditionalFormatting sqref="BB152:BB155">
    <cfRule type="cellIs" dxfId="27111" priority="1375" operator="lessThan">
      <formula>0</formula>
    </cfRule>
    <cfRule type="cellIs" dxfId="27110" priority="1376" operator="lessThan">
      <formula>-105575</formula>
    </cfRule>
  </conditionalFormatting>
  <conditionalFormatting sqref="BB157:BB158">
    <cfRule type="cellIs" dxfId="27109" priority="1373" operator="lessThan">
      <formula>0</formula>
    </cfRule>
    <cfRule type="cellIs" dxfId="27108" priority="1374" operator="lessThan">
      <formula>-105575</formula>
    </cfRule>
  </conditionalFormatting>
  <conditionalFormatting sqref="BB157:BB158">
    <cfRule type="cellIs" dxfId="27107" priority="1371" operator="lessThan">
      <formula>0</formula>
    </cfRule>
    <cfRule type="cellIs" dxfId="27106" priority="1372" operator="lessThan">
      <formula>-105575</formula>
    </cfRule>
  </conditionalFormatting>
  <conditionalFormatting sqref="BB157:BB158">
    <cfRule type="cellIs" dxfId="27105" priority="1369" operator="lessThan">
      <formula>0</formula>
    </cfRule>
    <cfRule type="cellIs" dxfId="27104" priority="1370" operator="lessThan">
      <formula>-105575</formula>
    </cfRule>
  </conditionalFormatting>
  <conditionalFormatting sqref="BB160:BB161">
    <cfRule type="cellIs" dxfId="27103" priority="1367" operator="lessThan">
      <formula>0</formula>
    </cfRule>
    <cfRule type="cellIs" dxfId="27102" priority="1368" operator="lessThan">
      <formula>-105575</formula>
    </cfRule>
  </conditionalFormatting>
  <conditionalFormatting sqref="BB160:BB161">
    <cfRule type="cellIs" dxfId="27101" priority="1365" operator="lessThan">
      <formula>0</formula>
    </cfRule>
    <cfRule type="cellIs" dxfId="27100" priority="1366" operator="lessThan">
      <formula>-105575</formula>
    </cfRule>
  </conditionalFormatting>
  <conditionalFormatting sqref="BB160:BB161">
    <cfRule type="cellIs" dxfId="27099" priority="1363" operator="lessThan">
      <formula>0</formula>
    </cfRule>
    <cfRule type="cellIs" dxfId="27098" priority="1364" operator="lessThan">
      <formula>-105575</formula>
    </cfRule>
  </conditionalFormatting>
  <conditionalFormatting sqref="BB164:BB167">
    <cfRule type="cellIs" dxfId="27097" priority="1361" operator="lessThan">
      <formula>0</formula>
    </cfRule>
    <cfRule type="cellIs" dxfId="27096" priority="1362" operator="lessThan">
      <formula>-105575</formula>
    </cfRule>
  </conditionalFormatting>
  <conditionalFormatting sqref="BB164:BB167">
    <cfRule type="cellIs" dxfId="27095" priority="1359" operator="lessThan">
      <formula>0</formula>
    </cfRule>
    <cfRule type="cellIs" dxfId="27094" priority="1360" operator="lessThan">
      <formula>-105575</formula>
    </cfRule>
  </conditionalFormatting>
  <conditionalFormatting sqref="BB164:BB167">
    <cfRule type="cellIs" dxfId="27093" priority="1357" operator="lessThan">
      <formula>0</formula>
    </cfRule>
    <cfRule type="cellIs" dxfId="27092" priority="1358" operator="lessThan">
      <formula>-105575</formula>
    </cfRule>
  </conditionalFormatting>
  <conditionalFormatting sqref="BB169:BB177">
    <cfRule type="cellIs" dxfId="27091" priority="1355" operator="lessThan">
      <formula>0</formula>
    </cfRule>
    <cfRule type="cellIs" dxfId="27090" priority="1356" operator="lessThan">
      <formula>-105575</formula>
    </cfRule>
  </conditionalFormatting>
  <conditionalFormatting sqref="BB169:BB177">
    <cfRule type="cellIs" dxfId="27089" priority="1353" operator="lessThan">
      <formula>0</formula>
    </cfRule>
    <cfRule type="cellIs" dxfId="27088" priority="1354" operator="lessThan">
      <formula>-105575</formula>
    </cfRule>
  </conditionalFormatting>
  <conditionalFormatting sqref="BB169:BB177">
    <cfRule type="cellIs" dxfId="27087" priority="1351" operator="lessThan">
      <formula>0</formula>
    </cfRule>
    <cfRule type="cellIs" dxfId="27086" priority="1352" operator="lessThan">
      <formula>-105575</formula>
    </cfRule>
  </conditionalFormatting>
  <conditionalFormatting sqref="BB179:BB180">
    <cfRule type="cellIs" dxfId="27085" priority="1349" operator="lessThan">
      <formula>0</formula>
    </cfRule>
    <cfRule type="cellIs" dxfId="27084" priority="1350" operator="lessThan">
      <formula>-105575</formula>
    </cfRule>
  </conditionalFormatting>
  <conditionalFormatting sqref="BB179:BB180">
    <cfRule type="cellIs" dxfId="27083" priority="1347" operator="lessThan">
      <formula>0</formula>
    </cfRule>
    <cfRule type="cellIs" dxfId="27082" priority="1348" operator="lessThan">
      <formula>-105575</formula>
    </cfRule>
  </conditionalFormatting>
  <conditionalFormatting sqref="BB179:BB180">
    <cfRule type="cellIs" dxfId="27081" priority="1345" operator="lessThan">
      <formula>0</formula>
    </cfRule>
    <cfRule type="cellIs" dxfId="27080" priority="1346" operator="lessThan">
      <formula>-105575</formula>
    </cfRule>
  </conditionalFormatting>
  <conditionalFormatting sqref="BB183:BB189">
    <cfRule type="cellIs" dxfId="27079" priority="1343" operator="lessThan">
      <formula>0</formula>
    </cfRule>
    <cfRule type="cellIs" dxfId="27078" priority="1344" operator="lessThan">
      <formula>-105575</formula>
    </cfRule>
  </conditionalFormatting>
  <conditionalFormatting sqref="BB183:BB189">
    <cfRule type="cellIs" dxfId="27077" priority="1341" operator="lessThan">
      <formula>0</formula>
    </cfRule>
    <cfRule type="cellIs" dxfId="27076" priority="1342" operator="lessThan">
      <formula>-105575</formula>
    </cfRule>
  </conditionalFormatting>
  <conditionalFormatting sqref="BB183:BB189">
    <cfRule type="cellIs" dxfId="27075" priority="1339" operator="lessThan">
      <formula>0</formula>
    </cfRule>
    <cfRule type="cellIs" dxfId="27074" priority="1340" operator="lessThan">
      <formula>-105575</formula>
    </cfRule>
  </conditionalFormatting>
  <conditionalFormatting sqref="BB191:BB192">
    <cfRule type="cellIs" dxfId="27073" priority="1337" operator="lessThan">
      <formula>0</formula>
    </cfRule>
    <cfRule type="cellIs" dxfId="27072" priority="1338" operator="lessThan">
      <formula>-105575</formula>
    </cfRule>
  </conditionalFormatting>
  <conditionalFormatting sqref="BB191:BB192">
    <cfRule type="cellIs" dxfId="27071" priority="1335" operator="lessThan">
      <formula>0</formula>
    </cfRule>
    <cfRule type="cellIs" dxfId="27070" priority="1336" operator="lessThan">
      <formula>-105575</formula>
    </cfRule>
  </conditionalFormatting>
  <conditionalFormatting sqref="BB191:BB192">
    <cfRule type="cellIs" dxfId="27069" priority="1333" operator="lessThan">
      <formula>0</formula>
    </cfRule>
    <cfRule type="cellIs" dxfId="27068" priority="1334" operator="lessThan">
      <formula>-105575</formula>
    </cfRule>
  </conditionalFormatting>
  <conditionalFormatting sqref="BB194:BB195">
    <cfRule type="cellIs" dxfId="27067" priority="1331" operator="lessThan">
      <formula>0</formula>
    </cfRule>
    <cfRule type="cellIs" dxfId="27066" priority="1332" operator="lessThan">
      <formula>-105575</formula>
    </cfRule>
  </conditionalFormatting>
  <conditionalFormatting sqref="BB194:BB195">
    <cfRule type="cellIs" dxfId="27065" priority="1329" operator="lessThan">
      <formula>0</formula>
    </cfRule>
    <cfRule type="cellIs" dxfId="27064" priority="1330" operator="lessThan">
      <formula>-105575</formula>
    </cfRule>
  </conditionalFormatting>
  <conditionalFormatting sqref="BB194:BB195">
    <cfRule type="cellIs" dxfId="27063" priority="1327" operator="lessThan">
      <formula>0</formula>
    </cfRule>
    <cfRule type="cellIs" dxfId="27062" priority="1328" operator="lessThan">
      <formula>-105575</formula>
    </cfRule>
  </conditionalFormatting>
  <conditionalFormatting sqref="BB199:BB202">
    <cfRule type="cellIs" dxfId="27061" priority="1325" operator="lessThan">
      <formula>0</formula>
    </cfRule>
    <cfRule type="cellIs" dxfId="27060" priority="1326" operator="lessThan">
      <formula>-105575</formula>
    </cfRule>
  </conditionalFormatting>
  <conditionalFormatting sqref="BB199:BB202">
    <cfRule type="cellIs" dxfId="27059" priority="1323" operator="lessThan">
      <formula>0</formula>
    </cfRule>
    <cfRule type="cellIs" dxfId="27058" priority="1324" operator="lessThan">
      <formula>-105575</formula>
    </cfRule>
  </conditionalFormatting>
  <conditionalFormatting sqref="BB199:BB202">
    <cfRule type="cellIs" dxfId="27057" priority="1321" operator="lessThan">
      <formula>0</formula>
    </cfRule>
    <cfRule type="cellIs" dxfId="27056" priority="1322" operator="lessThan">
      <formula>-105575</formula>
    </cfRule>
  </conditionalFormatting>
  <conditionalFormatting sqref="BB204:BB208">
    <cfRule type="cellIs" dxfId="27055" priority="1319" operator="lessThan">
      <formula>0</formula>
    </cfRule>
    <cfRule type="cellIs" dxfId="27054" priority="1320" operator="lessThan">
      <formula>-105575</formula>
    </cfRule>
  </conditionalFormatting>
  <conditionalFormatting sqref="BB204:BB208">
    <cfRule type="cellIs" dxfId="27053" priority="1317" operator="lessThan">
      <formula>0</formula>
    </cfRule>
    <cfRule type="cellIs" dxfId="27052" priority="1318" operator="lessThan">
      <formula>-105575</formula>
    </cfRule>
  </conditionalFormatting>
  <conditionalFormatting sqref="BB204:BB208">
    <cfRule type="cellIs" dxfId="27051" priority="1315" operator="lessThan">
      <formula>0</formula>
    </cfRule>
    <cfRule type="cellIs" dxfId="27050" priority="1316" operator="lessThan">
      <formula>-105575</formula>
    </cfRule>
  </conditionalFormatting>
  <conditionalFormatting sqref="BB210:BB211">
    <cfRule type="cellIs" dxfId="27049" priority="1313" operator="lessThan">
      <formula>0</formula>
    </cfRule>
    <cfRule type="cellIs" dxfId="27048" priority="1314" operator="lessThan">
      <formula>-105575</formula>
    </cfRule>
  </conditionalFormatting>
  <conditionalFormatting sqref="BB210:BB211">
    <cfRule type="cellIs" dxfId="27047" priority="1311" operator="lessThan">
      <formula>0</formula>
    </cfRule>
    <cfRule type="cellIs" dxfId="27046" priority="1312" operator="lessThan">
      <formula>-105575</formula>
    </cfRule>
  </conditionalFormatting>
  <conditionalFormatting sqref="BB210:BB211">
    <cfRule type="cellIs" dxfId="27045" priority="1309" operator="lessThan">
      <formula>0</formula>
    </cfRule>
    <cfRule type="cellIs" dxfId="27044" priority="1310" operator="lessThan">
      <formula>-105575</formula>
    </cfRule>
  </conditionalFormatting>
  <conditionalFormatting sqref="BB214:BB219">
    <cfRule type="cellIs" dxfId="27043" priority="1307" operator="lessThan">
      <formula>0</formula>
    </cfRule>
    <cfRule type="cellIs" dxfId="27042" priority="1308" operator="lessThan">
      <formula>-105575</formula>
    </cfRule>
  </conditionalFormatting>
  <conditionalFormatting sqref="BB214:BB219">
    <cfRule type="cellIs" dxfId="27041" priority="1305" operator="lessThan">
      <formula>0</formula>
    </cfRule>
    <cfRule type="cellIs" dxfId="27040" priority="1306" operator="lessThan">
      <formula>-105575</formula>
    </cfRule>
  </conditionalFormatting>
  <conditionalFormatting sqref="BB214:BB219">
    <cfRule type="cellIs" dxfId="27039" priority="1303" operator="lessThan">
      <formula>0</formula>
    </cfRule>
    <cfRule type="cellIs" dxfId="27038" priority="1304" operator="lessThan">
      <formula>-105575</formula>
    </cfRule>
  </conditionalFormatting>
  <conditionalFormatting sqref="BB222:BB224">
    <cfRule type="cellIs" dxfId="27037" priority="1301" operator="lessThan">
      <formula>0</formula>
    </cfRule>
    <cfRule type="cellIs" dxfId="27036" priority="1302" operator="lessThan">
      <formula>-105575</formula>
    </cfRule>
  </conditionalFormatting>
  <conditionalFormatting sqref="BB222:BB224">
    <cfRule type="cellIs" dxfId="27035" priority="1299" operator="lessThan">
      <formula>0</formula>
    </cfRule>
    <cfRule type="cellIs" dxfId="27034" priority="1300" operator="lessThan">
      <formula>-105575</formula>
    </cfRule>
  </conditionalFormatting>
  <conditionalFormatting sqref="BB222:BB224">
    <cfRule type="cellIs" dxfId="27033" priority="1297" operator="lessThan">
      <formula>0</formula>
    </cfRule>
    <cfRule type="cellIs" dxfId="27032" priority="1298" operator="lessThan">
      <formula>-105575</formula>
    </cfRule>
  </conditionalFormatting>
  <conditionalFormatting sqref="BB227:BB230">
    <cfRule type="cellIs" dxfId="27031" priority="1295" operator="lessThan">
      <formula>0</formula>
    </cfRule>
    <cfRule type="cellIs" dxfId="27030" priority="1296" operator="lessThan">
      <formula>-105575</formula>
    </cfRule>
  </conditionalFormatting>
  <conditionalFormatting sqref="BB227:BB230">
    <cfRule type="cellIs" dxfId="27029" priority="1293" operator="lessThan">
      <formula>0</formula>
    </cfRule>
    <cfRule type="cellIs" dxfId="27028" priority="1294" operator="lessThan">
      <formula>-105575</formula>
    </cfRule>
  </conditionalFormatting>
  <conditionalFormatting sqref="BB227:BB230">
    <cfRule type="cellIs" dxfId="27027" priority="1291" operator="lessThan">
      <formula>0</formula>
    </cfRule>
    <cfRule type="cellIs" dxfId="27026" priority="1292" operator="lessThan">
      <formula>-105575</formula>
    </cfRule>
  </conditionalFormatting>
  <conditionalFormatting sqref="BB246:BB249">
    <cfRule type="cellIs" dxfId="27025" priority="1289" operator="lessThan">
      <formula>0</formula>
    </cfRule>
    <cfRule type="cellIs" dxfId="27024" priority="1290" operator="lessThan">
      <formula>-105575</formula>
    </cfRule>
  </conditionalFormatting>
  <conditionalFormatting sqref="BB246:BB249">
    <cfRule type="cellIs" dxfId="27023" priority="1287" operator="lessThan">
      <formula>0</formula>
    </cfRule>
    <cfRule type="cellIs" dxfId="27022" priority="1288" operator="lessThan">
      <formula>-105575</formula>
    </cfRule>
  </conditionalFormatting>
  <conditionalFormatting sqref="BB246:BB249">
    <cfRule type="cellIs" dxfId="27021" priority="1285" operator="lessThan">
      <formula>0</formula>
    </cfRule>
    <cfRule type="cellIs" dxfId="27020" priority="1286" operator="lessThan">
      <formula>-105575</formula>
    </cfRule>
  </conditionalFormatting>
  <conditionalFormatting sqref="BB246:BB249">
    <cfRule type="cellIs" dxfId="27019" priority="1283" operator="lessThan">
      <formula>0</formula>
    </cfRule>
    <cfRule type="cellIs" dxfId="27018" priority="1284" operator="lessThan">
      <formula>-105575</formula>
    </cfRule>
  </conditionalFormatting>
  <conditionalFormatting sqref="BB246:BB249">
    <cfRule type="cellIs" dxfId="27017" priority="1281" operator="lessThan">
      <formula>0</formula>
    </cfRule>
    <cfRule type="cellIs" dxfId="27016" priority="1282" operator="lessThan">
      <formula>-105575</formula>
    </cfRule>
  </conditionalFormatting>
  <conditionalFormatting sqref="BB246:BB249">
    <cfRule type="cellIs" dxfId="27015" priority="1279" operator="lessThan">
      <formula>0</formula>
    </cfRule>
    <cfRule type="cellIs" dxfId="27014" priority="1280" operator="lessThan">
      <formula>-105575</formula>
    </cfRule>
  </conditionalFormatting>
  <conditionalFormatting sqref="BB246:BB249">
    <cfRule type="cellIs" dxfId="27013" priority="1277" operator="lessThan">
      <formula>0</formula>
    </cfRule>
    <cfRule type="cellIs" dxfId="27012" priority="1278" operator="lessThan">
      <formula>-105575</formula>
    </cfRule>
  </conditionalFormatting>
  <conditionalFormatting sqref="BB246:BB249">
    <cfRule type="cellIs" dxfId="27011" priority="1275" operator="lessThan">
      <formula>0</formula>
    </cfRule>
    <cfRule type="cellIs" dxfId="27010" priority="1276" operator="lessThan">
      <formula>-105575</formula>
    </cfRule>
  </conditionalFormatting>
  <conditionalFormatting sqref="BB246:BB249">
    <cfRule type="cellIs" dxfId="27009" priority="1273" operator="lessThan">
      <formula>0</formula>
    </cfRule>
    <cfRule type="cellIs" dxfId="27008" priority="1274" operator="lessThan">
      <formula>-105575</formula>
    </cfRule>
  </conditionalFormatting>
  <conditionalFormatting sqref="BB251:BB253">
    <cfRule type="cellIs" dxfId="27007" priority="1271" operator="lessThan">
      <formula>0</formula>
    </cfRule>
    <cfRule type="cellIs" dxfId="27006" priority="1272" operator="lessThan">
      <formula>-105575</formula>
    </cfRule>
  </conditionalFormatting>
  <conditionalFormatting sqref="BB251:BB253">
    <cfRule type="cellIs" dxfId="27005" priority="1269" operator="lessThan">
      <formula>0</formula>
    </cfRule>
    <cfRule type="cellIs" dxfId="27004" priority="1270" operator="lessThan">
      <formula>-105575</formula>
    </cfRule>
  </conditionalFormatting>
  <conditionalFormatting sqref="BB251:BB253">
    <cfRule type="cellIs" dxfId="27003" priority="1267" operator="lessThan">
      <formula>0</formula>
    </cfRule>
    <cfRule type="cellIs" dxfId="27002" priority="1268" operator="lessThan">
      <formula>-105575</formula>
    </cfRule>
  </conditionalFormatting>
  <conditionalFormatting sqref="BB251:BB253">
    <cfRule type="cellIs" dxfId="27001" priority="1265" operator="lessThan">
      <formula>0</formula>
    </cfRule>
    <cfRule type="cellIs" dxfId="27000" priority="1266" operator="lessThan">
      <formula>-105575</formula>
    </cfRule>
  </conditionalFormatting>
  <conditionalFormatting sqref="BB251:BB253">
    <cfRule type="cellIs" dxfId="26999" priority="1263" operator="lessThan">
      <formula>0</formula>
    </cfRule>
    <cfRule type="cellIs" dxfId="26998" priority="1264" operator="lessThan">
      <formula>-105575</formula>
    </cfRule>
  </conditionalFormatting>
  <conditionalFormatting sqref="BB251:BB253">
    <cfRule type="cellIs" dxfId="26997" priority="1261" operator="lessThan">
      <formula>0</formula>
    </cfRule>
    <cfRule type="cellIs" dxfId="26996" priority="1262" operator="lessThan">
      <formula>-105575</formula>
    </cfRule>
  </conditionalFormatting>
  <conditionalFormatting sqref="BB251:BB253">
    <cfRule type="cellIs" dxfId="26995" priority="1259" operator="lessThan">
      <formula>0</formula>
    </cfRule>
    <cfRule type="cellIs" dxfId="26994" priority="1260" operator="lessThan">
      <formula>-105575</formula>
    </cfRule>
  </conditionalFormatting>
  <conditionalFormatting sqref="BB251:BB253">
    <cfRule type="cellIs" dxfId="26993" priority="1257" operator="lessThan">
      <formula>0</formula>
    </cfRule>
    <cfRule type="cellIs" dxfId="26992" priority="1258" operator="lessThan">
      <formula>-105575</formula>
    </cfRule>
  </conditionalFormatting>
  <conditionalFormatting sqref="BB251:BB253">
    <cfRule type="cellIs" dxfId="26991" priority="1255" operator="lessThan">
      <formula>0</formula>
    </cfRule>
    <cfRule type="cellIs" dxfId="26990" priority="1256" operator="lessThan">
      <formula>-105575</formula>
    </cfRule>
  </conditionalFormatting>
  <conditionalFormatting sqref="BB255:BB257">
    <cfRule type="cellIs" dxfId="26989" priority="1253" operator="lessThan">
      <formula>0</formula>
    </cfRule>
    <cfRule type="cellIs" dxfId="26988" priority="1254" operator="lessThan">
      <formula>-105575</formula>
    </cfRule>
  </conditionalFormatting>
  <conditionalFormatting sqref="BB255:BB257">
    <cfRule type="cellIs" dxfId="26987" priority="1251" operator="lessThan">
      <formula>0</formula>
    </cfRule>
    <cfRule type="cellIs" dxfId="26986" priority="1252" operator="lessThan">
      <formula>-105575</formula>
    </cfRule>
  </conditionalFormatting>
  <conditionalFormatting sqref="BB255:BB257">
    <cfRule type="cellIs" dxfId="26985" priority="1249" operator="lessThan">
      <formula>0</formula>
    </cfRule>
    <cfRule type="cellIs" dxfId="26984" priority="1250" operator="lessThan">
      <formula>-105575</formula>
    </cfRule>
  </conditionalFormatting>
  <conditionalFormatting sqref="BB255:BB257">
    <cfRule type="cellIs" dxfId="26983" priority="1247" operator="lessThan">
      <formula>0</formula>
    </cfRule>
    <cfRule type="cellIs" dxfId="26982" priority="1248" operator="lessThan">
      <formula>-105575</formula>
    </cfRule>
  </conditionalFormatting>
  <conditionalFormatting sqref="BB255:BB257">
    <cfRule type="cellIs" dxfId="26981" priority="1245" operator="lessThan">
      <formula>0</formula>
    </cfRule>
    <cfRule type="cellIs" dxfId="26980" priority="1246" operator="lessThan">
      <formula>-105575</formula>
    </cfRule>
  </conditionalFormatting>
  <conditionalFormatting sqref="BB255:BB257">
    <cfRule type="cellIs" dxfId="26979" priority="1243" operator="lessThan">
      <formula>0</formula>
    </cfRule>
    <cfRule type="cellIs" dxfId="26978" priority="1244" operator="lessThan">
      <formula>-105575</formula>
    </cfRule>
  </conditionalFormatting>
  <conditionalFormatting sqref="BB255:BB257">
    <cfRule type="cellIs" dxfId="26977" priority="1241" operator="lessThan">
      <formula>0</formula>
    </cfRule>
    <cfRule type="cellIs" dxfId="26976" priority="1242" operator="lessThan">
      <formula>-105575</formula>
    </cfRule>
  </conditionalFormatting>
  <conditionalFormatting sqref="BB255:BB257">
    <cfRule type="cellIs" dxfId="26975" priority="1239" operator="lessThan">
      <formula>0</formula>
    </cfRule>
    <cfRule type="cellIs" dxfId="26974" priority="1240" operator="lessThan">
      <formula>-105575</formula>
    </cfRule>
  </conditionalFormatting>
  <conditionalFormatting sqref="BB255:BB257">
    <cfRule type="cellIs" dxfId="26973" priority="1237" operator="lessThan">
      <formula>0</formula>
    </cfRule>
    <cfRule type="cellIs" dxfId="26972" priority="1238" operator="lessThan">
      <formula>-105575</formula>
    </cfRule>
  </conditionalFormatting>
  <conditionalFormatting sqref="BB260:BB262">
    <cfRule type="cellIs" dxfId="26971" priority="1235" operator="lessThan">
      <formula>0</formula>
    </cfRule>
    <cfRule type="cellIs" dxfId="26970" priority="1236" operator="lessThan">
      <formula>-105575</formula>
    </cfRule>
  </conditionalFormatting>
  <conditionalFormatting sqref="BB260:BB262">
    <cfRule type="cellIs" dxfId="26969" priority="1233" operator="lessThan">
      <formula>0</formula>
    </cfRule>
    <cfRule type="cellIs" dxfId="26968" priority="1234" operator="lessThan">
      <formula>-105575</formula>
    </cfRule>
  </conditionalFormatting>
  <conditionalFormatting sqref="BB260:BB262">
    <cfRule type="cellIs" dxfId="26967" priority="1231" operator="lessThan">
      <formula>0</formula>
    </cfRule>
    <cfRule type="cellIs" dxfId="26966" priority="1232" operator="lessThan">
      <formula>-105575</formula>
    </cfRule>
  </conditionalFormatting>
  <conditionalFormatting sqref="BB260:BB262">
    <cfRule type="cellIs" dxfId="26965" priority="1229" operator="lessThan">
      <formula>0</formula>
    </cfRule>
    <cfRule type="cellIs" dxfId="26964" priority="1230" operator="lessThan">
      <formula>-105575</formula>
    </cfRule>
  </conditionalFormatting>
  <conditionalFormatting sqref="BB260:BB262">
    <cfRule type="cellIs" dxfId="26963" priority="1227" operator="lessThan">
      <formula>0</formula>
    </cfRule>
    <cfRule type="cellIs" dxfId="26962" priority="1228" operator="lessThan">
      <formula>-105575</formula>
    </cfRule>
  </conditionalFormatting>
  <conditionalFormatting sqref="BB260:BB262">
    <cfRule type="cellIs" dxfId="26961" priority="1225" operator="lessThan">
      <formula>0</formula>
    </cfRule>
    <cfRule type="cellIs" dxfId="26960" priority="1226" operator="lessThan">
      <formula>-105575</formula>
    </cfRule>
  </conditionalFormatting>
  <conditionalFormatting sqref="BB260:BB262">
    <cfRule type="cellIs" dxfId="26959" priority="1223" operator="lessThan">
      <formula>0</formula>
    </cfRule>
    <cfRule type="cellIs" dxfId="26958" priority="1224" operator="lessThan">
      <formula>-105575</formula>
    </cfRule>
  </conditionalFormatting>
  <conditionalFormatting sqref="BB260:BB262">
    <cfRule type="cellIs" dxfId="26957" priority="1221" operator="lessThan">
      <formula>0</formula>
    </cfRule>
    <cfRule type="cellIs" dxfId="26956" priority="1222" operator="lessThan">
      <formula>-105575</formula>
    </cfRule>
  </conditionalFormatting>
  <conditionalFormatting sqref="BB260:BB262">
    <cfRule type="cellIs" dxfId="26955" priority="1219" operator="lessThan">
      <formula>0</formula>
    </cfRule>
    <cfRule type="cellIs" dxfId="26954" priority="1220" operator="lessThan">
      <formula>-105575</formula>
    </cfRule>
  </conditionalFormatting>
  <conditionalFormatting sqref="BB264:BB267">
    <cfRule type="cellIs" dxfId="26953" priority="1217" operator="lessThan">
      <formula>0</formula>
    </cfRule>
    <cfRule type="cellIs" dxfId="26952" priority="1218" operator="lessThan">
      <formula>-105575</formula>
    </cfRule>
  </conditionalFormatting>
  <conditionalFormatting sqref="BB264:BB267">
    <cfRule type="cellIs" dxfId="26951" priority="1215" operator="lessThan">
      <formula>0</formula>
    </cfRule>
    <cfRule type="cellIs" dxfId="26950" priority="1216" operator="lessThan">
      <formula>-105575</formula>
    </cfRule>
  </conditionalFormatting>
  <conditionalFormatting sqref="BB264:BB267">
    <cfRule type="cellIs" dxfId="26949" priority="1213" operator="lessThan">
      <formula>0</formula>
    </cfRule>
    <cfRule type="cellIs" dxfId="26948" priority="1214" operator="lessThan">
      <formula>-105575</formula>
    </cfRule>
  </conditionalFormatting>
  <conditionalFormatting sqref="BB264:BB267">
    <cfRule type="cellIs" dxfId="26947" priority="1211" operator="lessThan">
      <formula>0</formula>
    </cfRule>
    <cfRule type="cellIs" dxfId="26946" priority="1212" operator="lessThan">
      <formula>-105575</formula>
    </cfRule>
  </conditionalFormatting>
  <conditionalFormatting sqref="BB264:BB267">
    <cfRule type="cellIs" dxfId="26945" priority="1209" operator="lessThan">
      <formula>0</formula>
    </cfRule>
    <cfRule type="cellIs" dxfId="26944" priority="1210" operator="lessThan">
      <formula>-105575</formula>
    </cfRule>
  </conditionalFormatting>
  <conditionalFormatting sqref="BB264:BB267">
    <cfRule type="cellIs" dxfId="26943" priority="1207" operator="lessThan">
      <formula>0</formula>
    </cfRule>
    <cfRule type="cellIs" dxfId="26942" priority="1208" operator="lessThan">
      <formula>-105575</formula>
    </cfRule>
  </conditionalFormatting>
  <conditionalFormatting sqref="BB264:BB267">
    <cfRule type="cellIs" dxfId="26941" priority="1205" operator="lessThan">
      <formula>0</formula>
    </cfRule>
    <cfRule type="cellIs" dxfId="26940" priority="1206" operator="lessThan">
      <formula>-105575</formula>
    </cfRule>
  </conditionalFormatting>
  <conditionalFormatting sqref="BB264:BB267">
    <cfRule type="cellIs" dxfId="26939" priority="1203" operator="lessThan">
      <formula>0</formula>
    </cfRule>
    <cfRule type="cellIs" dxfId="26938" priority="1204" operator="lessThan">
      <formula>-105575</formula>
    </cfRule>
  </conditionalFormatting>
  <conditionalFormatting sqref="BB264:BB267">
    <cfRule type="cellIs" dxfId="26937" priority="1201" operator="lessThan">
      <formula>0</formula>
    </cfRule>
    <cfRule type="cellIs" dxfId="26936" priority="1202" operator="lessThan">
      <formula>-105575</formula>
    </cfRule>
  </conditionalFormatting>
  <conditionalFormatting sqref="BB270:BB272">
    <cfRule type="cellIs" dxfId="26935" priority="1199" operator="lessThan">
      <formula>0</formula>
    </cfRule>
    <cfRule type="cellIs" dxfId="26934" priority="1200" operator="lessThan">
      <formula>-105575</formula>
    </cfRule>
  </conditionalFormatting>
  <conditionalFormatting sqref="BB270:BB272">
    <cfRule type="cellIs" dxfId="26933" priority="1197" operator="lessThan">
      <formula>0</formula>
    </cfRule>
    <cfRule type="cellIs" dxfId="26932" priority="1198" operator="lessThan">
      <formula>-105575</formula>
    </cfRule>
  </conditionalFormatting>
  <conditionalFormatting sqref="BB270:BB272">
    <cfRule type="cellIs" dxfId="26931" priority="1195" operator="lessThan">
      <formula>0</formula>
    </cfRule>
    <cfRule type="cellIs" dxfId="26930" priority="1196" operator="lessThan">
      <formula>-105575</formula>
    </cfRule>
  </conditionalFormatting>
  <conditionalFormatting sqref="BB270:BB272">
    <cfRule type="cellIs" dxfId="26929" priority="1193" operator="lessThan">
      <formula>0</formula>
    </cfRule>
    <cfRule type="cellIs" dxfId="26928" priority="1194" operator="lessThan">
      <formula>-105575</formula>
    </cfRule>
  </conditionalFormatting>
  <conditionalFormatting sqref="BB270:BB272">
    <cfRule type="cellIs" dxfId="26927" priority="1191" operator="lessThan">
      <formula>0</formula>
    </cfRule>
    <cfRule type="cellIs" dxfId="26926" priority="1192" operator="lessThan">
      <formula>-105575</formula>
    </cfRule>
  </conditionalFormatting>
  <conditionalFormatting sqref="BB270:BB272">
    <cfRule type="cellIs" dxfId="26925" priority="1189" operator="lessThan">
      <formula>0</formula>
    </cfRule>
    <cfRule type="cellIs" dxfId="26924" priority="1190" operator="lessThan">
      <formula>-105575</formula>
    </cfRule>
  </conditionalFormatting>
  <conditionalFormatting sqref="BB270:BB272">
    <cfRule type="cellIs" dxfId="26923" priority="1187" operator="lessThan">
      <formula>0</formula>
    </cfRule>
    <cfRule type="cellIs" dxfId="26922" priority="1188" operator="lessThan">
      <formula>-105575</formula>
    </cfRule>
  </conditionalFormatting>
  <conditionalFormatting sqref="BB270:BB272">
    <cfRule type="cellIs" dxfId="26921" priority="1185" operator="lessThan">
      <formula>0</formula>
    </cfRule>
    <cfRule type="cellIs" dxfId="26920" priority="1186" operator="lessThan">
      <formula>-105575</formula>
    </cfRule>
  </conditionalFormatting>
  <conditionalFormatting sqref="BB270:BB272">
    <cfRule type="cellIs" dxfId="26919" priority="1183" operator="lessThan">
      <formula>0</formula>
    </cfRule>
    <cfRule type="cellIs" dxfId="26918" priority="1184" operator="lessThan">
      <formula>-105575</formula>
    </cfRule>
  </conditionalFormatting>
  <conditionalFormatting sqref="BB274:BB275">
    <cfRule type="cellIs" dxfId="26917" priority="1181" operator="lessThan">
      <formula>0</formula>
    </cfRule>
    <cfRule type="cellIs" dxfId="26916" priority="1182" operator="lessThan">
      <formula>-105575</formula>
    </cfRule>
  </conditionalFormatting>
  <conditionalFormatting sqref="BB274:BB275">
    <cfRule type="cellIs" dxfId="26915" priority="1179" operator="lessThan">
      <formula>0</formula>
    </cfRule>
    <cfRule type="cellIs" dxfId="26914" priority="1180" operator="lessThan">
      <formula>-105575</formula>
    </cfRule>
  </conditionalFormatting>
  <conditionalFormatting sqref="BB274:BB275">
    <cfRule type="cellIs" dxfId="26913" priority="1177" operator="lessThan">
      <formula>0</formula>
    </cfRule>
    <cfRule type="cellIs" dxfId="26912" priority="1178" operator="lessThan">
      <formula>-105575</formula>
    </cfRule>
  </conditionalFormatting>
  <conditionalFormatting sqref="BB274:BB275">
    <cfRule type="cellIs" dxfId="26911" priority="1175" operator="lessThan">
      <formula>0</formula>
    </cfRule>
    <cfRule type="cellIs" dxfId="26910" priority="1176" operator="lessThan">
      <formula>-105575</formula>
    </cfRule>
  </conditionalFormatting>
  <conditionalFormatting sqref="BB274:BB275">
    <cfRule type="cellIs" dxfId="26909" priority="1173" operator="lessThan">
      <formula>0</formula>
    </cfRule>
    <cfRule type="cellIs" dxfId="26908" priority="1174" operator="lessThan">
      <formula>-105575</formula>
    </cfRule>
  </conditionalFormatting>
  <conditionalFormatting sqref="BB274:BB275">
    <cfRule type="cellIs" dxfId="26907" priority="1171" operator="lessThan">
      <formula>0</formula>
    </cfRule>
    <cfRule type="cellIs" dxfId="26906" priority="1172" operator="lessThan">
      <formula>-105575</formula>
    </cfRule>
  </conditionalFormatting>
  <conditionalFormatting sqref="BB274:BB275">
    <cfRule type="cellIs" dxfId="26905" priority="1169" operator="lessThan">
      <formula>0</formula>
    </cfRule>
    <cfRule type="cellIs" dxfId="26904" priority="1170" operator="lessThan">
      <formula>-105575</formula>
    </cfRule>
  </conditionalFormatting>
  <conditionalFormatting sqref="BB274:BB275">
    <cfRule type="cellIs" dxfId="26903" priority="1167" operator="lessThan">
      <formula>0</formula>
    </cfRule>
    <cfRule type="cellIs" dxfId="26902" priority="1168" operator="lessThan">
      <formula>-105575</formula>
    </cfRule>
  </conditionalFormatting>
  <conditionalFormatting sqref="BB274:BB275">
    <cfRule type="cellIs" dxfId="26901" priority="1165" operator="lessThan">
      <formula>0</formula>
    </cfRule>
    <cfRule type="cellIs" dxfId="26900" priority="1166" operator="lessThan">
      <formula>-105575</formula>
    </cfRule>
  </conditionalFormatting>
  <conditionalFormatting sqref="BB278:BB282">
    <cfRule type="cellIs" dxfId="26899" priority="1163" operator="lessThan">
      <formula>0</formula>
    </cfRule>
    <cfRule type="cellIs" dxfId="26898" priority="1164" operator="lessThan">
      <formula>-105575</formula>
    </cfRule>
  </conditionalFormatting>
  <conditionalFormatting sqref="BB278:BB282">
    <cfRule type="cellIs" dxfId="26897" priority="1161" operator="lessThan">
      <formula>0</formula>
    </cfRule>
    <cfRule type="cellIs" dxfId="26896" priority="1162" operator="lessThan">
      <formula>-105575</formula>
    </cfRule>
  </conditionalFormatting>
  <conditionalFormatting sqref="BB278:BB282">
    <cfRule type="cellIs" dxfId="26895" priority="1159" operator="lessThan">
      <formula>0</formula>
    </cfRule>
    <cfRule type="cellIs" dxfId="26894" priority="1160" operator="lessThan">
      <formula>-105575</formula>
    </cfRule>
  </conditionalFormatting>
  <conditionalFormatting sqref="BB278:BB282">
    <cfRule type="cellIs" dxfId="26893" priority="1157" operator="lessThan">
      <formula>0</formula>
    </cfRule>
    <cfRule type="cellIs" dxfId="26892" priority="1158" operator="lessThan">
      <formula>-105575</formula>
    </cfRule>
  </conditionalFormatting>
  <conditionalFormatting sqref="BB278:BB282">
    <cfRule type="cellIs" dxfId="26891" priority="1155" operator="lessThan">
      <formula>0</formula>
    </cfRule>
    <cfRule type="cellIs" dxfId="26890" priority="1156" operator="lessThan">
      <formula>-105575</formula>
    </cfRule>
  </conditionalFormatting>
  <conditionalFormatting sqref="BB278:BB282">
    <cfRule type="cellIs" dxfId="26889" priority="1153" operator="lessThan">
      <formula>0</formula>
    </cfRule>
    <cfRule type="cellIs" dxfId="26888" priority="1154" operator="lessThan">
      <formula>-105575</formula>
    </cfRule>
  </conditionalFormatting>
  <conditionalFormatting sqref="BB278:BB282">
    <cfRule type="cellIs" dxfId="26887" priority="1151" operator="lessThan">
      <formula>0</formula>
    </cfRule>
    <cfRule type="cellIs" dxfId="26886" priority="1152" operator="lessThan">
      <formula>-105575</formula>
    </cfRule>
  </conditionalFormatting>
  <conditionalFormatting sqref="BB278:BB282">
    <cfRule type="cellIs" dxfId="26885" priority="1149" operator="lessThan">
      <formula>0</formula>
    </cfRule>
    <cfRule type="cellIs" dxfId="26884" priority="1150" operator="lessThan">
      <formula>-105575</formula>
    </cfRule>
  </conditionalFormatting>
  <conditionalFormatting sqref="BB278:BB282">
    <cfRule type="cellIs" dxfId="26883" priority="1147" operator="lessThan">
      <formula>0</formula>
    </cfRule>
    <cfRule type="cellIs" dxfId="26882" priority="1148" operator="lessThan">
      <formula>-105575</formula>
    </cfRule>
  </conditionalFormatting>
  <conditionalFormatting sqref="BB285:BB288">
    <cfRule type="cellIs" dxfId="26881" priority="1145" operator="lessThan">
      <formula>0</formula>
    </cfRule>
    <cfRule type="cellIs" dxfId="26880" priority="1146" operator="lessThan">
      <formula>-105575</formula>
    </cfRule>
  </conditionalFormatting>
  <conditionalFormatting sqref="BB285:BB288">
    <cfRule type="cellIs" dxfId="26879" priority="1143" operator="lessThan">
      <formula>0</formula>
    </cfRule>
    <cfRule type="cellIs" dxfId="26878" priority="1144" operator="lessThan">
      <formula>-105575</formula>
    </cfRule>
  </conditionalFormatting>
  <conditionalFormatting sqref="BB285:BB288">
    <cfRule type="cellIs" dxfId="26877" priority="1141" operator="lessThan">
      <formula>0</formula>
    </cfRule>
    <cfRule type="cellIs" dxfId="26876" priority="1142" operator="lessThan">
      <formula>-105575</formula>
    </cfRule>
  </conditionalFormatting>
  <conditionalFormatting sqref="BB285:BB288">
    <cfRule type="cellIs" dxfId="26875" priority="1139" operator="lessThan">
      <formula>0</formula>
    </cfRule>
    <cfRule type="cellIs" dxfId="26874" priority="1140" operator="lessThan">
      <formula>-105575</formula>
    </cfRule>
  </conditionalFormatting>
  <conditionalFormatting sqref="BB285:BB288">
    <cfRule type="cellIs" dxfId="26873" priority="1137" operator="lessThan">
      <formula>0</formula>
    </cfRule>
    <cfRule type="cellIs" dxfId="26872" priority="1138" operator="lessThan">
      <formula>-105575</formula>
    </cfRule>
  </conditionalFormatting>
  <conditionalFormatting sqref="BB285:BB288">
    <cfRule type="cellIs" dxfId="26871" priority="1135" operator="lessThan">
      <formula>0</formula>
    </cfRule>
    <cfRule type="cellIs" dxfId="26870" priority="1136" operator="lessThan">
      <formula>-105575</formula>
    </cfRule>
  </conditionalFormatting>
  <conditionalFormatting sqref="BB285:BB288">
    <cfRule type="cellIs" dxfId="26869" priority="1133" operator="lessThan">
      <formula>0</formula>
    </cfRule>
    <cfRule type="cellIs" dxfId="26868" priority="1134" operator="lessThan">
      <formula>-105575</formula>
    </cfRule>
  </conditionalFormatting>
  <conditionalFormatting sqref="BB285:BB288">
    <cfRule type="cellIs" dxfId="26867" priority="1131" operator="lessThan">
      <formula>0</formula>
    </cfRule>
    <cfRule type="cellIs" dxfId="26866" priority="1132" operator="lessThan">
      <formula>-105575</formula>
    </cfRule>
  </conditionalFormatting>
  <conditionalFormatting sqref="BB285:BB288">
    <cfRule type="cellIs" dxfId="26865" priority="1129" operator="lessThan">
      <formula>0</formula>
    </cfRule>
    <cfRule type="cellIs" dxfId="26864" priority="1130" operator="lessThan">
      <formula>-105575</formula>
    </cfRule>
  </conditionalFormatting>
  <conditionalFormatting sqref="BB203 BB220:BB221 BB235:BB243 BB231:BB233 BB212:BB213 BB225:BB226">
    <cfRule type="cellIs" dxfId="26863" priority="1127" operator="lessThan">
      <formula>0</formula>
    </cfRule>
    <cfRule type="cellIs" dxfId="26862" priority="1128" operator="lessThan">
      <formula>-105575</formula>
    </cfRule>
  </conditionalFormatting>
  <conditionalFormatting sqref="BB220 BB212:BB213 BB235:BB238 BB240:BB243 BB225:BB226 BB231:BB233">
    <cfRule type="cellIs" dxfId="26861" priority="1125" operator="lessThan">
      <formula>0</formula>
    </cfRule>
    <cfRule type="cellIs" dxfId="26860" priority="1126" operator="lessThan">
      <formula>-105575</formula>
    </cfRule>
  </conditionalFormatting>
  <conditionalFormatting sqref="BB220:BB221 BB243 BB226 BB231:BB236 BB238:BB241 BB203 BB213">
    <cfRule type="cellIs" dxfId="26859" priority="1123" operator="lessThan">
      <formula>0</formula>
    </cfRule>
    <cfRule type="cellIs" dxfId="26858" priority="1124" operator="lessThan">
      <formula>-105575</formula>
    </cfRule>
  </conditionalFormatting>
  <conditionalFormatting sqref="BB235:BB243 BB231:BB233 BB220 BB212:BB213 BB225:BB226">
    <cfRule type="cellIs" dxfId="26857" priority="1121" operator="lessThan">
      <formula>0</formula>
    </cfRule>
    <cfRule type="cellIs" dxfId="26856" priority="1122" operator="lessThan">
      <formula>-105575</formula>
    </cfRule>
  </conditionalFormatting>
  <conditionalFormatting sqref="BB220:BB221 BB237:BB243 BB203 BB231:BB235 BB212:BB213 BB225:BB226">
    <cfRule type="cellIs" dxfId="26855" priority="1119" operator="lessThan">
      <formula>0</formula>
    </cfRule>
    <cfRule type="cellIs" dxfId="26854" priority="1120" operator="lessThan">
      <formula>-105575</formula>
    </cfRule>
  </conditionalFormatting>
  <conditionalFormatting sqref="BB220:BB221 BB237:BB240 BB242:BB243 BB225:BB226 BB231:BB235">
    <cfRule type="cellIs" dxfId="26853" priority="1117" operator="lessThan">
      <formula>0</formula>
    </cfRule>
    <cfRule type="cellIs" dxfId="26852" priority="1118" operator="lessThan">
      <formula>-105575</formula>
    </cfRule>
  </conditionalFormatting>
  <conditionalFormatting sqref="BB212 BB231 BB233:BB238 BB240:BB243 BB225">
    <cfRule type="cellIs" dxfId="26851" priority="1115" operator="lessThan">
      <formula>0</formula>
    </cfRule>
    <cfRule type="cellIs" dxfId="26850" priority="1116" operator="lessThan">
      <formula>-105575</formula>
    </cfRule>
  </conditionalFormatting>
  <conditionalFormatting sqref="BB237:BB243 BB231:BB235 BB220:BB221 BB225:BB226">
    <cfRule type="cellIs" dxfId="26849" priority="1113" operator="lessThan">
      <formula>0</formula>
    </cfRule>
    <cfRule type="cellIs" dxfId="26848" priority="1114" operator="lessThan">
      <formula>-105575</formula>
    </cfRule>
  </conditionalFormatting>
  <conditionalFormatting sqref="BB233:BB237 BB231 BB239:BB243">
    <cfRule type="cellIs" dxfId="26847" priority="1111" operator="lessThan">
      <formula>0</formula>
    </cfRule>
    <cfRule type="cellIs" dxfId="26846" priority="1112" operator="lessThan">
      <formula>-105575</formula>
    </cfRule>
  </conditionalFormatting>
  <conditionalFormatting sqref="BB233:BB237 BB231 BB239:BB243">
    <cfRule type="cellIs" dxfId="26845" priority="1109" operator="lessThan">
      <formula>0</formula>
    </cfRule>
    <cfRule type="cellIs" dxfId="26844" priority="1110" operator="lessThan">
      <formula>-105575</formula>
    </cfRule>
  </conditionalFormatting>
  <conditionalFormatting sqref="BB119:BB128 BB106:BB117 BB101:BB104 BB80:BB98">
    <cfRule type="cellIs" dxfId="26843" priority="1107" operator="lessThan">
      <formula>0</formula>
    </cfRule>
    <cfRule type="cellIs" dxfId="26842" priority="1108" operator="lessThan">
      <formula>-105575</formula>
    </cfRule>
  </conditionalFormatting>
  <conditionalFormatting sqref="BB130 BB132 BB134">
    <cfRule type="cellIs" dxfId="26841" priority="1105" operator="lessThan">
      <formula>0</formula>
    </cfRule>
    <cfRule type="cellIs" dxfId="26840" priority="1106" operator="lessThan">
      <formula>-105575</formula>
    </cfRule>
  </conditionalFormatting>
  <conditionalFormatting sqref="BB130 BB132 BB134">
    <cfRule type="cellIs" dxfId="26839" priority="1103" operator="lessThan">
      <formula>0</formula>
    </cfRule>
    <cfRule type="cellIs" dxfId="26838" priority="1104" operator="lessThan">
      <formula>-105575</formula>
    </cfRule>
  </conditionalFormatting>
  <conditionalFormatting sqref="BB129 BB131 BB133 BB135">
    <cfRule type="cellIs" dxfId="26837" priority="1101" operator="lessThan">
      <formula>0</formula>
    </cfRule>
    <cfRule type="cellIs" dxfId="26836" priority="1102" operator="lessThan">
      <formula>-105575</formula>
    </cfRule>
  </conditionalFormatting>
  <conditionalFormatting sqref="BB140 BB145 BB142:BB143 BB137:BB138">
    <cfRule type="cellIs" dxfId="26835" priority="1099" operator="lessThan">
      <formula>0</formula>
    </cfRule>
    <cfRule type="cellIs" dxfId="26834" priority="1100" operator="lessThan">
      <formula>-105575</formula>
    </cfRule>
  </conditionalFormatting>
  <conditionalFormatting sqref="BB149">
    <cfRule type="cellIs" dxfId="26833" priority="1097" operator="lessThan">
      <formula>0</formula>
    </cfRule>
    <cfRule type="cellIs" dxfId="26832" priority="1098" operator="lessThan">
      <formula>-105575</formula>
    </cfRule>
  </conditionalFormatting>
  <conditionalFormatting sqref="BB129:BB138 BB140:BB149">
    <cfRule type="cellIs" dxfId="26831" priority="1095" operator="lessThan">
      <formula>0</formula>
    </cfRule>
    <cfRule type="cellIs" dxfId="26830" priority="1096" operator="lessThan">
      <formula>-105575</formula>
    </cfRule>
  </conditionalFormatting>
  <conditionalFormatting sqref="BB86:BB87 BB89:BB91 BB141:BB149 BB124:BB133 BB107:BB110 BB112:BB117 BB119:BB122 BB135:BB138 BB101:BB104 BB80:BB84 BB94:BB98">
    <cfRule type="cellIs" dxfId="26829" priority="1093" operator="lessThan">
      <formula>0</formula>
    </cfRule>
    <cfRule type="cellIs" dxfId="26828" priority="1094" operator="lessThan">
      <formula>-105575</formula>
    </cfRule>
  </conditionalFormatting>
  <conditionalFormatting sqref="BB129 BB131 BB133 BB135">
    <cfRule type="cellIs" dxfId="26827" priority="1091" operator="lessThan">
      <formula>0</formula>
    </cfRule>
    <cfRule type="cellIs" dxfId="26826" priority="1092" operator="lessThan">
      <formula>-105575</formula>
    </cfRule>
  </conditionalFormatting>
  <conditionalFormatting sqref="BB146 BB144 BB141">
    <cfRule type="cellIs" dxfId="26825" priority="1089" operator="lessThan">
      <formula>0</formula>
    </cfRule>
    <cfRule type="cellIs" dxfId="26824" priority="1090" operator="lessThan">
      <formula>-105575</formula>
    </cfRule>
  </conditionalFormatting>
  <conditionalFormatting sqref="BB146 BB144 BB141">
    <cfRule type="cellIs" dxfId="26823" priority="1087" operator="lessThan">
      <formula>0</formula>
    </cfRule>
    <cfRule type="cellIs" dxfId="26822" priority="1088" operator="lessThan">
      <formula>-105575</formula>
    </cfRule>
  </conditionalFormatting>
  <conditionalFormatting sqref="BB140 BB145 BB142:BB143 BB137:BB138">
    <cfRule type="cellIs" dxfId="26821" priority="1085" operator="lessThan">
      <formula>0</formula>
    </cfRule>
    <cfRule type="cellIs" dxfId="26820" priority="1086" operator="lessThan">
      <formula>-105575</formula>
    </cfRule>
  </conditionalFormatting>
  <conditionalFormatting sqref="BB149">
    <cfRule type="cellIs" dxfId="26819" priority="1083" operator="lessThan">
      <formula>0</formula>
    </cfRule>
    <cfRule type="cellIs" dxfId="26818" priority="1084" operator="lessThan">
      <formula>-105575</formula>
    </cfRule>
  </conditionalFormatting>
  <conditionalFormatting sqref="BB86:BB87 BB89:BB91 BB141:BB149 BB124:BB133 BB107:BB110 BB112:BB117 BB119:BB122 BB135:BB138 BB101:BB104 BB80:BB84 BB94:BB98">
    <cfRule type="cellIs" dxfId="26817" priority="1081" operator="lessThan">
      <formula>0</formula>
    </cfRule>
    <cfRule type="cellIs" dxfId="2681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6815" priority="1079" operator="lessThan">
      <formula>0</formula>
    </cfRule>
    <cfRule type="cellIs" dxfId="26814" priority="1080" operator="lessThan">
      <formula>-105575</formula>
    </cfRule>
  </conditionalFormatting>
  <conditionalFormatting sqref="BB41">
    <cfRule type="cellIs" dxfId="26813" priority="1077" operator="lessThan">
      <formula>0</formula>
    </cfRule>
    <cfRule type="cellIs" dxfId="26812" priority="1078" operator="lessThan">
      <formula>-105575</formula>
    </cfRule>
  </conditionalFormatting>
  <conditionalFormatting sqref="BB152:BB155">
    <cfRule type="cellIs" dxfId="26811" priority="1075" operator="lessThan">
      <formula>0</formula>
    </cfRule>
    <cfRule type="cellIs" dxfId="26810" priority="1076" operator="lessThan">
      <formula>-105575</formula>
    </cfRule>
  </conditionalFormatting>
  <conditionalFormatting sqref="BB152:BB155">
    <cfRule type="cellIs" dxfId="26809" priority="1073" operator="lessThan">
      <formula>0</formula>
    </cfRule>
    <cfRule type="cellIs" dxfId="26808" priority="1074" operator="lessThan">
      <formula>-105575</formula>
    </cfRule>
  </conditionalFormatting>
  <conditionalFormatting sqref="BB152:BB155">
    <cfRule type="cellIs" dxfId="26807" priority="1071" operator="lessThan">
      <formula>0</formula>
    </cfRule>
    <cfRule type="cellIs" dxfId="26806" priority="1072" operator="lessThan">
      <formula>-105575</formula>
    </cfRule>
  </conditionalFormatting>
  <conditionalFormatting sqref="BB157:BB158">
    <cfRule type="cellIs" dxfId="26805" priority="1069" operator="lessThan">
      <formula>0</formula>
    </cfRule>
    <cfRule type="cellIs" dxfId="26804" priority="1070" operator="lessThan">
      <formula>-105575</formula>
    </cfRule>
  </conditionalFormatting>
  <conditionalFormatting sqref="BB157:BB158">
    <cfRule type="cellIs" dxfId="26803" priority="1067" operator="lessThan">
      <formula>0</formula>
    </cfRule>
    <cfRule type="cellIs" dxfId="26802" priority="1068" operator="lessThan">
      <formula>-105575</formula>
    </cfRule>
  </conditionalFormatting>
  <conditionalFormatting sqref="BB157:BB158">
    <cfRule type="cellIs" dxfId="26801" priority="1065" operator="lessThan">
      <formula>0</formula>
    </cfRule>
    <cfRule type="cellIs" dxfId="26800" priority="1066" operator="lessThan">
      <formula>-105575</formula>
    </cfRule>
  </conditionalFormatting>
  <conditionalFormatting sqref="BB160:BB161">
    <cfRule type="cellIs" dxfId="26799" priority="1063" operator="lessThan">
      <formula>0</formula>
    </cfRule>
    <cfRule type="cellIs" dxfId="26798" priority="1064" operator="lessThan">
      <formula>-105575</formula>
    </cfRule>
  </conditionalFormatting>
  <conditionalFormatting sqref="BB160:BB161">
    <cfRule type="cellIs" dxfId="26797" priority="1061" operator="lessThan">
      <formula>0</formula>
    </cfRule>
    <cfRule type="cellIs" dxfId="26796" priority="1062" operator="lessThan">
      <formula>-105575</formula>
    </cfRule>
  </conditionalFormatting>
  <conditionalFormatting sqref="BB160:BB161">
    <cfRule type="cellIs" dxfId="26795" priority="1059" operator="lessThan">
      <formula>0</formula>
    </cfRule>
    <cfRule type="cellIs" dxfId="26794" priority="1060" operator="lessThan">
      <formula>-105575</formula>
    </cfRule>
  </conditionalFormatting>
  <conditionalFormatting sqref="BB164:BB167">
    <cfRule type="cellIs" dxfId="26793" priority="1057" operator="lessThan">
      <formula>0</formula>
    </cfRule>
    <cfRule type="cellIs" dxfId="26792" priority="1058" operator="lessThan">
      <formula>-105575</formula>
    </cfRule>
  </conditionalFormatting>
  <conditionalFormatting sqref="BB164:BB167">
    <cfRule type="cellIs" dxfId="26791" priority="1055" operator="lessThan">
      <formula>0</formula>
    </cfRule>
    <cfRule type="cellIs" dxfId="26790" priority="1056" operator="lessThan">
      <formula>-105575</formula>
    </cfRule>
  </conditionalFormatting>
  <conditionalFormatting sqref="BB164:BB167">
    <cfRule type="cellIs" dxfId="26789" priority="1053" operator="lessThan">
      <formula>0</formula>
    </cfRule>
    <cfRule type="cellIs" dxfId="26788" priority="1054" operator="lessThan">
      <formula>-105575</formula>
    </cfRule>
  </conditionalFormatting>
  <conditionalFormatting sqref="BB169:BB177">
    <cfRule type="cellIs" dxfId="26787" priority="1051" operator="lessThan">
      <formula>0</formula>
    </cfRule>
    <cfRule type="cellIs" dxfId="26786" priority="1052" operator="lessThan">
      <formula>-105575</formula>
    </cfRule>
  </conditionalFormatting>
  <conditionalFormatting sqref="BB169:BB177">
    <cfRule type="cellIs" dxfId="26785" priority="1049" operator="lessThan">
      <formula>0</formula>
    </cfRule>
    <cfRule type="cellIs" dxfId="26784" priority="1050" operator="lessThan">
      <formula>-105575</formula>
    </cfRule>
  </conditionalFormatting>
  <conditionalFormatting sqref="BB169:BB177">
    <cfRule type="cellIs" dxfId="26783" priority="1047" operator="lessThan">
      <formula>0</formula>
    </cfRule>
    <cfRule type="cellIs" dxfId="26782" priority="1048" operator="lessThan">
      <formula>-105575</formula>
    </cfRule>
  </conditionalFormatting>
  <conditionalFormatting sqref="BB179:BB180">
    <cfRule type="cellIs" dxfId="26781" priority="1045" operator="lessThan">
      <formula>0</formula>
    </cfRule>
    <cfRule type="cellIs" dxfId="26780" priority="1046" operator="lessThan">
      <formula>-105575</formula>
    </cfRule>
  </conditionalFormatting>
  <conditionalFormatting sqref="BB179:BB180">
    <cfRule type="cellIs" dxfId="26779" priority="1043" operator="lessThan">
      <formula>0</formula>
    </cfRule>
    <cfRule type="cellIs" dxfId="26778" priority="1044" operator="lessThan">
      <formula>-105575</formula>
    </cfRule>
  </conditionalFormatting>
  <conditionalFormatting sqref="BB179:BB180">
    <cfRule type="cellIs" dxfId="26777" priority="1041" operator="lessThan">
      <formula>0</formula>
    </cfRule>
    <cfRule type="cellIs" dxfId="26776" priority="1042" operator="lessThan">
      <formula>-105575</formula>
    </cfRule>
  </conditionalFormatting>
  <conditionalFormatting sqref="BB183:BB189">
    <cfRule type="cellIs" dxfId="26775" priority="1039" operator="lessThan">
      <formula>0</formula>
    </cfRule>
    <cfRule type="cellIs" dxfId="26774" priority="1040" operator="lessThan">
      <formula>-105575</formula>
    </cfRule>
  </conditionalFormatting>
  <conditionalFormatting sqref="BB183:BB189">
    <cfRule type="cellIs" dxfId="26773" priority="1037" operator="lessThan">
      <formula>0</formula>
    </cfRule>
    <cfRule type="cellIs" dxfId="26772" priority="1038" operator="lessThan">
      <formula>-105575</formula>
    </cfRule>
  </conditionalFormatting>
  <conditionalFormatting sqref="BB183:BB189">
    <cfRule type="cellIs" dxfId="26771" priority="1035" operator="lessThan">
      <formula>0</formula>
    </cfRule>
    <cfRule type="cellIs" dxfId="26770" priority="1036" operator="lessThan">
      <formula>-105575</formula>
    </cfRule>
  </conditionalFormatting>
  <conditionalFormatting sqref="BB191:BB192">
    <cfRule type="cellIs" dxfId="26769" priority="1033" operator="lessThan">
      <formula>0</formula>
    </cfRule>
    <cfRule type="cellIs" dxfId="26768" priority="1034" operator="lessThan">
      <formula>-105575</formula>
    </cfRule>
  </conditionalFormatting>
  <conditionalFormatting sqref="BB191:BB192">
    <cfRule type="cellIs" dxfId="26767" priority="1031" operator="lessThan">
      <formula>0</formula>
    </cfRule>
    <cfRule type="cellIs" dxfId="26766" priority="1032" operator="lessThan">
      <formula>-105575</formula>
    </cfRule>
  </conditionalFormatting>
  <conditionalFormatting sqref="BB191:BB192">
    <cfRule type="cellIs" dxfId="26765" priority="1029" operator="lessThan">
      <formula>0</formula>
    </cfRule>
    <cfRule type="cellIs" dxfId="26764" priority="1030" operator="lessThan">
      <formula>-105575</formula>
    </cfRule>
  </conditionalFormatting>
  <conditionalFormatting sqref="BB194:BB195">
    <cfRule type="cellIs" dxfId="26763" priority="1027" operator="lessThan">
      <formula>0</formula>
    </cfRule>
    <cfRule type="cellIs" dxfId="26762" priority="1028" operator="lessThan">
      <formula>-105575</formula>
    </cfRule>
  </conditionalFormatting>
  <conditionalFormatting sqref="BB194:BB195">
    <cfRule type="cellIs" dxfId="26761" priority="1025" operator="lessThan">
      <formula>0</formula>
    </cfRule>
    <cfRule type="cellIs" dxfId="26760" priority="1026" operator="lessThan">
      <formula>-105575</formula>
    </cfRule>
  </conditionalFormatting>
  <conditionalFormatting sqref="BB194:BB195">
    <cfRule type="cellIs" dxfId="26759" priority="1023" operator="lessThan">
      <formula>0</formula>
    </cfRule>
    <cfRule type="cellIs" dxfId="26758" priority="1024" operator="lessThan">
      <formula>-105575</formula>
    </cfRule>
  </conditionalFormatting>
  <conditionalFormatting sqref="BB199:BB202">
    <cfRule type="cellIs" dxfId="26757" priority="1021" operator="lessThan">
      <formula>0</formula>
    </cfRule>
    <cfRule type="cellIs" dxfId="26756" priority="1022" operator="lessThan">
      <formula>-105575</formula>
    </cfRule>
  </conditionalFormatting>
  <conditionalFormatting sqref="BB199:BB202">
    <cfRule type="cellIs" dxfId="26755" priority="1019" operator="lessThan">
      <formula>0</formula>
    </cfRule>
    <cfRule type="cellIs" dxfId="26754" priority="1020" operator="lessThan">
      <formula>-105575</formula>
    </cfRule>
  </conditionalFormatting>
  <conditionalFormatting sqref="BB199:BB202">
    <cfRule type="cellIs" dxfId="26753" priority="1017" operator="lessThan">
      <formula>0</formula>
    </cfRule>
    <cfRule type="cellIs" dxfId="26752" priority="1018" operator="lessThan">
      <formula>-105575</formula>
    </cfRule>
  </conditionalFormatting>
  <conditionalFormatting sqref="BB204:BB208">
    <cfRule type="cellIs" dxfId="26751" priority="1015" operator="lessThan">
      <formula>0</formula>
    </cfRule>
    <cfRule type="cellIs" dxfId="26750" priority="1016" operator="lessThan">
      <formula>-105575</formula>
    </cfRule>
  </conditionalFormatting>
  <conditionalFormatting sqref="BB204:BB208">
    <cfRule type="cellIs" dxfId="26749" priority="1013" operator="lessThan">
      <formula>0</formula>
    </cfRule>
    <cfRule type="cellIs" dxfId="26748" priority="1014" operator="lessThan">
      <formula>-105575</formula>
    </cfRule>
  </conditionalFormatting>
  <conditionalFormatting sqref="BB204:BB208">
    <cfRule type="cellIs" dxfId="26747" priority="1011" operator="lessThan">
      <formula>0</formula>
    </cfRule>
    <cfRule type="cellIs" dxfId="26746" priority="1012" operator="lessThan">
      <formula>-105575</formula>
    </cfRule>
  </conditionalFormatting>
  <conditionalFormatting sqref="BB210:BB211">
    <cfRule type="cellIs" dxfId="26745" priority="1009" operator="lessThan">
      <formula>0</formula>
    </cfRule>
    <cfRule type="cellIs" dxfId="26744" priority="1010" operator="lessThan">
      <formula>-105575</formula>
    </cfRule>
  </conditionalFormatting>
  <conditionalFormatting sqref="BB210:BB211">
    <cfRule type="cellIs" dxfId="26743" priority="1007" operator="lessThan">
      <formula>0</formula>
    </cfRule>
    <cfRule type="cellIs" dxfId="26742" priority="1008" operator="lessThan">
      <formula>-105575</formula>
    </cfRule>
  </conditionalFormatting>
  <conditionalFormatting sqref="BB210:BB211">
    <cfRule type="cellIs" dxfId="26741" priority="1005" operator="lessThan">
      <formula>0</formula>
    </cfRule>
    <cfRule type="cellIs" dxfId="26740" priority="1006" operator="lessThan">
      <formula>-105575</formula>
    </cfRule>
  </conditionalFormatting>
  <conditionalFormatting sqref="BB214:BB219">
    <cfRule type="cellIs" dxfId="26739" priority="1003" operator="lessThan">
      <formula>0</formula>
    </cfRule>
    <cfRule type="cellIs" dxfId="26738" priority="1004" operator="lessThan">
      <formula>-105575</formula>
    </cfRule>
  </conditionalFormatting>
  <conditionalFormatting sqref="BB214:BB219">
    <cfRule type="cellIs" dxfId="26737" priority="1001" operator="lessThan">
      <formula>0</formula>
    </cfRule>
    <cfRule type="cellIs" dxfId="26736" priority="1002" operator="lessThan">
      <formula>-105575</formula>
    </cfRule>
  </conditionalFormatting>
  <conditionalFormatting sqref="BB214:BB219">
    <cfRule type="cellIs" dxfId="26735" priority="999" operator="lessThan">
      <formula>0</formula>
    </cfRule>
    <cfRule type="cellIs" dxfId="26734" priority="1000" operator="lessThan">
      <formula>-105575</formula>
    </cfRule>
  </conditionalFormatting>
  <conditionalFormatting sqref="BB222:BB224">
    <cfRule type="cellIs" dxfId="26733" priority="997" operator="lessThan">
      <formula>0</formula>
    </cfRule>
    <cfRule type="cellIs" dxfId="26732" priority="998" operator="lessThan">
      <formula>-105575</formula>
    </cfRule>
  </conditionalFormatting>
  <conditionalFormatting sqref="BB222:BB224">
    <cfRule type="cellIs" dxfId="26731" priority="995" operator="lessThan">
      <formula>0</formula>
    </cfRule>
    <cfRule type="cellIs" dxfId="26730" priority="996" operator="lessThan">
      <formula>-105575</formula>
    </cfRule>
  </conditionalFormatting>
  <conditionalFormatting sqref="BB222:BB224">
    <cfRule type="cellIs" dxfId="26729" priority="993" operator="lessThan">
      <formula>0</formula>
    </cfRule>
    <cfRule type="cellIs" dxfId="26728" priority="994" operator="lessThan">
      <formula>-105575</formula>
    </cfRule>
  </conditionalFormatting>
  <conditionalFormatting sqref="BB227:BB230">
    <cfRule type="cellIs" dxfId="26727" priority="991" operator="lessThan">
      <formula>0</formula>
    </cfRule>
    <cfRule type="cellIs" dxfId="26726" priority="992" operator="lessThan">
      <formula>-105575</formula>
    </cfRule>
  </conditionalFormatting>
  <conditionalFormatting sqref="BB227:BB230">
    <cfRule type="cellIs" dxfId="26725" priority="989" operator="lessThan">
      <formula>0</formula>
    </cfRule>
    <cfRule type="cellIs" dxfId="26724" priority="990" operator="lessThan">
      <formula>-105575</formula>
    </cfRule>
  </conditionalFormatting>
  <conditionalFormatting sqref="BB227:BB230">
    <cfRule type="cellIs" dxfId="26723" priority="987" operator="lessThan">
      <formula>0</formula>
    </cfRule>
    <cfRule type="cellIs" dxfId="26722" priority="988" operator="lessThan">
      <formula>-105575</formula>
    </cfRule>
  </conditionalFormatting>
  <conditionalFormatting sqref="BB203 BB220:BB221 BB235:BB243 BB231:BB233 BB212:BB213 BB225:BB226">
    <cfRule type="cellIs" dxfId="26721" priority="985" operator="lessThan">
      <formula>0</formula>
    </cfRule>
    <cfRule type="cellIs" dxfId="26720" priority="986" operator="lessThan">
      <formula>-105575</formula>
    </cfRule>
  </conditionalFormatting>
  <conditionalFormatting sqref="BB220 BB212:BB213 BB235:BB238 BB240:BB243 BB225:BB226 BB231:BB233">
    <cfRule type="cellIs" dxfId="26719" priority="983" operator="lessThan">
      <formula>0</formula>
    </cfRule>
    <cfRule type="cellIs" dxfId="26718" priority="984" operator="lessThan">
      <formula>-105575</formula>
    </cfRule>
  </conditionalFormatting>
  <conditionalFormatting sqref="BB220:BB221 BB243 BB226 BB231:BB236 BB238:BB241 BB203 BB213">
    <cfRule type="cellIs" dxfId="26717" priority="981" operator="lessThan">
      <formula>0</formula>
    </cfRule>
    <cfRule type="cellIs" dxfId="26716" priority="982" operator="lessThan">
      <formula>-105575</formula>
    </cfRule>
  </conditionalFormatting>
  <conditionalFormatting sqref="BB235:BB243 BB231:BB233 BB220 BB212:BB213 BB225:BB226">
    <cfRule type="cellIs" dxfId="26715" priority="979" operator="lessThan">
      <formula>0</formula>
    </cfRule>
    <cfRule type="cellIs" dxfId="26714" priority="980" operator="lessThan">
      <formula>-105575</formula>
    </cfRule>
  </conditionalFormatting>
  <conditionalFormatting sqref="BB220:BB221 BB237:BB243 BB203 BB231:BB235 BB212:BB213 BB225:BB226">
    <cfRule type="cellIs" dxfId="26713" priority="977" operator="lessThan">
      <formula>0</formula>
    </cfRule>
    <cfRule type="cellIs" dxfId="26712" priority="978" operator="lessThan">
      <formula>-105575</formula>
    </cfRule>
  </conditionalFormatting>
  <conditionalFormatting sqref="BB220:BB221 BB237:BB240 BB242:BB243 BB225:BB226 BB231:BB235">
    <cfRule type="cellIs" dxfId="26711" priority="975" operator="lessThan">
      <formula>0</formula>
    </cfRule>
    <cfRule type="cellIs" dxfId="26710" priority="976" operator="lessThan">
      <formula>-105575</formula>
    </cfRule>
  </conditionalFormatting>
  <conditionalFormatting sqref="BB212 BB231 BB233:BB238 BB240:BB243 BB225">
    <cfRule type="cellIs" dxfId="26709" priority="973" operator="lessThan">
      <formula>0</formula>
    </cfRule>
    <cfRule type="cellIs" dxfId="26708" priority="974" operator="lessThan">
      <formula>-105575</formula>
    </cfRule>
  </conditionalFormatting>
  <conditionalFormatting sqref="BB237:BB243 BB231:BB235 BB220:BB221 BB225:BB226">
    <cfRule type="cellIs" dxfId="26707" priority="971" operator="lessThan">
      <formula>0</formula>
    </cfRule>
    <cfRule type="cellIs" dxfId="26706" priority="972" operator="lessThan">
      <formula>-105575</formula>
    </cfRule>
  </conditionalFormatting>
  <conditionalFormatting sqref="BB233:BB237 BB231 BB239:BB243">
    <cfRule type="cellIs" dxfId="26705" priority="969" operator="lessThan">
      <formula>0</formula>
    </cfRule>
    <cfRule type="cellIs" dxfId="26704" priority="970" operator="lessThan">
      <formula>-105575</formula>
    </cfRule>
  </conditionalFormatting>
  <conditionalFormatting sqref="BB233:BB237 BB231 BB239:BB243">
    <cfRule type="cellIs" dxfId="26703" priority="967" operator="lessThan">
      <formula>0</formula>
    </cfRule>
    <cfRule type="cellIs" dxfId="26702" priority="968" operator="lessThan">
      <formula>-105575</formula>
    </cfRule>
  </conditionalFormatting>
  <conditionalFormatting sqref="BB119:BB128 BB106:BB117 BB101:BB104 BB80:BB98">
    <cfRule type="cellIs" dxfId="26701" priority="965" operator="lessThan">
      <formula>0</formula>
    </cfRule>
    <cfRule type="cellIs" dxfId="26700" priority="966" operator="lessThan">
      <formula>-105575</formula>
    </cfRule>
  </conditionalFormatting>
  <conditionalFormatting sqref="BB130 BB132 BB134">
    <cfRule type="cellIs" dxfId="26699" priority="963" operator="lessThan">
      <formula>0</formula>
    </cfRule>
    <cfRule type="cellIs" dxfId="26698" priority="964" operator="lessThan">
      <formula>-105575</formula>
    </cfRule>
  </conditionalFormatting>
  <conditionalFormatting sqref="BB130 BB132 BB134">
    <cfRule type="cellIs" dxfId="26697" priority="961" operator="lessThan">
      <formula>0</formula>
    </cfRule>
    <cfRule type="cellIs" dxfId="26696" priority="962" operator="lessThan">
      <formula>-105575</formula>
    </cfRule>
  </conditionalFormatting>
  <conditionalFormatting sqref="BB129 BB131 BB133 BB135">
    <cfRule type="cellIs" dxfId="26695" priority="959" operator="lessThan">
      <formula>0</formula>
    </cfRule>
    <cfRule type="cellIs" dxfId="26694" priority="960" operator="lessThan">
      <formula>-105575</formula>
    </cfRule>
  </conditionalFormatting>
  <conditionalFormatting sqref="BB140 BB145 BB142:BB143 BB137:BB138">
    <cfRule type="cellIs" dxfId="26693" priority="957" operator="lessThan">
      <formula>0</formula>
    </cfRule>
    <cfRule type="cellIs" dxfId="26692" priority="958" operator="lessThan">
      <formula>-105575</formula>
    </cfRule>
  </conditionalFormatting>
  <conditionalFormatting sqref="BB149">
    <cfRule type="cellIs" dxfId="26691" priority="955" operator="lessThan">
      <formula>0</formula>
    </cfRule>
    <cfRule type="cellIs" dxfId="26690" priority="956" operator="lessThan">
      <formula>-105575</formula>
    </cfRule>
  </conditionalFormatting>
  <conditionalFormatting sqref="BB129:BB138 BB140:BB149">
    <cfRule type="cellIs" dxfId="26689" priority="953" operator="lessThan">
      <formula>0</formula>
    </cfRule>
    <cfRule type="cellIs" dxfId="26688" priority="954" operator="lessThan">
      <formula>-105575</formula>
    </cfRule>
  </conditionalFormatting>
  <conditionalFormatting sqref="BB86:BB87 BB89:BB91 BB141:BB149 BB124:BB133 BB107:BB110 BB112:BB117 BB119:BB122 BB135:BB138 BB101:BB104 BB80:BB84 BB94:BB98">
    <cfRule type="cellIs" dxfId="26687" priority="951" operator="lessThan">
      <formula>0</formula>
    </cfRule>
    <cfRule type="cellIs" dxfId="26686" priority="952" operator="lessThan">
      <formula>-105575</formula>
    </cfRule>
  </conditionalFormatting>
  <conditionalFormatting sqref="BB129 BB131 BB133 BB135">
    <cfRule type="cellIs" dxfId="26685" priority="949" operator="lessThan">
      <formula>0</formula>
    </cfRule>
    <cfRule type="cellIs" dxfId="26684" priority="950" operator="lessThan">
      <formula>-105575</formula>
    </cfRule>
  </conditionalFormatting>
  <conditionalFormatting sqref="BB146 BB144 BB141">
    <cfRule type="cellIs" dxfId="26683" priority="947" operator="lessThan">
      <formula>0</formula>
    </cfRule>
    <cfRule type="cellIs" dxfId="26682" priority="948" operator="lessThan">
      <formula>-105575</formula>
    </cfRule>
  </conditionalFormatting>
  <conditionalFormatting sqref="BB146 BB144 BB141">
    <cfRule type="cellIs" dxfId="26681" priority="945" operator="lessThan">
      <formula>0</formula>
    </cfRule>
    <cfRule type="cellIs" dxfId="26680" priority="946" operator="lessThan">
      <formula>-105575</formula>
    </cfRule>
  </conditionalFormatting>
  <conditionalFormatting sqref="BB140 BB145 BB142:BB143 BB137:BB138">
    <cfRule type="cellIs" dxfId="26679" priority="943" operator="lessThan">
      <formula>0</formula>
    </cfRule>
    <cfRule type="cellIs" dxfId="26678" priority="944" operator="lessThan">
      <formula>-105575</formula>
    </cfRule>
  </conditionalFormatting>
  <conditionalFormatting sqref="BB149">
    <cfRule type="cellIs" dxfId="26677" priority="941" operator="lessThan">
      <formula>0</formula>
    </cfRule>
    <cfRule type="cellIs" dxfId="26676" priority="942" operator="lessThan">
      <formula>-105575</formula>
    </cfRule>
  </conditionalFormatting>
  <conditionalFormatting sqref="BB86:BB87 BB89:BB91 BB141:BB149 BB124:BB133 BB107:BB110 BB112:BB117 BB119:BB122 BB135:BB138 BB101:BB104 BB80:BB84 BB94:BB98">
    <cfRule type="cellIs" dxfId="26675" priority="939" operator="lessThan">
      <formula>0</formula>
    </cfRule>
    <cfRule type="cellIs" dxfId="2667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6673" priority="937" operator="lessThan">
      <formula>0</formula>
    </cfRule>
    <cfRule type="cellIs" dxfId="26672" priority="938" operator="lessThan">
      <formula>-105575</formula>
    </cfRule>
  </conditionalFormatting>
  <conditionalFormatting sqref="BB41">
    <cfRule type="cellIs" dxfId="26671" priority="935" operator="lessThan">
      <formula>0</formula>
    </cfRule>
    <cfRule type="cellIs" dxfId="26670" priority="936" operator="lessThan">
      <formula>-105575</formula>
    </cfRule>
  </conditionalFormatting>
  <conditionalFormatting sqref="BB152:BB155">
    <cfRule type="cellIs" dxfId="26669" priority="933" operator="lessThan">
      <formula>0</formula>
    </cfRule>
    <cfRule type="cellIs" dxfId="26668" priority="934" operator="lessThan">
      <formula>-105575</formula>
    </cfRule>
  </conditionalFormatting>
  <conditionalFormatting sqref="BB152:BB155">
    <cfRule type="cellIs" dxfId="26667" priority="931" operator="lessThan">
      <formula>0</formula>
    </cfRule>
    <cfRule type="cellIs" dxfId="26666" priority="932" operator="lessThan">
      <formula>-105575</formula>
    </cfRule>
  </conditionalFormatting>
  <conditionalFormatting sqref="BB152:BB155">
    <cfRule type="cellIs" dxfId="26665" priority="929" operator="lessThan">
      <formula>0</formula>
    </cfRule>
    <cfRule type="cellIs" dxfId="26664" priority="930" operator="lessThan">
      <formula>-105575</formula>
    </cfRule>
  </conditionalFormatting>
  <conditionalFormatting sqref="BB157:BB158">
    <cfRule type="cellIs" dxfId="26663" priority="927" operator="lessThan">
      <formula>0</formula>
    </cfRule>
    <cfRule type="cellIs" dxfId="26662" priority="928" operator="lessThan">
      <formula>-105575</formula>
    </cfRule>
  </conditionalFormatting>
  <conditionalFormatting sqref="BB157:BB158">
    <cfRule type="cellIs" dxfId="26661" priority="925" operator="lessThan">
      <formula>0</formula>
    </cfRule>
    <cfRule type="cellIs" dxfId="26660" priority="926" operator="lessThan">
      <formula>-105575</formula>
    </cfRule>
  </conditionalFormatting>
  <conditionalFormatting sqref="BB157:BB158">
    <cfRule type="cellIs" dxfId="26659" priority="923" operator="lessThan">
      <formula>0</formula>
    </cfRule>
    <cfRule type="cellIs" dxfId="26658" priority="924" operator="lessThan">
      <formula>-105575</formula>
    </cfRule>
  </conditionalFormatting>
  <conditionalFormatting sqref="BB160:BB161">
    <cfRule type="cellIs" dxfId="26657" priority="921" operator="lessThan">
      <formula>0</formula>
    </cfRule>
    <cfRule type="cellIs" dxfId="26656" priority="922" operator="lessThan">
      <formula>-105575</formula>
    </cfRule>
  </conditionalFormatting>
  <conditionalFormatting sqref="BB160:BB161">
    <cfRule type="cellIs" dxfId="26655" priority="919" operator="lessThan">
      <formula>0</formula>
    </cfRule>
    <cfRule type="cellIs" dxfId="26654" priority="920" operator="lessThan">
      <formula>-105575</formula>
    </cfRule>
  </conditionalFormatting>
  <conditionalFormatting sqref="BB160:BB161">
    <cfRule type="cellIs" dxfId="26653" priority="917" operator="lessThan">
      <formula>0</formula>
    </cfRule>
    <cfRule type="cellIs" dxfId="26652" priority="918" operator="lessThan">
      <formula>-105575</formula>
    </cfRule>
  </conditionalFormatting>
  <conditionalFormatting sqref="BB164:BB167">
    <cfRule type="cellIs" dxfId="26651" priority="915" operator="lessThan">
      <formula>0</formula>
    </cfRule>
    <cfRule type="cellIs" dxfId="26650" priority="916" operator="lessThan">
      <formula>-105575</formula>
    </cfRule>
  </conditionalFormatting>
  <conditionalFormatting sqref="BB164:BB167">
    <cfRule type="cellIs" dxfId="26649" priority="913" operator="lessThan">
      <formula>0</formula>
    </cfRule>
    <cfRule type="cellIs" dxfId="26648" priority="914" operator="lessThan">
      <formula>-105575</formula>
    </cfRule>
  </conditionalFormatting>
  <conditionalFormatting sqref="BB164:BB167">
    <cfRule type="cellIs" dxfId="26647" priority="911" operator="lessThan">
      <formula>0</formula>
    </cfRule>
    <cfRule type="cellIs" dxfId="26646" priority="912" operator="lessThan">
      <formula>-105575</formula>
    </cfRule>
  </conditionalFormatting>
  <conditionalFormatting sqref="BB169:BB177">
    <cfRule type="cellIs" dxfId="26645" priority="909" operator="lessThan">
      <formula>0</formula>
    </cfRule>
    <cfRule type="cellIs" dxfId="26644" priority="910" operator="lessThan">
      <formula>-105575</formula>
    </cfRule>
  </conditionalFormatting>
  <conditionalFormatting sqref="BB169:BB177">
    <cfRule type="cellIs" dxfId="26643" priority="907" operator="lessThan">
      <formula>0</formula>
    </cfRule>
    <cfRule type="cellIs" dxfId="26642" priority="908" operator="lessThan">
      <formula>-105575</formula>
    </cfRule>
  </conditionalFormatting>
  <conditionalFormatting sqref="BB169:BB177">
    <cfRule type="cellIs" dxfId="26641" priority="905" operator="lessThan">
      <formula>0</formula>
    </cfRule>
    <cfRule type="cellIs" dxfId="26640" priority="906" operator="lessThan">
      <formula>-105575</formula>
    </cfRule>
  </conditionalFormatting>
  <conditionalFormatting sqref="BB179:BB180">
    <cfRule type="cellIs" dxfId="26639" priority="903" operator="lessThan">
      <formula>0</formula>
    </cfRule>
    <cfRule type="cellIs" dxfId="26638" priority="904" operator="lessThan">
      <formula>-105575</formula>
    </cfRule>
  </conditionalFormatting>
  <conditionalFormatting sqref="BB179:BB180">
    <cfRule type="cellIs" dxfId="26637" priority="901" operator="lessThan">
      <formula>0</formula>
    </cfRule>
    <cfRule type="cellIs" dxfId="26636" priority="902" operator="lessThan">
      <formula>-105575</formula>
    </cfRule>
  </conditionalFormatting>
  <conditionalFormatting sqref="BB179:BB180">
    <cfRule type="cellIs" dxfId="26635" priority="899" operator="lessThan">
      <formula>0</formula>
    </cfRule>
    <cfRule type="cellIs" dxfId="26634" priority="900" operator="lessThan">
      <formula>-105575</formula>
    </cfRule>
  </conditionalFormatting>
  <conditionalFormatting sqref="BB183:BB189">
    <cfRule type="cellIs" dxfId="26633" priority="897" operator="lessThan">
      <formula>0</formula>
    </cfRule>
    <cfRule type="cellIs" dxfId="26632" priority="898" operator="lessThan">
      <formula>-105575</formula>
    </cfRule>
  </conditionalFormatting>
  <conditionalFormatting sqref="BB183:BB189">
    <cfRule type="cellIs" dxfId="26631" priority="895" operator="lessThan">
      <formula>0</formula>
    </cfRule>
    <cfRule type="cellIs" dxfId="26630" priority="896" operator="lessThan">
      <formula>-105575</formula>
    </cfRule>
  </conditionalFormatting>
  <conditionalFormatting sqref="BB183:BB189">
    <cfRule type="cellIs" dxfId="26629" priority="893" operator="lessThan">
      <formula>0</formula>
    </cfRule>
    <cfRule type="cellIs" dxfId="26628" priority="894" operator="lessThan">
      <formula>-105575</formula>
    </cfRule>
  </conditionalFormatting>
  <conditionalFormatting sqref="BB191:BB192">
    <cfRule type="cellIs" dxfId="26627" priority="891" operator="lessThan">
      <formula>0</formula>
    </cfRule>
    <cfRule type="cellIs" dxfId="26626" priority="892" operator="lessThan">
      <formula>-105575</formula>
    </cfRule>
  </conditionalFormatting>
  <conditionalFormatting sqref="BB191:BB192">
    <cfRule type="cellIs" dxfId="26625" priority="889" operator="lessThan">
      <formula>0</formula>
    </cfRule>
    <cfRule type="cellIs" dxfId="26624" priority="890" operator="lessThan">
      <formula>-105575</formula>
    </cfRule>
  </conditionalFormatting>
  <conditionalFormatting sqref="BB191:BB192">
    <cfRule type="cellIs" dxfId="26623" priority="887" operator="lessThan">
      <formula>0</formula>
    </cfRule>
    <cfRule type="cellIs" dxfId="26622" priority="888" operator="lessThan">
      <formula>-105575</formula>
    </cfRule>
  </conditionalFormatting>
  <conditionalFormatting sqref="BB194:BB195">
    <cfRule type="cellIs" dxfId="26621" priority="885" operator="lessThan">
      <formula>0</formula>
    </cfRule>
    <cfRule type="cellIs" dxfId="26620" priority="886" operator="lessThan">
      <formula>-105575</formula>
    </cfRule>
  </conditionalFormatting>
  <conditionalFormatting sqref="BB194:BB195">
    <cfRule type="cellIs" dxfId="26619" priority="883" operator="lessThan">
      <formula>0</formula>
    </cfRule>
    <cfRule type="cellIs" dxfId="26618" priority="884" operator="lessThan">
      <formula>-105575</formula>
    </cfRule>
  </conditionalFormatting>
  <conditionalFormatting sqref="BB194:BB195">
    <cfRule type="cellIs" dxfId="26617" priority="881" operator="lessThan">
      <formula>0</formula>
    </cfRule>
    <cfRule type="cellIs" dxfId="26616" priority="882" operator="lessThan">
      <formula>-105575</formula>
    </cfRule>
  </conditionalFormatting>
  <conditionalFormatting sqref="BB199:BB202">
    <cfRule type="cellIs" dxfId="26615" priority="879" operator="lessThan">
      <formula>0</formula>
    </cfRule>
    <cfRule type="cellIs" dxfId="26614" priority="880" operator="lessThan">
      <formula>-105575</formula>
    </cfRule>
  </conditionalFormatting>
  <conditionalFormatting sqref="BB199:BB202">
    <cfRule type="cellIs" dxfId="26613" priority="877" operator="lessThan">
      <formula>0</formula>
    </cfRule>
    <cfRule type="cellIs" dxfId="26612" priority="878" operator="lessThan">
      <formula>-105575</formula>
    </cfRule>
  </conditionalFormatting>
  <conditionalFormatting sqref="BB199:BB202">
    <cfRule type="cellIs" dxfId="26611" priority="875" operator="lessThan">
      <formula>0</formula>
    </cfRule>
    <cfRule type="cellIs" dxfId="26610" priority="876" operator="lessThan">
      <formula>-105575</formula>
    </cfRule>
  </conditionalFormatting>
  <conditionalFormatting sqref="BB204:BB208">
    <cfRule type="cellIs" dxfId="26609" priority="873" operator="lessThan">
      <formula>0</formula>
    </cfRule>
    <cfRule type="cellIs" dxfId="26608" priority="874" operator="lessThan">
      <formula>-105575</formula>
    </cfRule>
  </conditionalFormatting>
  <conditionalFormatting sqref="BB204:BB208">
    <cfRule type="cellIs" dxfId="26607" priority="871" operator="lessThan">
      <formula>0</formula>
    </cfRule>
    <cfRule type="cellIs" dxfId="26606" priority="872" operator="lessThan">
      <formula>-105575</formula>
    </cfRule>
  </conditionalFormatting>
  <conditionalFormatting sqref="BB204:BB208">
    <cfRule type="cellIs" dxfId="26605" priority="869" operator="lessThan">
      <formula>0</formula>
    </cfRule>
    <cfRule type="cellIs" dxfId="26604" priority="870" operator="lessThan">
      <formula>-105575</formula>
    </cfRule>
  </conditionalFormatting>
  <conditionalFormatting sqref="BB210:BB211">
    <cfRule type="cellIs" dxfId="26603" priority="867" operator="lessThan">
      <formula>0</formula>
    </cfRule>
    <cfRule type="cellIs" dxfId="26602" priority="868" operator="lessThan">
      <formula>-105575</formula>
    </cfRule>
  </conditionalFormatting>
  <conditionalFormatting sqref="BB210:BB211">
    <cfRule type="cellIs" dxfId="26601" priority="865" operator="lessThan">
      <formula>0</formula>
    </cfRule>
    <cfRule type="cellIs" dxfId="26600" priority="866" operator="lessThan">
      <formula>-105575</formula>
    </cfRule>
  </conditionalFormatting>
  <conditionalFormatting sqref="BB210:BB211">
    <cfRule type="cellIs" dxfId="26599" priority="863" operator="lessThan">
      <formula>0</formula>
    </cfRule>
    <cfRule type="cellIs" dxfId="26598" priority="864" operator="lessThan">
      <formula>-105575</formula>
    </cfRule>
  </conditionalFormatting>
  <conditionalFormatting sqref="BB214:BB219">
    <cfRule type="cellIs" dxfId="26597" priority="861" operator="lessThan">
      <formula>0</formula>
    </cfRule>
    <cfRule type="cellIs" dxfId="26596" priority="862" operator="lessThan">
      <formula>-105575</formula>
    </cfRule>
  </conditionalFormatting>
  <conditionalFormatting sqref="BB214:BB219">
    <cfRule type="cellIs" dxfId="26595" priority="859" operator="lessThan">
      <formula>0</formula>
    </cfRule>
    <cfRule type="cellIs" dxfId="26594" priority="860" operator="lessThan">
      <formula>-105575</formula>
    </cfRule>
  </conditionalFormatting>
  <conditionalFormatting sqref="BB214:BB219">
    <cfRule type="cellIs" dxfId="26593" priority="857" operator="lessThan">
      <formula>0</formula>
    </cfRule>
    <cfRule type="cellIs" dxfId="26592" priority="858" operator="lessThan">
      <formula>-105575</formula>
    </cfRule>
  </conditionalFormatting>
  <conditionalFormatting sqref="BB222:BB224">
    <cfRule type="cellIs" dxfId="26591" priority="855" operator="lessThan">
      <formula>0</formula>
    </cfRule>
    <cfRule type="cellIs" dxfId="26590" priority="856" operator="lessThan">
      <formula>-105575</formula>
    </cfRule>
  </conditionalFormatting>
  <conditionalFormatting sqref="BB222:BB224">
    <cfRule type="cellIs" dxfId="26589" priority="853" operator="lessThan">
      <formula>0</formula>
    </cfRule>
    <cfRule type="cellIs" dxfId="26588" priority="854" operator="lessThan">
      <formula>-105575</formula>
    </cfRule>
  </conditionalFormatting>
  <conditionalFormatting sqref="BB222:BB224">
    <cfRule type="cellIs" dxfId="26587" priority="851" operator="lessThan">
      <formula>0</formula>
    </cfRule>
    <cfRule type="cellIs" dxfId="26586" priority="852" operator="lessThan">
      <formula>-105575</formula>
    </cfRule>
  </conditionalFormatting>
  <conditionalFormatting sqref="BB227:BB230">
    <cfRule type="cellIs" dxfId="26585" priority="849" operator="lessThan">
      <formula>0</formula>
    </cfRule>
    <cfRule type="cellIs" dxfId="26584" priority="850" operator="lessThan">
      <formula>-105575</formula>
    </cfRule>
  </conditionalFormatting>
  <conditionalFormatting sqref="BB227:BB230">
    <cfRule type="cellIs" dxfId="26583" priority="847" operator="lessThan">
      <formula>0</formula>
    </cfRule>
    <cfRule type="cellIs" dxfId="26582" priority="848" operator="lessThan">
      <formula>-105575</formula>
    </cfRule>
  </conditionalFormatting>
  <conditionalFormatting sqref="BB227:BB230">
    <cfRule type="cellIs" dxfId="26581" priority="845" operator="lessThan">
      <formula>0</formula>
    </cfRule>
    <cfRule type="cellIs" dxfId="26580" priority="846" operator="lessThan">
      <formula>-105575</formula>
    </cfRule>
  </conditionalFormatting>
  <conditionalFormatting sqref="BB246:BB249">
    <cfRule type="cellIs" dxfId="26579" priority="843" operator="lessThan">
      <formula>0</formula>
    </cfRule>
    <cfRule type="cellIs" dxfId="26578" priority="844" operator="lessThan">
      <formula>-105575</formula>
    </cfRule>
  </conditionalFormatting>
  <conditionalFormatting sqref="BB246:BB249">
    <cfRule type="cellIs" dxfId="26577" priority="841" operator="lessThan">
      <formula>0</formula>
    </cfRule>
    <cfRule type="cellIs" dxfId="26576" priority="842" operator="lessThan">
      <formula>-105575</formula>
    </cfRule>
  </conditionalFormatting>
  <conditionalFormatting sqref="BB246:BB249">
    <cfRule type="cellIs" dxfId="26575" priority="839" operator="lessThan">
      <formula>0</formula>
    </cfRule>
    <cfRule type="cellIs" dxfId="26574" priority="840" operator="lessThan">
      <formula>-105575</formula>
    </cfRule>
  </conditionalFormatting>
  <conditionalFormatting sqref="BB246:BB249">
    <cfRule type="cellIs" dxfId="26573" priority="837" operator="lessThan">
      <formula>0</formula>
    </cfRule>
    <cfRule type="cellIs" dxfId="26572" priority="838" operator="lessThan">
      <formula>-105575</formula>
    </cfRule>
  </conditionalFormatting>
  <conditionalFormatting sqref="BB246:BB249">
    <cfRule type="cellIs" dxfId="26571" priority="835" operator="lessThan">
      <formula>0</formula>
    </cfRule>
    <cfRule type="cellIs" dxfId="26570" priority="836" operator="lessThan">
      <formula>-105575</formula>
    </cfRule>
  </conditionalFormatting>
  <conditionalFormatting sqref="BB246:BB249">
    <cfRule type="cellIs" dxfId="26569" priority="833" operator="lessThan">
      <formula>0</formula>
    </cfRule>
    <cfRule type="cellIs" dxfId="26568" priority="834" operator="lessThan">
      <formula>-105575</formula>
    </cfRule>
  </conditionalFormatting>
  <conditionalFormatting sqref="BB246:BB249">
    <cfRule type="cellIs" dxfId="26567" priority="831" operator="lessThan">
      <formula>0</formula>
    </cfRule>
    <cfRule type="cellIs" dxfId="26566" priority="832" operator="lessThan">
      <formula>-105575</formula>
    </cfRule>
  </conditionalFormatting>
  <conditionalFormatting sqref="BB246:BB249">
    <cfRule type="cellIs" dxfId="26565" priority="829" operator="lessThan">
      <formula>0</formula>
    </cfRule>
    <cfRule type="cellIs" dxfId="26564" priority="830" operator="lessThan">
      <formula>-105575</formula>
    </cfRule>
  </conditionalFormatting>
  <conditionalFormatting sqref="BB246:BB249">
    <cfRule type="cellIs" dxfId="26563" priority="827" operator="lessThan">
      <formula>0</formula>
    </cfRule>
    <cfRule type="cellIs" dxfId="26562" priority="828" operator="lessThan">
      <formula>-105575</formula>
    </cfRule>
  </conditionalFormatting>
  <conditionalFormatting sqref="BB251:BB253">
    <cfRule type="cellIs" dxfId="26561" priority="825" operator="lessThan">
      <formula>0</formula>
    </cfRule>
    <cfRule type="cellIs" dxfId="26560" priority="826" operator="lessThan">
      <formula>-105575</formula>
    </cfRule>
  </conditionalFormatting>
  <conditionalFormatting sqref="BB251:BB253">
    <cfRule type="cellIs" dxfId="26559" priority="823" operator="lessThan">
      <formula>0</formula>
    </cfRule>
    <cfRule type="cellIs" dxfId="26558" priority="824" operator="lessThan">
      <formula>-105575</formula>
    </cfRule>
  </conditionalFormatting>
  <conditionalFormatting sqref="BB251:BB253">
    <cfRule type="cellIs" dxfId="26557" priority="821" operator="lessThan">
      <formula>0</formula>
    </cfRule>
    <cfRule type="cellIs" dxfId="26556" priority="822" operator="lessThan">
      <formula>-105575</formula>
    </cfRule>
  </conditionalFormatting>
  <conditionalFormatting sqref="BB251:BB253">
    <cfRule type="cellIs" dxfId="26555" priority="819" operator="lessThan">
      <formula>0</formula>
    </cfRule>
    <cfRule type="cellIs" dxfId="26554" priority="820" operator="lessThan">
      <formula>-105575</formula>
    </cfRule>
  </conditionalFormatting>
  <conditionalFormatting sqref="BB251:BB253">
    <cfRule type="cellIs" dxfId="26553" priority="817" operator="lessThan">
      <formula>0</formula>
    </cfRule>
    <cfRule type="cellIs" dxfId="26552" priority="818" operator="lessThan">
      <formula>-105575</formula>
    </cfRule>
  </conditionalFormatting>
  <conditionalFormatting sqref="BB251:BB253">
    <cfRule type="cellIs" dxfId="26551" priority="815" operator="lessThan">
      <formula>0</formula>
    </cfRule>
    <cfRule type="cellIs" dxfId="26550" priority="816" operator="lessThan">
      <formula>-105575</formula>
    </cfRule>
  </conditionalFormatting>
  <conditionalFormatting sqref="BB251:BB253">
    <cfRule type="cellIs" dxfId="26549" priority="813" operator="lessThan">
      <formula>0</formula>
    </cfRule>
    <cfRule type="cellIs" dxfId="26548" priority="814" operator="lessThan">
      <formula>-105575</formula>
    </cfRule>
  </conditionalFormatting>
  <conditionalFormatting sqref="BB251:BB253">
    <cfRule type="cellIs" dxfId="26547" priority="811" operator="lessThan">
      <formula>0</formula>
    </cfRule>
    <cfRule type="cellIs" dxfId="26546" priority="812" operator="lessThan">
      <formula>-105575</formula>
    </cfRule>
  </conditionalFormatting>
  <conditionalFormatting sqref="BB251:BB253">
    <cfRule type="cellIs" dxfId="26545" priority="809" operator="lessThan">
      <formula>0</formula>
    </cfRule>
    <cfRule type="cellIs" dxfId="26544" priority="810" operator="lessThan">
      <formula>-105575</formula>
    </cfRule>
  </conditionalFormatting>
  <conditionalFormatting sqref="BB255:BB257">
    <cfRule type="cellIs" dxfId="26543" priority="807" operator="lessThan">
      <formula>0</formula>
    </cfRule>
    <cfRule type="cellIs" dxfId="26542" priority="808" operator="lessThan">
      <formula>-105575</formula>
    </cfRule>
  </conditionalFormatting>
  <conditionalFormatting sqref="BB255:BB257">
    <cfRule type="cellIs" dxfId="26541" priority="805" operator="lessThan">
      <formula>0</formula>
    </cfRule>
    <cfRule type="cellIs" dxfId="26540" priority="806" operator="lessThan">
      <formula>-105575</formula>
    </cfRule>
  </conditionalFormatting>
  <conditionalFormatting sqref="BB255:BB257">
    <cfRule type="cellIs" dxfId="26539" priority="803" operator="lessThan">
      <formula>0</formula>
    </cfRule>
    <cfRule type="cellIs" dxfId="26538" priority="804" operator="lessThan">
      <formula>-105575</formula>
    </cfRule>
  </conditionalFormatting>
  <conditionalFormatting sqref="BB255:BB257">
    <cfRule type="cellIs" dxfId="26537" priority="801" operator="lessThan">
      <formula>0</formula>
    </cfRule>
    <cfRule type="cellIs" dxfId="26536" priority="802" operator="lessThan">
      <formula>-105575</formula>
    </cfRule>
  </conditionalFormatting>
  <conditionalFormatting sqref="BB255:BB257">
    <cfRule type="cellIs" dxfId="26535" priority="799" operator="lessThan">
      <formula>0</formula>
    </cfRule>
    <cfRule type="cellIs" dxfId="26534" priority="800" operator="lessThan">
      <formula>-105575</formula>
    </cfRule>
  </conditionalFormatting>
  <conditionalFormatting sqref="BB255:BB257">
    <cfRule type="cellIs" dxfId="26533" priority="797" operator="lessThan">
      <formula>0</formula>
    </cfRule>
    <cfRule type="cellIs" dxfId="26532" priority="798" operator="lessThan">
      <formula>-105575</formula>
    </cfRule>
  </conditionalFormatting>
  <conditionalFormatting sqref="BB255:BB257">
    <cfRule type="cellIs" dxfId="26531" priority="795" operator="lessThan">
      <formula>0</formula>
    </cfRule>
    <cfRule type="cellIs" dxfId="26530" priority="796" operator="lessThan">
      <formula>-105575</formula>
    </cfRule>
  </conditionalFormatting>
  <conditionalFormatting sqref="BB255:BB257">
    <cfRule type="cellIs" dxfId="26529" priority="793" operator="lessThan">
      <formula>0</formula>
    </cfRule>
    <cfRule type="cellIs" dxfId="26528" priority="794" operator="lessThan">
      <formula>-105575</formula>
    </cfRule>
  </conditionalFormatting>
  <conditionalFormatting sqref="BB255:BB257">
    <cfRule type="cellIs" dxfId="26527" priority="791" operator="lessThan">
      <formula>0</formula>
    </cfRule>
    <cfRule type="cellIs" dxfId="26526" priority="792" operator="lessThan">
      <formula>-105575</formula>
    </cfRule>
  </conditionalFormatting>
  <conditionalFormatting sqref="BB260:BB262">
    <cfRule type="cellIs" dxfId="26525" priority="789" operator="lessThan">
      <formula>0</formula>
    </cfRule>
    <cfRule type="cellIs" dxfId="26524" priority="790" operator="lessThan">
      <formula>-105575</formula>
    </cfRule>
  </conditionalFormatting>
  <conditionalFormatting sqref="BB260:BB262">
    <cfRule type="cellIs" dxfId="26523" priority="787" operator="lessThan">
      <formula>0</formula>
    </cfRule>
    <cfRule type="cellIs" dxfId="26522" priority="788" operator="lessThan">
      <formula>-105575</formula>
    </cfRule>
  </conditionalFormatting>
  <conditionalFormatting sqref="BB260:BB262">
    <cfRule type="cellIs" dxfId="26521" priority="785" operator="lessThan">
      <formula>0</formula>
    </cfRule>
    <cfRule type="cellIs" dxfId="26520" priority="786" operator="lessThan">
      <formula>-105575</formula>
    </cfRule>
  </conditionalFormatting>
  <conditionalFormatting sqref="BB260:BB262">
    <cfRule type="cellIs" dxfId="26519" priority="783" operator="lessThan">
      <formula>0</formula>
    </cfRule>
    <cfRule type="cellIs" dxfId="26518" priority="784" operator="lessThan">
      <formula>-105575</formula>
    </cfRule>
  </conditionalFormatting>
  <conditionalFormatting sqref="BB260:BB262">
    <cfRule type="cellIs" dxfId="26517" priority="781" operator="lessThan">
      <formula>0</formula>
    </cfRule>
    <cfRule type="cellIs" dxfId="26516" priority="782" operator="lessThan">
      <formula>-105575</formula>
    </cfRule>
  </conditionalFormatting>
  <conditionalFormatting sqref="BB260:BB262">
    <cfRule type="cellIs" dxfId="26515" priority="779" operator="lessThan">
      <formula>0</formula>
    </cfRule>
    <cfRule type="cellIs" dxfId="26514" priority="780" operator="lessThan">
      <formula>-105575</formula>
    </cfRule>
  </conditionalFormatting>
  <conditionalFormatting sqref="BB260:BB262">
    <cfRule type="cellIs" dxfId="26513" priority="777" operator="lessThan">
      <formula>0</formula>
    </cfRule>
    <cfRule type="cellIs" dxfId="26512" priority="778" operator="lessThan">
      <formula>-105575</formula>
    </cfRule>
  </conditionalFormatting>
  <conditionalFormatting sqref="BB260:BB262">
    <cfRule type="cellIs" dxfId="26511" priority="775" operator="lessThan">
      <formula>0</formula>
    </cfRule>
    <cfRule type="cellIs" dxfId="26510" priority="776" operator="lessThan">
      <formula>-105575</formula>
    </cfRule>
  </conditionalFormatting>
  <conditionalFormatting sqref="BB260:BB262">
    <cfRule type="cellIs" dxfId="26509" priority="773" operator="lessThan">
      <formula>0</formula>
    </cfRule>
    <cfRule type="cellIs" dxfId="26508" priority="774" operator="lessThan">
      <formula>-105575</formula>
    </cfRule>
  </conditionalFormatting>
  <conditionalFormatting sqref="BB264:BB267">
    <cfRule type="cellIs" dxfId="26507" priority="771" operator="lessThan">
      <formula>0</formula>
    </cfRule>
    <cfRule type="cellIs" dxfId="26506" priority="772" operator="lessThan">
      <formula>-105575</formula>
    </cfRule>
  </conditionalFormatting>
  <conditionalFormatting sqref="BB264:BB267">
    <cfRule type="cellIs" dxfId="26505" priority="769" operator="lessThan">
      <formula>0</formula>
    </cfRule>
    <cfRule type="cellIs" dxfId="26504" priority="770" operator="lessThan">
      <formula>-105575</formula>
    </cfRule>
  </conditionalFormatting>
  <conditionalFormatting sqref="BB264:BB267">
    <cfRule type="cellIs" dxfId="26503" priority="767" operator="lessThan">
      <formula>0</formula>
    </cfRule>
    <cfRule type="cellIs" dxfId="26502" priority="768" operator="lessThan">
      <formula>-105575</formula>
    </cfRule>
  </conditionalFormatting>
  <conditionalFormatting sqref="BB264:BB267">
    <cfRule type="cellIs" dxfId="26501" priority="765" operator="lessThan">
      <formula>0</formula>
    </cfRule>
    <cfRule type="cellIs" dxfId="26500" priority="766" operator="lessThan">
      <formula>-105575</formula>
    </cfRule>
  </conditionalFormatting>
  <conditionalFormatting sqref="BB264:BB267">
    <cfRule type="cellIs" dxfId="26499" priority="763" operator="lessThan">
      <formula>0</formula>
    </cfRule>
    <cfRule type="cellIs" dxfId="26498" priority="764" operator="lessThan">
      <formula>-105575</formula>
    </cfRule>
  </conditionalFormatting>
  <conditionalFormatting sqref="BB264:BB267">
    <cfRule type="cellIs" dxfId="26497" priority="761" operator="lessThan">
      <formula>0</formula>
    </cfRule>
    <cfRule type="cellIs" dxfId="26496" priority="762" operator="lessThan">
      <formula>-105575</formula>
    </cfRule>
  </conditionalFormatting>
  <conditionalFormatting sqref="BB264:BB267">
    <cfRule type="cellIs" dxfId="26495" priority="759" operator="lessThan">
      <formula>0</formula>
    </cfRule>
    <cfRule type="cellIs" dxfId="26494" priority="760" operator="lessThan">
      <formula>-105575</formula>
    </cfRule>
  </conditionalFormatting>
  <conditionalFormatting sqref="BB264:BB267">
    <cfRule type="cellIs" dxfId="26493" priority="757" operator="lessThan">
      <formula>0</formula>
    </cfRule>
    <cfRule type="cellIs" dxfId="26492" priority="758" operator="lessThan">
      <formula>-105575</formula>
    </cfRule>
  </conditionalFormatting>
  <conditionalFormatting sqref="BB264:BB267">
    <cfRule type="cellIs" dxfId="26491" priority="755" operator="lessThan">
      <formula>0</formula>
    </cfRule>
    <cfRule type="cellIs" dxfId="26490" priority="756" operator="lessThan">
      <formula>-105575</formula>
    </cfRule>
  </conditionalFormatting>
  <conditionalFormatting sqref="BB270:BB272">
    <cfRule type="cellIs" dxfId="26489" priority="753" operator="lessThan">
      <formula>0</formula>
    </cfRule>
    <cfRule type="cellIs" dxfId="26488" priority="754" operator="lessThan">
      <formula>-105575</formula>
    </cfRule>
  </conditionalFormatting>
  <conditionalFormatting sqref="BB270:BB272">
    <cfRule type="cellIs" dxfId="26487" priority="751" operator="lessThan">
      <formula>0</formula>
    </cfRule>
    <cfRule type="cellIs" dxfId="26486" priority="752" operator="lessThan">
      <formula>-105575</formula>
    </cfRule>
  </conditionalFormatting>
  <conditionalFormatting sqref="BB270:BB272">
    <cfRule type="cellIs" dxfId="26485" priority="749" operator="lessThan">
      <formula>0</formula>
    </cfRule>
    <cfRule type="cellIs" dxfId="26484" priority="750" operator="lessThan">
      <formula>-105575</formula>
    </cfRule>
  </conditionalFormatting>
  <conditionalFormatting sqref="BB270:BB272">
    <cfRule type="cellIs" dxfId="26483" priority="747" operator="lessThan">
      <formula>0</formula>
    </cfRule>
    <cfRule type="cellIs" dxfId="26482" priority="748" operator="lessThan">
      <formula>-105575</formula>
    </cfRule>
  </conditionalFormatting>
  <conditionalFormatting sqref="BB270:BB272">
    <cfRule type="cellIs" dxfId="26481" priority="745" operator="lessThan">
      <formula>0</formula>
    </cfRule>
    <cfRule type="cellIs" dxfId="26480" priority="746" operator="lessThan">
      <formula>-105575</formula>
    </cfRule>
  </conditionalFormatting>
  <conditionalFormatting sqref="BB270:BB272">
    <cfRule type="cellIs" dxfId="26479" priority="743" operator="lessThan">
      <formula>0</formula>
    </cfRule>
    <cfRule type="cellIs" dxfId="26478" priority="744" operator="lessThan">
      <formula>-105575</formula>
    </cfRule>
  </conditionalFormatting>
  <conditionalFormatting sqref="BB270:BB272">
    <cfRule type="cellIs" dxfId="26477" priority="741" operator="lessThan">
      <formula>0</formula>
    </cfRule>
    <cfRule type="cellIs" dxfId="26476" priority="742" operator="lessThan">
      <formula>-105575</formula>
    </cfRule>
  </conditionalFormatting>
  <conditionalFormatting sqref="BB270:BB272">
    <cfRule type="cellIs" dxfId="26475" priority="739" operator="lessThan">
      <formula>0</formula>
    </cfRule>
    <cfRule type="cellIs" dxfId="26474" priority="740" operator="lessThan">
      <formula>-105575</formula>
    </cfRule>
  </conditionalFormatting>
  <conditionalFormatting sqref="BB270:BB272">
    <cfRule type="cellIs" dxfId="26473" priority="737" operator="lessThan">
      <formula>0</formula>
    </cfRule>
    <cfRule type="cellIs" dxfId="26472" priority="738" operator="lessThan">
      <formula>-105575</formula>
    </cfRule>
  </conditionalFormatting>
  <conditionalFormatting sqref="BB274:BB275">
    <cfRule type="cellIs" dxfId="26471" priority="735" operator="lessThan">
      <formula>0</formula>
    </cfRule>
    <cfRule type="cellIs" dxfId="26470" priority="736" operator="lessThan">
      <formula>-105575</formula>
    </cfRule>
  </conditionalFormatting>
  <conditionalFormatting sqref="BB274:BB275">
    <cfRule type="cellIs" dxfId="26469" priority="733" operator="lessThan">
      <formula>0</formula>
    </cfRule>
    <cfRule type="cellIs" dxfId="26468" priority="734" operator="lessThan">
      <formula>-105575</formula>
    </cfRule>
  </conditionalFormatting>
  <conditionalFormatting sqref="BB274:BB275">
    <cfRule type="cellIs" dxfId="26467" priority="731" operator="lessThan">
      <formula>0</formula>
    </cfRule>
    <cfRule type="cellIs" dxfId="26466" priority="732" operator="lessThan">
      <formula>-105575</formula>
    </cfRule>
  </conditionalFormatting>
  <conditionalFormatting sqref="BB274:BB275">
    <cfRule type="cellIs" dxfId="26465" priority="729" operator="lessThan">
      <formula>0</formula>
    </cfRule>
    <cfRule type="cellIs" dxfId="26464" priority="730" operator="lessThan">
      <formula>-105575</formula>
    </cfRule>
  </conditionalFormatting>
  <conditionalFormatting sqref="BB274:BB275">
    <cfRule type="cellIs" dxfId="26463" priority="727" operator="lessThan">
      <formula>0</formula>
    </cfRule>
    <cfRule type="cellIs" dxfId="26462" priority="728" operator="lessThan">
      <formula>-105575</formula>
    </cfRule>
  </conditionalFormatting>
  <conditionalFormatting sqref="BB274:BB275">
    <cfRule type="cellIs" dxfId="26461" priority="725" operator="lessThan">
      <formula>0</formula>
    </cfRule>
    <cfRule type="cellIs" dxfId="26460" priority="726" operator="lessThan">
      <formula>-105575</formula>
    </cfRule>
  </conditionalFormatting>
  <conditionalFormatting sqref="BB274:BB275">
    <cfRule type="cellIs" dxfId="26459" priority="723" operator="lessThan">
      <formula>0</formula>
    </cfRule>
    <cfRule type="cellIs" dxfId="26458" priority="724" operator="lessThan">
      <formula>-105575</formula>
    </cfRule>
  </conditionalFormatting>
  <conditionalFormatting sqref="BB274:BB275">
    <cfRule type="cellIs" dxfId="26457" priority="721" operator="lessThan">
      <formula>0</formula>
    </cfRule>
    <cfRule type="cellIs" dxfId="26456" priority="722" operator="lessThan">
      <formula>-105575</formula>
    </cfRule>
  </conditionalFormatting>
  <conditionalFormatting sqref="BB274:BB275">
    <cfRule type="cellIs" dxfId="26455" priority="719" operator="lessThan">
      <formula>0</formula>
    </cfRule>
    <cfRule type="cellIs" dxfId="26454" priority="720" operator="lessThan">
      <formula>-105575</formula>
    </cfRule>
  </conditionalFormatting>
  <conditionalFormatting sqref="BB278:BB282">
    <cfRule type="cellIs" dxfId="26453" priority="717" operator="lessThan">
      <formula>0</formula>
    </cfRule>
    <cfRule type="cellIs" dxfId="26452" priority="718" operator="lessThan">
      <formula>-105575</formula>
    </cfRule>
  </conditionalFormatting>
  <conditionalFormatting sqref="BB278:BB282">
    <cfRule type="cellIs" dxfId="26451" priority="715" operator="lessThan">
      <formula>0</formula>
    </cfRule>
    <cfRule type="cellIs" dxfId="26450" priority="716" operator="lessThan">
      <formula>-105575</formula>
    </cfRule>
  </conditionalFormatting>
  <conditionalFormatting sqref="BB278:BB282">
    <cfRule type="cellIs" dxfId="26449" priority="713" operator="lessThan">
      <formula>0</formula>
    </cfRule>
    <cfRule type="cellIs" dxfId="26448" priority="714" operator="lessThan">
      <formula>-105575</formula>
    </cfRule>
  </conditionalFormatting>
  <conditionalFormatting sqref="BB278:BB282">
    <cfRule type="cellIs" dxfId="26447" priority="711" operator="lessThan">
      <formula>0</formula>
    </cfRule>
    <cfRule type="cellIs" dxfId="26446" priority="712" operator="lessThan">
      <formula>-105575</formula>
    </cfRule>
  </conditionalFormatting>
  <conditionalFormatting sqref="BB278:BB282">
    <cfRule type="cellIs" dxfId="26445" priority="709" operator="lessThan">
      <formula>0</formula>
    </cfRule>
    <cfRule type="cellIs" dxfId="26444" priority="710" operator="lessThan">
      <formula>-105575</formula>
    </cfRule>
  </conditionalFormatting>
  <conditionalFormatting sqref="BB278:BB282">
    <cfRule type="cellIs" dxfId="26443" priority="707" operator="lessThan">
      <formula>0</formula>
    </cfRule>
    <cfRule type="cellIs" dxfId="26442" priority="708" operator="lessThan">
      <formula>-105575</formula>
    </cfRule>
  </conditionalFormatting>
  <conditionalFormatting sqref="BB278:BB282">
    <cfRule type="cellIs" dxfId="26441" priority="705" operator="lessThan">
      <formula>0</formula>
    </cfRule>
    <cfRule type="cellIs" dxfId="26440" priority="706" operator="lessThan">
      <formula>-105575</formula>
    </cfRule>
  </conditionalFormatting>
  <conditionalFormatting sqref="BB278:BB282">
    <cfRule type="cellIs" dxfId="26439" priority="703" operator="lessThan">
      <formula>0</formula>
    </cfRule>
    <cfRule type="cellIs" dxfId="26438" priority="704" operator="lessThan">
      <formula>-105575</formula>
    </cfRule>
  </conditionalFormatting>
  <conditionalFormatting sqref="BB278:BB282">
    <cfRule type="cellIs" dxfId="26437" priority="701" operator="lessThan">
      <formula>0</formula>
    </cfRule>
    <cfRule type="cellIs" dxfId="26436" priority="702" operator="lessThan">
      <formula>-105575</formula>
    </cfRule>
  </conditionalFormatting>
  <conditionalFormatting sqref="BB285:BB288">
    <cfRule type="cellIs" dxfId="26435" priority="699" operator="lessThan">
      <formula>0</formula>
    </cfRule>
    <cfRule type="cellIs" dxfId="26434" priority="700" operator="lessThan">
      <formula>-105575</formula>
    </cfRule>
  </conditionalFormatting>
  <conditionalFormatting sqref="BB285:BB288">
    <cfRule type="cellIs" dxfId="26433" priority="697" operator="lessThan">
      <formula>0</formula>
    </cfRule>
    <cfRule type="cellIs" dxfId="26432" priority="698" operator="lessThan">
      <formula>-105575</formula>
    </cfRule>
  </conditionalFormatting>
  <conditionalFormatting sqref="BB285:BB288">
    <cfRule type="cellIs" dxfId="26431" priority="695" operator="lessThan">
      <formula>0</formula>
    </cfRule>
    <cfRule type="cellIs" dxfId="26430" priority="696" operator="lessThan">
      <formula>-105575</formula>
    </cfRule>
  </conditionalFormatting>
  <conditionalFormatting sqref="BB285:BB288">
    <cfRule type="cellIs" dxfId="26429" priority="693" operator="lessThan">
      <formula>0</formula>
    </cfRule>
    <cfRule type="cellIs" dxfId="26428" priority="694" operator="lessThan">
      <formula>-105575</formula>
    </cfRule>
  </conditionalFormatting>
  <conditionalFormatting sqref="BB285:BB288">
    <cfRule type="cellIs" dxfId="26427" priority="691" operator="lessThan">
      <formula>0</formula>
    </cfRule>
    <cfRule type="cellIs" dxfId="26426" priority="692" operator="lessThan">
      <formula>-105575</formula>
    </cfRule>
  </conditionalFormatting>
  <conditionalFormatting sqref="BB285:BB288">
    <cfRule type="cellIs" dxfId="26425" priority="689" operator="lessThan">
      <formula>0</formula>
    </cfRule>
    <cfRule type="cellIs" dxfId="26424" priority="690" operator="lessThan">
      <formula>-105575</formula>
    </cfRule>
  </conditionalFormatting>
  <conditionalFormatting sqref="BB285:BB288">
    <cfRule type="cellIs" dxfId="26423" priority="687" operator="lessThan">
      <formula>0</formula>
    </cfRule>
    <cfRule type="cellIs" dxfId="26422" priority="688" operator="lessThan">
      <formula>-105575</formula>
    </cfRule>
  </conditionalFormatting>
  <conditionalFormatting sqref="BB285:BB288">
    <cfRule type="cellIs" dxfId="26421" priority="685" operator="lessThan">
      <formula>0</formula>
    </cfRule>
    <cfRule type="cellIs" dxfId="26420" priority="686" operator="lessThan">
      <formula>-105575</formula>
    </cfRule>
  </conditionalFormatting>
  <conditionalFormatting sqref="BB285:BB288">
    <cfRule type="cellIs" dxfId="26419" priority="683" operator="lessThan">
      <formula>0</formula>
    </cfRule>
    <cfRule type="cellIs" dxfId="26418" priority="684" operator="lessThan">
      <formula>-105575</formula>
    </cfRule>
  </conditionalFormatting>
  <conditionalFormatting sqref="BB203 BB220:BB221 BB235:BB243 BB231:BB233 BB212:BB213 BB225:BB226">
    <cfRule type="cellIs" dxfId="26417" priority="681" operator="lessThan">
      <formula>0</formula>
    </cfRule>
    <cfRule type="cellIs" dxfId="26416" priority="682" operator="lessThan">
      <formula>-105575</formula>
    </cfRule>
  </conditionalFormatting>
  <conditionalFormatting sqref="BB220 BB212:BB213 BB235:BB238 BB240:BB243 BB225:BB226 BB231:BB233">
    <cfRule type="cellIs" dxfId="26415" priority="679" operator="lessThan">
      <formula>0</formula>
    </cfRule>
    <cfRule type="cellIs" dxfId="26414" priority="680" operator="lessThan">
      <formula>-105575</formula>
    </cfRule>
  </conditionalFormatting>
  <conditionalFormatting sqref="BB220:BB221 BB243 BB226 BB231:BB236 BB238:BB241 BB203 BB213">
    <cfRule type="cellIs" dxfId="26413" priority="677" operator="lessThan">
      <formula>0</formula>
    </cfRule>
    <cfRule type="cellIs" dxfId="26412" priority="678" operator="lessThan">
      <formula>-105575</formula>
    </cfRule>
  </conditionalFormatting>
  <conditionalFormatting sqref="BB235:BB243 BB231:BB233 BB220 BB212:BB213 BB225:BB226">
    <cfRule type="cellIs" dxfId="26411" priority="675" operator="lessThan">
      <formula>0</formula>
    </cfRule>
    <cfRule type="cellIs" dxfId="26410" priority="676" operator="lessThan">
      <formula>-105575</formula>
    </cfRule>
  </conditionalFormatting>
  <conditionalFormatting sqref="BB220:BB221 BB237:BB243 BB203 BB231:BB235 BB212:BB213 BB225:BB226">
    <cfRule type="cellIs" dxfId="26409" priority="673" operator="lessThan">
      <formula>0</formula>
    </cfRule>
    <cfRule type="cellIs" dxfId="26408" priority="674" operator="lessThan">
      <formula>-105575</formula>
    </cfRule>
  </conditionalFormatting>
  <conditionalFormatting sqref="BB220:BB221 BB237:BB240 BB242:BB243 BB225:BB226 BB231:BB235">
    <cfRule type="cellIs" dxfId="26407" priority="671" operator="lessThan">
      <formula>0</formula>
    </cfRule>
    <cfRule type="cellIs" dxfId="26406" priority="672" operator="lessThan">
      <formula>-105575</formula>
    </cfRule>
  </conditionalFormatting>
  <conditionalFormatting sqref="BB212 BB231 BB233:BB238 BB240:BB243 BB225">
    <cfRule type="cellIs" dxfId="26405" priority="669" operator="lessThan">
      <formula>0</formula>
    </cfRule>
    <cfRule type="cellIs" dxfId="26404" priority="670" operator="lessThan">
      <formula>-105575</formula>
    </cfRule>
  </conditionalFormatting>
  <conditionalFormatting sqref="BB237:BB243 BB231:BB235 BB220:BB221 BB225:BB226">
    <cfRule type="cellIs" dxfId="26403" priority="667" operator="lessThan">
      <formula>0</formula>
    </cfRule>
    <cfRule type="cellIs" dxfId="26402" priority="668" operator="lessThan">
      <formula>-105575</formula>
    </cfRule>
  </conditionalFormatting>
  <conditionalFormatting sqref="BB233:BB237 BB231 BB239:BB243">
    <cfRule type="cellIs" dxfId="26401" priority="665" operator="lessThan">
      <formula>0</formula>
    </cfRule>
    <cfRule type="cellIs" dxfId="26400" priority="666" operator="lessThan">
      <formula>-105575</formula>
    </cfRule>
  </conditionalFormatting>
  <conditionalFormatting sqref="BB233:BB237 BB231 BB239:BB243">
    <cfRule type="cellIs" dxfId="26399" priority="663" operator="lessThan">
      <formula>0</formula>
    </cfRule>
    <cfRule type="cellIs" dxfId="26398" priority="664" operator="lessThan">
      <formula>-105575</formula>
    </cfRule>
  </conditionalFormatting>
  <conditionalFormatting sqref="BB119:BB128 BB106:BB117 BB101:BB104 BB80:BB98">
    <cfRule type="cellIs" dxfId="26397" priority="661" operator="lessThan">
      <formula>0</formula>
    </cfRule>
    <cfRule type="cellIs" dxfId="26396" priority="662" operator="lessThan">
      <formula>-105575</formula>
    </cfRule>
  </conditionalFormatting>
  <conditionalFormatting sqref="BB130 BB132 BB134">
    <cfRule type="cellIs" dxfId="26395" priority="659" operator="lessThan">
      <formula>0</formula>
    </cfRule>
    <cfRule type="cellIs" dxfId="26394" priority="660" operator="lessThan">
      <formula>-105575</formula>
    </cfRule>
  </conditionalFormatting>
  <conditionalFormatting sqref="BB130 BB132 BB134">
    <cfRule type="cellIs" dxfId="26393" priority="657" operator="lessThan">
      <formula>0</formula>
    </cfRule>
    <cfRule type="cellIs" dxfId="26392" priority="658" operator="lessThan">
      <formula>-105575</formula>
    </cfRule>
  </conditionalFormatting>
  <conditionalFormatting sqref="BB129 BB131 BB133 BB135">
    <cfRule type="cellIs" dxfId="26391" priority="655" operator="lessThan">
      <formula>0</formula>
    </cfRule>
    <cfRule type="cellIs" dxfId="26390" priority="656" operator="lessThan">
      <formula>-105575</formula>
    </cfRule>
  </conditionalFormatting>
  <conditionalFormatting sqref="BB140 BB145 BB142:BB143 BB137:BB138">
    <cfRule type="cellIs" dxfId="26389" priority="653" operator="lessThan">
      <formula>0</formula>
    </cfRule>
    <cfRule type="cellIs" dxfId="26388" priority="654" operator="lessThan">
      <formula>-105575</formula>
    </cfRule>
  </conditionalFormatting>
  <conditionalFormatting sqref="BB149">
    <cfRule type="cellIs" dxfId="26387" priority="651" operator="lessThan">
      <formula>0</formula>
    </cfRule>
    <cfRule type="cellIs" dxfId="26386" priority="652" operator="lessThan">
      <formula>-105575</formula>
    </cfRule>
  </conditionalFormatting>
  <conditionalFormatting sqref="BB129:BB138 BB140:BB149">
    <cfRule type="cellIs" dxfId="26385" priority="649" operator="lessThan">
      <formula>0</formula>
    </cfRule>
    <cfRule type="cellIs" dxfId="26384" priority="650" operator="lessThan">
      <formula>-105575</formula>
    </cfRule>
  </conditionalFormatting>
  <conditionalFormatting sqref="BB86:BB87 BB89:BB91 BB141:BB149 BB124:BB133 BB107:BB110 BB112:BB117 BB119:BB122 BB135:BB138 BB101:BB104 BB80:BB84 BB94:BB98">
    <cfRule type="cellIs" dxfId="26383" priority="647" operator="lessThan">
      <formula>0</formula>
    </cfRule>
    <cfRule type="cellIs" dxfId="26382" priority="648" operator="lessThan">
      <formula>-105575</formula>
    </cfRule>
  </conditionalFormatting>
  <conditionalFormatting sqref="BB129 BB131 BB133 BB135">
    <cfRule type="cellIs" dxfId="26381" priority="645" operator="lessThan">
      <formula>0</formula>
    </cfRule>
    <cfRule type="cellIs" dxfId="26380" priority="646" operator="lessThan">
      <formula>-105575</formula>
    </cfRule>
  </conditionalFormatting>
  <conditionalFormatting sqref="BB146 BB144 BB141">
    <cfRule type="cellIs" dxfId="26379" priority="643" operator="lessThan">
      <formula>0</formula>
    </cfRule>
    <cfRule type="cellIs" dxfId="26378" priority="644" operator="lessThan">
      <formula>-105575</formula>
    </cfRule>
  </conditionalFormatting>
  <conditionalFormatting sqref="BB146 BB144 BB141">
    <cfRule type="cellIs" dxfId="26377" priority="641" operator="lessThan">
      <formula>0</formula>
    </cfRule>
    <cfRule type="cellIs" dxfId="26376" priority="642" operator="lessThan">
      <formula>-105575</formula>
    </cfRule>
  </conditionalFormatting>
  <conditionalFormatting sqref="BB140 BB145 BB142:BB143 BB137:BB138">
    <cfRule type="cellIs" dxfId="26375" priority="639" operator="lessThan">
      <formula>0</formula>
    </cfRule>
    <cfRule type="cellIs" dxfId="26374" priority="640" operator="lessThan">
      <formula>-105575</formula>
    </cfRule>
  </conditionalFormatting>
  <conditionalFormatting sqref="BB149">
    <cfRule type="cellIs" dxfId="26373" priority="637" operator="lessThan">
      <formula>0</formula>
    </cfRule>
    <cfRule type="cellIs" dxfId="26372" priority="638" operator="lessThan">
      <formula>-105575</formula>
    </cfRule>
  </conditionalFormatting>
  <conditionalFormatting sqref="BB86:BB87 BB89:BB91 BB141:BB149 BB124:BB133 BB107:BB110 BB112:BB117 BB119:BB122 BB135:BB138 BB101:BB104 BB80:BB84 BB94:BB98">
    <cfRule type="cellIs" dxfId="26371" priority="635" operator="lessThan">
      <formula>0</formula>
    </cfRule>
    <cfRule type="cellIs" dxfId="2637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6369" priority="633" operator="lessThan">
      <formula>0</formula>
    </cfRule>
    <cfRule type="cellIs" dxfId="26368" priority="634" operator="lessThan">
      <formula>-105575</formula>
    </cfRule>
  </conditionalFormatting>
  <conditionalFormatting sqref="BB41">
    <cfRule type="cellIs" dxfId="26367" priority="631" operator="lessThan">
      <formula>0</formula>
    </cfRule>
    <cfRule type="cellIs" dxfId="26366" priority="632" operator="lessThan">
      <formula>-105575</formula>
    </cfRule>
  </conditionalFormatting>
  <conditionalFormatting sqref="BB152:BB155">
    <cfRule type="cellIs" dxfId="26365" priority="629" operator="lessThan">
      <formula>0</formula>
    </cfRule>
    <cfRule type="cellIs" dxfId="26364" priority="630" operator="lessThan">
      <formula>-105575</formula>
    </cfRule>
  </conditionalFormatting>
  <conditionalFormatting sqref="BB152:BB155">
    <cfRule type="cellIs" dxfId="26363" priority="627" operator="lessThan">
      <formula>0</formula>
    </cfRule>
    <cfRule type="cellIs" dxfId="26362" priority="628" operator="lessThan">
      <formula>-105575</formula>
    </cfRule>
  </conditionalFormatting>
  <conditionalFormatting sqref="BB152:BB155">
    <cfRule type="cellIs" dxfId="26361" priority="625" operator="lessThan">
      <formula>0</formula>
    </cfRule>
    <cfRule type="cellIs" dxfId="26360" priority="626" operator="lessThan">
      <formula>-105575</formula>
    </cfRule>
  </conditionalFormatting>
  <conditionalFormatting sqref="BB157:BB158">
    <cfRule type="cellIs" dxfId="26359" priority="623" operator="lessThan">
      <formula>0</formula>
    </cfRule>
    <cfRule type="cellIs" dxfId="26358" priority="624" operator="lessThan">
      <formula>-105575</formula>
    </cfRule>
  </conditionalFormatting>
  <conditionalFormatting sqref="BB157:BB158">
    <cfRule type="cellIs" dxfId="26357" priority="621" operator="lessThan">
      <formula>0</formula>
    </cfRule>
    <cfRule type="cellIs" dxfId="26356" priority="622" operator="lessThan">
      <formula>-105575</formula>
    </cfRule>
  </conditionalFormatting>
  <conditionalFormatting sqref="BB157:BB158">
    <cfRule type="cellIs" dxfId="26355" priority="619" operator="lessThan">
      <formula>0</formula>
    </cfRule>
    <cfRule type="cellIs" dxfId="26354" priority="620" operator="lessThan">
      <formula>-105575</formula>
    </cfRule>
  </conditionalFormatting>
  <conditionalFormatting sqref="BB160:BB161">
    <cfRule type="cellIs" dxfId="26353" priority="617" operator="lessThan">
      <formula>0</formula>
    </cfRule>
    <cfRule type="cellIs" dxfId="26352" priority="618" operator="lessThan">
      <formula>-105575</formula>
    </cfRule>
  </conditionalFormatting>
  <conditionalFormatting sqref="BB160:BB161">
    <cfRule type="cellIs" dxfId="26351" priority="615" operator="lessThan">
      <formula>0</formula>
    </cfRule>
    <cfRule type="cellIs" dxfId="26350" priority="616" operator="lessThan">
      <formula>-105575</formula>
    </cfRule>
  </conditionalFormatting>
  <conditionalFormatting sqref="BB160:BB161">
    <cfRule type="cellIs" dxfId="26349" priority="613" operator="lessThan">
      <formula>0</formula>
    </cfRule>
    <cfRule type="cellIs" dxfId="26348" priority="614" operator="lessThan">
      <formula>-105575</formula>
    </cfRule>
  </conditionalFormatting>
  <conditionalFormatting sqref="BB164:BB167">
    <cfRule type="cellIs" dxfId="26347" priority="611" operator="lessThan">
      <formula>0</formula>
    </cfRule>
    <cfRule type="cellIs" dxfId="26346" priority="612" operator="lessThan">
      <formula>-105575</formula>
    </cfRule>
  </conditionalFormatting>
  <conditionalFormatting sqref="BB164:BB167">
    <cfRule type="cellIs" dxfId="26345" priority="609" operator="lessThan">
      <formula>0</formula>
    </cfRule>
    <cfRule type="cellIs" dxfId="26344" priority="610" operator="lessThan">
      <formula>-105575</formula>
    </cfRule>
  </conditionalFormatting>
  <conditionalFormatting sqref="BB164:BB167">
    <cfRule type="cellIs" dxfId="26343" priority="607" operator="lessThan">
      <formula>0</formula>
    </cfRule>
    <cfRule type="cellIs" dxfId="26342" priority="608" operator="lessThan">
      <formula>-105575</formula>
    </cfRule>
  </conditionalFormatting>
  <conditionalFormatting sqref="BB169:BB177">
    <cfRule type="cellIs" dxfId="26341" priority="605" operator="lessThan">
      <formula>0</formula>
    </cfRule>
    <cfRule type="cellIs" dxfId="26340" priority="606" operator="lessThan">
      <formula>-105575</formula>
    </cfRule>
  </conditionalFormatting>
  <conditionalFormatting sqref="BB169:BB177">
    <cfRule type="cellIs" dxfId="26339" priority="603" operator="lessThan">
      <formula>0</formula>
    </cfRule>
    <cfRule type="cellIs" dxfId="26338" priority="604" operator="lessThan">
      <formula>-105575</formula>
    </cfRule>
  </conditionalFormatting>
  <conditionalFormatting sqref="BB169:BB177">
    <cfRule type="cellIs" dxfId="26337" priority="601" operator="lessThan">
      <formula>0</formula>
    </cfRule>
    <cfRule type="cellIs" dxfId="26336" priority="602" operator="lessThan">
      <formula>-105575</formula>
    </cfRule>
  </conditionalFormatting>
  <conditionalFormatting sqref="BB179:BB180">
    <cfRule type="cellIs" dxfId="26335" priority="599" operator="lessThan">
      <formula>0</formula>
    </cfRule>
    <cfRule type="cellIs" dxfId="26334" priority="600" operator="lessThan">
      <formula>-105575</formula>
    </cfRule>
  </conditionalFormatting>
  <conditionalFormatting sqref="BB179:BB180">
    <cfRule type="cellIs" dxfId="26333" priority="597" operator="lessThan">
      <formula>0</formula>
    </cfRule>
    <cfRule type="cellIs" dxfId="26332" priority="598" operator="lessThan">
      <formula>-105575</formula>
    </cfRule>
  </conditionalFormatting>
  <conditionalFormatting sqref="BB179:BB180">
    <cfRule type="cellIs" dxfId="26331" priority="595" operator="lessThan">
      <formula>0</formula>
    </cfRule>
    <cfRule type="cellIs" dxfId="26330" priority="596" operator="lessThan">
      <formula>-105575</formula>
    </cfRule>
  </conditionalFormatting>
  <conditionalFormatting sqref="BB183:BB189">
    <cfRule type="cellIs" dxfId="26329" priority="593" operator="lessThan">
      <formula>0</formula>
    </cfRule>
    <cfRule type="cellIs" dxfId="26328" priority="594" operator="lessThan">
      <formula>-105575</formula>
    </cfRule>
  </conditionalFormatting>
  <conditionalFormatting sqref="BB183:BB189">
    <cfRule type="cellIs" dxfId="26327" priority="591" operator="lessThan">
      <formula>0</formula>
    </cfRule>
    <cfRule type="cellIs" dxfId="26326" priority="592" operator="lessThan">
      <formula>-105575</formula>
    </cfRule>
  </conditionalFormatting>
  <conditionalFormatting sqref="BB183:BB189">
    <cfRule type="cellIs" dxfId="26325" priority="589" operator="lessThan">
      <formula>0</formula>
    </cfRule>
    <cfRule type="cellIs" dxfId="26324" priority="590" operator="lessThan">
      <formula>-105575</formula>
    </cfRule>
  </conditionalFormatting>
  <conditionalFormatting sqref="BB191:BB192">
    <cfRule type="cellIs" dxfId="26323" priority="587" operator="lessThan">
      <formula>0</formula>
    </cfRule>
    <cfRule type="cellIs" dxfId="26322" priority="588" operator="lessThan">
      <formula>-105575</formula>
    </cfRule>
  </conditionalFormatting>
  <conditionalFormatting sqref="BB191:BB192">
    <cfRule type="cellIs" dxfId="26321" priority="585" operator="lessThan">
      <formula>0</formula>
    </cfRule>
    <cfRule type="cellIs" dxfId="26320" priority="586" operator="lessThan">
      <formula>-105575</formula>
    </cfRule>
  </conditionalFormatting>
  <conditionalFormatting sqref="BB191:BB192">
    <cfRule type="cellIs" dxfId="26319" priority="583" operator="lessThan">
      <formula>0</formula>
    </cfRule>
    <cfRule type="cellIs" dxfId="26318" priority="584" operator="lessThan">
      <formula>-105575</formula>
    </cfRule>
  </conditionalFormatting>
  <conditionalFormatting sqref="BB194:BB195">
    <cfRule type="cellIs" dxfId="26317" priority="581" operator="lessThan">
      <formula>0</formula>
    </cfRule>
    <cfRule type="cellIs" dxfId="26316" priority="582" operator="lessThan">
      <formula>-105575</formula>
    </cfRule>
  </conditionalFormatting>
  <conditionalFormatting sqref="BB194:BB195">
    <cfRule type="cellIs" dxfId="26315" priority="579" operator="lessThan">
      <formula>0</formula>
    </cfRule>
    <cfRule type="cellIs" dxfId="26314" priority="580" operator="lessThan">
      <formula>-105575</formula>
    </cfRule>
  </conditionalFormatting>
  <conditionalFormatting sqref="BB194:BB195">
    <cfRule type="cellIs" dxfId="26313" priority="577" operator="lessThan">
      <formula>0</formula>
    </cfRule>
    <cfRule type="cellIs" dxfId="26312" priority="578" operator="lessThan">
      <formula>-105575</formula>
    </cfRule>
  </conditionalFormatting>
  <conditionalFormatting sqref="BB199:BB202">
    <cfRule type="cellIs" dxfId="26311" priority="575" operator="lessThan">
      <formula>0</formula>
    </cfRule>
    <cfRule type="cellIs" dxfId="26310" priority="576" operator="lessThan">
      <formula>-105575</formula>
    </cfRule>
  </conditionalFormatting>
  <conditionalFormatting sqref="BB199:BB202">
    <cfRule type="cellIs" dxfId="26309" priority="573" operator="lessThan">
      <formula>0</formula>
    </cfRule>
    <cfRule type="cellIs" dxfId="26308" priority="574" operator="lessThan">
      <formula>-105575</formula>
    </cfRule>
  </conditionalFormatting>
  <conditionalFormatting sqref="BB199:BB202">
    <cfRule type="cellIs" dxfId="26307" priority="571" operator="lessThan">
      <formula>0</formula>
    </cfRule>
    <cfRule type="cellIs" dxfId="26306" priority="572" operator="lessThan">
      <formula>-105575</formula>
    </cfRule>
  </conditionalFormatting>
  <conditionalFormatting sqref="BB204:BB208">
    <cfRule type="cellIs" dxfId="26305" priority="569" operator="lessThan">
      <formula>0</formula>
    </cfRule>
    <cfRule type="cellIs" dxfId="26304" priority="570" operator="lessThan">
      <formula>-105575</formula>
    </cfRule>
  </conditionalFormatting>
  <conditionalFormatting sqref="BB204:BB208">
    <cfRule type="cellIs" dxfId="26303" priority="567" operator="lessThan">
      <formula>0</formula>
    </cfRule>
    <cfRule type="cellIs" dxfId="26302" priority="568" operator="lessThan">
      <formula>-105575</formula>
    </cfRule>
  </conditionalFormatting>
  <conditionalFormatting sqref="BB204:BB208">
    <cfRule type="cellIs" dxfId="26301" priority="565" operator="lessThan">
      <formula>0</formula>
    </cfRule>
    <cfRule type="cellIs" dxfId="26300" priority="566" operator="lessThan">
      <formula>-105575</formula>
    </cfRule>
  </conditionalFormatting>
  <conditionalFormatting sqref="BB210:BB211">
    <cfRule type="cellIs" dxfId="26299" priority="563" operator="lessThan">
      <formula>0</formula>
    </cfRule>
    <cfRule type="cellIs" dxfId="26298" priority="564" operator="lessThan">
      <formula>-105575</formula>
    </cfRule>
  </conditionalFormatting>
  <conditionalFormatting sqref="BB210:BB211">
    <cfRule type="cellIs" dxfId="26297" priority="561" operator="lessThan">
      <formula>0</formula>
    </cfRule>
    <cfRule type="cellIs" dxfId="26296" priority="562" operator="lessThan">
      <formula>-105575</formula>
    </cfRule>
  </conditionalFormatting>
  <conditionalFormatting sqref="BB210:BB211">
    <cfRule type="cellIs" dxfId="26295" priority="559" operator="lessThan">
      <formula>0</formula>
    </cfRule>
    <cfRule type="cellIs" dxfId="26294" priority="560" operator="lessThan">
      <formula>-105575</formula>
    </cfRule>
  </conditionalFormatting>
  <conditionalFormatting sqref="BB214:BB219">
    <cfRule type="cellIs" dxfId="26293" priority="557" operator="lessThan">
      <formula>0</formula>
    </cfRule>
    <cfRule type="cellIs" dxfId="26292" priority="558" operator="lessThan">
      <formula>-105575</formula>
    </cfRule>
  </conditionalFormatting>
  <conditionalFormatting sqref="BB214:BB219">
    <cfRule type="cellIs" dxfId="26291" priority="555" operator="lessThan">
      <formula>0</formula>
    </cfRule>
    <cfRule type="cellIs" dxfId="26290" priority="556" operator="lessThan">
      <formula>-105575</formula>
    </cfRule>
  </conditionalFormatting>
  <conditionalFormatting sqref="BB214:BB219">
    <cfRule type="cellIs" dxfId="26289" priority="553" operator="lessThan">
      <formula>0</formula>
    </cfRule>
    <cfRule type="cellIs" dxfId="26288" priority="554" operator="lessThan">
      <formula>-105575</formula>
    </cfRule>
  </conditionalFormatting>
  <conditionalFormatting sqref="BB222:BB224">
    <cfRule type="cellIs" dxfId="26287" priority="551" operator="lessThan">
      <formula>0</formula>
    </cfRule>
    <cfRule type="cellIs" dxfId="26286" priority="552" operator="lessThan">
      <formula>-105575</formula>
    </cfRule>
  </conditionalFormatting>
  <conditionalFormatting sqref="BB222:BB224">
    <cfRule type="cellIs" dxfId="26285" priority="549" operator="lessThan">
      <formula>0</formula>
    </cfRule>
    <cfRule type="cellIs" dxfId="26284" priority="550" operator="lessThan">
      <formula>-105575</formula>
    </cfRule>
  </conditionalFormatting>
  <conditionalFormatting sqref="BB222:BB224">
    <cfRule type="cellIs" dxfId="26283" priority="547" operator="lessThan">
      <formula>0</formula>
    </cfRule>
    <cfRule type="cellIs" dxfId="26282" priority="548" operator="lessThan">
      <formula>-105575</formula>
    </cfRule>
  </conditionalFormatting>
  <conditionalFormatting sqref="BB227:BB230">
    <cfRule type="cellIs" dxfId="26281" priority="545" operator="lessThan">
      <formula>0</formula>
    </cfRule>
    <cfRule type="cellIs" dxfId="26280" priority="546" operator="lessThan">
      <formula>-105575</formula>
    </cfRule>
  </conditionalFormatting>
  <conditionalFormatting sqref="BB227:BB230">
    <cfRule type="cellIs" dxfId="26279" priority="543" operator="lessThan">
      <formula>0</formula>
    </cfRule>
    <cfRule type="cellIs" dxfId="26278" priority="544" operator="lessThan">
      <formula>-105575</formula>
    </cfRule>
  </conditionalFormatting>
  <conditionalFormatting sqref="BB227:BB230">
    <cfRule type="cellIs" dxfId="26277" priority="541" operator="lessThan">
      <formula>0</formula>
    </cfRule>
    <cfRule type="cellIs" dxfId="26276" priority="542" operator="lessThan">
      <formula>-105575</formula>
    </cfRule>
  </conditionalFormatting>
  <conditionalFormatting sqref="BB246:BB249">
    <cfRule type="cellIs" dxfId="26275" priority="539" operator="lessThan">
      <formula>0</formula>
    </cfRule>
    <cfRule type="cellIs" dxfId="26274" priority="540" operator="lessThan">
      <formula>-105575</formula>
    </cfRule>
  </conditionalFormatting>
  <conditionalFormatting sqref="BB246:BB249">
    <cfRule type="cellIs" dxfId="26273" priority="537" operator="lessThan">
      <formula>0</formula>
    </cfRule>
    <cfRule type="cellIs" dxfId="26272" priority="538" operator="lessThan">
      <formula>-105575</formula>
    </cfRule>
  </conditionalFormatting>
  <conditionalFormatting sqref="BB246:BB249">
    <cfRule type="cellIs" dxfId="26271" priority="535" operator="lessThan">
      <formula>0</formula>
    </cfRule>
    <cfRule type="cellIs" dxfId="26270" priority="536" operator="lessThan">
      <formula>-105575</formula>
    </cfRule>
  </conditionalFormatting>
  <conditionalFormatting sqref="BB246:BB249">
    <cfRule type="cellIs" dxfId="26269" priority="533" operator="lessThan">
      <formula>0</formula>
    </cfRule>
    <cfRule type="cellIs" dxfId="26268" priority="534" operator="lessThan">
      <formula>-105575</formula>
    </cfRule>
  </conditionalFormatting>
  <conditionalFormatting sqref="BB246:BB249">
    <cfRule type="cellIs" dxfId="26267" priority="531" operator="lessThan">
      <formula>0</formula>
    </cfRule>
    <cfRule type="cellIs" dxfId="26266" priority="532" operator="lessThan">
      <formula>-105575</formula>
    </cfRule>
  </conditionalFormatting>
  <conditionalFormatting sqref="BB246:BB249">
    <cfRule type="cellIs" dxfId="26265" priority="529" operator="lessThan">
      <formula>0</formula>
    </cfRule>
    <cfRule type="cellIs" dxfId="26264" priority="530" operator="lessThan">
      <formula>-105575</formula>
    </cfRule>
  </conditionalFormatting>
  <conditionalFormatting sqref="BB246:BB249">
    <cfRule type="cellIs" dxfId="26263" priority="527" operator="lessThan">
      <formula>0</formula>
    </cfRule>
    <cfRule type="cellIs" dxfId="26262" priority="528" operator="lessThan">
      <formula>-105575</formula>
    </cfRule>
  </conditionalFormatting>
  <conditionalFormatting sqref="BB246:BB249">
    <cfRule type="cellIs" dxfId="26261" priority="525" operator="lessThan">
      <formula>0</formula>
    </cfRule>
    <cfRule type="cellIs" dxfId="26260" priority="526" operator="lessThan">
      <formula>-105575</formula>
    </cfRule>
  </conditionalFormatting>
  <conditionalFormatting sqref="BB246:BB249">
    <cfRule type="cellIs" dxfId="26259" priority="523" operator="lessThan">
      <formula>0</formula>
    </cfRule>
    <cfRule type="cellIs" dxfId="26258" priority="524" operator="lessThan">
      <formula>-105575</formula>
    </cfRule>
  </conditionalFormatting>
  <conditionalFormatting sqref="BB251:BB253">
    <cfRule type="cellIs" dxfId="26257" priority="521" operator="lessThan">
      <formula>0</formula>
    </cfRule>
    <cfRule type="cellIs" dxfId="26256" priority="522" operator="lessThan">
      <formula>-105575</formula>
    </cfRule>
  </conditionalFormatting>
  <conditionalFormatting sqref="BB251:BB253">
    <cfRule type="cellIs" dxfId="26255" priority="519" operator="lessThan">
      <formula>0</formula>
    </cfRule>
    <cfRule type="cellIs" dxfId="26254" priority="520" operator="lessThan">
      <formula>-105575</formula>
    </cfRule>
  </conditionalFormatting>
  <conditionalFormatting sqref="BB251:BB253">
    <cfRule type="cellIs" dxfId="26253" priority="517" operator="lessThan">
      <formula>0</formula>
    </cfRule>
    <cfRule type="cellIs" dxfId="26252" priority="518" operator="lessThan">
      <formula>-105575</formula>
    </cfRule>
  </conditionalFormatting>
  <conditionalFormatting sqref="BB251:BB253">
    <cfRule type="cellIs" dxfId="26251" priority="515" operator="lessThan">
      <formula>0</formula>
    </cfRule>
    <cfRule type="cellIs" dxfId="26250" priority="516" operator="lessThan">
      <formula>-105575</formula>
    </cfRule>
  </conditionalFormatting>
  <conditionalFormatting sqref="BB251:BB253">
    <cfRule type="cellIs" dxfId="26249" priority="513" operator="lessThan">
      <formula>0</formula>
    </cfRule>
    <cfRule type="cellIs" dxfId="26248" priority="514" operator="lessThan">
      <formula>-105575</formula>
    </cfRule>
  </conditionalFormatting>
  <conditionalFormatting sqref="BB251:BB253">
    <cfRule type="cellIs" dxfId="26247" priority="511" operator="lessThan">
      <formula>0</formula>
    </cfRule>
    <cfRule type="cellIs" dxfId="26246" priority="512" operator="lessThan">
      <formula>-105575</formula>
    </cfRule>
  </conditionalFormatting>
  <conditionalFormatting sqref="BB251:BB253">
    <cfRule type="cellIs" dxfId="26245" priority="509" operator="lessThan">
      <formula>0</formula>
    </cfRule>
    <cfRule type="cellIs" dxfId="26244" priority="510" operator="lessThan">
      <formula>-105575</formula>
    </cfRule>
  </conditionalFormatting>
  <conditionalFormatting sqref="BB251:BB253">
    <cfRule type="cellIs" dxfId="26243" priority="507" operator="lessThan">
      <formula>0</formula>
    </cfRule>
    <cfRule type="cellIs" dxfId="26242" priority="508" operator="lessThan">
      <formula>-105575</formula>
    </cfRule>
  </conditionalFormatting>
  <conditionalFormatting sqref="BB251:BB253">
    <cfRule type="cellIs" dxfId="26241" priority="505" operator="lessThan">
      <formula>0</formula>
    </cfRule>
    <cfRule type="cellIs" dxfId="26240" priority="506" operator="lessThan">
      <formula>-105575</formula>
    </cfRule>
  </conditionalFormatting>
  <conditionalFormatting sqref="BB255:BB257">
    <cfRule type="cellIs" dxfId="26239" priority="503" operator="lessThan">
      <formula>0</formula>
    </cfRule>
    <cfRule type="cellIs" dxfId="26238" priority="504" operator="lessThan">
      <formula>-105575</formula>
    </cfRule>
  </conditionalFormatting>
  <conditionalFormatting sqref="BB255:BB257">
    <cfRule type="cellIs" dxfId="26237" priority="501" operator="lessThan">
      <formula>0</formula>
    </cfRule>
    <cfRule type="cellIs" dxfId="26236" priority="502" operator="lessThan">
      <formula>-105575</formula>
    </cfRule>
  </conditionalFormatting>
  <conditionalFormatting sqref="BB255:BB257">
    <cfRule type="cellIs" dxfId="26235" priority="499" operator="lessThan">
      <formula>0</formula>
    </cfRule>
    <cfRule type="cellIs" dxfId="26234" priority="500" operator="lessThan">
      <formula>-105575</formula>
    </cfRule>
  </conditionalFormatting>
  <conditionalFormatting sqref="BB255:BB257">
    <cfRule type="cellIs" dxfId="26233" priority="497" operator="lessThan">
      <formula>0</formula>
    </cfRule>
    <cfRule type="cellIs" dxfId="26232" priority="498" operator="lessThan">
      <formula>-105575</formula>
    </cfRule>
  </conditionalFormatting>
  <conditionalFormatting sqref="BB255:BB257">
    <cfRule type="cellIs" dxfId="26231" priority="495" operator="lessThan">
      <formula>0</formula>
    </cfRule>
    <cfRule type="cellIs" dxfId="26230" priority="496" operator="lessThan">
      <formula>-105575</formula>
    </cfRule>
  </conditionalFormatting>
  <conditionalFormatting sqref="BB255:BB257">
    <cfRule type="cellIs" dxfId="26229" priority="493" operator="lessThan">
      <formula>0</formula>
    </cfRule>
    <cfRule type="cellIs" dxfId="26228" priority="494" operator="lessThan">
      <formula>-105575</formula>
    </cfRule>
  </conditionalFormatting>
  <conditionalFormatting sqref="BB255:BB257">
    <cfRule type="cellIs" dxfId="26227" priority="491" operator="lessThan">
      <formula>0</formula>
    </cfRule>
    <cfRule type="cellIs" dxfId="26226" priority="492" operator="lessThan">
      <formula>-105575</formula>
    </cfRule>
  </conditionalFormatting>
  <conditionalFormatting sqref="BB255:BB257">
    <cfRule type="cellIs" dxfId="26225" priority="489" operator="lessThan">
      <formula>0</formula>
    </cfRule>
    <cfRule type="cellIs" dxfId="26224" priority="490" operator="lessThan">
      <formula>-105575</formula>
    </cfRule>
  </conditionalFormatting>
  <conditionalFormatting sqref="BB255:BB257">
    <cfRule type="cellIs" dxfId="26223" priority="487" operator="lessThan">
      <formula>0</formula>
    </cfRule>
    <cfRule type="cellIs" dxfId="26222" priority="488" operator="lessThan">
      <formula>-105575</formula>
    </cfRule>
  </conditionalFormatting>
  <conditionalFormatting sqref="BB260:BB262">
    <cfRule type="cellIs" dxfId="26221" priority="485" operator="lessThan">
      <formula>0</formula>
    </cfRule>
    <cfRule type="cellIs" dxfId="26220" priority="486" operator="lessThan">
      <formula>-105575</formula>
    </cfRule>
  </conditionalFormatting>
  <conditionalFormatting sqref="BB260:BB262">
    <cfRule type="cellIs" dxfId="26219" priority="483" operator="lessThan">
      <formula>0</formula>
    </cfRule>
    <cfRule type="cellIs" dxfId="26218" priority="484" operator="lessThan">
      <formula>-105575</formula>
    </cfRule>
  </conditionalFormatting>
  <conditionalFormatting sqref="BB260:BB262">
    <cfRule type="cellIs" dxfId="26217" priority="481" operator="lessThan">
      <formula>0</formula>
    </cfRule>
    <cfRule type="cellIs" dxfId="26216" priority="482" operator="lessThan">
      <formula>-105575</formula>
    </cfRule>
  </conditionalFormatting>
  <conditionalFormatting sqref="BB260:BB262">
    <cfRule type="cellIs" dxfId="26215" priority="479" operator="lessThan">
      <formula>0</formula>
    </cfRule>
    <cfRule type="cellIs" dxfId="26214" priority="480" operator="lessThan">
      <formula>-105575</formula>
    </cfRule>
  </conditionalFormatting>
  <conditionalFormatting sqref="BB260:BB262">
    <cfRule type="cellIs" dxfId="26213" priority="477" operator="lessThan">
      <formula>0</formula>
    </cfRule>
    <cfRule type="cellIs" dxfId="26212" priority="478" operator="lessThan">
      <formula>-105575</formula>
    </cfRule>
  </conditionalFormatting>
  <conditionalFormatting sqref="BB260:BB262">
    <cfRule type="cellIs" dxfId="26211" priority="475" operator="lessThan">
      <formula>0</formula>
    </cfRule>
    <cfRule type="cellIs" dxfId="26210" priority="476" operator="lessThan">
      <formula>-105575</formula>
    </cfRule>
  </conditionalFormatting>
  <conditionalFormatting sqref="BB260:BB262">
    <cfRule type="cellIs" dxfId="26209" priority="473" operator="lessThan">
      <formula>0</formula>
    </cfRule>
    <cfRule type="cellIs" dxfId="26208" priority="474" operator="lessThan">
      <formula>-105575</formula>
    </cfRule>
  </conditionalFormatting>
  <conditionalFormatting sqref="BB260:BB262">
    <cfRule type="cellIs" dxfId="26207" priority="471" operator="lessThan">
      <formula>0</formula>
    </cfRule>
    <cfRule type="cellIs" dxfId="26206" priority="472" operator="lessThan">
      <formula>-105575</formula>
    </cfRule>
  </conditionalFormatting>
  <conditionalFormatting sqref="BB260:BB262">
    <cfRule type="cellIs" dxfId="26205" priority="469" operator="lessThan">
      <formula>0</formula>
    </cfRule>
    <cfRule type="cellIs" dxfId="26204" priority="470" operator="lessThan">
      <formula>-105575</formula>
    </cfRule>
  </conditionalFormatting>
  <conditionalFormatting sqref="BB264:BB267">
    <cfRule type="cellIs" dxfId="26203" priority="467" operator="lessThan">
      <formula>0</formula>
    </cfRule>
    <cfRule type="cellIs" dxfId="26202" priority="468" operator="lessThan">
      <formula>-105575</formula>
    </cfRule>
  </conditionalFormatting>
  <conditionalFormatting sqref="BB264:BB267">
    <cfRule type="cellIs" dxfId="26201" priority="465" operator="lessThan">
      <formula>0</formula>
    </cfRule>
    <cfRule type="cellIs" dxfId="26200" priority="466" operator="lessThan">
      <formula>-105575</formula>
    </cfRule>
  </conditionalFormatting>
  <conditionalFormatting sqref="BB264:BB267">
    <cfRule type="cellIs" dxfId="26199" priority="463" operator="lessThan">
      <formula>0</formula>
    </cfRule>
    <cfRule type="cellIs" dxfId="26198" priority="464" operator="lessThan">
      <formula>-105575</formula>
    </cfRule>
  </conditionalFormatting>
  <conditionalFormatting sqref="BB264:BB267">
    <cfRule type="cellIs" dxfId="26197" priority="461" operator="lessThan">
      <formula>0</formula>
    </cfRule>
    <cfRule type="cellIs" dxfId="26196" priority="462" operator="lessThan">
      <formula>-105575</formula>
    </cfRule>
  </conditionalFormatting>
  <conditionalFormatting sqref="BB264:BB267">
    <cfRule type="cellIs" dxfId="26195" priority="459" operator="lessThan">
      <formula>0</formula>
    </cfRule>
    <cfRule type="cellIs" dxfId="26194" priority="460" operator="lessThan">
      <formula>-105575</formula>
    </cfRule>
  </conditionalFormatting>
  <conditionalFormatting sqref="BB264:BB267">
    <cfRule type="cellIs" dxfId="26193" priority="457" operator="lessThan">
      <formula>0</formula>
    </cfRule>
    <cfRule type="cellIs" dxfId="26192" priority="458" operator="lessThan">
      <formula>-105575</formula>
    </cfRule>
  </conditionalFormatting>
  <conditionalFormatting sqref="BB264:BB267">
    <cfRule type="cellIs" dxfId="26191" priority="455" operator="lessThan">
      <formula>0</formula>
    </cfRule>
    <cfRule type="cellIs" dxfId="26190" priority="456" operator="lessThan">
      <formula>-105575</formula>
    </cfRule>
  </conditionalFormatting>
  <conditionalFormatting sqref="BB264:BB267">
    <cfRule type="cellIs" dxfId="26189" priority="453" operator="lessThan">
      <formula>0</formula>
    </cfRule>
    <cfRule type="cellIs" dxfId="26188" priority="454" operator="lessThan">
      <formula>-105575</formula>
    </cfRule>
  </conditionalFormatting>
  <conditionalFormatting sqref="BB264:BB267">
    <cfRule type="cellIs" dxfId="26187" priority="451" operator="lessThan">
      <formula>0</formula>
    </cfRule>
    <cfRule type="cellIs" dxfId="26186" priority="452" operator="lessThan">
      <formula>-105575</formula>
    </cfRule>
  </conditionalFormatting>
  <conditionalFormatting sqref="BB270:BB272">
    <cfRule type="cellIs" dxfId="26185" priority="449" operator="lessThan">
      <formula>0</formula>
    </cfRule>
    <cfRule type="cellIs" dxfId="26184" priority="450" operator="lessThan">
      <formula>-105575</formula>
    </cfRule>
  </conditionalFormatting>
  <conditionalFormatting sqref="BB270:BB272">
    <cfRule type="cellIs" dxfId="26183" priority="447" operator="lessThan">
      <formula>0</formula>
    </cfRule>
    <cfRule type="cellIs" dxfId="26182" priority="448" operator="lessThan">
      <formula>-105575</formula>
    </cfRule>
  </conditionalFormatting>
  <conditionalFormatting sqref="BB270:BB272">
    <cfRule type="cellIs" dxfId="26181" priority="445" operator="lessThan">
      <formula>0</formula>
    </cfRule>
    <cfRule type="cellIs" dxfId="26180" priority="446" operator="lessThan">
      <formula>-105575</formula>
    </cfRule>
  </conditionalFormatting>
  <conditionalFormatting sqref="BB270:BB272">
    <cfRule type="cellIs" dxfId="26179" priority="443" operator="lessThan">
      <formula>0</formula>
    </cfRule>
    <cfRule type="cellIs" dxfId="26178" priority="444" operator="lessThan">
      <formula>-105575</formula>
    </cfRule>
  </conditionalFormatting>
  <conditionalFormatting sqref="BB270:BB272">
    <cfRule type="cellIs" dxfId="26177" priority="441" operator="lessThan">
      <formula>0</formula>
    </cfRule>
    <cfRule type="cellIs" dxfId="26176" priority="442" operator="lessThan">
      <formula>-105575</formula>
    </cfRule>
  </conditionalFormatting>
  <conditionalFormatting sqref="BB270:BB272">
    <cfRule type="cellIs" dxfId="26175" priority="439" operator="lessThan">
      <formula>0</formula>
    </cfRule>
    <cfRule type="cellIs" dxfId="26174" priority="440" operator="lessThan">
      <formula>-105575</formula>
    </cfRule>
  </conditionalFormatting>
  <conditionalFormatting sqref="BB270:BB272">
    <cfRule type="cellIs" dxfId="26173" priority="437" operator="lessThan">
      <formula>0</formula>
    </cfRule>
    <cfRule type="cellIs" dxfId="26172" priority="438" operator="lessThan">
      <formula>-105575</formula>
    </cfRule>
  </conditionalFormatting>
  <conditionalFormatting sqref="BB270:BB272">
    <cfRule type="cellIs" dxfId="26171" priority="435" operator="lessThan">
      <formula>0</formula>
    </cfRule>
    <cfRule type="cellIs" dxfId="26170" priority="436" operator="lessThan">
      <formula>-105575</formula>
    </cfRule>
  </conditionalFormatting>
  <conditionalFormatting sqref="BB270:BB272">
    <cfRule type="cellIs" dxfId="26169" priority="433" operator="lessThan">
      <formula>0</formula>
    </cfRule>
    <cfRule type="cellIs" dxfId="26168" priority="434" operator="lessThan">
      <formula>-105575</formula>
    </cfRule>
  </conditionalFormatting>
  <conditionalFormatting sqref="BB274:BB275">
    <cfRule type="cellIs" dxfId="26167" priority="431" operator="lessThan">
      <formula>0</formula>
    </cfRule>
    <cfRule type="cellIs" dxfId="26166" priority="432" operator="lessThan">
      <formula>-105575</formula>
    </cfRule>
  </conditionalFormatting>
  <conditionalFormatting sqref="BB274:BB275">
    <cfRule type="cellIs" dxfId="26165" priority="429" operator="lessThan">
      <formula>0</formula>
    </cfRule>
    <cfRule type="cellIs" dxfId="26164" priority="430" operator="lessThan">
      <formula>-105575</formula>
    </cfRule>
  </conditionalFormatting>
  <conditionalFormatting sqref="BB274:BB275">
    <cfRule type="cellIs" dxfId="26163" priority="427" operator="lessThan">
      <formula>0</formula>
    </cfRule>
    <cfRule type="cellIs" dxfId="26162" priority="428" operator="lessThan">
      <formula>-105575</formula>
    </cfRule>
  </conditionalFormatting>
  <conditionalFormatting sqref="BB274:BB275">
    <cfRule type="cellIs" dxfId="26161" priority="425" operator="lessThan">
      <formula>0</formula>
    </cfRule>
    <cfRule type="cellIs" dxfId="26160" priority="426" operator="lessThan">
      <formula>-105575</formula>
    </cfRule>
  </conditionalFormatting>
  <conditionalFormatting sqref="BB274:BB275">
    <cfRule type="cellIs" dxfId="26159" priority="423" operator="lessThan">
      <formula>0</formula>
    </cfRule>
    <cfRule type="cellIs" dxfId="26158" priority="424" operator="lessThan">
      <formula>-105575</formula>
    </cfRule>
  </conditionalFormatting>
  <conditionalFormatting sqref="BB274:BB275">
    <cfRule type="cellIs" dxfId="26157" priority="421" operator="lessThan">
      <formula>0</formula>
    </cfRule>
    <cfRule type="cellIs" dxfId="26156" priority="422" operator="lessThan">
      <formula>-105575</formula>
    </cfRule>
  </conditionalFormatting>
  <conditionalFormatting sqref="BB274:BB275">
    <cfRule type="cellIs" dxfId="26155" priority="419" operator="lessThan">
      <formula>0</formula>
    </cfRule>
    <cfRule type="cellIs" dxfId="26154" priority="420" operator="lessThan">
      <formula>-105575</formula>
    </cfRule>
  </conditionalFormatting>
  <conditionalFormatting sqref="BB274:BB275">
    <cfRule type="cellIs" dxfId="26153" priority="417" operator="lessThan">
      <formula>0</formula>
    </cfRule>
    <cfRule type="cellIs" dxfId="26152" priority="418" operator="lessThan">
      <formula>-105575</formula>
    </cfRule>
  </conditionalFormatting>
  <conditionalFormatting sqref="BB274:BB275">
    <cfRule type="cellIs" dxfId="26151" priority="415" operator="lessThan">
      <formula>0</formula>
    </cfRule>
    <cfRule type="cellIs" dxfId="26150" priority="416" operator="lessThan">
      <formula>-105575</formula>
    </cfRule>
  </conditionalFormatting>
  <conditionalFormatting sqref="BB278:BB282">
    <cfRule type="cellIs" dxfId="26149" priority="413" operator="lessThan">
      <formula>0</formula>
    </cfRule>
    <cfRule type="cellIs" dxfId="26148" priority="414" operator="lessThan">
      <formula>-105575</formula>
    </cfRule>
  </conditionalFormatting>
  <conditionalFormatting sqref="BB278:BB282">
    <cfRule type="cellIs" dxfId="26147" priority="411" operator="lessThan">
      <formula>0</formula>
    </cfRule>
    <cfRule type="cellIs" dxfId="26146" priority="412" operator="lessThan">
      <formula>-105575</formula>
    </cfRule>
  </conditionalFormatting>
  <conditionalFormatting sqref="BB278:BB282">
    <cfRule type="cellIs" dxfId="26145" priority="409" operator="lessThan">
      <formula>0</formula>
    </cfRule>
    <cfRule type="cellIs" dxfId="26144" priority="410" operator="lessThan">
      <formula>-105575</formula>
    </cfRule>
  </conditionalFormatting>
  <conditionalFormatting sqref="BB278:BB282">
    <cfRule type="cellIs" dxfId="26143" priority="407" operator="lessThan">
      <formula>0</formula>
    </cfRule>
    <cfRule type="cellIs" dxfId="26142" priority="408" operator="lessThan">
      <formula>-105575</formula>
    </cfRule>
  </conditionalFormatting>
  <conditionalFormatting sqref="BB278:BB282">
    <cfRule type="cellIs" dxfId="26141" priority="405" operator="lessThan">
      <formula>0</formula>
    </cfRule>
    <cfRule type="cellIs" dxfId="26140" priority="406" operator="lessThan">
      <formula>-105575</formula>
    </cfRule>
  </conditionalFormatting>
  <conditionalFormatting sqref="BB278:BB282">
    <cfRule type="cellIs" dxfId="26139" priority="403" operator="lessThan">
      <formula>0</formula>
    </cfRule>
    <cfRule type="cellIs" dxfId="26138" priority="404" operator="lessThan">
      <formula>-105575</formula>
    </cfRule>
  </conditionalFormatting>
  <conditionalFormatting sqref="BB278:BB282">
    <cfRule type="cellIs" dxfId="26137" priority="401" operator="lessThan">
      <formula>0</formula>
    </cfRule>
    <cfRule type="cellIs" dxfId="26136" priority="402" operator="lessThan">
      <formula>-105575</formula>
    </cfRule>
  </conditionalFormatting>
  <conditionalFormatting sqref="BB278:BB282">
    <cfRule type="cellIs" dxfId="26135" priority="399" operator="lessThan">
      <formula>0</formula>
    </cfRule>
    <cfRule type="cellIs" dxfId="26134" priority="400" operator="lessThan">
      <formula>-105575</formula>
    </cfRule>
  </conditionalFormatting>
  <conditionalFormatting sqref="BB278:BB282">
    <cfRule type="cellIs" dxfId="26133" priority="397" operator="lessThan">
      <formula>0</formula>
    </cfRule>
    <cfRule type="cellIs" dxfId="26132" priority="398" operator="lessThan">
      <formula>-105575</formula>
    </cfRule>
  </conditionalFormatting>
  <conditionalFormatting sqref="BB285:BB288">
    <cfRule type="cellIs" dxfId="26131" priority="395" operator="lessThan">
      <formula>0</formula>
    </cfRule>
    <cfRule type="cellIs" dxfId="26130" priority="396" operator="lessThan">
      <formula>-105575</formula>
    </cfRule>
  </conditionalFormatting>
  <conditionalFormatting sqref="BB285:BB288">
    <cfRule type="cellIs" dxfId="26129" priority="393" operator="lessThan">
      <formula>0</formula>
    </cfRule>
    <cfRule type="cellIs" dxfId="26128" priority="394" operator="lessThan">
      <formula>-105575</formula>
    </cfRule>
  </conditionalFormatting>
  <conditionalFormatting sqref="BB285:BB288">
    <cfRule type="cellIs" dxfId="26127" priority="391" operator="lessThan">
      <formula>0</formula>
    </cfRule>
    <cfRule type="cellIs" dxfId="26126" priority="392" operator="lessThan">
      <formula>-105575</formula>
    </cfRule>
  </conditionalFormatting>
  <conditionalFormatting sqref="BB285:BB288">
    <cfRule type="cellIs" dxfId="26125" priority="389" operator="lessThan">
      <formula>0</formula>
    </cfRule>
    <cfRule type="cellIs" dxfId="26124" priority="390" operator="lessThan">
      <formula>-105575</formula>
    </cfRule>
  </conditionalFormatting>
  <conditionalFormatting sqref="BB285:BB288">
    <cfRule type="cellIs" dxfId="26123" priority="387" operator="lessThan">
      <formula>0</formula>
    </cfRule>
    <cfRule type="cellIs" dxfId="26122" priority="388" operator="lessThan">
      <formula>-105575</formula>
    </cfRule>
  </conditionalFormatting>
  <conditionalFormatting sqref="BB285:BB288">
    <cfRule type="cellIs" dxfId="26121" priority="385" operator="lessThan">
      <formula>0</formula>
    </cfRule>
    <cfRule type="cellIs" dxfId="26120" priority="386" operator="lessThan">
      <formula>-105575</formula>
    </cfRule>
  </conditionalFormatting>
  <conditionalFormatting sqref="BB285:BB288">
    <cfRule type="cellIs" dxfId="26119" priority="383" operator="lessThan">
      <formula>0</formula>
    </cfRule>
    <cfRule type="cellIs" dxfId="26118" priority="384" operator="lessThan">
      <formula>-105575</formula>
    </cfRule>
  </conditionalFormatting>
  <conditionalFormatting sqref="BB285:BB288">
    <cfRule type="cellIs" dxfId="26117" priority="381" operator="lessThan">
      <formula>0</formula>
    </cfRule>
    <cfRule type="cellIs" dxfId="26116" priority="382" operator="lessThan">
      <formula>-105575</formula>
    </cfRule>
  </conditionalFormatting>
  <conditionalFormatting sqref="BB285:BB288">
    <cfRule type="cellIs" dxfId="26115" priority="379" operator="lessThan">
      <formula>0</formula>
    </cfRule>
    <cfRule type="cellIs" dxfId="26114" priority="380" operator="lessThan">
      <formula>-105575</formula>
    </cfRule>
  </conditionalFormatting>
  <conditionalFormatting sqref="BB203 BB220:BB221 BB235:BB243 BB231:BB233 BB212:BB213 BB225:BB226">
    <cfRule type="cellIs" dxfId="26113" priority="377" operator="lessThan">
      <formula>0</formula>
    </cfRule>
    <cfRule type="cellIs" dxfId="26112" priority="378" operator="lessThan">
      <formula>-105575</formula>
    </cfRule>
  </conditionalFormatting>
  <conditionalFormatting sqref="BB220 BB212:BB213 BB235:BB238 BB240:BB243 BB225:BB226 BB231:BB233">
    <cfRule type="cellIs" dxfId="26111" priority="375" operator="lessThan">
      <formula>0</formula>
    </cfRule>
    <cfRule type="cellIs" dxfId="26110" priority="376" operator="lessThan">
      <formula>-105575</formula>
    </cfRule>
  </conditionalFormatting>
  <conditionalFormatting sqref="BB220:BB221 BB243 BB226 BB231:BB236 BB238:BB241 BB203 BB213">
    <cfRule type="cellIs" dxfId="26109" priority="373" operator="lessThan">
      <formula>0</formula>
    </cfRule>
    <cfRule type="cellIs" dxfId="26108" priority="374" operator="lessThan">
      <formula>-105575</formula>
    </cfRule>
  </conditionalFormatting>
  <conditionalFormatting sqref="BB235:BB243 BB231:BB233 BB220 BB212:BB213 BB225:BB226">
    <cfRule type="cellIs" dxfId="26107" priority="371" operator="lessThan">
      <formula>0</formula>
    </cfRule>
    <cfRule type="cellIs" dxfId="26106" priority="372" operator="lessThan">
      <formula>-105575</formula>
    </cfRule>
  </conditionalFormatting>
  <conditionalFormatting sqref="BB220:BB221 BB237:BB243 BB203 BB231:BB235 BB212:BB213 BB225:BB226">
    <cfRule type="cellIs" dxfId="26105" priority="369" operator="lessThan">
      <formula>0</formula>
    </cfRule>
    <cfRule type="cellIs" dxfId="26104" priority="370" operator="lessThan">
      <formula>-105575</formula>
    </cfRule>
  </conditionalFormatting>
  <conditionalFormatting sqref="BB220:BB221 BB237:BB240 BB242:BB243 BB225:BB226 BB231:BB235">
    <cfRule type="cellIs" dxfId="26103" priority="367" operator="lessThan">
      <formula>0</formula>
    </cfRule>
    <cfRule type="cellIs" dxfId="26102" priority="368" operator="lessThan">
      <formula>-105575</formula>
    </cfRule>
  </conditionalFormatting>
  <conditionalFormatting sqref="BB212 BB231 BB233:BB238 BB240:BB243 BB225">
    <cfRule type="cellIs" dxfId="26101" priority="365" operator="lessThan">
      <formula>0</formula>
    </cfRule>
    <cfRule type="cellIs" dxfId="26100" priority="366" operator="lessThan">
      <formula>-105575</formula>
    </cfRule>
  </conditionalFormatting>
  <conditionalFormatting sqref="BB237:BB243 BB231:BB235 BB220:BB221 BB225:BB226">
    <cfRule type="cellIs" dxfId="26099" priority="363" operator="lessThan">
      <formula>0</formula>
    </cfRule>
    <cfRule type="cellIs" dxfId="26098" priority="364" operator="lessThan">
      <formula>-105575</formula>
    </cfRule>
  </conditionalFormatting>
  <conditionalFormatting sqref="BB233:BB237 BB231 BB239:BB243">
    <cfRule type="cellIs" dxfId="26097" priority="361" operator="lessThan">
      <formula>0</formula>
    </cfRule>
    <cfRule type="cellIs" dxfId="26096" priority="362" operator="lessThan">
      <formula>-105575</formula>
    </cfRule>
  </conditionalFormatting>
  <conditionalFormatting sqref="BB233:BB237 BB231 BB239:BB243">
    <cfRule type="cellIs" dxfId="26095" priority="359" operator="lessThan">
      <formula>0</formula>
    </cfRule>
    <cfRule type="cellIs" dxfId="26094" priority="360" operator="lessThan">
      <formula>-105575</formula>
    </cfRule>
  </conditionalFormatting>
  <conditionalFormatting sqref="BB119:BB128 BB106:BB117 BB101:BB104 BB80:BB99">
    <cfRule type="cellIs" dxfId="26093" priority="357" operator="lessThan">
      <formula>0</formula>
    </cfRule>
    <cfRule type="cellIs" dxfId="26092" priority="358" operator="lessThan">
      <formula>-105575</formula>
    </cfRule>
  </conditionalFormatting>
  <conditionalFormatting sqref="BB130 BB132 BB134">
    <cfRule type="cellIs" dxfId="26091" priority="355" operator="lessThan">
      <formula>0</formula>
    </cfRule>
    <cfRule type="cellIs" dxfId="26090" priority="356" operator="lessThan">
      <formula>-105575</formula>
    </cfRule>
  </conditionalFormatting>
  <conditionalFormatting sqref="BB130 BB132 BB134">
    <cfRule type="cellIs" dxfId="26089" priority="353" operator="lessThan">
      <formula>0</formula>
    </cfRule>
    <cfRule type="cellIs" dxfId="26088" priority="354" operator="lessThan">
      <formula>-105575</formula>
    </cfRule>
  </conditionalFormatting>
  <conditionalFormatting sqref="BB129 BB131 BB133 BB135">
    <cfRule type="cellIs" dxfId="26087" priority="351" operator="lessThan">
      <formula>0</formula>
    </cfRule>
    <cfRule type="cellIs" dxfId="26086" priority="352" operator="lessThan">
      <formula>-105575</formula>
    </cfRule>
  </conditionalFormatting>
  <conditionalFormatting sqref="BB140 BB145 BB142:BB143 BB137:BB138">
    <cfRule type="cellIs" dxfId="26085" priority="349" operator="lessThan">
      <formula>0</formula>
    </cfRule>
    <cfRule type="cellIs" dxfId="26084" priority="350" operator="lessThan">
      <formula>-105575</formula>
    </cfRule>
  </conditionalFormatting>
  <conditionalFormatting sqref="BB149">
    <cfRule type="cellIs" dxfId="26083" priority="347" operator="lessThan">
      <formula>0</formula>
    </cfRule>
    <cfRule type="cellIs" dxfId="26082" priority="348" operator="lessThan">
      <formula>-105575</formula>
    </cfRule>
  </conditionalFormatting>
  <conditionalFormatting sqref="BB129:BB138 BB140:BB149">
    <cfRule type="cellIs" dxfId="26081" priority="345" operator="lessThan">
      <formula>0</formula>
    </cfRule>
    <cfRule type="cellIs" dxfId="26080" priority="346" operator="lessThan">
      <formula>-105575</formula>
    </cfRule>
  </conditionalFormatting>
  <conditionalFormatting sqref="BB86:BB87 BB89:BB91 BB141:BB149 BB124:BB133 BB107:BB110 BB112:BB117 BB119:BB122 BB135:BB138 BB101:BB104 BB80:BB84 BB94:BB99">
    <cfRule type="cellIs" dxfId="26079" priority="343" operator="lessThan">
      <formula>0</formula>
    </cfRule>
    <cfRule type="cellIs" dxfId="26078" priority="344" operator="lessThan">
      <formula>-105575</formula>
    </cfRule>
  </conditionalFormatting>
  <conditionalFormatting sqref="BB129 BB131 BB133 BB135">
    <cfRule type="cellIs" dxfId="26077" priority="341" operator="lessThan">
      <formula>0</formula>
    </cfRule>
    <cfRule type="cellIs" dxfId="26076" priority="342" operator="lessThan">
      <formula>-105575</formula>
    </cfRule>
  </conditionalFormatting>
  <conditionalFormatting sqref="BB146 BB144 BB141">
    <cfRule type="cellIs" dxfId="26075" priority="339" operator="lessThan">
      <formula>0</formula>
    </cfRule>
    <cfRule type="cellIs" dxfId="26074" priority="340" operator="lessThan">
      <formula>-105575</formula>
    </cfRule>
  </conditionalFormatting>
  <conditionalFormatting sqref="BB146 BB144 BB141">
    <cfRule type="cellIs" dxfId="26073" priority="337" operator="lessThan">
      <formula>0</formula>
    </cfRule>
    <cfRule type="cellIs" dxfId="26072" priority="338" operator="lessThan">
      <formula>-105575</formula>
    </cfRule>
  </conditionalFormatting>
  <conditionalFormatting sqref="BB140 BB145 BB142:BB143 BB137:BB138">
    <cfRule type="cellIs" dxfId="26071" priority="335" operator="lessThan">
      <formula>0</formula>
    </cfRule>
    <cfRule type="cellIs" dxfId="26070" priority="336" operator="lessThan">
      <formula>-105575</formula>
    </cfRule>
  </conditionalFormatting>
  <conditionalFormatting sqref="BB149">
    <cfRule type="cellIs" dxfId="26069" priority="333" operator="lessThan">
      <formula>0</formula>
    </cfRule>
    <cfRule type="cellIs" dxfId="26068" priority="334" operator="lessThan">
      <formula>-105575</formula>
    </cfRule>
  </conditionalFormatting>
  <conditionalFormatting sqref="BB86:BB87 BB89:BB91 BB141:BB149 BB124:BB133 BB107:BB110 BB112:BB117 BB119:BB122 BB135:BB138 BB101:BB104 BB80:BB84 BB94:BB99">
    <cfRule type="cellIs" dxfId="26067" priority="331" operator="lessThan">
      <formula>0</formula>
    </cfRule>
    <cfRule type="cellIs" dxfId="2606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6065" priority="329" operator="lessThan">
      <formula>0</formula>
    </cfRule>
    <cfRule type="cellIs" dxfId="26064" priority="330" operator="lessThan">
      <formula>-105575</formula>
    </cfRule>
  </conditionalFormatting>
  <conditionalFormatting sqref="BB41">
    <cfRule type="cellIs" dxfId="26063" priority="327" operator="lessThan">
      <formula>0</formula>
    </cfRule>
    <cfRule type="cellIs" dxfId="26062" priority="328" operator="lessThan">
      <formula>-105575</formula>
    </cfRule>
  </conditionalFormatting>
  <conditionalFormatting sqref="BB152:BB155">
    <cfRule type="cellIs" dxfId="26061" priority="325" operator="lessThan">
      <formula>0</formula>
    </cfRule>
    <cfRule type="cellIs" dxfId="26060" priority="326" operator="lessThan">
      <formula>-105575</formula>
    </cfRule>
  </conditionalFormatting>
  <conditionalFormatting sqref="BB152:BB155">
    <cfRule type="cellIs" dxfId="26059" priority="323" operator="lessThan">
      <formula>0</formula>
    </cfRule>
    <cfRule type="cellIs" dxfId="26058" priority="324" operator="lessThan">
      <formula>-105575</formula>
    </cfRule>
  </conditionalFormatting>
  <conditionalFormatting sqref="BB152:BB155">
    <cfRule type="cellIs" dxfId="26057" priority="321" operator="lessThan">
      <formula>0</formula>
    </cfRule>
    <cfRule type="cellIs" dxfId="26056" priority="322" operator="lessThan">
      <formula>-105575</formula>
    </cfRule>
  </conditionalFormatting>
  <conditionalFormatting sqref="BB157:BB158">
    <cfRule type="cellIs" dxfId="26055" priority="319" operator="lessThan">
      <formula>0</formula>
    </cfRule>
    <cfRule type="cellIs" dxfId="26054" priority="320" operator="lessThan">
      <formula>-105575</formula>
    </cfRule>
  </conditionalFormatting>
  <conditionalFormatting sqref="BB157:BB158">
    <cfRule type="cellIs" dxfId="26053" priority="317" operator="lessThan">
      <formula>0</formula>
    </cfRule>
    <cfRule type="cellIs" dxfId="26052" priority="318" operator="lessThan">
      <formula>-105575</formula>
    </cfRule>
  </conditionalFormatting>
  <conditionalFormatting sqref="BB157:BB158">
    <cfRule type="cellIs" dxfId="26051" priority="315" operator="lessThan">
      <formula>0</formula>
    </cfRule>
    <cfRule type="cellIs" dxfId="26050" priority="316" operator="lessThan">
      <formula>-105575</formula>
    </cfRule>
  </conditionalFormatting>
  <conditionalFormatting sqref="BB160:BB161">
    <cfRule type="cellIs" dxfId="26049" priority="313" operator="lessThan">
      <formula>0</formula>
    </cfRule>
    <cfRule type="cellIs" dxfId="26048" priority="314" operator="lessThan">
      <formula>-105575</formula>
    </cfRule>
  </conditionalFormatting>
  <conditionalFormatting sqref="BB160:BB161">
    <cfRule type="cellIs" dxfId="26047" priority="311" operator="lessThan">
      <formula>0</formula>
    </cfRule>
    <cfRule type="cellIs" dxfId="26046" priority="312" operator="lessThan">
      <formula>-105575</formula>
    </cfRule>
  </conditionalFormatting>
  <conditionalFormatting sqref="BB160:BB161">
    <cfRule type="cellIs" dxfId="26045" priority="309" operator="lessThan">
      <formula>0</formula>
    </cfRule>
    <cfRule type="cellIs" dxfId="26044" priority="310" operator="lessThan">
      <formula>-105575</formula>
    </cfRule>
  </conditionalFormatting>
  <conditionalFormatting sqref="BB164:BB167">
    <cfRule type="cellIs" dxfId="26043" priority="307" operator="lessThan">
      <formula>0</formula>
    </cfRule>
    <cfRule type="cellIs" dxfId="26042" priority="308" operator="lessThan">
      <formula>-105575</formula>
    </cfRule>
  </conditionalFormatting>
  <conditionalFormatting sqref="BB164:BB167">
    <cfRule type="cellIs" dxfId="26041" priority="305" operator="lessThan">
      <formula>0</formula>
    </cfRule>
    <cfRule type="cellIs" dxfId="26040" priority="306" operator="lessThan">
      <formula>-105575</formula>
    </cfRule>
  </conditionalFormatting>
  <conditionalFormatting sqref="BB164:BB167">
    <cfRule type="cellIs" dxfId="26039" priority="303" operator="lessThan">
      <formula>0</formula>
    </cfRule>
    <cfRule type="cellIs" dxfId="26038" priority="304" operator="lessThan">
      <formula>-105575</formula>
    </cfRule>
  </conditionalFormatting>
  <conditionalFormatting sqref="BB169:BB177">
    <cfRule type="cellIs" dxfId="26037" priority="301" operator="lessThan">
      <formula>0</formula>
    </cfRule>
    <cfRule type="cellIs" dxfId="26036" priority="302" operator="lessThan">
      <formula>-105575</formula>
    </cfRule>
  </conditionalFormatting>
  <conditionalFormatting sqref="BB169:BB177">
    <cfRule type="cellIs" dxfId="26035" priority="299" operator="lessThan">
      <formula>0</formula>
    </cfRule>
    <cfRule type="cellIs" dxfId="26034" priority="300" operator="lessThan">
      <formula>-105575</formula>
    </cfRule>
  </conditionalFormatting>
  <conditionalFormatting sqref="BB169:BB177">
    <cfRule type="cellIs" dxfId="26033" priority="297" operator="lessThan">
      <formula>0</formula>
    </cfRule>
    <cfRule type="cellIs" dxfId="26032" priority="298" operator="lessThan">
      <formula>-105575</formula>
    </cfRule>
  </conditionalFormatting>
  <conditionalFormatting sqref="BB179:BB180">
    <cfRule type="cellIs" dxfId="26031" priority="295" operator="lessThan">
      <formula>0</formula>
    </cfRule>
    <cfRule type="cellIs" dxfId="26030" priority="296" operator="lessThan">
      <formula>-105575</formula>
    </cfRule>
  </conditionalFormatting>
  <conditionalFormatting sqref="BB179:BB180">
    <cfRule type="cellIs" dxfId="26029" priority="293" operator="lessThan">
      <formula>0</formula>
    </cfRule>
    <cfRule type="cellIs" dxfId="26028" priority="294" operator="lessThan">
      <formula>-105575</formula>
    </cfRule>
  </conditionalFormatting>
  <conditionalFormatting sqref="BB179:BB180">
    <cfRule type="cellIs" dxfId="26027" priority="291" operator="lessThan">
      <formula>0</formula>
    </cfRule>
    <cfRule type="cellIs" dxfId="26026" priority="292" operator="lessThan">
      <formula>-105575</formula>
    </cfRule>
  </conditionalFormatting>
  <conditionalFormatting sqref="BB183:BB189">
    <cfRule type="cellIs" dxfId="26025" priority="289" operator="lessThan">
      <formula>0</formula>
    </cfRule>
    <cfRule type="cellIs" dxfId="26024" priority="290" operator="lessThan">
      <formula>-105575</formula>
    </cfRule>
  </conditionalFormatting>
  <conditionalFormatting sqref="BB183:BB189">
    <cfRule type="cellIs" dxfId="26023" priority="287" operator="lessThan">
      <formula>0</formula>
    </cfRule>
    <cfRule type="cellIs" dxfId="26022" priority="288" operator="lessThan">
      <formula>-105575</formula>
    </cfRule>
  </conditionalFormatting>
  <conditionalFormatting sqref="BB183:BB189">
    <cfRule type="cellIs" dxfId="26021" priority="285" operator="lessThan">
      <formula>0</formula>
    </cfRule>
    <cfRule type="cellIs" dxfId="26020" priority="286" operator="lessThan">
      <formula>-105575</formula>
    </cfRule>
  </conditionalFormatting>
  <conditionalFormatting sqref="BB191:BB192">
    <cfRule type="cellIs" dxfId="26019" priority="283" operator="lessThan">
      <formula>0</formula>
    </cfRule>
    <cfRule type="cellIs" dxfId="26018" priority="284" operator="lessThan">
      <formula>-105575</formula>
    </cfRule>
  </conditionalFormatting>
  <conditionalFormatting sqref="BB191:BB192">
    <cfRule type="cellIs" dxfId="26017" priority="281" operator="lessThan">
      <formula>0</formula>
    </cfRule>
    <cfRule type="cellIs" dxfId="26016" priority="282" operator="lessThan">
      <formula>-105575</formula>
    </cfRule>
  </conditionalFormatting>
  <conditionalFormatting sqref="BB191:BB192">
    <cfRule type="cellIs" dxfId="26015" priority="279" operator="lessThan">
      <formula>0</formula>
    </cfRule>
    <cfRule type="cellIs" dxfId="26014" priority="280" operator="lessThan">
      <formula>-105575</formula>
    </cfRule>
  </conditionalFormatting>
  <conditionalFormatting sqref="BB194:BB195">
    <cfRule type="cellIs" dxfId="26013" priority="277" operator="lessThan">
      <formula>0</formula>
    </cfRule>
    <cfRule type="cellIs" dxfId="26012" priority="278" operator="lessThan">
      <formula>-105575</formula>
    </cfRule>
  </conditionalFormatting>
  <conditionalFormatting sqref="BB194:BB195">
    <cfRule type="cellIs" dxfId="26011" priority="275" operator="lessThan">
      <formula>0</formula>
    </cfRule>
    <cfRule type="cellIs" dxfId="26010" priority="276" operator="lessThan">
      <formula>-105575</formula>
    </cfRule>
  </conditionalFormatting>
  <conditionalFormatting sqref="BB194:BB195">
    <cfRule type="cellIs" dxfId="26009" priority="273" operator="lessThan">
      <formula>0</formula>
    </cfRule>
    <cfRule type="cellIs" dxfId="26008" priority="274" operator="lessThan">
      <formula>-105575</formula>
    </cfRule>
  </conditionalFormatting>
  <conditionalFormatting sqref="BB199:BB202">
    <cfRule type="cellIs" dxfId="26007" priority="271" operator="lessThan">
      <formula>0</formula>
    </cfRule>
    <cfRule type="cellIs" dxfId="26006" priority="272" operator="lessThan">
      <formula>-105575</formula>
    </cfRule>
  </conditionalFormatting>
  <conditionalFormatting sqref="BB199:BB202">
    <cfRule type="cellIs" dxfId="26005" priority="269" operator="lessThan">
      <formula>0</formula>
    </cfRule>
    <cfRule type="cellIs" dxfId="26004" priority="270" operator="lessThan">
      <formula>-105575</formula>
    </cfRule>
  </conditionalFormatting>
  <conditionalFormatting sqref="BB199:BB202">
    <cfRule type="cellIs" dxfId="26003" priority="267" operator="lessThan">
      <formula>0</formula>
    </cfRule>
    <cfRule type="cellIs" dxfId="26002" priority="268" operator="lessThan">
      <formula>-105575</formula>
    </cfRule>
  </conditionalFormatting>
  <conditionalFormatting sqref="BB204:BB208">
    <cfRule type="cellIs" dxfId="26001" priority="265" operator="lessThan">
      <formula>0</formula>
    </cfRule>
    <cfRule type="cellIs" dxfId="26000" priority="266" operator="lessThan">
      <formula>-105575</formula>
    </cfRule>
  </conditionalFormatting>
  <conditionalFormatting sqref="BB204:BB208">
    <cfRule type="cellIs" dxfId="25999" priority="263" operator="lessThan">
      <formula>0</formula>
    </cfRule>
    <cfRule type="cellIs" dxfId="25998" priority="264" operator="lessThan">
      <formula>-105575</formula>
    </cfRule>
  </conditionalFormatting>
  <conditionalFormatting sqref="BB204:BB208">
    <cfRule type="cellIs" dxfId="25997" priority="261" operator="lessThan">
      <formula>0</formula>
    </cfRule>
    <cfRule type="cellIs" dxfId="25996" priority="262" operator="lessThan">
      <formula>-105575</formula>
    </cfRule>
  </conditionalFormatting>
  <conditionalFormatting sqref="BB210:BB211">
    <cfRule type="cellIs" dxfId="25995" priority="259" operator="lessThan">
      <formula>0</formula>
    </cfRule>
    <cfRule type="cellIs" dxfId="25994" priority="260" operator="lessThan">
      <formula>-105575</formula>
    </cfRule>
  </conditionalFormatting>
  <conditionalFormatting sqref="BB210:BB211">
    <cfRule type="cellIs" dxfId="25993" priority="257" operator="lessThan">
      <formula>0</formula>
    </cfRule>
    <cfRule type="cellIs" dxfId="25992" priority="258" operator="lessThan">
      <formula>-105575</formula>
    </cfRule>
  </conditionalFormatting>
  <conditionalFormatting sqref="BB210:BB211">
    <cfRule type="cellIs" dxfId="25991" priority="255" operator="lessThan">
      <formula>0</formula>
    </cfRule>
    <cfRule type="cellIs" dxfId="25990" priority="256" operator="lessThan">
      <formula>-105575</formula>
    </cfRule>
  </conditionalFormatting>
  <conditionalFormatting sqref="BB214:BB219">
    <cfRule type="cellIs" dxfId="25989" priority="253" operator="lessThan">
      <formula>0</formula>
    </cfRule>
    <cfRule type="cellIs" dxfId="25988" priority="254" operator="lessThan">
      <formula>-105575</formula>
    </cfRule>
  </conditionalFormatting>
  <conditionalFormatting sqref="BB214:BB219">
    <cfRule type="cellIs" dxfId="25987" priority="251" operator="lessThan">
      <formula>0</formula>
    </cfRule>
    <cfRule type="cellIs" dxfId="25986" priority="252" operator="lessThan">
      <formula>-105575</formula>
    </cfRule>
  </conditionalFormatting>
  <conditionalFormatting sqref="BB214:BB219">
    <cfRule type="cellIs" dxfId="25985" priority="249" operator="lessThan">
      <formula>0</formula>
    </cfRule>
    <cfRule type="cellIs" dxfId="25984" priority="250" operator="lessThan">
      <formula>-105575</formula>
    </cfRule>
  </conditionalFormatting>
  <conditionalFormatting sqref="BB222:BB224">
    <cfRule type="cellIs" dxfId="25983" priority="247" operator="lessThan">
      <formula>0</formula>
    </cfRule>
    <cfRule type="cellIs" dxfId="25982" priority="248" operator="lessThan">
      <formula>-105575</formula>
    </cfRule>
  </conditionalFormatting>
  <conditionalFormatting sqref="BB222:BB224">
    <cfRule type="cellIs" dxfId="25981" priority="245" operator="lessThan">
      <formula>0</formula>
    </cfRule>
    <cfRule type="cellIs" dxfId="25980" priority="246" operator="lessThan">
      <formula>-105575</formula>
    </cfRule>
  </conditionalFormatting>
  <conditionalFormatting sqref="BB222:BB224">
    <cfRule type="cellIs" dxfId="25979" priority="243" operator="lessThan">
      <formula>0</formula>
    </cfRule>
    <cfRule type="cellIs" dxfId="25978" priority="244" operator="lessThan">
      <formula>-105575</formula>
    </cfRule>
  </conditionalFormatting>
  <conditionalFormatting sqref="BB227:BB230">
    <cfRule type="cellIs" dxfId="25977" priority="241" operator="lessThan">
      <formula>0</formula>
    </cfRule>
    <cfRule type="cellIs" dxfId="25976" priority="242" operator="lessThan">
      <formula>-105575</formula>
    </cfRule>
  </conditionalFormatting>
  <conditionalFormatting sqref="BB227:BB230">
    <cfRule type="cellIs" dxfId="25975" priority="239" operator="lessThan">
      <formula>0</formula>
    </cfRule>
    <cfRule type="cellIs" dxfId="25974" priority="240" operator="lessThan">
      <formula>-105575</formula>
    </cfRule>
  </conditionalFormatting>
  <conditionalFormatting sqref="BB227:BB230">
    <cfRule type="cellIs" dxfId="25973" priority="237" operator="lessThan">
      <formula>0</formula>
    </cfRule>
    <cfRule type="cellIs" dxfId="25972" priority="238" operator="lessThan">
      <formula>-105575</formula>
    </cfRule>
  </conditionalFormatting>
  <conditionalFormatting sqref="BB246:BB249">
    <cfRule type="cellIs" dxfId="25971" priority="235" operator="lessThan">
      <formula>0</formula>
    </cfRule>
    <cfRule type="cellIs" dxfId="25970" priority="236" operator="lessThan">
      <formula>-105575</formula>
    </cfRule>
  </conditionalFormatting>
  <conditionalFormatting sqref="BB246:BB249">
    <cfRule type="cellIs" dxfId="25969" priority="233" operator="lessThan">
      <formula>0</formula>
    </cfRule>
    <cfRule type="cellIs" dxfId="25968" priority="234" operator="lessThan">
      <formula>-105575</formula>
    </cfRule>
  </conditionalFormatting>
  <conditionalFormatting sqref="BB246:BB249">
    <cfRule type="cellIs" dxfId="25967" priority="231" operator="lessThan">
      <formula>0</formula>
    </cfRule>
    <cfRule type="cellIs" dxfId="25966" priority="232" operator="lessThan">
      <formula>-105575</formula>
    </cfRule>
  </conditionalFormatting>
  <conditionalFormatting sqref="BB246:BB249">
    <cfRule type="cellIs" dxfId="25965" priority="229" operator="lessThan">
      <formula>0</formula>
    </cfRule>
    <cfRule type="cellIs" dxfId="25964" priority="230" operator="lessThan">
      <formula>-105575</formula>
    </cfRule>
  </conditionalFormatting>
  <conditionalFormatting sqref="BB246:BB249">
    <cfRule type="cellIs" dxfId="25963" priority="227" operator="lessThan">
      <formula>0</formula>
    </cfRule>
    <cfRule type="cellIs" dxfId="25962" priority="228" operator="lessThan">
      <formula>-105575</formula>
    </cfRule>
  </conditionalFormatting>
  <conditionalFormatting sqref="BB246:BB249">
    <cfRule type="cellIs" dxfId="25961" priority="225" operator="lessThan">
      <formula>0</formula>
    </cfRule>
    <cfRule type="cellIs" dxfId="25960" priority="226" operator="lessThan">
      <formula>-105575</formula>
    </cfRule>
  </conditionalFormatting>
  <conditionalFormatting sqref="BB246:BB249">
    <cfRule type="cellIs" dxfId="25959" priority="223" operator="lessThan">
      <formula>0</formula>
    </cfRule>
    <cfRule type="cellIs" dxfId="25958" priority="224" operator="lessThan">
      <formula>-105575</formula>
    </cfRule>
  </conditionalFormatting>
  <conditionalFormatting sqref="BB246:BB249">
    <cfRule type="cellIs" dxfId="25957" priority="221" operator="lessThan">
      <formula>0</formula>
    </cfRule>
    <cfRule type="cellIs" dxfId="25956" priority="222" operator="lessThan">
      <formula>-105575</formula>
    </cfRule>
  </conditionalFormatting>
  <conditionalFormatting sqref="BB246:BB249">
    <cfRule type="cellIs" dxfId="25955" priority="219" operator="lessThan">
      <formula>0</formula>
    </cfRule>
    <cfRule type="cellIs" dxfId="25954" priority="220" operator="lessThan">
      <formula>-105575</formula>
    </cfRule>
  </conditionalFormatting>
  <conditionalFormatting sqref="BB251:BB253">
    <cfRule type="cellIs" dxfId="25953" priority="217" operator="lessThan">
      <formula>0</formula>
    </cfRule>
    <cfRule type="cellIs" dxfId="25952" priority="218" operator="lessThan">
      <formula>-105575</formula>
    </cfRule>
  </conditionalFormatting>
  <conditionalFormatting sqref="BB251:BB253">
    <cfRule type="cellIs" dxfId="25951" priority="215" operator="lessThan">
      <formula>0</formula>
    </cfRule>
    <cfRule type="cellIs" dxfId="25950" priority="216" operator="lessThan">
      <formula>-105575</formula>
    </cfRule>
  </conditionalFormatting>
  <conditionalFormatting sqref="BB251:BB253">
    <cfRule type="cellIs" dxfId="25949" priority="213" operator="lessThan">
      <formula>0</formula>
    </cfRule>
    <cfRule type="cellIs" dxfId="25948" priority="214" operator="lessThan">
      <formula>-105575</formula>
    </cfRule>
  </conditionalFormatting>
  <conditionalFormatting sqref="BB251:BB253">
    <cfRule type="cellIs" dxfId="25947" priority="211" operator="lessThan">
      <formula>0</formula>
    </cfRule>
    <cfRule type="cellIs" dxfId="25946" priority="212" operator="lessThan">
      <formula>-105575</formula>
    </cfRule>
  </conditionalFormatting>
  <conditionalFormatting sqref="BB251:BB253">
    <cfRule type="cellIs" dxfId="25945" priority="209" operator="lessThan">
      <formula>0</formula>
    </cfRule>
    <cfRule type="cellIs" dxfId="25944" priority="210" operator="lessThan">
      <formula>-105575</formula>
    </cfRule>
  </conditionalFormatting>
  <conditionalFormatting sqref="BB251:BB253">
    <cfRule type="cellIs" dxfId="25943" priority="207" operator="lessThan">
      <formula>0</formula>
    </cfRule>
    <cfRule type="cellIs" dxfId="25942" priority="208" operator="lessThan">
      <formula>-105575</formula>
    </cfRule>
  </conditionalFormatting>
  <conditionalFormatting sqref="BB251:BB253">
    <cfRule type="cellIs" dxfId="25941" priority="205" operator="lessThan">
      <formula>0</formula>
    </cfRule>
    <cfRule type="cellIs" dxfId="25940" priority="206" operator="lessThan">
      <formula>-105575</formula>
    </cfRule>
  </conditionalFormatting>
  <conditionalFormatting sqref="BB251:BB253">
    <cfRule type="cellIs" dxfId="25939" priority="203" operator="lessThan">
      <formula>0</formula>
    </cfRule>
    <cfRule type="cellIs" dxfId="25938" priority="204" operator="lessThan">
      <formula>-105575</formula>
    </cfRule>
  </conditionalFormatting>
  <conditionalFormatting sqref="BB251:BB253">
    <cfRule type="cellIs" dxfId="25937" priority="201" operator="lessThan">
      <formula>0</formula>
    </cfRule>
    <cfRule type="cellIs" dxfId="25936" priority="202" operator="lessThan">
      <formula>-105575</formula>
    </cfRule>
  </conditionalFormatting>
  <conditionalFormatting sqref="BB255:BB257">
    <cfRule type="cellIs" dxfId="25935" priority="199" operator="lessThan">
      <formula>0</formula>
    </cfRule>
    <cfRule type="cellIs" dxfId="25934" priority="200" operator="lessThan">
      <formula>-105575</formula>
    </cfRule>
  </conditionalFormatting>
  <conditionalFormatting sqref="BB255:BB257">
    <cfRule type="cellIs" dxfId="25933" priority="197" operator="lessThan">
      <formula>0</formula>
    </cfRule>
    <cfRule type="cellIs" dxfId="25932" priority="198" operator="lessThan">
      <formula>-105575</formula>
    </cfRule>
  </conditionalFormatting>
  <conditionalFormatting sqref="BB255:BB257">
    <cfRule type="cellIs" dxfId="25931" priority="195" operator="lessThan">
      <formula>0</formula>
    </cfRule>
    <cfRule type="cellIs" dxfId="25930" priority="196" operator="lessThan">
      <formula>-105575</formula>
    </cfRule>
  </conditionalFormatting>
  <conditionalFormatting sqref="BB255:BB257">
    <cfRule type="cellIs" dxfId="25929" priority="193" operator="lessThan">
      <formula>0</formula>
    </cfRule>
    <cfRule type="cellIs" dxfId="25928" priority="194" operator="lessThan">
      <formula>-105575</formula>
    </cfRule>
  </conditionalFormatting>
  <conditionalFormatting sqref="BB255:BB257">
    <cfRule type="cellIs" dxfId="25927" priority="191" operator="lessThan">
      <formula>0</formula>
    </cfRule>
    <cfRule type="cellIs" dxfId="25926" priority="192" operator="lessThan">
      <formula>-105575</formula>
    </cfRule>
  </conditionalFormatting>
  <conditionalFormatting sqref="BB255:BB257">
    <cfRule type="cellIs" dxfId="25925" priority="189" operator="lessThan">
      <formula>0</formula>
    </cfRule>
    <cfRule type="cellIs" dxfId="25924" priority="190" operator="lessThan">
      <formula>-105575</formula>
    </cfRule>
  </conditionalFormatting>
  <conditionalFormatting sqref="BB255:BB257">
    <cfRule type="cellIs" dxfId="25923" priority="187" operator="lessThan">
      <formula>0</formula>
    </cfRule>
    <cfRule type="cellIs" dxfId="25922" priority="188" operator="lessThan">
      <formula>-105575</formula>
    </cfRule>
  </conditionalFormatting>
  <conditionalFormatting sqref="BB255:BB257">
    <cfRule type="cellIs" dxfId="25921" priority="185" operator="lessThan">
      <formula>0</formula>
    </cfRule>
    <cfRule type="cellIs" dxfId="25920" priority="186" operator="lessThan">
      <formula>-105575</formula>
    </cfRule>
  </conditionalFormatting>
  <conditionalFormatting sqref="BB255:BB257">
    <cfRule type="cellIs" dxfId="25919" priority="183" operator="lessThan">
      <formula>0</formula>
    </cfRule>
    <cfRule type="cellIs" dxfId="25918" priority="184" operator="lessThan">
      <formula>-105575</formula>
    </cfRule>
  </conditionalFormatting>
  <conditionalFormatting sqref="BB260:BB262">
    <cfRule type="cellIs" dxfId="25917" priority="181" operator="lessThan">
      <formula>0</formula>
    </cfRule>
    <cfRule type="cellIs" dxfId="25916" priority="182" operator="lessThan">
      <formula>-105575</formula>
    </cfRule>
  </conditionalFormatting>
  <conditionalFormatting sqref="BB260:BB262">
    <cfRule type="cellIs" dxfId="25915" priority="179" operator="lessThan">
      <formula>0</formula>
    </cfRule>
    <cfRule type="cellIs" dxfId="25914" priority="180" operator="lessThan">
      <formula>-105575</formula>
    </cfRule>
  </conditionalFormatting>
  <conditionalFormatting sqref="BB260:BB262">
    <cfRule type="cellIs" dxfId="25913" priority="177" operator="lessThan">
      <formula>0</formula>
    </cfRule>
    <cfRule type="cellIs" dxfId="25912" priority="178" operator="lessThan">
      <formula>-105575</formula>
    </cfRule>
  </conditionalFormatting>
  <conditionalFormatting sqref="BB260:BB262">
    <cfRule type="cellIs" dxfId="25911" priority="175" operator="lessThan">
      <formula>0</formula>
    </cfRule>
    <cfRule type="cellIs" dxfId="25910" priority="176" operator="lessThan">
      <formula>-105575</formula>
    </cfRule>
  </conditionalFormatting>
  <conditionalFormatting sqref="BB260:BB262">
    <cfRule type="cellIs" dxfId="25909" priority="173" operator="lessThan">
      <formula>0</formula>
    </cfRule>
    <cfRule type="cellIs" dxfId="25908" priority="174" operator="lessThan">
      <formula>-105575</formula>
    </cfRule>
  </conditionalFormatting>
  <conditionalFormatting sqref="BB260:BB262">
    <cfRule type="cellIs" dxfId="25907" priority="171" operator="lessThan">
      <formula>0</formula>
    </cfRule>
    <cfRule type="cellIs" dxfId="25906" priority="172" operator="lessThan">
      <formula>-105575</formula>
    </cfRule>
  </conditionalFormatting>
  <conditionalFormatting sqref="BB260:BB262">
    <cfRule type="cellIs" dxfId="25905" priority="169" operator="lessThan">
      <formula>0</formula>
    </cfRule>
    <cfRule type="cellIs" dxfId="25904" priority="170" operator="lessThan">
      <formula>-105575</formula>
    </cfRule>
  </conditionalFormatting>
  <conditionalFormatting sqref="BB260:BB262">
    <cfRule type="cellIs" dxfId="25903" priority="167" operator="lessThan">
      <formula>0</formula>
    </cfRule>
    <cfRule type="cellIs" dxfId="25902" priority="168" operator="lessThan">
      <formula>-105575</formula>
    </cfRule>
  </conditionalFormatting>
  <conditionalFormatting sqref="BB260:BB262">
    <cfRule type="cellIs" dxfId="25901" priority="165" operator="lessThan">
      <formula>0</formula>
    </cfRule>
    <cfRule type="cellIs" dxfId="25900" priority="166" operator="lessThan">
      <formula>-105575</formula>
    </cfRule>
  </conditionalFormatting>
  <conditionalFormatting sqref="BB264:BB267">
    <cfRule type="cellIs" dxfId="25899" priority="163" operator="lessThan">
      <formula>0</formula>
    </cfRule>
    <cfRule type="cellIs" dxfId="25898" priority="164" operator="lessThan">
      <formula>-105575</formula>
    </cfRule>
  </conditionalFormatting>
  <conditionalFormatting sqref="BB264:BB267">
    <cfRule type="cellIs" dxfId="25897" priority="161" operator="lessThan">
      <formula>0</formula>
    </cfRule>
    <cfRule type="cellIs" dxfId="25896" priority="162" operator="lessThan">
      <formula>-105575</formula>
    </cfRule>
  </conditionalFormatting>
  <conditionalFormatting sqref="BB264:BB267">
    <cfRule type="cellIs" dxfId="25895" priority="159" operator="lessThan">
      <formula>0</formula>
    </cfRule>
    <cfRule type="cellIs" dxfId="25894" priority="160" operator="lessThan">
      <formula>-105575</formula>
    </cfRule>
  </conditionalFormatting>
  <conditionalFormatting sqref="BB264:BB267">
    <cfRule type="cellIs" dxfId="25893" priority="157" operator="lessThan">
      <formula>0</formula>
    </cfRule>
    <cfRule type="cellIs" dxfId="25892" priority="158" operator="lessThan">
      <formula>-105575</formula>
    </cfRule>
  </conditionalFormatting>
  <conditionalFormatting sqref="BB264:BB267">
    <cfRule type="cellIs" dxfId="25891" priority="155" operator="lessThan">
      <formula>0</formula>
    </cfRule>
    <cfRule type="cellIs" dxfId="25890" priority="156" operator="lessThan">
      <formula>-105575</formula>
    </cfRule>
  </conditionalFormatting>
  <conditionalFormatting sqref="BB264:BB267">
    <cfRule type="cellIs" dxfId="25889" priority="153" operator="lessThan">
      <formula>0</formula>
    </cfRule>
    <cfRule type="cellIs" dxfId="25888" priority="154" operator="lessThan">
      <formula>-105575</formula>
    </cfRule>
  </conditionalFormatting>
  <conditionalFormatting sqref="BB264:BB267">
    <cfRule type="cellIs" dxfId="25887" priority="151" operator="lessThan">
      <formula>0</formula>
    </cfRule>
    <cfRule type="cellIs" dxfId="25886" priority="152" operator="lessThan">
      <formula>-105575</formula>
    </cfRule>
  </conditionalFormatting>
  <conditionalFormatting sqref="BB264:BB267">
    <cfRule type="cellIs" dxfId="25885" priority="149" operator="lessThan">
      <formula>0</formula>
    </cfRule>
    <cfRule type="cellIs" dxfId="25884" priority="150" operator="lessThan">
      <formula>-105575</formula>
    </cfRule>
  </conditionalFormatting>
  <conditionalFormatting sqref="BB264:BB267">
    <cfRule type="cellIs" dxfId="25883" priority="147" operator="lessThan">
      <formula>0</formula>
    </cfRule>
    <cfRule type="cellIs" dxfId="25882" priority="148" operator="lessThan">
      <formula>-105575</formula>
    </cfRule>
  </conditionalFormatting>
  <conditionalFormatting sqref="BB270:BB272">
    <cfRule type="cellIs" dxfId="25881" priority="145" operator="lessThan">
      <formula>0</formula>
    </cfRule>
    <cfRule type="cellIs" dxfId="25880" priority="146" operator="lessThan">
      <formula>-105575</formula>
    </cfRule>
  </conditionalFormatting>
  <conditionalFormatting sqref="BB270:BB272">
    <cfRule type="cellIs" dxfId="25879" priority="143" operator="lessThan">
      <formula>0</formula>
    </cfRule>
    <cfRule type="cellIs" dxfId="25878" priority="144" operator="lessThan">
      <formula>-105575</formula>
    </cfRule>
  </conditionalFormatting>
  <conditionalFormatting sqref="BB270:BB272">
    <cfRule type="cellIs" dxfId="25877" priority="141" operator="lessThan">
      <formula>0</formula>
    </cfRule>
    <cfRule type="cellIs" dxfId="25876" priority="142" operator="lessThan">
      <formula>-105575</formula>
    </cfRule>
  </conditionalFormatting>
  <conditionalFormatting sqref="BB270:BB272">
    <cfRule type="cellIs" dxfId="25875" priority="139" operator="lessThan">
      <formula>0</formula>
    </cfRule>
    <cfRule type="cellIs" dxfId="25874" priority="140" operator="lessThan">
      <formula>-105575</formula>
    </cfRule>
  </conditionalFormatting>
  <conditionalFormatting sqref="BB270:BB272">
    <cfRule type="cellIs" dxfId="25873" priority="137" operator="lessThan">
      <formula>0</formula>
    </cfRule>
    <cfRule type="cellIs" dxfId="25872" priority="138" operator="lessThan">
      <formula>-105575</formula>
    </cfRule>
  </conditionalFormatting>
  <conditionalFormatting sqref="BB270:BB272">
    <cfRule type="cellIs" dxfId="25871" priority="135" operator="lessThan">
      <formula>0</formula>
    </cfRule>
    <cfRule type="cellIs" dxfId="25870" priority="136" operator="lessThan">
      <formula>-105575</formula>
    </cfRule>
  </conditionalFormatting>
  <conditionalFormatting sqref="BB270:BB272">
    <cfRule type="cellIs" dxfId="25869" priority="133" operator="lessThan">
      <formula>0</formula>
    </cfRule>
    <cfRule type="cellIs" dxfId="25868" priority="134" operator="lessThan">
      <formula>-105575</formula>
    </cfRule>
  </conditionalFormatting>
  <conditionalFormatting sqref="BB270:BB272">
    <cfRule type="cellIs" dxfId="25867" priority="131" operator="lessThan">
      <formula>0</formula>
    </cfRule>
    <cfRule type="cellIs" dxfId="25866" priority="132" operator="lessThan">
      <formula>-105575</formula>
    </cfRule>
  </conditionalFormatting>
  <conditionalFormatting sqref="BB270:BB272">
    <cfRule type="cellIs" dxfId="25865" priority="129" operator="lessThan">
      <formula>0</formula>
    </cfRule>
    <cfRule type="cellIs" dxfId="25864" priority="130" operator="lessThan">
      <formula>-105575</formula>
    </cfRule>
  </conditionalFormatting>
  <conditionalFormatting sqref="BB274:BB275">
    <cfRule type="cellIs" dxfId="25863" priority="127" operator="lessThan">
      <formula>0</formula>
    </cfRule>
    <cfRule type="cellIs" dxfId="25862" priority="128" operator="lessThan">
      <formula>-105575</formula>
    </cfRule>
  </conditionalFormatting>
  <conditionalFormatting sqref="BB274:BB275">
    <cfRule type="cellIs" dxfId="25861" priority="125" operator="lessThan">
      <formula>0</formula>
    </cfRule>
    <cfRule type="cellIs" dxfId="25860" priority="126" operator="lessThan">
      <formula>-105575</formula>
    </cfRule>
  </conditionalFormatting>
  <conditionalFormatting sqref="BB274:BB275">
    <cfRule type="cellIs" dxfId="25859" priority="123" operator="lessThan">
      <formula>0</formula>
    </cfRule>
    <cfRule type="cellIs" dxfId="25858" priority="124" operator="lessThan">
      <formula>-105575</formula>
    </cfRule>
  </conditionalFormatting>
  <conditionalFormatting sqref="BB274:BB275">
    <cfRule type="cellIs" dxfId="25857" priority="121" operator="lessThan">
      <formula>0</formula>
    </cfRule>
    <cfRule type="cellIs" dxfId="25856" priority="122" operator="lessThan">
      <formula>-105575</formula>
    </cfRule>
  </conditionalFormatting>
  <conditionalFormatting sqref="BB274:BB275">
    <cfRule type="cellIs" dxfId="25855" priority="119" operator="lessThan">
      <formula>0</formula>
    </cfRule>
    <cfRule type="cellIs" dxfId="25854" priority="120" operator="lessThan">
      <formula>-105575</formula>
    </cfRule>
  </conditionalFormatting>
  <conditionalFormatting sqref="BB274:BB275">
    <cfRule type="cellIs" dxfId="25853" priority="117" operator="lessThan">
      <formula>0</formula>
    </cfRule>
    <cfRule type="cellIs" dxfId="25852" priority="118" operator="lessThan">
      <formula>-105575</formula>
    </cfRule>
  </conditionalFormatting>
  <conditionalFormatting sqref="BB274:BB275">
    <cfRule type="cellIs" dxfId="25851" priority="115" operator="lessThan">
      <formula>0</formula>
    </cfRule>
    <cfRule type="cellIs" dxfId="25850" priority="116" operator="lessThan">
      <formula>-105575</formula>
    </cfRule>
  </conditionalFormatting>
  <conditionalFormatting sqref="BB274:BB275">
    <cfRule type="cellIs" dxfId="25849" priority="113" operator="lessThan">
      <formula>0</formula>
    </cfRule>
    <cfRule type="cellIs" dxfId="25848" priority="114" operator="lessThan">
      <formula>-105575</formula>
    </cfRule>
  </conditionalFormatting>
  <conditionalFormatting sqref="BB274:BB275">
    <cfRule type="cellIs" dxfId="25847" priority="111" operator="lessThan">
      <formula>0</formula>
    </cfRule>
    <cfRule type="cellIs" dxfId="25846" priority="112" operator="lessThan">
      <formula>-105575</formula>
    </cfRule>
  </conditionalFormatting>
  <conditionalFormatting sqref="BB278:BB282">
    <cfRule type="cellIs" dxfId="25845" priority="109" operator="lessThan">
      <formula>0</formula>
    </cfRule>
    <cfRule type="cellIs" dxfId="25844" priority="110" operator="lessThan">
      <formula>-105575</formula>
    </cfRule>
  </conditionalFormatting>
  <conditionalFormatting sqref="BB278:BB282">
    <cfRule type="cellIs" dxfId="25843" priority="107" operator="lessThan">
      <formula>0</formula>
    </cfRule>
    <cfRule type="cellIs" dxfId="25842" priority="108" operator="lessThan">
      <formula>-105575</formula>
    </cfRule>
  </conditionalFormatting>
  <conditionalFormatting sqref="BB278:BB282">
    <cfRule type="cellIs" dxfId="25841" priority="105" operator="lessThan">
      <formula>0</formula>
    </cfRule>
    <cfRule type="cellIs" dxfId="25840" priority="106" operator="lessThan">
      <formula>-105575</formula>
    </cfRule>
  </conditionalFormatting>
  <conditionalFormatting sqref="BB278:BB282">
    <cfRule type="cellIs" dxfId="25839" priority="103" operator="lessThan">
      <formula>0</formula>
    </cfRule>
    <cfRule type="cellIs" dxfId="25838" priority="104" operator="lessThan">
      <formula>-105575</formula>
    </cfRule>
  </conditionalFormatting>
  <conditionalFormatting sqref="BB278:BB282">
    <cfRule type="cellIs" dxfId="25837" priority="101" operator="lessThan">
      <formula>0</formula>
    </cfRule>
    <cfRule type="cellIs" dxfId="25836" priority="102" operator="lessThan">
      <formula>-105575</formula>
    </cfRule>
  </conditionalFormatting>
  <conditionalFormatting sqref="BB278:BB282">
    <cfRule type="cellIs" dxfId="25835" priority="99" operator="lessThan">
      <formula>0</formula>
    </cfRule>
    <cfRule type="cellIs" dxfId="25834" priority="100" operator="lessThan">
      <formula>-105575</formula>
    </cfRule>
  </conditionalFormatting>
  <conditionalFormatting sqref="BB278:BB282">
    <cfRule type="cellIs" dxfId="25833" priority="97" operator="lessThan">
      <formula>0</formula>
    </cfRule>
    <cfRule type="cellIs" dxfId="25832" priority="98" operator="lessThan">
      <formula>-105575</formula>
    </cfRule>
  </conditionalFormatting>
  <conditionalFormatting sqref="BB278:BB282">
    <cfRule type="cellIs" dxfId="25831" priority="95" operator="lessThan">
      <formula>0</formula>
    </cfRule>
    <cfRule type="cellIs" dxfId="25830" priority="96" operator="lessThan">
      <formula>-105575</formula>
    </cfRule>
  </conditionalFormatting>
  <conditionalFormatting sqref="BB278:BB282">
    <cfRule type="cellIs" dxfId="25829" priority="93" operator="lessThan">
      <formula>0</formula>
    </cfRule>
    <cfRule type="cellIs" dxfId="25828" priority="94" operator="lessThan">
      <formula>-105575</formula>
    </cfRule>
  </conditionalFormatting>
  <conditionalFormatting sqref="BB285:BB288">
    <cfRule type="cellIs" dxfId="25827" priority="91" operator="lessThan">
      <formula>0</formula>
    </cfRule>
    <cfRule type="cellIs" dxfId="25826" priority="92" operator="lessThan">
      <formula>-105575</formula>
    </cfRule>
  </conditionalFormatting>
  <conditionalFormatting sqref="BB285:BB288">
    <cfRule type="cellIs" dxfId="25825" priority="89" operator="lessThan">
      <formula>0</formula>
    </cfRule>
    <cfRule type="cellIs" dxfId="25824" priority="90" operator="lessThan">
      <formula>-105575</formula>
    </cfRule>
  </conditionalFormatting>
  <conditionalFormatting sqref="BB285:BB288">
    <cfRule type="cellIs" dxfId="25823" priority="87" operator="lessThan">
      <formula>0</formula>
    </cfRule>
    <cfRule type="cellIs" dxfId="25822" priority="88" operator="lessThan">
      <formula>-105575</formula>
    </cfRule>
  </conditionalFormatting>
  <conditionalFormatting sqref="BB285:BB288">
    <cfRule type="cellIs" dxfId="25821" priority="85" operator="lessThan">
      <formula>0</formula>
    </cfRule>
    <cfRule type="cellIs" dxfId="25820" priority="86" operator="lessThan">
      <formula>-105575</formula>
    </cfRule>
  </conditionalFormatting>
  <conditionalFormatting sqref="BB285:BB288">
    <cfRule type="cellIs" dxfId="25819" priority="83" operator="lessThan">
      <formula>0</formula>
    </cfRule>
    <cfRule type="cellIs" dxfId="25818" priority="84" operator="lessThan">
      <formula>-105575</formula>
    </cfRule>
  </conditionalFormatting>
  <conditionalFormatting sqref="BB285:BB288">
    <cfRule type="cellIs" dxfId="25817" priority="81" operator="lessThan">
      <formula>0</formula>
    </cfRule>
    <cfRule type="cellIs" dxfId="25816" priority="82" operator="lessThan">
      <formula>-105575</formula>
    </cfRule>
  </conditionalFormatting>
  <conditionalFormatting sqref="BB285:BB288">
    <cfRule type="cellIs" dxfId="25815" priority="79" operator="lessThan">
      <formula>0</formula>
    </cfRule>
    <cfRule type="cellIs" dxfId="25814" priority="80" operator="lessThan">
      <formula>-105575</formula>
    </cfRule>
  </conditionalFormatting>
  <conditionalFormatting sqref="BB285:BB288">
    <cfRule type="cellIs" dxfId="25813" priority="77" operator="lessThan">
      <formula>0</formula>
    </cfRule>
    <cfRule type="cellIs" dxfId="25812" priority="78" operator="lessThan">
      <formula>-105575</formula>
    </cfRule>
  </conditionalFormatting>
  <conditionalFormatting sqref="BB285:BB288">
    <cfRule type="cellIs" dxfId="25811" priority="75" operator="lessThan">
      <formula>0</formula>
    </cfRule>
    <cfRule type="cellIs" dxfId="25810" priority="76" operator="lessThan">
      <formula>-105575</formula>
    </cfRule>
  </conditionalFormatting>
  <conditionalFormatting sqref="BB80:BB84">
    <cfRule type="cellIs" dxfId="25809" priority="73" operator="lessThan">
      <formula>0</formula>
    </cfRule>
    <cfRule type="cellIs" dxfId="25808" priority="74" operator="lessThan">
      <formula>-105575</formula>
    </cfRule>
  </conditionalFormatting>
  <conditionalFormatting sqref="BB86:BB87">
    <cfRule type="cellIs" dxfId="25807" priority="71" operator="lessThan">
      <formula>0</formula>
    </cfRule>
    <cfRule type="cellIs" dxfId="25806" priority="72" operator="lessThan">
      <formula>-105575</formula>
    </cfRule>
  </conditionalFormatting>
  <conditionalFormatting sqref="BB89:BB91">
    <cfRule type="cellIs" dxfId="25805" priority="69" operator="lessThan">
      <formula>0</formula>
    </cfRule>
    <cfRule type="cellIs" dxfId="25804" priority="70" operator="lessThan">
      <formula>-105575</formula>
    </cfRule>
  </conditionalFormatting>
  <conditionalFormatting sqref="BB94:BB98">
    <cfRule type="cellIs" dxfId="25803" priority="67" operator="lessThan">
      <formula>0</formula>
    </cfRule>
    <cfRule type="cellIs" dxfId="25802" priority="68" operator="lessThan">
      <formula>-105575</formula>
    </cfRule>
  </conditionalFormatting>
  <conditionalFormatting sqref="BB101:BB104">
    <cfRule type="cellIs" dxfId="25801" priority="65" operator="lessThan">
      <formula>0</formula>
    </cfRule>
    <cfRule type="cellIs" dxfId="25800" priority="66" operator="lessThan">
      <formula>-105575</formula>
    </cfRule>
  </conditionalFormatting>
  <conditionalFormatting sqref="BB107:BB109">
    <cfRule type="cellIs" dxfId="25799" priority="63" operator="lessThan">
      <formula>0</formula>
    </cfRule>
    <cfRule type="cellIs" dxfId="25798" priority="64" operator="lessThan">
      <formula>-105575</formula>
    </cfRule>
  </conditionalFormatting>
  <conditionalFormatting sqref="BB112:BB116">
    <cfRule type="cellIs" dxfId="25797" priority="61" operator="lessThan">
      <formula>0</formula>
    </cfRule>
    <cfRule type="cellIs" dxfId="25796" priority="62" operator="lessThan">
      <formula>-105575</formula>
    </cfRule>
  </conditionalFormatting>
  <conditionalFormatting sqref="BB119:BB121">
    <cfRule type="cellIs" dxfId="25795" priority="59" operator="lessThan">
      <formula>0</formula>
    </cfRule>
    <cfRule type="cellIs" dxfId="25794" priority="60" operator="lessThan">
      <formula>-105575</formula>
    </cfRule>
  </conditionalFormatting>
  <conditionalFormatting sqref="BB124:BB132">
    <cfRule type="cellIs" dxfId="25793" priority="57" operator="lessThan">
      <formula>0</formula>
    </cfRule>
    <cfRule type="cellIs" dxfId="25792" priority="58" operator="lessThan">
      <formula>-105575</formula>
    </cfRule>
  </conditionalFormatting>
  <conditionalFormatting sqref="BB135:BB138">
    <cfRule type="cellIs" dxfId="25791" priority="55" operator="lessThan">
      <formula>0</formula>
    </cfRule>
    <cfRule type="cellIs" dxfId="25790" priority="56" operator="lessThan">
      <formula>-105575</formula>
    </cfRule>
  </conditionalFormatting>
  <conditionalFormatting sqref="BB141:BB148">
    <cfRule type="cellIs" dxfId="25789" priority="53" operator="lessThan">
      <formula>0</formula>
    </cfRule>
    <cfRule type="cellIs" dxfId="25788" priority="54" operator="lessThan">
      <formula>-105575</formula>
    </cfRule>
  </conditionalFormatting>
  <conditionalFormatting sqref="BB152:BB155">
    <cfRule type="cellIs" dxfId="25787" priority="51" operator="lessThan">
      <formula>0</formula>
    </cfRule>
    <cfRule type="cellIs" dxfId="25786" priority="52" operator="lessThan">
      <formula>-105575</formula>
    </cfRule>
  </conditionalFormatting>
  <conditionalFormatting sqref="BB157:BB158">
    <cfRule type="cellIs" dxfId="25785" priority="49" operator="lessThan">
      <formula>0</formula>
    </cfRule>
    <cfRule type="cellIs" dxfId="25784" priority="50" operator="lessThan">
      <formula>-105575</formula>
    </cfRule>
  </conditionalFormatting>
  <conditionalFormatting sqref="BB160:BB161">
    <cfRule type="cellIs" dxfId="25783" priority="47" operator="lessThan">
      <formula>0</formula>
    </cfRule>
    <cfRule type="cellIs" dxfId="25782" priority="48" operator="lessThan">
      <formula>-105575</formula>
    </cfRule>
  </conditionalFormatting>
  <conditionalFormatting sqref="BB164:BB167">
    <cfRule type="cellIs" dxfId="25781" priority="45" operator="lessThan">
      <formula>0</formula>
    </cfRule>
    <cfRule type="cellIs" dxfId="25780" priority="46" operator="lessThan">
      <formula>-105575</formula>
    </cfRule>
  </conditionalFormatting>
  <conditionalFormatting sqref="BB169:BB177">
    <cfRule type="cellIs" dxfId="25779" priority="43" operator="lessThan">
      <formula>0</formula>
    </cfRule>
    <cfRule type="cellIs" dxfId="25778" priority="44" operator="lessThan">
      <formula>-105575</formula>
    </cfRule>
  </conditionalFormatting>
  <conditionalFormatting sqref="BB179:BB180">
    <cfRule type="cellIs" dxfId="25777" priority="41" operator="lessThan">
      <formula>0</formula>
    </cfRule>
    <cfRule type="cellIs" dxfId="25776" priority="42" operator="lessThan">
      <formula>-105575</formula>
    </cfRule>
  </conditionalFormatting>
  <conditionalFormatting sqref="BB183:BB189">
    <cfRule type="cellIs" dxfId="25775" priority="39" operator="lessThan">
      <formula>0</formula>
    </cfRule>
    <cfRule type="cellIs" dxfId="25774" priority="40" operator="lessThan">
      <formula>-105575</formula>
    </cfRule>
  </conditionalFormatting>
  <conditionalFormatting sqref="BB191:BB192">
    <cfRule type="cellIs" dxfId="25773" priority="37" operator="lessThan">
      <formula>0</formula>
    </cfRule>
    <cfRule type="cellIs" dxfId="25772" priority="38" operator="lessThan">
      <formula>-105575</formula>
    </cfRule>
  </conditionalFormatting>
  <conditionalFormatting sqref="BB194:BB195">
    <cfRule type="cellIs" dxfId="25771" priority="35" operator="lessThan">
      <formula>0</formula>
    </cfRule>
    <cfRule type="cellIs" dxfId="25770" priority="36" operator="lessThan">
      <formula>-105575</formula>
    </cfRule>
  </conditionalFormatting>
  <conditionalFormatting sqref="BB199:BB202">
    <cfRule type="cellIs" dxfId="25769" priority="33" operator="lessThan">
      <formula>0</formula>
    </cfRule>
    <cfRule type="cellIs" dxfId="25768" priority="34" operator="lessThan">
      <formula>-105575</formula>
    </cfRule>
  </conditionalFormatting>
  <conditionalFormatting sqref="BB204:BB208">
    <cfRule type="cellIs" dxfId="25767" priority="31" operator="lessThan">
      <formula>0</formula>
    </cfRule>
    <cfRule type="cellIs" dxfId="25766" priority="32" operator="lessThan">
      <formula>-105575</formula>
    </cfRule>
  </conditionalFormatting>
  <conditionalFormatting sqref="BB210:BB211">
    <cfRule type="cellIs" dxfId="25765" priority="29" operator="lessThan">
      <formula>0</formula>
    </cfRule>
    <cfRule type="cellIs" dxfId="25764" priority="30" operator="lessThan">
      <formula>-105575</formula>
    </cfRule>
  </conditionalFormatting>
  <conditionalFormatting sqref="BB214:BB219">
    <cfRule type="cellIs" dxfId="25763" priority="27" operator="lessThan">
      <formula>0</formula>
    </cfRule>
    <cfRule type="cellIs" dxfId="25762" priority="28" operator="lessThan">
      <formula>-105575</formula>
    </cfRule>
  </conditionalFormatting>
  <conditionalFormatting sqref="BB222:BB224">
    <cfRule type="cellIs" dxfId="25761" priority="25" operator="lessThan">
      <formula>0</formula>
    </cfRule>
    <cfRule type="cellIs" dxfId="25760" priority="26" operator="lessThan">
      <formula>-105575</formula>
    </cfRule>
  </conditionalFormatting>
  <conditionalFormatting sqref="BB227:BB230">
    <cfRule type="cellIs" dxfId="25759" priority="23" operator="lessThan">
      <formula>0</formula>
    </cfRule>
    <cfRule type="cellIs" dxfId="25758" priority="24" operator="lessThan">
      <formula>-105575</formula>
    </cfRule>
  </conditionalFormatting>
  <conditionalFormatting sqref="BB233:BB236">
    <cfRule type="cellIs" dxfId="25757" priority="21" operator="lessThan">
      <formula>0</formula>
    </cfRule>
    <cfRule type="cellIs" dxfId="25756" priority="22" operator="lessThan">
      <formula>-105575</formula>
    </cfRule>
  </conditionalFormatting>
  <conditionalFormatting sqref="BB239:BB242">
    <cfRule type="cellIs" dxfId="25755" priority="19" operator="lessThan">
      <formula>0</formula>
    </cfRule>
    <cfRule type="cellIs" dxfId="25754" priority="20" operator="lessThan">
      <formula>-105575</formula>
    </cfRule>
  </conditionalFormatting>
  <conditionalFormatting sqref="BB246:BB249">
    <cfRule type="cellIs" dxfId="25753" priority="17" operator="lessThan">
      <formula>0</formula>
    </cfRule>
    <cfRule type="cellIs" dxfId="25752" priority="18" operator="lessThan">
      <formula>-105575</formula>
    </cfRule>
  </conditionalFormatting>
  <conditionalFormatting sqref="BB251:BB253">
    <cfRule type="cellIs" dxfId="25751" priority="15" operator="lessThan">
      <formula>0</formula>
    </cfRule>
    <cfRule type="cellIs" dxfId="25750" priority="16" operator="lessThan">
      <formula>-105575</formula>
    </cfRule>
  </conditionalFormatting>
  <conditionalFormatting sqref="BB255:BB257">
    <cfRule type="cellIs" dxfId="25749" priority="13" operator="lessThan">
      <formula>0</formula>
    </cfRule>
    <cfRule type="cellIs" dxfId="25748" priority="14" operator="lessThan">
      <formula>-105575</formula>
    </cfRule>
  </conditionalFormatting>
  <conditionalFormatting sqref="BB260:BB262">
    <cfRule type="cellIs" dxfId="25747" priority="11" operator="lessThan">
      <formula>0</formula>
    </cfRule>
    <cfRule type="cellIs" dxfId="25746" priority="12" operator="lessThan">
      <formula>-105575</formula>
    </cfRule>
  </conditionalFormatting>
  <conditionalFormatting sqref="BB264:BB267">
    <cfRule type="cellIs" dxfId="25745" priority="9" operator="lessThan">
      <formula>0</formula>
    </cfRule>
    <cfRule type="cellIs" dxfId="25744" priority="10" operator="lessThan">
      <formula>-105575</formula>
    </cfRule>
  </conditionalFormatting>
  <conditionalFormatting sqref="BB270:BB272">
    <cfRule type="cellIs" dxfId="25743" priority="7" operator="lessThan">
      <formula>0</formula>
    </cfRule>
    <cfRule type="cellIs" dxfId="25742" priority="8" operator="lessThan">
      <formula>-105575</formula>
    </cfRule>
  </conditionalFormatting>
  <conditionalFormatting sqref="BB274:BB275">
    <cfRule type="cellIs" dxfId="25741" priority="5" operator="lessThan">
      <formula>0</formula>
    </cfRule>
    <cfRule type="cellIs" dxfId="25740" priority="6" operator="lessThan">
      <formula>-105575</formula>
    </cfRule>
  </conditionalFormatting>
  <conditionalFormatting sqref="BB278:BB282">
    <cfRule type="cellIs" dxfId="25739" priority="3" operator="lessThan">
      <formula>0</formula>
    </cfRule>
    <cfRule type="cellIs" dxfId="25738" priority="4" operator="lessThan">
      <formula>-105575</formula>
    </cfRule>
  </conditionalFormatting>
  <conditionalFormatting sqref="BB285:BB288">
    <cfRule type="cellIs" dxfId="25737" priority="1" operator="lessThan">
      <formula>0</formula>
    </cfRule>
    <cfRule type="cellIs" dxfId="25736" priority="2" operator="lessThan">
      <formula>-105575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F292"/>
  <sheetViews>
    <sheetView topLeftCell="AO1" zoomScale="60" zoomScaleNormal="60" workbookViewId="0">
      <selection activeCell="AQ3" sqref="AQ3:BB4"/>
    </sheetView>
  </sheetViews>
  <sheetFormatPr defaultColWidth="8.88671875" defaultRowHeight="51.6" customHeight="1"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18" width="14.33203125" style="239" customWidth="1" outlineLevel="2"/>
    <col min="19" max="19" width="14.6640625" style="239" customWidth="1" outlineLevel="2"/>
    <col min="20" max="20" width="12.109375" style="239" customWidth="1" outlineLevel="2"/>
    <col min="21" max="21" width="14.3320312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5.5546875" style="235" customWidth="1"/>
    <col min="55" max="58" width="9.109375" style="167" customWidth="1"/>
    <col min="59" max="16384" width="8.88671875" style="169"/>
  </cols>
  <sheetData>
    <row r="1" spans="1:58" s="183" customFormat="1" ht="51.6" customHeight="1">
      <c r="A1" s="115"/>
      <c r="B1" s="391" t="s">
        <v>566</v>
      </c>
      <c r="C1" s="391"/>
      <c r="D1" s="391"/>
      <c r="E1" s="391"/>
      <c r="F1" s="391"/>
      <c r="G1" s="391"/>
      <c r="H1" s="391"/>
      <c r="I1" s="283"/>
      <c r="J1" s="283"/>
      <c r="K1" s="283"/>
      <c r="L1" s="28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51.6"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533</v>
      </c>
      <c r="AR2" s="402"/>
      <c r="AS2" s="402"/>
      <c r="AT2" s="402"/>
      <c r="AU2" s="402"/>
      <c r="AV2" s="402"/>
      <c r="AW2" s="402"/>
      <c r="AX2" s="402"/>
      <c r="AY2" s="402"/>
      <c r="AZ2" s="402"/>
      <c r="BA2" s="402"/>
      <c r="BB2" s="403"/>
      <c r="BC2" s="169"/>
      <c r="BD2" s="169"/>
      <c r="BE2" s="169"/>
      <c r="BF2" s="169"/>
    </row>
    <row r="3" spans="1:58" s="79" customFormat="1" ht="51.6"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51.6" customHeight="1">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51.6" customHeight="1">
      <c r="A5" s="120"/>
      <c r="B5" s="398" t="s">
        <v>312</v>
      </c>
      <c r="C5" s="387"/>
      <c r="D5" s="387"/>
      <c r="E5" s="388"/>
      <c r="F5" s="339"/>
      <c r="G5" s="339"/>
      <c r="H5" s="113" t="s">
        <v>58</v>
      </c>
      <c r="I5" s="243"/>
      <c r="J5" s="243"/>
      <c r="K5" s="243"/>
      <c r="L5" s="243">
        <f>SUM(L6+L16+L20+L40+L45+L61)</f>
        <v>2010117068.5714285</v>
      </c>
      <c r="M5" s="243">
        <f>SUM(M6+M16+M20+M40+M45+M61)</f>
        <v>335689550.45142853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4293000</v>
      </c>
      <c r="AC5" s="243">
        <f t="shared" si="0"/>
        <v>1474930692</v>
      </c>
      <c r="AD5" s="243">
        <f t="shared" si="0"/>
        <v>0</v>
      </c>
      <c r="AE5" s="243">
        <f t="shared" si="0"/>
        <v>85890600</v>
      </c>
      <c r="AF5" s="243">
        <f t="shared" si="0"/>
        <v>1568111792</v>
      </c>
      <c r="AG5" s="243"/>
      <c r="AH5" s="243"/>
      <c r="AI5" s="243"/>
      <c r="AJ5" s="243">
        <f>SUM(AJ6+AJ16+AJ20+AJ40+AJ45+AJ61)</f>
        <v>0</v>
      </c>
      <c r="AK5" s="243">
        <f>SUM(AK6+AK16+AK20+AK40+AK45+AK61)</f>
        <v>0</v>
      </c>
      <c r="AL5" s="243">
        <f>SUM(AL6+AL16+AL20+AL40+AL45+AL61)</f>
        <v>650000000</v>
      </c>
      <c r="AM5" s="243">
        <f>SUM(AM6+AM16+AM20+AM40+AM45+AM61)</f>
        <v>653240000</v>
      </c>
      <c r="AN5" s="243">
        <f>SUM(AN6+AN16+AN20+AN40+AN45+AN61)</f>
        <v>97986000</v>
      </c>
      <c r="AO5" s="243"/>
      <c r="AP5" s="244"/>
      <c r="AQ5" s="245">
        <f>SUM(AQ6+AQ16+AQ20+AQ40+AQ45+AQ61)</f>
        <v>2345806619.0228567</v>
      </c>
      <c r="AR5" s="245">
        <f>SUM(AR6+AR16+AR20+AR40+AR45+AR61)</f>
        <v>1568111792</v>
      </c>
      <c r="AS5" s="245">
        <f>SUM(AS6+AS16+AS20+AS40+AS45+AS61)</f>
        <v>751226000</v>
      </c>
      <c r="AT5" s="245">
        <f>SUM(AT6+AT16+AT20+AT40+AT45+AT61)</f>
        <v>4665144411.0228577</v>
      </c>
      <c r="AU5" s="245">
        <f t="shared" ref="AU5:BB5" si="1">SUM(AU6+AU16+AU20+AU40+AU45+AU61)</f>
        <v>3901513801.0228572</v>
      </c>
      <c r="AV5" s="245">
        <f t="shared" si="1"/>
        <v>0</v>
      </c>
      <c r="AW5" s="245">
        <f>SUM(AW6+AW16+AW20+AW40+AW45+AW61)</f>
        <v>0</v>
      </c>
      <c r="AX5" s="245">
        <f t="shared" si="1"/>
        <v>0</v>
      </c>
      <c r="AY5" s="245">
        <f t="shared" si="1"/>
        <v>2346000</v>
      </c>
      <c r="AZ5" s="245">
        <f t="shared" si="1"/>
        <v>0</v>
      </c>
      <c r="BA5" s="245">
        <f t="shared" si="1"/>
        <v>0</v>
      </c>
      <c r="BB5" s="245">
        <f t="shared" si="1"/>
        <v>-761284610</v>
      </c>
    </row>
    <row r="6" spans="1:58" s="170" customFormat="1" ht="51.6" customHeight="1">
      <c r="A6" s="120"/>
      <c r="B6" s="290"/>
      <c r="C6" s="381" t="s">
        <v>191</v>
      </c>
      <c r="D6" s="381"/>
      <c r="E6" s="382"/>
      <c r="F6" s="289"/>
      <c r="G6" s="288"/>
      <c r="H6" s="114" t="s">
        <v>59</v>
      </c>
      <c r="I6" s="246"/>
      <c r="J6" s="246"/>
      <c r="K6" s="246"/>
      <c r="L6" s="247">
        <f>SUM(L11+L15)</f>
        <v>1766200</v>
      </c>
      <c r="M6" s="247">
        <f>SUM(M11+M15)</f>
        <v>294955.40000000002</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1624000</v>
      </c>
      <c r="AC6" s="247">
        <f t="shared" si="2"/>
        <v>515500</v>
      </c>
      <c r="AD6" s="247">
        <f t="shared" si="2"/>
        <v>0</v>
      </c>
      <c r="AE6" s="247">
        <f t="shared" si="2"/>
        <v>520400</v>
      </c>
      <c r="AF6" s="247">
        <f t="shared" si="2"/>
        <v>3122400</v>
      </c>
      <c r="AG6" s="247"/>
      <c r="AH6" s="247"/>
      <c r="AI6" s="247"/>
      <c r="AJ6" s="247">
        <f>SUM(AJ11+AJ15)</f>
        <v>0</v>
      </c>
      <c r="AK6" s="247">
        <f>SUM(AK11+AK15)</f>
        <v>0</v>
      </c>
      <c r="AL6" s="247">
        <f>SUM(AL11+AL15)</f>
        <v>0</v>
      </c>
      <c r="AM6" s="247">
        <f>SUM(AM11+AM15)</f>
        <v>0</v>
      </c>
      <c r="AN6" s="247">
        <f>SUM(AN11+AN15)</f>
        <v>0</v>
      </c>
      <c r="AO6" s="247"/>
      <c r="AP6" s="244"/>
      <c r="AQ6" s="248">
        <f>SUM(AQ11+AQ15)</f>
        <v>2061155.4</v>
      </c>
      <c r="AR6" s="248">
        <f>SUM(AR11+AR15)</f>
        <v>3122400</v>
      </c>
      <c r="AS6" s="248">
        <f>SUM(AS11+AS15)</f>
        <v>0</v>
      </c>
      <c r="AT6" s="248">
        <f>SUM(AT11+AT15)</f>
        <v>5183555.4000000004</v>
      </c>
      <c r="AU6" s="248">
        <f t="shared" ref="AU6:BB6" si="3">SUM(AU11+AU15)</f>
        <v>2061155.4</v>
      </c>
      <c r="AV6" s="248">
        <f t="shared" si="3"/>
        <v>0</v>
      </c>
      <c r="AW6" s="248">
        <f>SUM(AW11+AW15)</f>
        <v>0</v>
      </c>
      <c r="AX6" s="248">
        <f t="shared" si="3"/>
        <v>0</v>
      </c>
      <c r="AY6" s="248">
        <f t="shared" si="3"/>
        <v>0</v>
      </c>
      <c r="AZ6" s="248">
        <f t="shared" si="3"/>
        <v>0</v>
      </c>
      <c r="BA6" s="248">
        <f t="shared" si="3"/>
        <v>0</v>
      </c>
      <c r="BB6" s="248">
        <f t="shared" si="3"/>
        <v>-3122400</v>
      </c>
    </row>
    <row r="7" spans="1:58" ht="51.6" customHeight="1"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5'!AH7*'1. Standard_Cost'!$C$27+'Incremental_Cost Year 5'!AI7*'1. Standard_Cost'!$D$27+'Incremental_Cost Year 5'!AJ7+'Incremental_Cost Year 5'!AL7+AK7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51.6" customHeight="1"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5'!AH8*'1. Standard_Cost'!$C$27+'Incremental_Cost Year 5'!AI8*'1. Standard_Cost'!$D$27+'Incremental_Cost Year 5'!AJ8+'Incremental_Cost Year 5'!AL8+AK8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51.6" customHeight="1"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5'!AH9*'1. Standard_Cost'!$C$27+'Incremental_Cost Year 5'!AI9*'1. Standard_Cost'!$D$27+'Incremental_Cost Year 5'!AJ9+'Incremental_Cost Year 5'!AL9+AK9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51.6" customHeight="1"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5'!AH10*'1. Standard_Cost'!$C$27+'Incremental_Cost Year 5'!AI10*'1. Standard_Cost'!$D$27+'Incremental_Cost Year 5'!AJ10+'Incremental_Cost Year 5'!AL10+AK10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51.6" customHeight="1" outlineLevel="1">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51.6" customHeight="1" outlineLevel="2">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60*300+500*500</f>
        <v>268000</v>
      </c>
      <c r="AD12" s="129"/>
      <c r="AE12" s="127">
        <f>SUM(AD12,AC12,AB12,Y12,U12,T12,S12,R12)*'1. Standard_Cost'!$B$31</f>
        <v>355600</v>
      </c>
      <c r="AF12" s="127">
        <f>SUM(AE12,AD12,AC12,AB12,Y12,U12,T12,S12,R12)</f>
        <v>2133600</v>
      </c>
      <c r="AG12" s="126"/>
      <c r="AH12" s="126"/>
      <c r="AI12" s="126"/>
      <c r="AJ12" s="130"/>
      <c r="AK12" s="130"/>
      <c r="AL12" s="130"/>
      <c r="AM12" s="127">
        <f>AG12*'1. Standard_Cost'!$B$27+'Incremental_Cost Year 5'!AH12*'1. Standard_Cost'!$C$27+'Incremental_Cost Year 5'!AI12*'1. Standard_Cost'!$D$27+'Incremental_Cost Year 5'!AJ12+'Incremental_Cost Year 5'!AL12+AK12</f>
        <v>0</v>
      </c>
      <c r="AN12" s="127">
        <f>AM12*'1. Standard_Cost'!$C$31</f>
        <v>0</v>
      </c>
      <c r="AO12" s="130"/>
      <c r="AQ12" s="171">
        <f>L12+M12</f>
        <v>1884705</v>
      </c>
      <c r="AR12" s="171">
        <f>AF12</f>
        <v>2133600</v>
      </c>
      <c r="AS12" s="171">
        <f>AM12+AN12</f>
        <v>0</v>
      </c>
      <c r="AT12" s="171">
        <f>SUM(AQ12,AR12,AS12)</f>
        <v>4018305</v>
      </c>
      <c r="AU12" s="250">
        <f>AQ12</f>
        <v>1884705</v>
      </c>
      <c r="AV12" s="250"/>
      <c r="AW12" s="250"/>
      <c r="AX12" s="250"/>
      <c r="AY12" s="250"/>
      <c r="AZ12" s="250"/>
      <c r="BA12" s="250"/>
      <c r="BB12" s="251">
        <f t="shared" si="4"/>
        <v>-2133600</v>
      </c>
      <c r="BC12" s="169"/>
      <c r="BD12" s="169"/>
      <c r="BE12" s="169"/>
      <c r="BF12" s="169"/>
    </row>
    <row r="13" spans="1:58" ht="51.6" customHeight="1"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5'!AH13*'1. Standard_Cost'!$C$27+'Incremental_Cost Year 5'!AI13*'1. Standard_Cost'!$D$27+'Incremental_Cost Year 5'!AJ13+'Incremental_Cost Year 5'!AL13+AK13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51.6" customHeight="1"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5'!AH14*'1. Standard_Cost'!$C$27+'Incremental_Cost Year 5'!AI14*'1. Standard_Cost'!$D$27+'Incremental_Cost Year 5'!AJ14+'Incremental_Cost Year 5'!AL14+AK14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51.6" customHeight="1" outlineLevel="1">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515500</v>
      </c>
      <c r="AD15" s="127">
        <f>SUM(AD12:AD14)</f>
        <v>0</v>
      </c>
      <c r="AE15" s="127">
        <f>SUM(AE12:AE14)</f>
        <v>520400</v>
      </c>
      <c r="AF15" s="127">
        <f>SUM(AF12:AF14)</f>
        <v>3122400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3122400</v>
      </c>
      <c r="AS15" s="175">
        <f>SUM(AS12:AS14)</f>
        <v>0</v>
      </c>
      <c r="AT15" s="175">
        <f>SUM(AT12:AT14)</f>
        <v>5183555.4000000004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-3122400</v>
      </c>
      <c r="BC15" s="169"/>
      <c r="BD15" s="169"/>
      <c r="BE15" s="169"/>
      <c r="BF15" s="169"/>
    </row>
    <row r="16" spans="1:58" s="170" customFormat="1" ht="51.6" customHeight="1">
      <c r="A16" s="120"/>
      <c r="B16" s="290"/>
      <c r="C16" s="381" t="s">
        <v>192</v>
      </c>
      <c r="D16" s="381"/>
      <c r="E16" s="382"/>
      <c r="F16" s="288"/>
      <c r="G16" s="288"/>
      <c r="H16" s="114" t="s">
        <v>209</v>
      </c>
      <c r="I16" s="246"/>
      <c r="J16" s="246"/>
      <c r="K16" s="246"/>
      <c r="L16" s="247">
        <f>SUM(L19)</f>
        <v>6460000</v>
      </c>
      <c r="M16" s="247">
        <f>SUM(M19)</f>
        <v>1078820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2270000</v>
      </c>
      <c r="AC16" s="247">
        <f t="shared" si="8"/>
        <v>246000</v>
      </c>
      <c r="AD16" s="247">
        <f t="shared" si="8"/>
        <v>0</v>
      </c>
      <c r="AE16" s="247">
        <f t="shared" si="8"/>
        <v>503200</v>
      </c>
      <c r="AF16" s="247">
        <f t="shared" si="8"/>
        <v>3019200</v>
      </c>
      <c r="AG16" s="247"/>
      <c r="AH16" s="247"/>
      <c r="AI16" s="247"/>
      <c r="AJ16" s="247">
        <f>SUM(AJ19)</f>
        <v>0</v>
      </c>
      <c r="AK16" s="247">
        <f>SUM(AK19)</f>
        <v>0</v>
      </c>
      <c r="AL16" s="247">
        <f>SUM(AL19)</f>
        <v>0</v>
      </c>
      <c r="AM16" s="247">
        <f>SUM(AM19)</f>
        <v>0</v>
      </c>
      <c r="AN16" s="247">
        <f>SUM(AN19)</f>
        <v>0</v>
      </c>
      <c r="AO16" s="247"/>
      <c r="AP16" s="244"/>
      <c r="AQ16" s="248">
        <f>SUM(AQ19)</f>
        <v>7538820</v>
      </c>
      <c r="AR16" s="248">
        <f>SUM(AR19)</f>
        <v>3019200</v>
      </c>
      <c r="AS16" s="248">
        <f>SUM(AS19)</f>
        <v>0</v>
      </c>
      <c r="AT16" s="248">
        <f>SUM(AT19)</f>
        <v>10558020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-6788610</v>
      </c>
    </row>
    <row r="17" spans="1:58" ht="51.6" customHeight="1" outlineLevel="2">
      <c r="A17" s="115"/>
      <c r="B17" s="200"/>
      <c r="C17" s="201"/>
      <c r="D17" s="220"/>
      <c r="E17" s="294"/>
      <c r="F17" s="295"/>
      <c r="G17" s="296"/>
      <c r="H17" s="199" t="s">
        <v>380</v>
      </c>
      <c r="I17" s="130" t="s">
        <v>4</v>
      </c>
      <c r="J17" s="126">
        <v>2</v>
      </c>
      <c r="K17" s="126">
        <v>20</v>
      </c>
      <c r="L17" s="125">
        <f>IF(I17&lt;&gt;0,((VLOOKUP(I17,'1. Standard_Cost'!$B$4:$D$11,2)+VLOOKUP(I17,'1. Standard_Cost'!$B$4:$D$11,3))*J17*K17),"0")</f>
        <v>3230000</v>
      </c>
      <c r="M17" s="125">
        <f>L17*'1. Standard_Cost'!$F$4</f>
        <v>539410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v>5</v>
      </c>
      <c r="AA17" s="126">
        <v>60</v>
      </c>
      <c r="AB17" s="127">
        <f>+Z17*'1. Standard_Cost'!$B$23+AA17*'1. Standard_Cost'!$C$23</f>
        <v>1510000</v>
      </c>
      <c r="AC17" s="128">
        <f>10*6*300+300*700</f>
        <v>228000</v>
      </c>
      <c r="AD17" s="129"/>
      <c r="AE17" s="127">
        <f>SUM(AD17,AC17,AB17,Y17,U17,T17,S17,R17)*'1. Standard_Cost'!$B$31</f>
        <v>347600</v>
      </c>
      <c r="AF17" s="127">
        <f>SUM(AE17,AD17,AC17,AB17,Y17,U17,T17,S17,R17)</f>
        <v>2085600</v>
      </c>
      <c r="AG17" s="126"/>
      <c r="AH17" s="126"/>
      <c r="AI17" s="126"/>
      <c r="AJ17" s="130"/>
      <c r="AK17" s="130"/>
      <c r="AL17" s="130"/>
      <c r="AM17" s="127">
        <f>AG17*'1. Standard_Cost'!$B$27+'Incremental_Cost Year 5'!AH17*'1. Standard_Cost'!$C$27+'Incremental_Cost Year 5'!AI17*'1. Standard_Cost'!$D$27+'Incremental_Cost Year 5'!AJ17+'Incremental_Cost Year 5'!AL17+AK17</f>
        <v>0</v>
      </c>
      <c r="AN17" s="127">
        <f>AM17*'1. Standard_Cost'!$C$31</f>
        <v>0</v>
      </c>
      <c r="AO17" s="249"/>
      <c r="AQ17" s="171">
        <f>L17+M17</f>
        <v>3769410</v>
      </c>
      <c r="AR17" s="171">
        <f>AF17</f>
        <v>2085600</v>
      </c>
      <c r="AS17" s="171">
        <f>AM17+AN17</f>
        <v>0</v>
      </c>
      <c r="AT17" s="171">
        <f>SUM(AQ17,AR17,AS17)</f>
        <v>5855010</v>
      </c>
      <c r="AU17" s="250"/>
      <c r="AV17" s="250"/>
      <c r="AW17" s="250"/>
      <c r="AX17" s="250"/>
      <c r="AY17" s="250"/>
      <c r="AZ17" s="250"/>
      <c r="BA17" s="250"/>
      <c r="BB17" s="251">
        <f t="shared" ref="BB17:BB18" si="10">SUM(AU17:BA17)-AT17</f>
        <v>-5855010</v>
      </c>
      <c r="BC17" s="169"/>
      <c r="BD17" s="169"/>
      <c r="BE17" s="169"/>
      <c r="BF17" s="169"/>
    </row>
    <row r="18" spans="1:58" ht="51.6" customHeight="1" outlineLevel="2">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v>40</v>
      </c>
      <c r="AB18" s="127">
        <f>+Z18*'1. Standard_Cost'!$B$23+AA18*'1. Standard_Cost'!$C$23</f>
        <v>760000</v>
      </c>
      <c r="AC18" s="128">
        <f>60*300</f>
        <v>18000</v>
      </c>
      <c r="AD18" s="129"/>
      <c r="AE18" s="127">
        <f>SUM(AD18,AC18,AB18,Y18,U18,T18,S18,R18)*'1. Standard_Cost'!$B$31</f>
        <v>155600</v>
      </c>
      <c r="AF18" s="127">
        <f>SUM(AE18,AD18,AC18,AB18,Y18,U18,T18,S18,R18)</f>
        <v>933600</v>
      </c>
      <c r="AG18" s="126"/>
      <c r="AH18" s="126"/>
      <c r="AI18" s="126"/>
      <c r="AJ18" s="130"/>
      <c r="AK18" s="130"/>
      <c r="AL18" s="130"/>
      <c r="AM18" s="127">
        <f>AG18*'1. Standard_Cost'!$B$27+'Incremental_Cost Year 5'!AH18*'1. Standard_Cost'!$C$27+'Incremental_Cost Year 5'!AI18*'1. Standard_Cost'!$D$27+'Incremental_Cost Year 5'!AJ18+'Incremental_Cost Year 5'!AL18+AK18</f>
        <v>0</v>
      </c>
      <c r="AN18" s="127">
        <f>AM18*'1. Standard_Cost'!$C$31</f>
        <v>0</v>
      </c>
      <c r="AO18" s="130"/>
      <c r="AQ18" s="171">
        <f>L18+M18</f>
        <v>3769410</v>
      </c>
      <c r="AR18" s="171">
        <f>AF18</f>
        <v>933600</v>
      </c>
      <c r="AS18" s="171">
        <f>AM18+AN18</f>
        <v>0</v>
      </c>
      <c r="AT18" s="171">
        <f>SUM(AQ18,AR18,AS18)</f>
        <v>4703010</v>
      </c>
      <c r="AU18" s="250">
        <f>AQ18</f>
        <v>3769410</v>
      </c>
      <c r="AV18" s="250"/>
      <c r="AW18" s="250"/>
      <c r="AX18" s="250"/>
      <c r="AY18" s="250"/>
      <c r="AZ18" s="250"/>
      <c r="BA18" s="250"/>
      <c r="BB18" s="251">
        <f t="shared" si="10"/>
        <v>-933600</v>
      </c>
      <c r="BC18" s="169"/>
      <c r="BD18" s="169"/>
      <c r="BE18" s="169"/>
      <c r="BF18" s="169"/>
    </row>
    <row r="19" spans="1:58" ht="51.6" customHeight="1" outlineLevel="1">
      <c r="A19" s="115"/>
      <c r="B19" s="200"/>
      <c r="C19" s="201"/>
      <c r="D19" s="107" t="s">
        <v>240</v>
      </c>
      <c r="E19" s="139" t="s">
        <v>193</v>
      </c>
      <c r="F19" s="136">
        <v>2024</v>
      </c>
      <c r="G19" s="117">
        <v>2027</v>
      </c>
      <c r="H19" s="134" t="s">
        <v>194</v>
      </c>
      <c r="I19" s="252"/>
      <c r="J19" s="252"/>
      <c r="K19" s="252"/>
      <c r="L19" s="127">
        <f>SUM(L17:L18)</f>
        <v>6460000</v>
      </c>
      <c r="M19" s="127">
        <f>SUM(M17:M18)</f>
        <v>1078820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2270000</v>
      </c>
      <c r="AC19" s="127">
        <f>SUM(AC17:AC18)</f>
        <v>246000</v>
      </c>
      <c r="AD19" s="127">
        <f>SUM(AD17:AD18)</f>
        <v>0</v>
      </c>
      <c r="AE19" s="127">
        <f>SUM(AE17:AE18)</f>
        <v>503200</v>
      </c>
      <c r="AF19" s="127">
        <f>SUM(AF17:AF18)</f>
        <v>3019200</v>
      </c>
      <c r="AG19" s="252"/>
      <c r="AH19" s="252"/>
      <c r="AI19" s="252"/>
      <c r="AJ19" s="127">
        <f>SUM(AJ17:AJ18)</f>
        <v>0</v>
      </c>
      <c r="AK19" s="127">
        <f>SUM(AK17:AK18)</f>
        <v>0</v>
      </c>
      <c r="AL19" s="127">
        <f>SUM(AL17:AL18)</f>
        <v>0</v>
      </c>
      <c r="AM19" s="127">
        <f>SUM(AM17:AM18)</f>
        <v>0</v>
      </c>
      <c r="AN19" s="127">
        <f>SUM(AN17:AN18)</f>
        <v>0</v>
      </c>
      <c r="AO19" s="253"/>
      <c r="AP19" s="254"/>
      <c r="AQ19" s="175">
        <f>SUM(AQ17:AQ18)</f>
        <v>7538820</v>
      </c>
      <c r="AR19" s="175">
        <f>SUM(AR17:AR18)</f>
        <v>3019200</v>
      </c>
      <c r="AS19" s="175">
        <f>SUM(AS17:AS18)</f>
        <v>0</v>
      </c>
      <c r="AT19" s="175">
        <f>SUM(AT17:AT18)</f>
        <v>10558020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-6788610</v>
      </c>
      <c r="BC19" s="169"/>
      <c r="BD19" s="169"/>
      <c r="BE19" s="169"/>
      <c r="BF19" s="169"/>
    </row>
    <row r="20" spans="1:58" s="170" customFormat="1" ht="51.6"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913418192</v>
      </c>
      <c r="AD20" s="247">
        <f t="shared" si="13"/>
        <v>0</v>
      </c>
      <c r="AE20" s="247">
        <f t="shared" si="13"/>
        <v>570000</v>
      </c>
      <c r="AF20" s="247">
        <f t="shared" si="13"/>
        <v>913988192</v>
      </c>
      <c r="AG20" s="247"/>
      <c r="AH20" s="247"/>
      <c r="AI20" s="247"/>
      <c r="AJ20" s="247">
        <f>SUM(AJ25+AJ29+AJ37+AJ39)</f>
        <v>0</v>
      </c>
      <c r="AK20" s="247">
        <f>SUM(AK25+AK29+AK37+AK39)</f>
        <v>0</v>
      </c>
      <c r="AL20" s="247">
        <f>SUM(AL25+AL29+AL37+AL39)</f>
        <v>0</v>
      </c>
      <c r="AM20" s="247">
        <f>SUM(AM25+AM29+AM37+AM39)</f>
        <v>3240000</v>
      </c>
      <c r="AN20" s="247">
        <f>SUM(AN25+AN29+AN37+AN39)</f>
        <v>486000</v>
      </c>
      <c r="AO20" s="247"/>
      <c r="AP20" s="244"/>
      <c r="AQ20" s="248">
        <f>SUM(AQ25+AQ29+AQ37+AQ39)</f>
        <v>325957804.19999999</v>
      </c>
      <c r="AR20" s="248">
        <f>SUM(AR25+AR29+AR37+AR39)</f>
        <v>913988192</v>
      </c>
      <c r="AS20" s="248">
        <f>SUM(AS25+AS29+AS37+AS39)</f>
        <v>3726000</v>
      </c>
      <c r="AT20" s="248">
        <f>SUM(AT25+AT29+AT37+AT39)</f>
        <v>1243671996.1999998</v>
      </c>
      <c r="AU20" s="248">
        <f t="shared" ref="AU20:BB20" si="14">SUM(AU25+AU29+AU37+AU39)</f>
        <v>1243671996.1999998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51.6" customHeight="1"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259026812</v>
      </c>
      <c r="AD21" s="129"/>
      <c r="AE21" s="127">
        <v>0</v>
      </c>
      <c r="AF21" s="127">
        <f>SUM(AE21,AD21,AC21,AB21,Y21,U21,T21,S21,R21)</f>
        <v>259026812</v>
      </c>
      <c r="AG21" s="126"/>
      <c r="AH21" s="126"/>
      <c r="AI21" s="126"/>
      <c r="AJ21" s="130"/>
      <c r="AK21" s="130"/>
      <c r="AL21" s="130"/>
      <c r="AM21" s="127">
        <f>AG21*'1. Standard_Cost'!$B$27+'Incremental_Cost Year 5'!AH21*'1. Standard_Cost'!$C$27+'Incremental_Cost Year 5'!AI21*'1. Standard_Cost'!$D$27+'Incremental_Cost Year 5'!AJ21+'Incremental_Cost Year 5'!AL21+AK21</f>
        <v>0</v>
      </c>
      <c r="AN21" s="127">
        <f>AM21*'1. Standard_Cost'!$C$31</f>
        <v>0</v>
      </c>
      <c r="AO21" s="249"/>
      <c r="AQ21" s="171">
        <f>L21+M21</f>
        <v>0</v>
      </c>
      <c r="AR21" s="171">
        <f>AF21</f>
        <v>259026812</v>
      </c>
      <c r="AS21" s="171">
        <f>AM21+AN21</f>
        <v>0</v>
      </c>
      <c r="AT21" s="171">
        <f>SUM(AQ21,AR21,AS21)</f>
        <v>259026812</v>
      </c>
      <c r="AU21" s="250">
        <f>AT21</f>
        <v>259026812</v>
      </c>
      <c r="AV21" s="250"/>
      <c r="AW21" s="250"/>
      <c r="AX21" s="250"/>
      <c r="AY21" s="250"/>
      <c r="AZ21" s="250"/>
      <c r="BA21" s="250"/>
      <c r="BB21" s="251">
        <f t="shared" ref="BB21:BB24" si="15">SUM(AU21:BA21)-AT21</f>
        <v>0</v>
      </c>
      <c r="BC21" s="169"/>
      <c r="BD21" s="169"/>
      <c r="BE21" s="169"/>
      <c r="BF21" s="169"/>
    </row>
    <row r="22" spans="1:58" ht="51.6" customHeight="1"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v>36</v>
      </c>
      <c r="AH22" s="126"/>
      <c r="AI22" s="126"/>
      <c r="AJ22" s="130"/>
      <c r="AK22" s="130"/>
      <c r="AL22" s="130"/>
      <c r="AM22" s="127">
        <f>AG22*'1. Standard_Cost'!$B$27+'Incremental_Cost Year 5'!AH22*'1. Standard_Cost'!$C$27+'Incremental_Cost Year 5'!AI22*'1. Standard_Cost'!$D$27+'Incremental_Cost Year 5'!AJ22+'Incremental_Cost Year 5'!AL22+AK22</f>
        <v>3240000</v>
      </c>
      <c r="AN22" s="127">
        <f>AM22*'1. Standard_Cost'!$C$31</f>
        <v>486000</v>
      </c>
      <c r="AO22" s="249"/>
      <c r="AQ22" s="171">
        <f>L22+M22</f>
        <v>14116032</v>
      </c>
      <c r="AR22" s="171">
        <f>AF22</f>
        <v>60000</v>
      </c>
      <c r="AS22" s="171">
        <f>AM22+AN22</f>
        <v>3726000</v>
      </c>
      <c r="AT22" s="171">
        <f>SUM(AQ22,AR22,AS22)</f>
        <v>17902032</v>
      </c>
      <c r="AU22" s="250">
        <f>AT22</f>
        <v>17902032</v>
      </c>
      <c r="AV22" s="250"/>
      <c r="AW22" s="250"/>
      <c r="AX22" s="250"/>
      <c r="AY22" s="250"/>
      <c r="AZ22" s="250"/>
      <c r="BA22" s="250"/>
      <c r="BB22" s="251">
        <f t="shared" si="15"/>
        <v>0</v>
      </c>
      <c r="BC22" s="169"/>
      <c r="BD22" s="169"/>
      <c r="BE22" s="169"/>
      <c r="BF22" s="169"/>
    </row>
    <row r="23" spans="1:58" ht="51.6" customHeight="1"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5'!AH23*'1. Standard_Cost'!$C$27+'Incremental_Cost Year 5'!AI23*'1. Standard_Cost'!$D$27+'Incremental_Cost Year 5'!AJ23+'Incremental_Cost Year 5'!AL23+AK23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51.6" customHeight="1"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5'!AH24*'1. Standard_Cost'!$C$27+'Incremental_Cost Year 5'!AI24*'1. Standard_Cost'!$D$27+'Incremental_Cost Year 5'!AJ24+'Incremental_Cost Year 5'!AL24+AK24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51.6" customHeight="1"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260876812</v>
      </c>
      <c r="AD25" s="127">
        <f>SUM(AD21:AD24)</f>
        <v>0</v>
      </c>
      <c r="AE25" s="127">
        <f>SUM(AE21:AE24)</f>
        <v>370000</v>
      </c>
      <c r="AF25" s="127">
        <f>SUM(AF21:AF24)</f>
        <v>261246812</v>
      </c>
      <c r="AG25" s="252"/>
      <c r="AH25" s="252"/>
      <c r="AI25" s="252"/>
      <c r="AJ25" s="127">
        <f>SUM(AJ21:AJ24)</f>
        <v>0</v>
      </c>
      <c r="AK25" s="127">
        <f>SUM(AK21:AK24)</f>
        <v>0</v>
      </c>
      <c r="AL25" s="127">
        <f>SUM(AL21:AL24)</f>
        <v>0</v>
      </c>
      <c r="AM25" s="127">
        <f>SUM(AM21:AM24)</f>
        <v>3240000</v>
      </c>
      <c r="AN25" s="127">
        <f>SUM(AN21:AN24)</f>
        <v>486000</v>
      </c>
      <c r="AO25" s="253"/>
      <c r="AP25" s="254"/>
      <c r="AQ25" s="175">
        <f>SUM(AQ21:AQ24)</f>
        <v>49759012.799999997</v>
      </c>
      <c r="AR25" s="175">
        <f>SUM(AR21:AR24)</f>
        <v>261246812</v>
      </c>
      <c r="AS25" s="175">
        <f>SUM(AS21:AS24)</f>
        <v>3726000</v>
      </c>
      <c r="AT25" s="175">
        <f>SUM(AT21:AT24)</f>
        <v>314731824.80000001</v>
      </c>
      <c r="AU25" s="175">
        <f t="shared" ref="AU25:BB25" si="16">SUM(AU21:AU24)</f>
        <v>314731824.80000001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51.6" customHeight="1"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218101380</v>
      </c>
      <c r="AD26" s="129"/>
      <c r="AE26" s="127">
        <v>0</v>
      </c>
      <c r="AF26" s="127">
        <f>SUM(AE26,AD26,AC26,AB26,Y26,U26,T26,S26,R26)</f>
        <v>218101380</v>
      </c>
      <c r="AG26" s="126"/>
      <c r="AH26" s="126"/>
      <c r="AI26" s="126"/>
      <c r="AJ26" s="130"/>
      <c r="AK26" s="130"/>
      <c r="AL26" s="130"/>
      <c r="AM26" s="127">
        <f>AG26*'1. Standard_Cost'!$B$27+'Incremental_Cost Year 5'!AH26*'1. Standard_Cost'!$C$27+'Incremental_Cost Year 5'!AI26*'1. Standard_Cost'!$D$27+'Incremental_Cost Year 5'!AJ26+'Incremental_Cost Year 5'!AL26+AK26</f>
        <v>0</v>
      </c>
      <c r="AN26" s="127">
        <f>AM26*'1. Standard_Cost'!$C$31</f>
        <v>0</v>
      </c>
      <c r="AO26" s="249"/>
      <c r="AQ26" s="171">
        <f>L26+M26</f>
        <v>0</v>
      </c>
      <c r="AR26" s="171">
        <f>AF26</f>
        <v>218101380</v>
      </c>
      <c r="AS26" s="171">
        <f>AM26+AN26</f>
        <v>0</v>
      </c>
      <c r="AT26" s="171">
        <f>SUM(AQ26,AR26,AS26)</f>
        <v>218101380</v>
      </c>
      <c r="AU26" s="250">
        <f>AT26</f>
        <v>218101380</v>
      </c>
      <c r="AV26" s="250"/>
      <c r="AW26" s="250"/>
      <c r="AX26" s="250"/>
      <c r="AY26" s="250"/>
      <c r="AZ26" s="250"/>
      <c r="BA26" s="250"/>
      <c r="BB26" s="251">
        <f t="shared" ref="BB26:BB28" si="17">SUM(AU26:BA26)-AT26</f>
        <v>0</v>
      </c>
      <c r="BC26" s="169"/>
      <c r="BD26" s="169"/>
      <c r="BE26" s="169"/>
      <c r="BF26" s="169"/>
    </row>
    <row r="27" spans="1:58" ht="51.6" customHeight="1"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144690000</v>
      </c>
      <c r="AD27" s="129"/>
      <c r="AE27" s="127">
        <v>0</v>
      </c>
      <c r="AF27" s="127">
        <f>SUM(AE27,AD27,AC27,AB27,Y27,U27,T27,S27,R27)</f>
        <v>144690000</v>
      </c>
      <c r="AG27" s="126"/>
      <c r="AH27" s="126"/>
      <c r="AI27" s="126"/>
      <c r="AJ27" s="130"/>
      <c r="AK27" s="130"/>
      <c r="AL27" s="130"/>
      <c r="AM27" s="127">
        <f>AG27*'1. Standard_Cost'!$B$27+'Incremental_Cost Year 5'!AH27*'1. Standard_Cost'!$C$27+'Incremental_Cost Year 5'!AI27*'1. Standard_Cost'!$D$27+'Incremental_Cost Year 5'!AJ27+'Incremental_Cost Year 5'!AL27+AK27</f>
        <v>0</v>
      </c>
      <c r="AN27" s="127">
        <f>AM27*'1. Standard_Cost'!$C$31</f>
        <v>0</v>
      </c>
      <c r="AO27" s="130"/>
      <c r="AQ27" s="171">
        <f>L27+M27</f>
        <v>0</v>
      </c>
      <c r="AR27" s="171">
        <f>AF27</f>
        <v>144690000</v>
      </c>
      <c r="AS27" s="171">
        <f>AM27+AN27</f>
        <v>0</v>
      </c>
      <c r="AT27" s="171">
        <f>SUM(AQ27,AR27,AS27)</f>
        <v>144690000</v>
      </c>
      <c r="AU27" s="250">
        <f>AT27</f>
        <v>144690000</v>
      </c>
      <c r="AV27" s="250"/>
      <c r="AW27" s="250"/>
      <c r="AX27" s="250"/>
      <c r="AY27" s="250"/>
      <c r="AZ27" s="250"/>
      <c r="BA27" s="250"/>
      <c r="BB27" s="251">
        <f t="shared" si="17"/>
        <v>0</v>
      </c>
      <c r="BC27" s="169"/>
      <c r="BD27" s="169"/>
      <c r="BE27" s="169"/>
      <c r="BF27" s="169"/>
    </row>
    <row r="28" spans="1:58" ht="51.6" customHeight="1"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288750000</v>
      </c>
      <c r="AD28" s="129"/>
      <c r="AE28" s="127">
        <v>0</v>
      </c>
      <c r="AF28" s="127">
        <f>SUM(AE28,AD28,AC28,AB28,Y28,U28,T28,S28,R28)</f>
        <v>288750000</v>
      </c>
      <c r="AG28" s="126"/>
      <c r="AH28" s="126"/>
      <c r="AI28" s="126"/>
      <c r="AJ28" s="130"/>
      <c r="AK28" s="130"/>
      <c r="AL28" s="130"/>
      <c r="AM28" s="127">
        <f>AG28*'1. Standard_Cost'!$B$27+'Incremental_Cost Year 5'!AH28*'1. Standard_Cost'!$C$27+'Incremental_Cost Year 5'!AI28*'1. Standard_Cost'!$D$27+'Incremental_Cost Year 5'!AJ28+'Incremental_Cost Year 5'!AL28+AK28</f>
        <v>0</v>
      </c>
      <c r="AN28" s="127">
        <f>AM28*'1. Standard_Cost'!$C$31</f>
        <v>0</v>
      </c>
      <c r="AO28" s="130"/>
      <c r="AQ28" s="171">
        <f>L28+M28</f>
        <v>0</v>
      </c>
      <c r="AR28" s="171">
        <f>AF28</f>
        <v>288750000</v>
      </c>
      <c r="AS28" s="171">
        <f>AM28+AN28</f>
        <v>0</v>
      </c>
      <c r="AT28" s="171">
        <f>SUM(AQ28,AR28,AS28)</f>
        <v>288750000</v>
      </c>
      <c r="AU28" s="250">
        <f>AT28</f>
        <v>288750000</v>
      </c>
      <c r="AV28" s="250"/>
      <c r="AW28" s="250"/>
      <c r="AX28" s="250"/>
      <c r="AY28" s="250"/>
      <c r="AZ28" s="250"/>
      <c r="BA28" s="250"/>
      <c r="BB28" s="251">
        <f t="shared" si="17"/>
        <v>0</v>
      </c>
      <c r="BC28" s="169"/>
      <c r="BD28" s="169"/>
      <c r="BE28" s="169"/>
      <c r="BF28" s="169"/>
    </row>
    <row r="29" spans="1:58" ht="51.6" customHeight="1"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651541380</v>
      </c>
      <c r="AD29" s="127">
        <f>SUM(AD26:AD28)</f>
        <v>0</v>
      </c>
      <c r="AE29" s="127">
        <f>SUM(AE26:AE28)</f>
        <v>0</v>
      </c>
      <c r="AF29" s="127">
        <f>SUM(AF26:AF28)</f>
        <v>651541380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651541380</v>
      </c>
      <c r="AS29" s="175">
        <f>SUM(AS26:AS28)</f>
        <v>0</v>
      </c>
      <c r="AT29" s="175">
        <f>SUM(AT26:AT28)</f>
        <v>651541380</v>
      </c>
      <c r="AU29" s="175">
        <f t="shared" ref="AU29:BB29" si="18">SUM(AU26:AU28)</f>
        <v>651541380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51.6" customHeight="1"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5'!AH30*'1. Standard_Cost'!$C$27+'Incremental_Cost Year 5'!AI30*'1. Standard_Cost'!$D$27+'Incremental_Cost Year 5'!AJ30+'Incremental_Cost Year 5'!AL30+AK30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51.6" customHeight="1"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5'!AH31*'1. Standard_Cost'!$C$27+'Incremental_Cost Year 5'!AI31*'1. Standard_Cost'!$D$27+'Incremental_Cost Year 5'!AJ31+'Incremental_Cost Year 5'!AL31+AK31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51.6" customHeight="1"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5'!AH32*'1. Standard_Cost'!$C$27+'Incremental_Cost Year 5'!AI32*'1. Standard_Cost'!$D$27+'Incremental_Cost Year 5'!AJ32+'Incremental_Cost Year 5'!AL32+AK32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51.6" customHeight="1"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5'!AH33*'1. Standard_Cost'!$C$27+'Incremental_Cost Year 5'!AI33*'1. Standard_Cost'!$D$27+'Incremental_Cost Year 5'!AJ33+'Incremental_Cost Year 5'!AL33+AK33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51.6" customHeight="1"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5'!AH34*'1. Standard_Cost'!$C$27+'Incremental_Cost Year 5'!AI34*'1. Standard_Cost'!$D$27+'Incremental_Cost Year 5'!AJ34+'Incremental_Cost Year 5'!AL34+AK34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51.6" customHeight="1"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5'!AH35*'1. Standard_Cost'!$C$27+'Incremental_Cost Year 5'!AI35*'1. Standard_Cost'!$D$27+'Incremental_Cost Year 5'!AJ35+'Incremental_Cost Year 5'!AL35+AK35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51.6" customHeight="1"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5'!AH36*'1. Standard_Cost'!$C$27+'Incremental_Cost Year 5'!AI36*'1. Standard_Cost'!$D$27+'Incremental_Cost Year 5'!AJ36+'Incremental_Cost Year 5'!AL36+AK36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51.6" customHeight="1"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51.6" customHeight="1"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5'!AH38*'1. Standard_Cost'!$C$27+'Incremental_Cost Year 5'!AI38*'1. Standard_Cost'!$D$27+'Incremental_Cost Year 5'!AJ38+'Incremental_Cost Year 5'!AL38+AK38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51.6" customHeight="1"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51.6"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51.6" customHeight="1"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5'!AH41*'1. Standard_Cost'!$C$27+'Incremental_Cost Year 5'!AI41*'1. Standard_Cost'!$D$27+'Incremental_Cost Year 5'!AJ41+'Incremental_Cost Year 5'!AL41+AK41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51.6" customHeight="1"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5'!AH42*'1. Standard_Cost'!$C$27+'Incremental_Cost Year 5'!AI42*'1. Standard_Cost'!$D$27+'Incremental_Cost Year 5'!AJ42+'Incremental_Cost Year 5'!AL42+AK42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51.6" customHeight="1"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5'!AH43*'1. Standard_Cost'!$C$27+'Incremental_Cost Year 5'!AI43*'1. Standard_Cost'!$D$27+'Incremental_Cost Year 5'!AJ43+'Incremental_Cost Year 5'!AL43+AK43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51.6" customHeight="1"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51.6"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51.6" customHeight="1"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5'!AH46*'1. Standard_Cost'!$C$27+'Incremental_Cost Year 5'!AI46*'1. Standard_Cost'!$D$27+'Incremental_Cost Year 5'!AJ46+'Incremental_Cost Year 5'!AL46+AK46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51.6" customHeight="1"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5'!AH47*'1. Standard_Cost'!$C$27+'Incremental_Cost Year 5'!AI47*'1. Standard_Cost'!$D$27+'Incremental_Cost Year 5'!AJ47+'Incremental_Cost Year 5'!AL47+AK47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51.6" customHeight="1"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5'!AH48*'1. Standard_Cost'!$C$27+'Incremental_Cost Year 5'!AI48*'1. Standard_Cost'!$D$27+'Incremental_Cost Year 5'!AJ48+'Incremental_Cost Year 5'!AL48+AK48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51.6" customHeight="1"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5'!AH49*'1. Standard_Cost'!$C$27+'Incremental_Cost Year 5'!AI49*'1. Standard_Cost'!$D$27+'Incremental_Cost Year 5'!AJ49+'Incremental_Cost Year 5'!AL49+AK49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51.6" customHeight="1"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51.6" customHeight="1"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5'!AH51*'1. Standard_Cost'!$C$27+'Incremental_Cost Year 5'!AI51*'1. Standard_Cost'!$D$27+'Incremental_Cost Year 5'!AJ51+'Incremental_Cost Year 5'!AL51+AK51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51.6" customHeight="1"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5'!AH52*'1. Standard_Cost'!$C$27+'Incremental_Cost Year 5'!AI52*'1. Standard_Cost'!$D$27+'Incremental_Cost Year 5'!AJ52+'Incremental_Cost Year 5'!AL52+AK52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51.6" customHeight="1"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5'!AH53*'1. Standard_Cost'!$C$27+'Incremental_Cost Year 5'!AI53*'1. Standard_Cost'!$D$27+'Incremental_Cost Year 5'!AJ53+'Incremental_Cost Year 5'!AL53+AK53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51.6" customHeight="1"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5'!AH54*'1. Standard_Cost'!$C$27+'Incremental_Cost Year 5'!AI54*'1. Standard_Cost'!$D$27+'Incremental_Cost Year 5'!AJ54+'Incremental_Cost Year 5'!AL54+AK54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51.6" customHeight="1"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5'!AH55*'1. Standard_Cost'!$C$27+'Incremental_Cost Year 5'!AI55*'1. Standard_Cost'!$D$27+'Incremental_Cost Year 5'!AJ55+'Incremental_Cost Year 5'!AL55+AK55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51.6" customHeight="1"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51.6" customHeight="1"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5'!AH57*'1. Standard_Cost'!$C$27+'Incremental_Cost Year 5'!AI57*'1. Standard_Cost'!$D$27+'Incremental_Cost Year 5'!AJ57+'Incremental_Cost Year 5'!AL57+AK57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51.6" customHeight="1"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5'!AH58*'1. Standard_Cost'!$C$27+'Incremental_Cost Year 5'!AI58*'1. Standard_Cost'!$D$27+'Incremental_Cost Year 5'!AJ58+'Incremental_Cost Year 5'!AL58+AK58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51.6" customHeight="1"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5'!AH59*'1. Standard_Cost'!$C$27+'Incremental_Cost Year 5'!AI59*'1. Standard_Cost'!$D$27+'Incremental_Cost Year 5'!AJ59+'Incremental_Cost Year 5'!AL59+AK59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51.6" customHeight="1"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51.6"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650000000</v>
      </c>
      <c r="AM61" s="247">
        <f>SUM(AM77)</f>
        <v>650000000</v>
      </c>
      <c r="AN61" s="247">
        <f>SUM(AN77)</f>
        <v>97500000</v>
      </c>
      <c r="AO61" s="247"/>
      <c r="AP61" s="244"/>
      <c r="AQ61" s="248">
        <f>SUM(AQ77)</f>
        <v>754450124.77499998</v>
      </c>
      <c r="AR61" s="248">
        <f>SUM(AR77)</f>
        <v>633128400</v>
      </c>
      <c r="AS61" s="248">
        <f>SUM(AS77)</f>
        <v>747500000</v>
      </c>
      <c r="AT61" s="248">
        <f>SUM(AT77)</f>
        <v>2135078524.7750001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-748580000</v>
      </c>
    </row>
    <row r="62" spans="1:58" ht="51.6" customHeight="1"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5'!AH62*'1. Standard_Cost'!$C$27+'Incremental_Cost Year 5'!AI62*'1. Standard_Cost'!$D$27+'Incremental_Cost Year 5'!AJ62+'Incremental_Cost Year 5'!AL62+AK62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51.6" customHeight="1"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5'!AH63*'1. Standard_Cost'!$C$27+'Incremental_Cost Year 5'!AI63*'1. Standard_Cost'!$D$27+'Incremental_Cost Year 5'!AJ63+'Incremental_Cost Year 5'!AL63+AK63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51.6" customHeight="1"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5'!AH64*'1. Standard_Cost'!$C$27+'Incremental_Cost Year 5'!AI64*'1. Standard_Cost'!$D$27+'Incremental_Cost Year 5'!AJ64+'Incremental_Cost Year 5'!AL64+AK64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51.6" customHeight="1"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5'!AH65*'1. Standard_Cost'!$C$27+'Incremental_Cost Year 5'!AI65*'1. Standard_Cost'!$D$27+'Incremental_Cost Year 5'!AJ65+'Incremental_Cost Year 5'!AL65+AK65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51.6" customHeight="1"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5'!AH66*'1. Standard_Cost'!$C$27+'Incremental_Cost Year 5'!AI66*'1. Standard_Cost'!$D$27+'Incremental_Cost Year 5'!AJ66+'Incremental_Cost Year 5'!AL66+AK66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51.6" customHeight="1"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5'!AH67*'1. Standard_Cost'!$C$27+'Incremental_Cost Year 5'!AI67*'1. Standard_Cost'!$D$27+'Incremental_Cost Year 5'!AJ67+'Incremental_Cost Year 5'!AL67+AK67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51.6" customHeight="1"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5'!AH68*'1. Standard_Cost'!$C$27+'Incremental_Cost Year 5'!AI68*'1. Standard_Cost'!$D$27+'Incremental_Cost Year 5'!AJ68+'Incremental_Cost Year 5'!AL68+AK68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51.6" customHeight="1"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v>650000000</v>
      </c>
      <c r="AM69" s="127">
        <f>AG69*'1. Standard_Cost'!$B$27+'Incremental_Cost Year 5'!AH69*'1. Standard_Cost'!$C$27+'Incremental_Cost Year 5'!AI69*'1. Standard_Cost'!$D$27+'Incremental_Cost Year 5'!AJ69+'Incremental_Cost Year 5'!AL69+AK69</f>
        <v>650000000</v>
      </c>
      <c r="AN69" s="127">
        <f>AM69*'1. Standard_Cost'!$C$31</f>
        <v>97500000</v>
      </c>
      <c r="AO69" s="130"/>
      <c r="AQ69" s="171">
        <f t="shared" si="47"/>
        <v>0</v>
      </c>
      <c r="AR69" s="171">
        <f t="shared" si="48"/>
        <v>0</v>
      </c>
      <c r="AS69" s="171">
        <f t="shared" si="49"/>
        <v>747500000</v>
      </c>
      <c r="AT69" s="171">
        <f t="shared" si="50"/>
        <v>747500000</v>
      </c>
      <c r="AU69" s="250"/>
      <c r="AV69" s="250"/>
      <c r="AW69" s="250"/>
      <c r="AX69" s="250"/>
      <c r="AY69" s="250"/>
      <c r="AZ69" s="250"/>
      <c r="BA69" s="250"/>
      <c r="BB69" s="251">
        <f t="shared" si="52"/>
        <v>-747500000</v>
      </c>
      <c r="BC69" s="169"/>
      <c r="BD69" s="169"/>
      <c r="BE69" s="169"/>
      <c r="BF69" s="169"/>
    </row>
    <row r="70" spans="1:58" ht="51.6" customHeight="1"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5'!AH70*'1. Standard_Cost'!$C$27+'Incremental_Cost Year 5'!AI70*'1. Standard_Cost'!$D$27+'Incremental_Cost Year 5'!AJ70+'Incremental_Cost Year 5'!AL70+AK70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51.6" customHeight="1"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5'!AH71*'1. Standard_Cost'!$C$27+'Incremental_Cost Year 5'!AI71*'1. Standard_Cost'!$D$27+'Incremental_Cost Year 5'!AJ71+'Incremental_Cost Year 5'!AL71+AK71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51.6" customHeight="1"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5'!AH72*'1. Standard_Cost'!$C$27+'Incremental_Cost Year 5'!AI72*'1. Standard_Cost'!$D$27+'Incremental_Cost Year 5'!AJ72+'Incremental_Cost Year 5'!AL72+AK72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51.6" customHeight="1"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5'!AH73*'1. Standard_Cost'!$C$27+'Incremental_Cost Year 5'!AI73*'1. Standard_Cost'!$D$27+'Incremental_Cost Year 5'!AJ73+'Incremental_Cost Year 5'!AL73+AK73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51.6" customHeight="1"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5'!AH74*'1. Standard_Cost'!$C$27+'Incremental_Cost Year 5'!AI74*'1. Standard_Cost'!$D$27+'Incremental_Cost Year 5'!AJ74+'Incremental_Cost Year 5'!AL74+AK74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51.6" customHeight="1"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5'!AH75*'1. Standard_Cost'!$C$27+'Incremental_Cost Year 5'!AI75*'1. Standard_Cost'!$D$27+'Incremental_Cost Year 5'!AJ75+'Incremental_Cost Year 5'!AL75+AK75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51.6" customHeight="1"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5'!AH76*'1. Standard_Cost'!$C$27+'Incremental_Cost Year 5'!AI76*'1. Standard_Cost'!$D$27+'Incremental_Cost Year 5'!AJ76+'Incremental_Cost Year 5'!AL76+AK76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51.6" customHeight="1"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650000000</v>
      </c>
      <c r="AM77" s="127">
        <f>SUM(AM62:AM76)</f>
        <v>650000000</v>
      </c>
      <c r="AN77" s="127">
        <f>SUM(AN62:AN76)</f>
        <v>97500000</v>
      </c>
      <c r="AO77" s="253"/>
      <c r="AP77" s="254"/>
      <c r="AQ77" s="175">
        <f>SUM(AQ62:AQ76)</f>
        <v>754450124.77499998</v>
      </c>
      <c r="AR77" s="175">
        <f>SUM(AR62:AR76)</f>
        <v>633128400</v>
      </c>
      <c r="AS77" s="175">
        <f>SUM(AS62:AS76)</f>
        <v>747500000</v>
      </c>
      <c r="AT77" s="175">
        <f>SUM(AT62:AT76)</f>
        <v>2135078524.7750001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-748580000</v>
      </c>
      <c r="BC77" s="169"/>
      <c r="BD77" s="169"/>
      <c r="BE77" s="169"/>
      <c r="BF77" s="169"/>
    </row>
    <row r="78" spans="1:58" s="170" customFormat="1" ht="51.6" customHeight="1">
      <c r="A78" s="120"/>
      <c r="B78" s="386" t="s">
        <v>298</v>
      </c>
      <c r="C78" s="387"/>
      <c r="D78" s="387"/>
      <c r="E78" s="388"/>
      <c r="F78" s="339"/>
      <c r="G78" s="339"/>
      <c r="H78" s="113" t="s">
        <v>60</v>
      </c>
      <c r="I78" s="243"/>
      <c r="J78" s="243"/>
      <c r="K78" s="243"/>
      <c r="L78" s="243">
        <f>SUM(L79,L93,L100,L106,L111,L118,L123,L134,L140)</f>
        <v>99985632.857142866</v>
      </c>
      <c r="M78" s="243">
        <f>SUM(M79,M93,M100,M106,M111,M118,M123,M134,M140)</f>
        <v>16697600.687142858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5794000</v>
      </c>
      <c r="AC78" s="243">
        <f>SUM(AC79,AC93,AC100,AC106,AC111,AC118,AC123,AC134,AC140)</f>
        <v>15270581528</v>
      </c>
      <c r="AD78" s="243">
        <f>SUM(AD79,AD93,AD100,AD106,AD111,AD118,AD123,AD134,AD140)</f>
        <v>0</v>
      </c>
      <c r="AE78" s="243">
        <f>SUM(AE79,AE93,AE100,AE106,AE111,AE118,AE123,AE134,AE140)</f>
        <v>318544105.60000002</v>
      </c>
      <c r="AF78" s="243">
        <f>SUM(AF79,AF93,AF100,AF106,AF111,AF118,AF123,AF134,AF140)</f>
        <v>15608769633.599998</v>
      </c>
      <c r="AG78" s="243"/>
      <c r="AH78" s="243"/>
      <c r="AI78" s="243"/>
      <c r="AJ78" s="243">
        <f>SUM(AJ79,AJ93,AJ100,AJ106,AJ111,AJ118,AJ123,AJ134,AJ140)</f>
        <v>0</v>
      </c>
      <c r="AK78" s="243">
        <f>SUM(AK79,AK93,AK100,AK106,AK111,AK118,AK123,AK134,AK140)</f>
        <v>0</v>
      </c>
      <c r="AL78" s="243">
        <f>SUM(AL79,AL93,AL100,AL106,AL111,AL118,AL123,AL134,AL140)</f>
        <v>30000000</v>
      </c>
      <c r="AM78" s="243">
        <f>SUM(AM79,AM93,AM100,AM106,AM111,AM118,AM123,AM134,AM140)</f>
        <v>30000000</v>
      </c>
      <c r="AN78" s="243">
        <f>SUM(AN79,AN93,AN100,AN106,AN111,AN118,AN123,AN134,AN140)</f>
        <v>4500000</v>
      </c>
      <c r="AO78" s="243"/>
      <c r="AP78" s="244"/>
      <c r="AQ78" s="245">
        <f>SUM(AQ79,AQ93,AQ100,AQ106,AQ111,AQ118,AQ123,AQ134,AQ140)</f>
        <v>116683233.54428573</v>
      </c>
      <c r="AR78" s="245">
        <f>SUM(AR79,AR93,AR100,AR106,AR111,AR118,AR123,AR134,AR140)</f>
        <v>15608769633.599998</v>
      </c>
      <c r="AS78" s="245">
        <f>SUM(AS79,AS93,AS100,AS106,AS111,AS118,AS123,AS134,AS140)</f>
        <v>34500000</v>
      </c>
      <c r="AT78" s="245">
        <f>SUM(AT79,AT93,AT100,AT106,AT111,AT118,AT123,AT134,AT140)</f>
        <v>15759952867.144287</v>
      </c>
      <c r="AU78" s="245">
        <f t="shared" ref="AU78:BB78" si="55">SUM(AU79,AU93,AU100,AU106,AU111,AU118,AU123,AU134,AU140)</f>
        <v>15402213067.5</v>
      </c>
      <c r="AV78" s="245">
        <f t="shared" si="55"/>
        <v>0</v>
      </c>
      <c r="AW78" s="245">
        <f t="shared" si="55"/>
        <v>0</v>
      </c>
      <c r="AX78" s="245">
        <f t="shared" si="55"/>
        <v>0</v>
      </c>
      <c r="AY78" s="245">
        <f t="shared" si="55"/>
        <v>0</v>
      </c>
      <c r="AZ78" s="245">
        <f t="shared" si="55"/>
        <v>0</v>
      </c>
      <c r="BA78" s="245">
        <f t="shared" si="55"/>
        <v>0</v>
      </c>
      <c r="BB78" s="245">
        <f t="shared" si="55"/>
        <v>-357739799.64428574</v>
      </c>
    </row>
    <row r="79" spans="1:58" s="170" customFormat="1" ht="51.6" customHeight="1">
      <c r="A79" s="120"/>
      <c r="B79" s="290"/>
      <c r="C79" s="381" t="s">
        <v>313</v>
      </c>
      <c r="D79" s="381"/>
      <c r="E79" s="382"/>
      <c r="F79" s="293"/>
      <c r="G79" s="293"/>
      <c r="H79" s="114" t="s">
        <v>163</v>
      </c>
      <c r="I79" s="246"/>
      <c r="J79" s="246"/>
      <c r="K79" s="246"/>
      <c r="L79" s="247">
        <f>SUM(L85,L88,L92)</f>
        <v>6705740</v>
      </c>
      <c r="M79" s="247">
        <f>SUM(M85,M88,M92)</f>
        <v>1119858.58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3114246744</v>
      </c>
      <c r="AD79" s="247">
        <f>SUM(AD85,AD88,AD92)</f>
        <v>0</v>
      </c>
      <c r="AE79" s="247">
        <f>SUM(AE85,AE88,AE92)</f>
        <v>314328348.80000001</v>
      </c>
      <c r="AF79" s="247">
        <f>SUM(AF85,AF88,AF92)</f>
        <v>3431205092.7999997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7825598.5800000001</v>
      </c>
      <c r="AR79" s="248">
        <f>SUM(AR85,AR88,AR92)</f>
        <v>3431205092.7999997</v>
      </c>
      <c r="AS79" s="248">
        <f>SUM(AS85,AS88,AS92)</f>
        <v>0</v>
      </c>
      <c r="AT79" s="248">
        <f>SUM(AT85,AT88,AT92)</f>
        <v>3439030691.3800001</v>
      </c>
      <c r="AU79" s="248">
        <f t="shared" ref="AU79:BB79" si="56">SUM(AU85,AU88,AU92)</f>
        <v>3122354691</v>
      </c>
      <c r="AV79" s="248">
        <f t="shared" si="56"/>
        <v>0</v>
      </c>
      <c r="AW79" s="248">
        <f t="shared" si="56"/>
        <v>0</v>
      </c>
      <c r="AX79" s="248">
        <f t="shared" si="56"/>
        <v>0</v>
      </c>
      <c r="AY79" s="248">
        <f t="shared" si="56"/>
        <v>0</v>
      </c>
      <c r="AZ79" s="248">
        <f t="shared" si="56"/>
        <v>0</v>
      </c>
      <c r="BA79" s="248">
        <f t="shared" si="56"/>
        <v>0</v>
      </c>
      <c r="BB79" s="248">
        <f t="shared" si="56"/>
        <v>-316676000.38</v>
      </c>
    </row>
    <row r="80" spans="1:58" ht="51.6" customHeight="1"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5'!AH80*'1. Standard_Cost'!$C$27+'Incremental_Cost Year 5'!AI80*'1. Standard_Cost'!$D$27+'Incremental_Cost Year 5'!AJ80+'Incremental_Cost Year 5'!AL80+AK80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51.6" customHeight="1"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5'!AH81*'1. Standard_Cost'!$C$27+'Incremental_Cost Year 5'!AI81*'1. Standard_Cost'!$D$27+'Incremental_Cost Year 5'!AJ81+'Incremental_Cost Year 5'!AL81+AK81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51.6" customHeight="1"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5'!AH82*'1. Standard_Cost'!$C$27+'Incremental_Cost Year 5'!AI82*'1. Standard_Cost'!$D$27+'Incremental_Cost Year 5'!AJ82+'Incremental_Cost Year 5'!AL82+AK82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51.6" customHeight="1"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5'!AH83*'1. Standard_Cost'!$C$27+'Incremental_Cost Year 5'!AI83*'1. Standard_Cost'!$D$27+'Incremental_Cost Year 5'!AJ83+'Incremental_Cost Year 5'!AL83+AK83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51.6" customHeight="1"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600000000</v>
      </c>
      <c r="AD84" s="129"/>
      <c r="AE84" s="127">
        <f>0</f>
        <v>0</v>
      </c>
      <c r="AF84" s="127">
        <f>SUM(AE84,AD84,AC84,AB84,Y84,U84,T84,S84,R84)</f>
        <v>600000000</v>
      </c>
      <c r="AG84" s="126"/>
      <c r="AH84" s="126"/>
      <c r="AI84" s="126"/>
      <c r="AJ84" s="130"/>
      <c r="AK84" s="130"/>
      <c r="AL84" s="130"/>
      <c r="AM84" s="127">
        <f>AG84*'1. Standard_Cost'!$B$27+'Incremental_Cost Year 5'!AH84*'1. Standard_Cost'!$C$27+'Incremental_Cost Year 5'!AI84*'1. Standard_Cost'!$D$27+'Incremental_Cost Year 5'!AJ84+'Incremental_Cost Year 5'!AL84+AK84</f>
        <v>0</v>
      </c>
      <c r="AN84" s="127">
        <f>AM84*'1. Standard_Cost'!$C$31</f>
        <v>0</v>
      </c>
      <c r="AO84" s="130"/>
      <c r="AP84" s="256"/>
      <c r="AQ84" s="171">
        <f>L84+M84</f>
        <v>0</v>
      </c>
      <c r="AR84" s="171">
        <f>AF84</f>
        <v>600000000</v>
      </c>
      <c r="AS84" s="171">
        <f>AM84+AN84</f>
        <v>0</v>
      </c>
      <c r="AT84" s="171">
        <f>SUM(AQ84,AR84,AS84)</f>
        <v>600000000</v>
      </c>
      <c r="AU84" s="250">
        <v>600000000</v>
      </c>
      <c r="AV84" s="250"/>
      <c r="AW84" s="250"/>
      <c r="AX84" s="250"/>
      <c r="AY84" s="250"/>
      <c r="AZ84" s="250"/>
      <c r="BA84" s="250"/>
      <c r="BB84" s="251">
        <f t="shared" si="57"/>
        <v>0</v>
      </c>
      <c r="BC84" s="169"/>
      <c r="BD84" s="169"/>
      <c r="BE84" s="169"/>
      <c r="BF84" s="169"/>
    </row>
    <row r="85" spans="1:58" ht="51.6" customHeight="1"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3112465000</v>
      </c>
      <c r="AD85" s="127">
        <f>SUM(AD80:AD84)</f>
        <v>0</v>
      </c>
      <c r="AE85" s="127">
        <f>SUM(AE80:AE84)</f>
        <v>313446000</v>
      </c>
      <c r="AF85" s="127">
        <f>SUM(AF80:AF84)</f>
        <v>3425911000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3425911000</v>
      </c>
      <c r="AS85" s="175">
        <f>SUM(AS80:AS84)</f>
        <v>0</v>
      </c>
      <c r="AT85" s="175">
        <f>SUM(AT80:AT84)</f>
        <v>3425911000</v>
      </c>
      <c r="AU85" s="175">
        <f t="shared" ref="AU85:BB85" si="58">SUM(AU80:AU84)</f>
        <v>3112465000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51.6" customHeight="1"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5'!AH86*'1. Standard_Cost'!$C$27+'Incremental_Cost Year 5'!AI86*'1. Standard_Cost'!$D$27+'Incremental_Cost Year 5'!AJ86+'Incremental_Cost Year 5'!AL86+AK86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51.6" customHeight="1" outlineLevel="2">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5'!AH87*'1. Standard_Cost'!$C$27+'Incremental_Cost Year 5'!AI87*'1. Standard_Cost'!$D$27+'Incremental_Cost Year 5'!AJ87+'Incremental_Cost Year 5'!AL87+AK87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51.6" customHeight="1" outlineLevel="1">
      <c r="A88" s="115"/>
      <c r="B88" s="165"/>
      <c r="C88" s="166"/>
      <c r="D88" s="212" t="s">
        <v>240</v>
      </c>
      <c r="E88" s="212" t="s">
        <v>269</v>
      </c>
      <c r="F88" s="117">
        <v>2024</v>
      </c>
      <c r="G88" s="117">
        <v>2030</v>
      </c>
      <c r="H88" s="110" t="s">
        <v>270</v>
      </c>
      <c r="I88" s="252"/>
      <c r="J88" s="252"/>
      <c r="K88" s="252"/>
      <c r="L88" s="127">
        <f>SUM(L86:L87)</f>
        <v>1442540</v>
      </c>
      <c r="M88" s="127">
        <f>SUM(M86:M87)</f>
        <v>240904.18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1044783</v>
      </c>
      <c r="AD88" s="127">
        <f>SUM(AD86:AD87)</f>
        <v>0</v>
      </c>
      <c r="AE88" s="127">
        <f>SUM(AE86:AE87)</f>
        <v>588956.6</v>
      </c>
      <c r="AF88" s="127">
        <f>SUM(AF86:AF87)</f>
        <v>3533739.6</v>
      </c>
      <c r="AG88" s="252"/>
      <c r="AH88" s="252"/>
      <c r="AI88" s="252"/>
      <c r="AJ88" s="127">
        <f>SUM(AJ86:AJ87)</f>
        <v>0</v>
      </c>
      <c r="AK88" s="127">
        <f>SUM(AK86:AK87)</f>
        <v>0</v>
      </c>
      <c r="AL88" s="127">
        <f>SUM(AL86:AL87)</f>
        <v>0</v>
      </c>
      <c r="AM88" s="127">
        <f>SUM(AM86:AM87)</f>
        <v>0</v>
      </c>
      <c r="AN88" s="127">
        <f>SUM(AN86:AN87)</f>
        <v>0</v>
      </c>
      <c r="AO88" s="253"/>
      <c r="AP88" s="254"/>
      <c r="AQ88" s="175">
        <f>SUM(AQ86:AQ87)</f>
        <v>1683444.1800000002</v>
      </c>
      <c r="AR88" s="175">
        <f>SUM(AR86:AR87)</f>
        <v>3533739.6</v>
      </c>
      <c r="AS88" s="175">
        <f>SUM(AS86:AS87)</f>
        <v>0</v>
      </c>
      <c r="AT88" s="175">
        <f>SUM(AT86:AT87)</f>
        <v>5217183.7799999993</v>
      </c>
      <c r="AU88" s="175">
        <f t="shared" ref="AU88:BB88" si="60">SUM(AU86:AU87)</f>
        <v>2557184</v>
      </c>
      <c r="AV88" s="175">
        <f t="shared" si="60"/>
        <v>0</v>
      </c>
      <c r="AW88" s="175">
        <f t="shared" si="60"/>
        <v>0</v>
      </c>
      <c r="AX88" s="175">
        <f t="shared" si="60"/>
        <v>0</v>
      </c>
      <c r="AY88" s="175">
        <f t="shared" si="60"/>
        <v>0</v>
      </c>
      <c r="AZ88" s="175">
        <f t="shared" si="60"/>
        <v>0</v>
      </c>
      <c r="BA88" s="175">
        <f t="shared" si="60"/>
        <v>0</v>
      </c>
      <c r="BB88" s="175">
        <f t="shared" si="60"/>
        <v>-2659999.7799999998</v>
      </c>
      <c r="BC88" s="169"/>
      <c r="BD88" s="169"/>
      <c r="BE88" s="169"/>
      <c r="BF88" s="169"/>
    </row>
    <row r="89" spans="1:58" ht="51.6" customHeight="1"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5'!AH89*'1. Standard_Cost'!$C$27+'Incremental_Cost Year 5'!AI89*'1. Standard_Cost'!$D$27+'Incremental_Cost Year 5'!AJ89+'Incremental_Cost Year 5'!AL89+AK89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51.6" customHeight="1"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5'!AH90*'1. Standard_Cost'!$C$27+'Incremental_Cost Year 5'!AI90*'1. Standard_Cost'!$D$27+'Incremental_Cost Year 5'!AJ90+'Incremental_Cost Year 5'!AL90+AK90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51.6" customHeight="1"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5'!AH91*'1. Standard_Cost'!$C$27+'Incremental_Cost Year 5'!AI91*'1. Standard_Cost'!$D$27+'Incremental_Cost Year 5'!AJ91+'Incremental_Cost Year 5'!AL91+AK91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51.6" customHeight="1"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51.6" customHeight="1">
      <c r="A93" s="143"/>
      <c r="B93" s="290"/>
      <c r="C93" s="381" t="s">
        <v>537</v>
      </c>
      <c r="D93" s="381"/>
      <c r="E93" s="38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302282</v>
      </c>
      <c r="AD93" s="258">
        <f>SUM(AD99)</f>
        <v>0</v>
      </c>
      <c r="AE93" s="258">
        <f>SUM(AE99)</f>
        <v>54456.4</v>
      </c>
      <c r="AF93" s="258">
        <f>SUM(AF99)</f>
        <v>356738.4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356738.4</v>
      </c>
      <c r="AS93" s="261">
        <f>SUM(AS99)</f>
        <v>0</v>
      </c>
      <c r="AT93" s="261">
        <f>SUM(AT99)</f>
        <v>2516680.35</v>
      </c>
      <c r="AU93" s="261">
        <f t="shared" ref="AU93:BA93" si="63">SUM(AU99)</f>
        <v>2486680</v>
      </c>
      <c r="AV93" s="261">
        <f t="shared" si="63"/>
        <v>0</v>
      </c>
      <c r="AW93" s="261">
        <f t="shared" si="63"/>
        <v>0</v>
      </c>
      <c r="AX93" s="261">
        <f t="shared" si="63"/>
        <v>0</v>
      </c>
      <c r="AY93" s="261">
        <f t="shared" si="63"/>
        <v>0</v>
      </c>
      <c r="AZ93" s="261">
        <f t="shared" si="63"/>
        <v>0</v>
      </c>
      <c r="BA93" s="261">
        <f t="shared" si="63"/>
        <v>0</v>
      </c>
      <c r="BB93" s="261">
        <f>SUM(BB99)</f>
        <v>-30000.350000000093</v>
      </c>
    </row>
    <row r="94" spans="1:58" ht="51.6" customHeight="1"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5'!AH94*'1. Standard_Cost'!$C$27+'Incremental_Cost Year 5'!AI94*'1. Standard_Cost'!$D$27+'Incremental_Cost Year 5'!AJ94+'Incremental_Cost Year 5'!AL94+AK94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51.6" customHeight="1" outlineLevel="2">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5'!AH95*'1. Standard_Cost'!$C$27+'Incremental_Cost Year 5'!AI95*'1. Standard_Cost'!$D$27+'Incremental_Cost Year 5'!AJ95+'Incremental_Cost Year 5'!AL95+AK95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51.6" customHeight="1"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5'!AH96*'1. Standard_Cost'!$C$27+'Incremental_Cost Year 5'!AI96*'1. Standard_Cost'!$D$27+'Incremental_Cost Year 5'!AJ96+'Incremental_Cost Year 5'!AL96+AK96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51.6" customHeight="1"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v>131082</v>
      </c>
      <c r="AD97" s="129"/>
      <c r="AE97" s="127">
        <f>SUM(AD97,AC97,AB97,Y97,U97,T97,S97,R97)*'1. Standard_Cost'!$B$31</f>
        <v>26216.400000000001</v>
      </c>
      <c r="AF97" s="127">
        <f>SUM(AE97,AD97,AC97,AB97,Y97,U97,T97,S97,R97)</f>
        <v>157298.4</v>
      </c>
      <c r="AG97" s="126"/>
      <c r="AH97" s="126"/>
      <c r="AI97" s="126"/>
      <c r="AJ97" s="130"/>
      <c r="AK97" s="130"/>
      <c r="AL97" s="130"/>
      <c r="AM97" s="127">
        <f>AG97*'1. Standard_Cost'!$B$27+'Incremental_Cost Year 5'!AH97*'1. Standard_Cost'!$C$27+'Incremental_Cost Year 5'!AI97*'1. Standard_Cost'!$D$27+'Incremental_Cost Year 5'!AJ97+'Incremental_Cost Year 5'!AL97+AK97</f>
        <v>0</v>
      </c>
      <c r="AN97" s="127">
        <f>AM97*'1. Standard_Cost'!$C$31</f>
        <v>0</v>
      </c>
      <c r="AO97" s="130"/>
      <c r="AQ97" s="171">
        <f>L97+M97</f>
        <v>942352.5</v>
      </c>
      <c r="AR97" s="171">
        <f>AF97</f>
        <v>157298.4</v>
      </c>
      <c r="AS97" s="171">
        <f>AM97+AN97</f>
        <v>0</v>
      </c>
      <c r="AT97" s="171">
        <f>SUM(AQ97,AR97,AS97)</f>
        <v>1099650.8999999999</v>
      </c>
      <c r="AU97" s="250">
        <v>1099651</v>
      </c>
      <c r="AV97" s="250"/>
      <c r="AW97" s="250"/>
      <c r="AX97" s="250"/>
      <c r="AY97" s="250"/>
      <c r="AZ97" s="250"/>
      <c r="BA97" s="250"/>
      <c r="BB97" s="251">
        <f t="shared" si="64"/>
        <v>0.10000000009313226</v>
      </c>
      <c r="BC97" s="169"/>
      <c r="BD97" s="169"/>
      <c r="BE97" s="169"/>
      <c r="BF97" s="169"/>
    </row>
    <row r="98" spans="1:58" ht="51.6" customHeight="1"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c r="AF98" s="127">
        <f>SUM(AE98,AD98,AC98,AB98,Y98,U98,T98,S98,R98)</f>
        <v>30000</v>
      </c>
      <c r="AG98" s="126"/>
      <c r="AH98" s="126"/>
      <c r="AI98" s="126"/>
      <c r="AJ98" s="130"/>
      <c r="AK98" s="130"/>
      <c r="AL98" s="130"/>
      <c r="AM98" s="127">
        <f>AG98*'1. Standard_Cost'!$B$27+'Incremental_Cost Year 5'!AH98*'1. Standard_Cost'!$C$27+'Incremental_Cost Year 5'!AI98*'1. Standard_Cost'!$D$27+'Incremental_Cost Year 5'!AJ98+'Incremental_Cost Year 5'!AL98+AK98</f>
        <v>0</v>
      </c>
      <c r="AN98" s="127">
        <f>AM98*'1. Standard_Cost'!$C$31</f>
        <v>0</v>
      </c>
      <c r="AO98" s="262"/>
      <c r="AQ98" s="171">
        <f>L98+M98</f>
        <v>41253.449999999997</v>
      </c>
      <c r="AR98" s="171">
        <f>AF98</f>
        <v>30000</v>
      </c>
      <c r="AS98" s="171">
        <f>AM98+AN98</f>
        <v>0</v>
      </c>
      <c r="AT98" s="171">
        <f>SUM(AQ98,AR98,AS98)</f>
        <v>71253.45</v>
      </c>
      <c r="AU98" s="250">
        <v>41253</v>
      </c>
      <c r="AV98" s="250"/>
      <c r="AW98" s="250"/>
      <c r="AX98" s="250"/>
      <c r="AY98" s="250"/>
      <c r="AZ98" s="250"/>
      <c r="BA98" s="250"/>
      <c r="BB98" s="251">
        <f t="shared" si="64"/>
        <v>-30000.449999999997</v>
      </c>
      <c r="BC98" s="169"/>
      <c r="BD98" s="169"/>
      <c r="BE98" s="169"/>
      <c r="BF98" s="169"/>
    </row>
    <row r="99" spans="1:58" ht="51.6" customHeight="1" outlineLevel="1">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302282</v>
      </c>
      <c r="AD99" s="127">
        <f>SUM(AD94:AD98)</f>
        <v>0</v>
      </c>
      <c r="AE99" s="127">
        <f>SUM(AE94:AE98)</f>
        <v>54456.4</v>
      </c>
      <c r="AF99" s="127">
        <f>SUM(AF94:AF98)</f>
        <v>356738.4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356738.4</v>
      </c>
      <c r="AS99" s="175">
        <f>SUM(AS94:AS98)</f>
        <v>0</v>
      </c>
      <c r="AT99" s="175">
        <f>SUM(AT94:AT98)</f>
        <v>2516680.35</v>
      </c>
      <c r="AU99" s="175">
        <f t="shared" ref="AU99:BA99" si="65">SUM(AU94:AU98)</f>
        <v>2486680</v>
      </c>
      <c r="AV99" s="175">
        <f t="shared" si="65"/>
        <v>0</v>
      </c>
      <c r="AW99" s="175">
        <f t="shared" si="65"/>
        <v>0</v>
      </c>
      <c r="AX99" s="175">
        <f t="shared" si="65"/>
        <v>0</v>
      </c>
      <c r="AY99" s="175">
        <f t="shared" si="65"/>
        <v>0</v>
      </c>
      <c r="AZ99" s="175">
        <f t="shared" si="65"/>
        <v>0</v>
      </c>
      <c r="BA99" s="175">
        <f t="shared" si="65"/>
        <v>0</v>
      </c>
      <c r="BB99" s="251">
        <f t="shared" ref="BB99" si="66">SUM(AU99:BA99)-AT99</f>
        <v>-30000.350000000093</v>
      </c>
      <c r="BC99" s="169"/>
      <c r="BD99" s="169"/>
      <c r="BE99" s="169"/>
      <c r="BF99" s="169"/>
    </row>
    <row r="100" spans="1:58" s="184" customFormat="1" ht="51.6"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359445</v>
      </c>
      <c r="AD100" s="258">
        <f>SUM(AD105)</f>
        <v>0</v>
      </c>
      <c r="AE100" s="258">
        <f>SUM(AE105)</f>
        <v>71889</v>
      </c>
      <c r="AF100" s="258">
        <f>SUM(AF105)</f>
        <v>431334</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431334</v>
      </c>
      <c r="AS100" s="261">
        <f>SUM(AS105)</f>
        <v>0</v>
      </c>
      <c r="AT100" s="261">
        <f>SUM(AT105)</f>
        <v>3372174</v>
      </c>
      <c r="AU100" s="261">
        <f t="shared" ref="AU100:BA100" si="67">SUM(AU105)</f>
        <v>3372173</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51.6" customHeight="1"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211145</v>
      </c>
      <c r="AD101" s="129"/>
      <c r="AE101" s="127">
        <f>SUM(AD101,AC101,AB101,Y101,U101,T101,S101,R101)*'1. Standard_Cost'!$B$31</f>
        <v>42229</v>
      </c>
      <c r="AF101" s="127">
        <f>SUM(AE101,AD101,AC101,AB101,Y101,U101,T101,S101,R101)</f>
        <v>253374</v>
      </c>
      <c r="AG101" s="126"/>
      <c r="AH101" s="126"/>
      <c r="AI101" s="126"/>
      <c r="AJ101" s="130"/>
      <c r="AK101" s="130"/>
      <c r="AL101" s="130"/>
      <c r="AM101" s="127">
        <f>AG101*'1. Standard_Cost'!$B$27+'Incremental_Cost Year 5'!AH101*'1. Standard_Cost'!$C$27+'Incremental_Cost Year 5'!AI101*'1. Standard_Cost'!$D$27+'Incremental_Cost Year 5'!AJ101+'Incremental_Cost Year 5'!AL101+AK101</f>
        <v>0</v>
      </c>
      <c r="AN101" s="127">
        <f>AM101*'1. Standard_Cost'!$C$31</f>
        <v>0</v>
      </c>
      <c r="AO101" s="130"/>
      <c r="AQ101" s="171">
        <f>L101+M101</f>
        <v>1646870.4</v>
      </c>
      <c r="AR101" s="171">
        <f>AF101</f>
        <v>253374</v>
      </c>
      <c r="AS101" s="171">
        <f>AM101+AN101</f>
        <v>0</v>
      </c>
      <c r="AT101" s="171">
        <f>SUM(AQ101,AR101,AS101)</f>
        <v>1900244.4</v>
      </c>
      <c r="AU101" s="250">
        <v>1900244</v>
      </c>
      <c r="AV101" s="250"/>
      <c r="AW101" s="250"/>
      <c r="AX101" s="250"/>
      <c r="AY101" s="250"/>
      <c r="AZ101" s="250"/>
      <c r="BA101" s="250"/>
      <c r="BB101" s="251">
        <f t="shared" ref="BB101:BB104" si="68">SUM(AU101:BA101)-AT101</f>
        <v>-0.39999999990686774</v>
      </c>
      <c r="BC101" s="169"/>
      <c r="BD101" s="169"/>
      <c r="BE101" s="169"/>
      <c r="BF101" s="169"/>
    </row>
    <row r="102" spans="1:58" ht="51.6" customHeight="1"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5'!AH102*'1. Standard_Cost'!$C$27+'Incremental_Cost Year 5'!AI102*'1. Standard_Cost'!$D$27+'Incremental_Cost Year 5'!AJ102+'Incremental_Cost Year 5'!AL102+AK102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51.6" customHeight="1"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5'!AH103*'1. Standard_Cost'!$C$27+'Incremental_Cost Year 5'!AI103*'1. Standard_Cost'!$D$27+'Incremental_Cost Year 5'!AJ103+'Incremental_Cost Year 5'!AL103+AK103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51.6" customHeight="1"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5'!AH104*'1. Standard_Cost'!$C$27+'Incremental_Cost Year 5'!AI104*'1. Standard_Cost'!$D$27+'Incremental_Cost Year 5'!AJ104+'Incremental_Cost Year 5'!AL104+AK104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51.6" customHeight="1"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359445</v>
      </c>
      <c r="AD105" s="127">
        <f>SUM(AD101:AD104)</f>
        <v>0</v>
      </c>
      <c r="AE105" s="127">
        <f>SUM(AE101:AE104)</f>
        <v>71889</v>
      </c>
      <c r="AF105" s="127">
        <f>SUM(AF101:AF104)</f>
        <v>431334</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 t="shared" ref="AR105:BB105" si="69">SUM(AR101:AR104)</f>
        <v>431334</v>
      </c>
      <c r="AS105" s="175">
        <f t="shared" si="69"/>
        <v>0</v>
      </c>
      <c r="AT105" s="175">
        <f t="shared" si="69"/>
        <v>3372174</v>
      </c>
      <c r="AU105" s="175">
        <f>SUM(AU101:AU104)</f>
        <v>3372173</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51.6"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51.6" customHeight="1"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5'!AH107*'1. Standard_Cost'!$C$27+'Incremental_Cost Year 5'!AI107*'1. Standard_Cost'!$D$27+'Incremental_Cost Year 5'!AJ107+'Incremental_Cost Year 5'!AL107+AK107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51.6" customHeight="1"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5'!AH108*'1. Standard_Cost'!$C$27+'Incremental_Cost Year 5'!AI108*'1. Standard_Cost'!$D$27+'Incremental_Cost Year 5'!AJ108+'Incremental_Cost Year 5'!AL108+AK108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51.6" customHeight="1"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5'!AH109*'1. Standard_Cost'!$C$27+'Incremental_Cost Year 5'!AI109*'1. Standard_Cost'!$D$27+'Incremental_Cost Year 5'!AJ109+'Incremental_Cost Year 5'!AL109+AK109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51.6" customHeight="1"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51.6"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51.6" customHeight="1"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5'!AH112*'1. Standard_Cost'!$C$27+'Incremental_Cost Year 5'!AI112*'1. Standard_Cost'!$D$27+'Incremental_Cost Year 5'!AJ112+'Incremental_Cost Year 5'!AL112+AK112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51.6" customHeight="1"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5'!AH113*'1. Standard_Cost'!$C$27+'Incremental_Cost Year 5'!AI113*'1. Standard_Cost'!$D$27+'Incremental_Cost Year 5'!AJ113+'Incremental_Cost Year 5'!AL113+AK113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51.6" customHeight="1"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5'!AH114*'1. Standard_Cost'!$C$27+'Incremental_Cost Year 5'!AI114*'1. Standard_Cost'!$D$27+'Incremental_Cost Year 5'!AJ114+'Incremental_Cost Year 5'!AL114+AK114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51.6" customHeight="1"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5'!AH115*'1. Standard_Cost'!$C$27+'Incremental_Cost Year 5'!AI115*'1. Standard_Cost'!$D$27+'Incremental_Cost Year 5'!AJ115+'Incremental_Cost Year 5'!AL115+AK115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51.6" customHeight="1"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5'!AH116*'1. Standard_Cost'!$C$27+'Incremental_Cost Year 5'!AI116*'1. Standard_Cost'!$D$27+'Incremental_Cost Year 5'!AJ116+'Incremental_Cost Year 5'!AL116+AK116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51.6" customHeight="1"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51.6" customHeight="1">
      <c r="A118" s="143"/>
      <c r="B118" s="290"/>
      <c r="C118" s="381" t="s">
        <v>282</v>
      </c>
      <c r="D118" s="381"/>
      <c r="E118" s="382"/>
      <c r="F118" s="291"/>
      <c r="G118" s="291"/>
      <c r="H118" s="144" t="s">
        <v>266</v>
      </c>
      <c r="I118" s="257"/>
      <c r="J118" s="257"/>
      <c r="K118" s="257"/>
      <c r="L118" s="258">
        <f>SUM(L122)</f>
        <v>1512000</v>
      </c>
      <c r="M118" s="258">
        <f>SUM(M122)</f>
        <v>252504</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265000</v>
      </c>
      <c r="AD118" s="258">
        <f>SUM(AD122)</f>
        <v>0</v>
      </c>
      <c r="AE118" s="258">
        <f>SUM(AE122)</f>
        <v>53000</v>
      </c>
      <c r="AF118" s="258">
        <f>SUM(AF122)</f>
        <v>318000</v>
      </c>
      <c r="AG118" s="257"/>
      <c r="AH118" s="257"/>
      <c r="AI118" s="257"/>
      <c r="AJ118" s="258">
        <f>SUM(AJ122)</f>
        <v>0</v>
      </c>
      <c r="AK118" s="258">
        <f>SUM(AK122)</f>
        <v>0</v>
      </c>
      <c r="AL118" s="258">
        <f>SUM(AL122)</f>
        <v>0</v>
      </c>
      <c r="AM118" s="258">
        <f>SUM(AM122)</f>
        <v>0</v>
      </c>
      <c r="AN118" s="258">
        <f>SUM(AN122)</f>
        <v>0</v>
      </c>
      <c r="AO118" s="259"/>
      <c r="AP118" s="260"/>
      <c r="AQ118" s="261">
        <f>SUM(AQ122)</f>
        <v>1764504</v>
      </c>
      <c r="AR118" s="261">
        <f>SUM(AR122)</f>
        <v>318000</v>
      </c>
      <c r="AS118" s="261">
        <f>SUM(AS122)</f>
        <v>0</v>
      </c>
      <c r="AT118" s="261">
        <f>SUM(AT122)</f>
        <v>2082504</v>
      </c>
      <c r="AU118" s="261">
        <f t="shared" ref="AU118:BA118" si="76">SUM(AU122)</f>
        <v>2082504</v>
      </c>
      <c r="AV118" s="261">
        <f t="shared" si="76"/>
        <v>0</v>
      </c>
      <c r="AW118" s="261">
        <f t="shared" si="76"/>
        <v>0</v>
      </c>
      <c r="AX118" s="261">
        <f t="shared" si="76"/>
        <v>0</v>
      </c>
      <c r="AY118" s="261">
        <f t="shared" si="76"/>
        <v>0</v>
      </c>
      <c r="AZ118" s="261">
        <f t="shared" si="76"/>
        <v>0</v>
      </c>
      <c r="BA118" s="261">
        <f t="shared" si="76"/>
        <v>0</v>
      </c>
      <c r="BB118" s="261">
        <f>SUM(BB122)</f>
        <v>0</v>
      </c>
    </row>
    <row r="119" spans="1:58" ht="51.6" customHeight="1"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5'!AH119*'1. Standard_Cost'!$C$27+'Incremental_Cost Year 5'!AI119*'1. Standard_Cost'!$D$27+'Incremental_Cost Year 5'!AJ119+'Incremental_Cost Year 5'!AL119+AK119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51.6" customHeight="1"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5'!AH120*'1. Standard_Cost'!$C$27+'Incremental_Cost Year 5'!AI120*'1. Standard_Cost'!$D$27+'Incremental_Cost Year 5'!AJ120+'Incremental_Cost Year 5'!AL120+AK120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51.6" customHeight="1" outlineLevel="2">
      <c r="A121" s="115"/>
      <c r="B121" s="200"/>
      <c r="C121" s="201"/>
      <c r="D121" s="349"/>
      <c r="E121" s="322"/>
      <c r="F121" s="311"/>
      <c r="G121" s="312"/>
      <c r="H121" s="199" t="s">
        <v>445</v>
      </c>
      <c r="I121" s="130" t="s">
        <v>3</v>
      </c>
      <c r="J121" s="126">
        <v>3</v>
      </c>
      <c r="K121" s="126">
        <v>5</v>
      </c>
      <c r="L121" s="125">
        <f>IF(I121&lt;&gt;0,((VLOOKUP(I121,'1. Standard_Cost'!$B$4:$D$11,2)+VLOOKUP(I121,'1. Standard_Cost'!$B$4:$D$11,3))*J121*K121),"0")</f>
        <v>1512000</v>
      </c>
      <c r="M121" s="125">
        <f>L121*'1. Standard_Cost'!$F$4</f>
        <v>252504</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v>265000</v>
      </c>
      <c r="AD121" s="129"/>
      <c r="AE121" s="127">
        <f>SUM(AD121,AC121,AB121,Y121,U121,T121,S121,R121)*'1. Standard_Cost'!$B$31</f>
        <v>53000</v>
      </c>
      <c r="AF121" s="127">
        <f>SUM(AE121,AD121,AC121,AB121,Y121,U121,T121,S121,R121)</f>
        <v>318000</v>
      </c>
      <c r="AG121" s="126"/>
      <c r="AH121" s="126"/>
      <c r="AI121" s="126"/>
      <c r="AJ121" s="130"/>
      <c r="AK121" s="130"/>
      <c r="AL121" s="130"/>
      <c r="AM121" s="127">
        <f>AG121*'1. Standard_Cost'!$B$27+'Incremental_Cost Year 5'!AH121*'1. Standard_Cost'!$C$27+'Incremental_Cost Year 5'!AI121*'1. Standard_Cost'!$D$27+'Incremental_Cost Year 5'!AJ121+'Incremental_Cost Year 5'!AL121+AK121</f>
        <v>0</v>
      </c>
      <c r="AN121" s="127">
        <f>AM121*'1. Standard_Cost'!$C$31</f>
        <v>0</v>
      </c>
      <c r="AO121" s="130"/>
      <c r="AQ121" s="171">
        <f>L121+M121</f>
        <v>1764504</v>
      </c>
      <c r="AR121" s="171">
        <f>AF121</f>
        <v>318000</v>
      </c>
      <c r="AS121" s="171">
        <f>AM121+AN121</f>
        <v>0</v>
      </c>
      <c r="AT121" s="171">
        <f>SUM(AQ121,AR121,AS121)</f>
        <v>2082504</v>
      </c>
      <c r="AU121" s="250">
        <v>2082504</v>
      </c>
      <c r="AV121" s="250"/>
      <c r="AW121" s="250"/>
      <c r="AX121" s="250"/>
      <c r="AY121" s="250"/>
      <c r="AZ121" s="250"/>
      <c r="BA121" s="250"/>
      <c r="BB121" s="251">
        <f t="shared" si="77"/>
        <v>0</v>
      </c>
      <c r="BC121" s="169"/>
      <c r="BD121" s="169"/>
      <c r="BE121" s="169"/>
      <c r="BF121" s="169"/>
    </row>
    <row r="122" spans="1:58" ht="51.6" customHeight="1" outlineLevel="1">
      <c r="A122" s="115"/>
      <c r="B122" s="200"/>
      <c r="C122" s="201"/>
      <c r="D122" s="146" t="s">
        <v>432</v>
      </c>
      <c r="E122" s="212" t="s">
        <v>283</v>
      </c>
      <c r="F122" s="136">
        <v>2022</v>
      </c>
      <c r="G122" s="117">
        <v>2025</v>
      </c>
      <c r="H122" s="110" t="s">
        <v>268</v>
      </c>
      <c r="I122" s="252"/>
      <c r="J122" s="252"/>
      <c r="K122" s="252"/>
      <c r="L122" s="127">
        <f>SUM(L119:L121)</f>
        <v>1512000</v>
      </c>
      <c r="M122" s="127">
        <f>SUM(M119:M121)</f>
        <v>252504</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265000</v>
      </c>
      <c r="AD122" s="127">
        <f>SUM(AD119:AD121)</f>
        <v>0</v>
      </c>
      <c r="AE122" s="127">
        <f>SUM(AE119:AE121)</f>
        <v>53000</v>
      </c>
      <c r="AF122" s="127">
        <f>SUM(AF119:AF121)</f>
        <v>318000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1764504</v>
      </c>
      <c r="AR122" s="175">
        <f>SUM(AR119:AR121)</f>
        <v>318000</v>
      </c>
      <c r="AS122" s="175">
        <f>SUM(AS119:AS121)</f>
        <v>0</v>
      </c>
      <c r="AT122" s="175">
        <f>SUM(AT119:AT121)</f>
        <v>2082504</v>
      </c>
      <c r="AU122" s="175">
        <f t="shared" ref="AU122:BB122" si="78">SUM(AU119:AU121)</f>
        <v>2082504</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51.6"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51.6" customHeight="1"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5'!AH124*'1. Standard_Cost'!$C$27+'Incremental_Cost Year 5'!AI124*'1. Standard_Cost'!$D$27+'Incremental_Cost Year 5'!AJ124+'Incremental_Cost Year 5'!AL124+AK124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51.6" customHeight="1"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5'!AH125*'1. Standard_Cost'!$C$27+'Incremental_Cost Year 5'!AI125*'1. Standard_Cost'!$D$27+'Incremental_Cost Year 5'!AJ125+'Incremental_Cost Year 5'!AL125+AK125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51.6" customHeight="1"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5'!AH126*'1. Standard_Cost'!$C$27+'Incremental_Cost Year 5'!AI126*'1. Standard_Cost'!$D$27+'Incremental_Cost Year 5'!AJ126+'Incremental_Cost Year 5'!AL126+AK126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51.6" customHeight="1" outlineLevel="2">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5'!AH127*'1. Standard_Cost'!$C$27+'Incremental_Cost Year 5'!AI127*'1. Standard_Cost'!$D$27+'Incremental_Cost Year 5'!AJ127+'Incremental_Cost Year 5'!AL127+AK127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51.6" customHeight="1"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5'!AH128*'1. Standard_Cost'!$C$27+'Incremental_Cost Year 5'!AI128*'1. Standard_Cost'!$D$27+'Incremental_Cost Year 5'!AJ128+'Incremental_Cost Year 5'!AL128+AK128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51.6" customHeight="1"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5'!AH129*'1. Standard_Cost'!$C$27+'Incremental_Cost Year 5'!AI129*'1. Standard_Cost'!$D$27+'Incremental_Cost Year 5'!AJ129+'Incremental_Cost Year 5'!AL129+AK129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51.6" customHeight="1"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5'!AH130*'1. Standard_Cost'!$C$27+'Incremental_Cost Year 5'!AI130*'1. Standard_Cost'!$D$27+'Incremental_Cost Year 5'!AJ130+'Incremental_Cost Year 5'!AL130+AK130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51.6" customHeight="1"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5'!AH131*'1. Standard_Cost'!$C$27+'Incremental_Cost Year 5'!AI131*'1. Standard_Cost'!$D$27+'Incremental_Cost Year 5'!AJ131+'Incremental_Cost Year 5'!AL131+AK131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51.6" customHeight="1" outlineLevel="2">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5'!AH132*'1. Standard_Cost'!$C$27+'Incremental_Cost Year 5'!AI132*'1. Standard_Cost'!$D$27+'Incremental_Cost Year 5'!AJ132+'Incremental_Cost Year 5'!AL132+AK132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51.6" customHeight="1"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51.6" customHeight="1">
      <c r="A134" s="143"/>
      <c r="B134" s="290"/>
      <c r="C134" s="381" t="s">
        <v>289</v>
      </c>
      <c r="D134" s="381"/>
      <c r="E134" s="382"/>
      <c r="F134" s="291"/>
      <c r="G134" s="289"/>
      <c r="H134" s="144" t="s">
        <v>290</v>
      </c>
      <c r="I134" s="257"/>
      <c r="J134" s="257"/>
      <c r="K134" s="257"/>
      <c r="L134" s="258">
        <f>SUM(L139)</f>
        <v>6059400</v>
      </c>
      <c r="M134" s="258">
        <f>SUM(M139)</f>
        <v>1011919.8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1025000</v>
      </c>
      <c r="AC134" s="258">
        <f>SUM(AC139)</f>
        <v>12140610940</v>
      </c>
      <c r="AD134" s="258">
        <f>SUM(AD139)</f>
        <v>0</v>
      </c>
      <c r="AE134" s="258">
        <f>SUM(AE139)</f>
        <v>327188</v>
      </c>
      <c r="AF134" s="258">
        <f>SUM(AF139)</f>
        <v>12154203128</v>
      </c>
      <c r="AG134" s="257"/>
      <c r="AH134" s="257"/>
      <c r="AI134" s="257"/>
      <c r="AJ134" s="258">
        <f>SUM(AJ139)</f>
        <v>0</v>
      </c>
      <c r="AK134" s="258">
        <f>SUM(AK139)</f>
        <v>0</v>
      </c>
      <c r="AL134" s="258">
        <f>SUM(AL139)</f>
        <v>0</v>
      </c>
      <c r="AM134" s="258">
        <f>SUM(AM139)</f>
        <v>0</v>
      </c>
      <c r="AN134" s="258">
        <f>SUM(AN139)</f>
        <v>0</v>
      </c>
      <c r="AO134" s="259"/>
      <c r="AP134" s="260"/>
      <c r="AQ134" s="261">
        <f>SUM(AQ139)</f>
        <v>7071319.8000000007</v>
      </c>
      <c r="AR134" s="261">
        <f>SUM(AR139)</f>
        <v>12154203128</v>
      </c>
      <c r="AS134" s="261">
        <f>SUM(AS139)</f>
        <v>0</v>
      </c>
      <c r="AT134" s="261">
        <f>SUM(AT139)</f>
        <v>12161274447.800001</v>
      </c>
      <c r="AU134" s="261">
        <f t="shared" ref="AU134:BB134" si="87">SUM(AU139)</f>
        <v>12159839448</v>
      </c>
      <c r="AV134" s="261">
        <f t="shared" si="87"/>
        <v>0</v>
      </c>
      <c r="AW134" s="261">
        <f t="shared" si="87"/>
        <v>0</v>
      </c>
      <c r="AX134" s="261">
        <f t="shared" si="87"/>
        <v>0</v>
      </c>
      <c r="AY134" s="261">
        <f t="shared" si="87"/>
        <v>0</v>
      </c>
      <c r="AZ134" s="261">
        <f t="shared" si="87"/>
        <v>0</v>
      </c>
      <c r="BA134" s="261">
        <f t="shared" si="87"/>
        <v>0</v>
      </c>
      <c r="BB134" s="261">
        <f t="shared" si="87"/>
        <v>-1434999.7999999998</v>
      </c>
    </row>
    <row r="135" spans="1:58" ht="51.6" customHeight="1"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5'!AH135*'1. Standard_Cost'!$C$27+'Incremental_Cost Year 5'!AI135*'1. Standard_Cost'!$D$27+'Incremental_Cost Year 5'!AJ135+'Incremental_Cost Year 5'!AL135+AK135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51.6" customHeight="1" outlineLevel="2">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5'!AH136*'1. Standard_Cost'!$C$27+'Incremental_Cost Year 5'!AI136*'1. Standard_Cost'!$D$27+'Incremental_Cost Year 5'!AJ136+'Incremental_Cost Year 5'!AL136+AK136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51.6" customHeight="1" outlineLevel="2">
      <c r="A137" s="115"/>
      <c r="B137" s="200"/>
      <c r="C137" s="201"/>
      <c r="D137" s="203"/>
      <c r="E137" s="323"/>
      <c r="F137" s="335"/>
      <c r="G137" s="336"/>
      <c r="H137" s="199" t="s">
        <v>455</v>
      </c>
      <c r="I137" s="130" t="s">
        <v>4</v>
      </c>
      <c r="J137" s="126">
        <v>4</v>
      </c>
      <c r="K137" s="126">
        <v>3</v>
      </c>
      <c r="L137" s="125">
        <f>IF(I137&lt;&gt;0,((VLOOKUP(I137,'1. Standard_Cost'!$B$4:$D$11,2)+VLOOKUP(I137,'1. Standard_Cost'!$B$4:$D$11,3))*J137*K137),"0")</f>
        <v>969000</v>
      </c>
      <c r="M137" s="125">
        <f>L137*'1. Standard_Cost'!$F$4</f>
        <v>161823</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v>10</v>
      </c>
      <c r="AA137" s="126">
        <v>15</v>
      </c>
      <c r="AB137" s="127">
        <f>+Z137*'1. Standard_Cost'!$B$23+AA137*'1. Standard_Cost'!$C$23</f>
        <v>1025000</v>
      </c>
      <c r="AC137" s="128">
        <v>135700</v>
      </c>
      <c r="AD137" s="129"/>
      <c r="AE137" s="127">
        <f>SUM(AD137,AC137,AB137,Y137,U137,T137,S137,R137)*'1. Standard_Cost'!$B$31</f>
        <v>232140</v>
      </c>
      <c r="AF137" s="127">
        <f>SUM(AE137,AD137,AC137,AB137,Y137,U137,T137,S137,R137)</f>
        <v>1392840</v>
      </c>
      <c r="AG137" s="126"/>
      <c r="AH137" s="126"/>
      <c r="AI137" s="126"/>
      <c r="AJ137" s="130"/>
      <c r="AK137" s="130"/>
      <c r="AL137" s="130"/>
      <c r="AM137" s="127">
        <f>AG137*'1. Standard_Cost'!$B$27+'Incremental_Cost Year 5'!AH137*'1. Standard_Cost'!$C$27+'Incremental_Cost Year 5'!AI137*'1. Standard_Cost'!$D$27+'Incremental_Cost Year 5'!AJ137+'Incremental_Cost Year 5'!AL137+AK137</f>
        <v>0</v>
      </c>
      <c r="AN137" s="127">
        <f>AM137*'1. Standard_Cost'!$C$31</f>
        <v>0</v>
      </c>
      <c r="AO137" s="130"/>
      <c r="AQ137" s="171">
        <f>L137+M137</f>
        <v>1130823</v>
      </c>
      <c r="AR137" s="171">
        <f>AF137</f>
        <v>1392840</v>
      </c>
      <c r="AS137" s="171">
        <f>AM137+AN137</f>
        <v>0</v>
      </c>
      <c r="AT137" s="171">
        <f>SUM(AQ137,AR137,AS137)</f>
        <v>2523663</v>
      </c>
      <c r="AU137" s="250">
        <v>1088663</v>
      </c>
      <c r="AV137" s="250"/>
      <c r="AW137" s="250"/>
      <c r="AX137" s="250"/>
      <c r="AY137" s="250"/>
      <c r="AZ137" s="250"/>
      <c r="BA137" s="250"/>
      <c r="BB137" s="251">
        <f t="shared" si="88"/>
        <v>-1435000</v>
      </c>
      <c r="BC137" s="169"/>
      <c r="BD137" s="169"/>
      <c r="BE137" s="169"/>
      <c r="BF137" s="169"/>
    </row>
    <row r="138" spans="1:58" ht="51.6" customHeight="1"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5'!AH138*'1. Standard_Cost'!$C$27+'Incremental_Cost Year 5'!AI138*'1. Standard_Cost'!$D$27+'Incremental_Cost Year 5'!AJ138+'Incremental_Cost Year 5'!AL138+AK138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51.6" customHeight="1" outlineLevel="1">
      <c r="A139" s="115"/>
      <c r="B139" s="165"/>
      <c r="C139" s="166"/>
      <c r="D139" s="228" t="s">
        <v>233</v>
      </c>
      <c r="E139" s="212" t="s">
        <v>291</v>
      </c>
      <c r="F139" s="136">
        <v>2022</v>
      </c>
      <c r="G139" s="117">
        <v>2030</v>
      </c>
      <c r="H139" s="110" t="s">
        <v>292</v>
      </c>
      <c r="I139" s="252"/>
      <c r="J139" s="252"/>
      <c r="K139" s="252"/>
      <c r="L139" s="127">
        <f>SUM(L135:L138)</f>
        <v>6059400</v>
      </c>
      <c r="M139" s="127">
        <f>SUM(M135:M138)</f>
        <v>1011919.8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1025000</v>
      </c>
      <c r="AC139" s="127">
        <f>SUM(AC135:AC137)</f>
        <v>12140610940</v>
      </c>
      <c r="AD139" s="127">
        <f>SUM(AD135:AD137)</f>
        <v>0</v>
      </c>
      <c r="AE139" s="127">
        <f>SUM(AE135:AE137)</f>
        <v>327188</v>
      </c>
      <c r="AF139" s="127">
        <f>SUM(AF135:AF138)</f>
        <v>12154203128</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7071319.8000000007</v>
      </c>
      <c r="AR139" s="175">
        <f>SUM(AR135:AR138)</f>
        <v>12154203128</v>
      </c>
      <c r="AS139" s="175">
        <f>SUM(AS135:AS138)</f>
        <v>0</v>
      </c>
      <c r="AT139" s="175">
        <f>SUM(AT135:AT138)</f>
        <v>12161274447.800001</v>
      </c>
      <c r="AU139" s="175">
        <f t="shared" ref="AU139:BB139" si="89">SUM(AU135:AU138)</f>
        <v>12159839448</v>
      </c>
      <c r="AV139" s="175">
        <f t="shared" si="89"/>
        <v>0</v>
      </c>
      <c r="AW139" s="175">
        <f t="shared" si="89"/>
        <v>0</v>
      </c>
      <c r="AX139" s="175">
        <f t="shared" si="89"/>
        <v>0</v>
      </c>
      <c r="AY139" s="175">
        <f t="shared" si="89"/>
        <v>0</v>
      </c>
      <c r="AZ139" s="175">
        <f t="shared" si="89"/>
        <v>0</v>
      </c>
      <c r="BA139" s="175">
        <f t="shared" si="89"/>
        <v>0</v>
      </c>
      <c r="BB139" s="175">
        <f t="shared" si="89"/>
        <v>-1434999.7999999998</v>
      </c>
      <c r="BC139" s="169"/>
      <c r="BD139" s="169"/>
      <c r="BE139" s="169"/>
      <c r="BF139" s="169"/>
    </row>
    <row r="140" spans="1:58" s="184" customFormat="1" ht="51.6" customHeight="1">
      <c r="A140" s="143"/>
      <c r="B140" s="290"/>
      <c r="C140" s="381" t="s">
        <v>293</v>
      </c>
      <c r="D140" s="381"/>
      <c r="E140" s="382"/>
      <c r="F140" s="291"/>
      <c r="G140" s="289"/>
      <c r="H140" s="144" t="s">
        <v>294</v>
      </c>
      <c r="I140" s="257"/>
      <c r="J140" s="257"/>
      <c r="K140" s="257"/>
      <c r="L140" s="258">
        <f>SUM(L149)</f>
        <v>12999700</v>
      </c>
      <c r="M140" s="258">
        <f>SUM(M149)</f>
        <v>2170949.9</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3312544</v>
      </c>
      <c r="AD140" s="258">
        <f>SUM(AD149)</f>
        <v>0</v>
      </c>
      <c r="AE140" s="258">
        <f>SUM(AE149)</f>
        <v>1089308.8</v>
      </c>
      <c r="AF140" s="258">
        <f>SUM(AF149)</f>
        <v>6535852.7999999998</v>
      </c>
      <c r="AG140" s="257"/>
      <c r="AH140" s="257"/>
      <c r="AI140" s="257"/>
      <c r="AJ140" s="258">
        <f>SUM(AJ149)</f>
        <v>0</v>
      </c>
      <c r="AK140" s="258">
        <f>SUM(AK149)</f>
        <v>0</v>
      </c>
      <c r="AL140" s="258">
        <f>SUM(AL149)</f>
        <v>30000000</v>
      </c>
      <c r="AM140" s="258">
        <f>SUM(AM149)</f>
        <v>30000000</v>
      </c>
      <c r="AN140" s="258">
        <f>SUM(AN149)</f>
        <v>4500000</v>
      </c>
      <c r="AO140" s="259"/>
      <c r="AP140" s="260"/>
      <c r="AQ140" s="261">
        <f>SUM(AQ149)</f>
        <v>15170649.9</v>
      </c>
      <c r="AR140" s="261">
        <f>SUM(AR149)</f>
        <v>6535852.7999999998</v>
      </c>
      <c r="AS140" s="261">
        <f>SUM(AS149)</f>
        <v>34500000</v>
      </c>
      <c r="AT140" s="261">
        <f>SUM(AT149)</f>
        <v>56206502.700000003</v>
      </c>
      <c r="AU140" s="261">
        <f t="shared" ref="AU140:BB140" si="90">SUM(AU149)</f>
        <v>18545702.5</v>
      </c>
      <c r="AV140" s="261">
        <f t="shared" si="90"/>
        <v>0</v>
      </c>
      <c r="AW140" s="261">
        <f t="shared" si="90"/>
        <v>0</v>
      </c>
      <c r="AX140" s="261">
        <f t="shared" si="90"/>
        <v>0</v>
      </c>
      <c r="AY140" s="261">
        <f t="shared" si="90"/>
        <v>0</v>
      </c>
      <c r="AZ140" s="261">
        <f t="shared" si="90"/>
        <v>0</v>
      </c>
      <c r="BA140" s="261">
        <f t="shared" si="90"/>
        <v>0</v>
      </c>
      <c r="BB140" s="261">
        <f t="shared" si="90"/>
        <v>-37660800.200000003</v>
      </c>
    </row>
    <row r="141" spans="1:58" ht="51.6" customHeight="1"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5'!AH141*'1. Standard_Cost'!$C$27+'Incremental_Cost Year 5'!AI141*'1. Standard_Cost'!$D$27+'Incremental_Cost Year 5'!AJ141+'Incremental_Cost Year 5'!AL141+AK141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51.6" customHeight="1" outlineLevel="2">
      <c r="A142" s="115"/>
      <c r="B142" s="200"/>
      <c r="C142" s="330"/>
      <c r="D142" s="343"/>
      <c r="E142" s="328"/>
      <c r="F142" s="328"/>
      <c r="G142" s="328"/>
      <c r="H142" s="199" t="s">
        <v>458</v>
      </c>
      <c r="I142" s="130" t="s">
        <v>3</v>
      </c>
      <c r="J142" s="126">
        <v>2</v>
      </c>
      <c r="K142" s="126">
        <v>7</v>
      </c>
      <c r="L142" s="125">
        <f>IF(I142&lt;&gt;0,((VLOOKUP(I142,'1. Standard_Cost'!$B$4:$D$11,2)+VLOOKUP(I142,'1. Standard_Cost'!$B$4:$D$11,3))*J142*K142),"0")</f>
        <v>1411200</v>
      </c>
      <c r="M142" s="125">
        <f>L142*'1. Standard_Cost'!$F$4</f>
        <v>235670.40000000002</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v>209624</v>
      </c>
      <c r="AD142" s="129"/>
      <c r="AE142" s="127">
        <f>SUM(AD142,AC142,AB142,Y142,U142,T142,S142,R142)*'1. Standard_Cost'!$B$31</f>
        <v>41924.800000000003</v>
      </c>
      <c r="AF142" s="127">
        <f t="shared" si="91"/>
        <v>251548.79999999999</v>
      </c>
      <c r="AG142" s="126"/>
      <c r="AH142" s="126"/>
      <c r="AI142" s="126"/>
      <c r="AJ142" s="130"/>
      <c r="AK142" s="130"/>
      <c r="AL142" s="130"/>
      <c r="AM142" s="127">
        <f>AG142*'1. Standard_Cost'!$B$27+'Incremental_Cost Year 5'!AH142*'1. Standard_Cost'!$C$27+'Incremental_Cost Year 5'!AI142*'1. Standard_Cost'!$D$27+'Incremental_Cost Year 5'!AJ142+'Incremental_Cost Year 5'!AL142+AK142</f>
        <v>0</v>
      </c>
      <c r="AN142" s="127">
        <f>AM142*'1. Standard_Cost'!$C$31</f>
        <v>0</v>
      </c>
      <c r="AO142" s="130"/>
      <c r="AQ142" s="171">
        <f t="shared" si="92"/>
        <v>1646870.4</v>
      </c>
      <c r="AR142" s="171">
        <f t="shared" si="93"/>
        <v>251548.79999999999</v>
      </c>
      <c r="AS142" s="171">
        <f t="shared" si="94"/>
        <v>0</v>
      </c>
      <c r="AT142" s="171">
        <f t="shared" si="95"/>
        <v>1898419.2</v>
      </c>
      <c r="AU142" s="250">
        <v>1898419</v>
      </c>
      <c r="AV142" s="250"/>
      <c r="AW142" s="250"/>
      <c r="AX142" s="250"/>
      <c r="AY142" s="250"/>
      <c r="AZ142" s="250"/>
      <c r="BA142" s="250"/>
      <c r="BB142" s="251">
        <f t="shared" si="96"/>
        <v>-0.19999999995343387</v>
      </c>
      <c r="BC142" s="169"/>
      <c r="BD142" s="169"/>
      <c r="BE142" s="169"/>
      <c r="BF142" s="169"/>
    </row>
    <row r="143" spans="1:58" ht="51.6" customHeight="1"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20000000</v>
      </c>
      <c r="AM143" s="127">
        <f>AG143*'1. Standard_Cost'!$B$27+'Incremental_Cost Year 5'!AH143*'1. Standard_Cost'!$C$27+'Incremental_Cost Year 5'!AI143*'1. Standard_Cost'!$D$27+'Incremental_Cost Year 5'!AJ143+'Incremental_Cost Year 5'!AL143+AK143</f>
        <v>20000000</v>
      </c>
      <c r="AN143" s="127">
        <f>AM143*'1. Standard_Cost'!$C$31</f>
        <v>3000000</v>
      </c>
      <c r="AO143" s="130"/>
      <c r="AQ143" s="171">
        <f t="shared" si="92"/>
        <v>7058016</v>
      </c>
      <c r="AR143" s="171">
        <f t="shared" si="93"/>
        <v>1440000</v>
      </c>
      <c r="AS143" s="171">
        <f t="shared" si="94"/>
        <v>23000000</v>
      </c>
      <c r="AT143" s="171">
        <f t="shared" si="95"/>
        <v>31498016</v>
      </c>
      <c r="AU143" s="250">
        <v>8498016</v>
      </c>
      <c r="AV143" s="250"/>
      <c r="AW143" s="250"/>
      <c r="AX143" s="250"/>
      <c r="AY143" s="250"/>
      <c r="AZ143" s="250"/>
      <c r="BA143" s="250"/>
      <c r="BB143" s="251">
        <f t="shared" si="96"/>
        <v>-23000000</v>
      </c>
      <c r="BC143" s="169"/>
      <c r="BD143" s="169"/>
      <c r="BE143" s="169"/>
      <c r="BF143" s="169"/>
    </row>
    <row r="144" spans="1:58" ht="51.6" customHeight="1"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5'!AH144*'1. Standard_Cost'!$C$27+'Incremental_Cost Year 5'!AI144*'1. Standard_Cost'!$D$27+'Incremental_Cost Year 5'!AJ144+'Incremental_Cost Year 5'!AL144+AK144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51.6" customHeight="1"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v>10000000</v>
      </c>
      <c r="AM145" s="127">
        <f>AG145*'1. Standard_Cost'!$B$27+'Incremental_Cost Year 5'!AH145*'1. Standard_Cost'!$C$27+'Incremental_Cost Year 5'!AI145*'1. Standard_Cost'!$D$27+'Incremental_Cost Year 5'!AJ145+'Incremental_Cost Year 5'!AL145+AK145</f>
        <v>10000000</v>
      </c>
      <c r="AN145" s="127">
        <f>AM145*'1. Standard_Cost'!$C$31</f>
        <v>1500000</v>
      </c>
      <c r="AO145" s="130"/>
      <c r="AQ145" s="171">
        <f t="shared" si="92"/>
        <v>2261646</v>
      </c>
      <c r="AR145" s="171">
        <f t="shared" si="93"/>
        <v>325680</v>
      </c>
      <c r="AS145" s="171">
        <f t="shared" si="94"/>
        <v>11500000</v>
      </c>
      <c r="AT145" s="171">
        <f t="shared" si="95"/>
        <v>14087326</v>
      </c>
      <c r="AU145" s="250">
        <v>2587326</v>
      </c>
      <c r="AV145" s="250"/>
      <c r="AW145" s="250"/>
      <c r="AX145" s="250"/>
      <c r="AY145" s="250"/>
      <c r="AZ145" s="250"/>
      <c r="BA145" s="250"/>
      <c r="BB145" s="251">
        <f t="shared" si="96"/>
        <v>-11500000</v>
      </c>
      <c r="BC145" s="169"/>
      <c r="BD145" s="169"/>
      <c r="BE145" s="169"/>
      <c r="BF145" s="169"/>
    </row>
    <row r="146" spans="1:58" ht="51.6" customHeight="1" outlineLevel="2">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5'!AH146*'1. Standard_Cost'!$C$27+'Incremental_Cost Year 5'!AI146*'1. Standard_Cost'!$D$27+'Incremental_Cost Year 5'!AJ146+'Incremental_Cost Year 5'!AL146+AK146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51.6" customHeight="1"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5'!AH147*'1. Standard_Cost'!$C$27+'Incremental_Cost Year 5'!AI147*'1. Standard_Cost'!$D$27+'Incremental_Cost Year 5'!AJ147+'Incremental_Cost Year 5'!AL147+AK147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51.6" customHeight="1"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5'!AH148*'1. Standard_Cost'!$C$27+'Incremental_Cost Year 5'!AI148*'1. Standard_Cost'!$D$27+'Incremental_Cost Year 5'!AJ148+'Incremental_Cost Year 5'!AL148+AK148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51.6" customHeight="1" outlineLevel="1">
      <c r="A149" s="115"/>
      <c r="B149" s="165"/>
      <c r="C149" s="166"/>
      <c r="D149" s="228" t="s">
        <v>464</v>
      </c>
      <c r="E149" s="345" t="s">
        <v>296</v>
      </c>
      <c r="F149" s="136">
        <v>2024</v>
      </c>
      <c r="G149" s="117">
        <v>2030</v>
      </c>
      <c r="H149" s="110" t="s">
        <v>297</v>
      </c>
      <c r="I149" s="252"/>
      <c r="J149" s="252"/>
      <c r="K149" s="252"/>
      <c r="L149" s="127">
        <f>SUM(L141:L148)</f>
        <v>12999700</v>
      </c>
      <c r="M149" s="127">
        <f>SUM(M141:M148)</f>
        <v>2170949.9</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3312544</v>
      </c>
      <c r="AD149" s="127">
        <f>SUM(AD141:AD148)</f>
        <v>0</v>
      </c>
      <c r="AE149" s="127">
        <f>SUM(AE141:AE148)</f>
        <v>1089308.8</v>
      </c>
      <c r="AF149" s="127">
        <f>SUM(AF141:AF148)</f>
        <v>6535852.7999999998</v>
      </c>
      <c r="AG149" s="252"/>
      <c r="AH149" s="252"/>
      <c r="AI149" s="252"/>
      <c r="AJ149" s="127">
        <f>SUM(AJ141:AJ148)</f>
        <v>0</v>
      </c>
      <c r="AK149" s="127">
        <f>SUM(AK141:AK148)</f>
        <v>0</v>
      </c>
      <c r="AL149" s="127">
        <f>SUM(AL141:AL148)</f>
        <v>30000000</v>
      </c>
      <c r="AM149" s="127">
        <f>SUM(AM141:AM148)</f>
        <v>30000000</v>
      </c>
      <c r="AN149" s="127">
        <f>SUM(AN141:AN148)</f>
        <v>4500000</v>
      </c>
      <c r="AO149" s="253"/>
      <c r="AP149" s="254"/>
      <c r="AQ149" s="175">
        <f>SUM(AQ141:AQ148)</f>
        <v>15170649.9</v>
      </c>
      <c r="AR149" s="175">
        <f>SUM(AR141:AR148)</f>
        <v>6535852.7999999998</v>
      </c>
      <c r="AS149" s="175">
        <f>SUM(AS141:AS148)</f>
        <v>34500000</v>
      </c>
      <c r="AT149" s="175">
        <f>SUM(AT141:AT148)</f>
        <v>56206502.700000003</v>
      </c>
      <c r="AU149" s="175">
        <f t="shared" ref="AU149:BB149" si="97">SUM(AU141:AU148)</f>
        <v>18545702.5</v>
      </c>
      <c r="AV149" s="175">
        <f t="shared" si="97"/>
        <v>0</v>
      </c>
      <c r="AW149" s="175">
        <f t="shared" si="97"/>
        <v>0</v>
      </c>
      <c r="AX149" s="175">
        <f t="shared" si="97"/>
        <v>0</v>
      </c>
      <c r="AY149" s="175">
        <f t="shared" si="97"/>
        <v>0</v>
      </c>
      <c r="AZ149" s="175">
        <f t="shared" si="97"/>
        <v>0</v>
      </c>
      <c r="BA149" s="175">
        <f t="shared" si="97"/>
        <v>0</v>
      </c>
      <c r="BB149" s="175">
        <f t="shared" si="97"/>
        <v>-37660800.200000003</v>
      </c>
      <c r="BC149" s="169"/>
      <c r="BD149" s="169"/>
      <c r="BE149" s="169"/>
      <c r="BF149" s="169"/>
    </row>
    <row r="150" spans="1:58" s="170" customFormat="1" ht="51.6" customHeight="1">
      <c r="A150" s="120"/>
      <c r="B150" s="398" t="s">
        <v>231</v>
      </c>
      <c r="C150" s="399"/>
      <c r="D150" s="399"/>
      <c r="E150" s="400"/>
      <c r="F150" s="339"/>
      <c r="G150" s="339"/>
      <c r="H150" s="148" t="s">
        <v>166</v>
      </c>
      <c r="I150" s="265"/>
      <c r="J150" s="243"/>
      <c r="K150" s="243"/>
      <c r="L150" s="243">
        <f>L151+L163+L182</f>
        <v>11242291532.44216</v>
      </c>
      <c r="M150" s="243">
        <f>M151+M163+M182</f>
        <v>1877462685.9178405</v>
      </c>
      <c r="N150" s="243"/>
      <c r="O150" s="243"/>
      <c r="P150" s="243"/>
      <c r="Q150" s="243"/>
      <c r="R150" s="243">
        <f>R151+R163+R182</f>
        <v>40000</v>
      </c>
      <c r="S150" s="243">
        <f>S151+S163+S182</f>
        <v>30000</v>
      </c>
      <c r="T150" s="243">
        <f>T151+T163+T182</f>
        <v>0</v>
      </c>
      <c r="U150" s="243">
        <f>U151+U163+U182</f>
        <v>40000</v>
      </c>
      <c r="V150" s="243"/>
      <c r="W150" s="243"/>
      <c r="X150" s="243"/>
      <c r="Y150" s="243"/>
      <c r="Z150" s="243">
        <v>0</v>
      </c>
      <c r="AA150" s="243"/>
      <c r="AB150" s="243">
        <f>AB151+AB163+AB182</f>
        <v>0</v>
      </c>
      <c r="AC150" s="243">
        <f>AC151+AC163+AC182</f>
        <v>14473842630</v>
      </c>
      <c r="AD150" s="243">
        <f>AD151+AD163+AD182</f>
        <v>0</v>
      </c>
      <c r="AE150" s="243">
        <f>AE151+AE163+AE182</f>
        <v>1840102151</v>
      </c>
      <c r="AF150" s="243">
        <f>AF151+AF163+AF182</f>
        <v>16314054781</v>
      </c>
      <c r="AG150" s="243"/>
      <c r="AH150" s="243"/>
      <c r="AI150" s="243"/>
      <c r="AJ150" s="243">
        <f>AJ151+AJ163+AJ182</f>
        <v>434806000</v>
      </c>
      <c r="AK150" s="243">
        <f>AK151+AK163+AK182</f>
        <v>0</v>
      </c>
      <c r="AL150" s="243">
        <f>AL151+AL163+AL182</f>
        <v>0</v>
      </c>
      <c r="AM150" s="243">
        <f>AM151+AM163+AM182</f>
        <v>434806000</v>
      </c>
      <c r="AN150" s="243">
        <f>AN151+AN163+AN182</f>
        <v>65220900</v>
      </c>
      <c r="AO150" s="243"/>
      <c r="AP150" s="244"/>
      <c r="AQ150" s="243">
        <f>AQ151+AQ163+AQ182</f>
        <v>13119754218.360001</v>
      </c>
      <c r="AR150" s="243">
        <f>AR151+AR163+AR182</f>
        <v>16314054781</v>
      </c>
      <c r="AS150" s="243">
        <f>AS151+AS163+AS182</f>
        <v>500026900</v>
      </c>
      <c r="AT150" s="243">
        <f>AT151+AT163+AT182</f>
        <v>29933835899.359997</v>
      </c>
      <c r="AU150" s="243">
        <f t="shared" ref="AU150:BB150" si="98">AU151+AU163+AU182</f>
        <v>28068567000.200001</v>
      </c>
      <c r="AV150" s="243">
        <f t="shared" si="98"/>
        <v>0</v>
      </c>
      <c r="AW150" s="243">
        <f t="shared" si="98"/>
        <v>0</v>
      </c>
      <c r="AX150" s="243">
        <f t="shared" si="98"/>
        <v>0</v>
      </c>
      <c r="AY150" s="243">
        <f t="shared" si="98"/>
        <v>0</v>
      </c>
      <c r="AZ150" s="243">
        <f t="shared" si="98"/>
        <v>0</v>
      </c>
      <c r="BA150" s="243">
        <f t="shared" si="98"/>
        <v>0</v>
      </c>
      <c r="BB150" s="243">
        <f t="shared" si="98"/>
        <v>-1865268899.1599982</v>
      </c>
    </row>
    <row r="151" spans="1:58" s="184" customFormat="1" ht="51.6"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3472875</v>
      </c>
      <c r="AD151" s="258">
        <f>AD156+AD159+AD162</f>
        <v>0</v>
      </c>
      <c r="AE151" s="258">
        <f>AE156+AE159+AE162</f>
        <v>0</v>
      </c>
      <c r="AF151" s="258">
        <f>AF156+AF159+AF162</f>
        <v>3472875</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3472875</v>
      </c>
      <c r="AS151" s="258">
        <f>AS156+AS159+AS162</f>
        <v>0</v>
      </c>
      <c r="AT151" s="258">
        <f>AT156+AT159+AT162</f>
        <v>16343951.4</v>
      </c>
      <c r="AU151" s="258">
        <f t="shared" ref="AU151:BB151" si="99">AU156+AU159+AU162</f>
        <v>16343951</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51.6" customHeight="1"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5'!AH152*'1. Standard_Cost'!$C$27+'Incremental_Cost Year 5'!AI152*'1. Standard_Cost'!$D$27+'Incremental_Cost Year 5'!AJ152+'Incremental_Cost Year 5'!AL152+AK152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51.6" customHeight="1"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5'!AH153*'1. Standard_Cost'!$C$27+'Incremental_Cost Year 5'!AI153*'1. Standard_Cost'!$D$27+'Incremental_Cost Year 5'!AJ153+'Incremental_Cost Year 5'!AL153+AK153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51.6" customHeight="1"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5'!AH154*'1. Standard_Cost'!$C$27+'Incremental_Cost Year 5'!AI154*'1. Standard_Cost'!$D$27+'Incremental_Cost Year 5'!AJ154+'Incremental_Cost Year 5'!AL154+AK154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51.6" customHeight="1"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5'!AH155*'1. Standard_Cost'!$C$27+'Incremental_Cost Year 5'!AI155*'1. Standard_Cost'!$D$27+'Incremental_Cost Year 5'!AJ155+'Incremental_Cost Year 5'!AL155+AK155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51.6" customHeight="1"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51.6" customHeight="1"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5'!AH157*'1. Standard_Cost'!$C$27+'Incremental_Cost Year 5'!AI157*'1. Standard_Cost'!$D$27+'Incremental_Cost Year 5'!AJ157+'Incremental_Cost Year 5'!AL157+AK157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51.6" customHeight="1"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5'!AH158*'1. Standard_Cost'!$C$27+'Incremental_Cost Year 5'!AI158*'1. Standard_Cost'!$D$27+'Incremental_Cost Year 5'!AJ158+'Incremental_Cost Year 5'!AL158+AK158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51.6" customHeight="1"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51.6" customHeight="1"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5'!AH160*'1. Standard_Cost'!$C$27+'Incremental_Cost Year 5'!AI160*'1. Standard_Cost'!$D$27+'Incremental_Cost Year 5'!AJ160+'Incremental_Cost Year 5'!AL160+AK160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51.6" customHeight="1"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3472875</v>
      </c>
      <c r="AD161" s="129"/>
      <c r="AE161" s="127"/>
      <c r="AF161" s="127">
        <f>SUM(AE161,AD161,AC161,AB161,Y161,U161,T161,S161,R161)</f>
        <v>3472875</v>
      </c>
      <c r="AG161" s="126"/>
      <c r="AH161" s="126"/>
      <c r="AI161" s="126"/>
      <c r="AJ161" s="130"/>
      <c r="AK161" s="130"/>
      <c r="AL161" s="130"/>
      <c r="AM161" s="127">
        <f>AG161*'1. Standard_Cost'!$B$27+'Incremental_Cost Year 5'!AH161*'1. Standard_Cost'!$C$27+'Incremental_Cost Year 5'!AI161*'1. Standard_Cost'!$D$27+'Incremental_Cost Year 5'!AJ161+'Incremental_Cost Year 5'!AL161+AK161</f>
        <v>0</v>
      </c>
      <c r="AN161" s="127">
        <f>AM161*'1. Standard_Cost'!$C$31</f>
        <v>0</v>
      </c>
      <c r="AO161" s="130"/>
      <c r="AP161" s="256"/>
      <c r="AQ161" s="171">
        <f>L161+M161</f>
        <v>12871076.4</v>
      </c>
      <c r="AR161" s="171">
        <f>AF161</f>
        <v>3472875</v>
      </c>
      <c r="AS161" s="171">
        <f>AM161+AN161</f>
        <v>0</v>
      </c>
      <c r="AT161" s="171">
        <f>SUM(AQ161,AR161,AS161)</f>
        <v>16343951.4</v>
      </c>
      <c r="AU161" s="250">
        <v>16343951</v>
      </c>
      <c r="AV161" s="250"/>
      <c r="AW161" s="250"/>
      <c r="AX161" s="250"/>
      <c r="AY161" s="250"/>
      <c r="AZ161" s="250"/>
      <c r="BA161" s="250"/>
      <c r="BB161" s="251">
        <f t="shared" si="104"/>
        <v>-0.40000000037252903</v>
      </c>
      <c r="BC161" s="169"/>
      <c r="BD161" s="169"/>
      <c r="BE161" s="169"/>
      <c r="BF161" s="169"/>
    </row>
    <row r="162" spans="1:58" ht="51.6" customHeight="1"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3472875</v>
      </c>
      <c r="AD162" s="127">
        <f>SUM(AD160:AD161)</f>
        <v>0</v>
      </c>
      <c r="AE162" s="127">
        <f>SUM(AE160:AE161)</f>
        <v>0</v>
      </c>
      <c r="AF162" s="127">
        <f>SUM(AF160:AF161)</f>
        <v>3472875</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3472875</v>
      </c>
      <c r="AS162" s="175">
        <f>SUM(AS160:AS161)</f>
        <v>0</v>
      </c>
      <c r="AT162" s="175">
        <f>SUM(AT160:AT161)</f>
        <v>16343951.4</v>
      </c>
      <c r="AU162" s="175">
        <f t="shared" ref="AU162:BA162" si="105">SUM(AU160:AU161)</f>
        <v>16343951</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51.6"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5263163755</v>
      </c>
      <c r="AD163" s="258">
        <f>AD168+AD178+AD181</f>
        <v>0</v>
      </c>
      <c r="AE163" s="258">
        <f>AE168+AE178+AE181</f>
        <v>28151</v>
      </c>
      <c r="AF163" s="258">
        <f>AF168+AF178+AF181</f>
        <v>5263191906</v>
      </c>
      <c r="AG163" s="257"/>
      <c r="AH163" s="257"/>
      <c r="AI163" s="257"/>
      <c r="AJ163" s="258">
        <f>AJ168+AJ178+AJ181</f>
        <v>434806000</v>
      </c>
      <c r="AK163" s="258">
        <f>AK168+AK178+AK181</f>
        <v>0</v>
      </c>
      <c r="AL163" s="258">
        <f>AL168+AL178+AL181</f>
        <v>0</v>
      </c>
      <c r="AM163" s="258">
        <f>AM168+AM178+AM181</f>
        <v>434806000</v>
      </c>
      <c r="AN163" s="258">
        <f>AN168+AN178+AN181</f>
        <v>65220900</v>
      </c>
      <c r="AO163" s="259"/>
      <c r="AP163" s="260"/>
      <c r="AQ163" s="261">
        <f>AQ168+AQ178+AQ181</f>
        <v>509655390.89999998</v>
      </c>
      <c r="AR163" s="261">
        <f>AR168+AR178+AR181</f>
        <v>5263191906</v>
      </c>
      <c r="AS163" s="261">
        <f>AS168+AS178+AS181</f>
        <v>500026900</v>
      </c>
      <c r="AT163" s="261">
        <f>AT168+AT178+AT181</f>
        <v>6272874196.8999996</v>
      </c>
      <c r="AU163" s="261">
        <f t="shared" ref="AU163:BB163" si="106">AU168+AU178+AU181</f>
        <v>6207653297.1999998</v>
      </c>
      <c r="AV163" s="261">
        <f t="shared" si="106"/>
        <v>0</v>
      </c>
      <c r="AW163" s="261">
        <f t="shared" si="106"/>
        <v>0</v>
      </c>
      <c r="AX163" s="261">
        <f t="shared" si="106"/>
        <v>0</v>
      </c>
      <c r="AY163" s="261">
        <f t="shared" si="106"/>
        <v>0</v>
      </c>
      <c r="AZ163" s="261">
        <f t="shared" si="106"/>
        <v>0</v>
      </c>
      <c r="BA163" s="261">
        <f t="shared" si="106"/>
        <v>0</v>
      </c>
      <c r="BB163" s="261">
        <f t="shared" si="106"/>
        <v>-65220899.700000003</v>
      </c>
      <c r="BC163" s="184"/>
      <c r="BD163" s="184"/>
      <c r="BE163" s="184"/>
      <c r="BF163" s="184"/>
    </row>
    <row r="164" spans="1:58" ht="51.6" customHeight="1"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5'!AH164*'1. Standard_Cost'!$C$27+'Incremental_Cost Year 5'!AI164*'1. Standard_Cost'!$D$27+'Incremental_Cost Year 5'!AJ164+'Incremental_Cost Year 5'!AL164+AK164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51.6" customHeight="1"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5'!AH165*'1. Standard_Cost'!$C$27+'Incremental_Cost Year 5'!AI165*'1. Standard_Cost'!$D$27+'Incremental_Cost Year 5'!AJ165+'Incremental_Cost Year 5'!AL165+AK165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51.6" customHeight="1"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5'!AH166*'1. Standard_Cost'!$C$27+'Incremental_Cost Year 5'!AI166*'1. Standard_Cost'!$D$27+'Incremental_Cost Year 5'!AJ166+'Incremental_Cost Year 5'!AL166+AK166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51.6" customHeight="1"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750000000</v>
      </c>
      <c r="AD167" s="129"/>
      <c r="AE167" s="127"/>
      <c r="AF167" s="127">
        <f>SUM(AE167,AD167,AC167,AB167,Y167,U167,T167,S167,R167)</f>
        <v>750000000</v>
      </c>
      <c r="AG167" s="126"/>
      <c r="AH167" s="126"/>
      <c r="AI167" s="126"/>
      <c r="AJ167" s="130"/>
      <c r="AK167" s="130"/>
      <c r="AL167" s="130"/>
      <c r="AM167" s="127">
        <f>AG167*'1. Standard_Cost'!$B$27+'Incremental_Cost Year 5'!AH167*'1. Standard_Cost'!$C$27+'Incremental_Cost Year 5'!AI167*'1. Standard_Cost'!$D$27+'Incremental_Cost Year 5'!AJ167+'Incremental_Cost Year 5'!AL167+AK167</f>
        <v>0</v>
      </c>
      <c r="AN167" s="127">
        <f>AM167*'1. Standard_Cost'!$C$31</f>
        <v>0</v>
      </c>
      <c r="AO167" s="130"/>
      <c r="AP167" s="256"/>
      <c r="AQ167" s="171">
        <f>L167+M167</f>
        <v>450067554</v>
      </c>
      <c r="AR167" s="171">
        <f>AF167</f>
        <v>750000000</v>
      </c>
      <c r="AS167" s="171">
        <f>AM167+AN167</f>
        <v>0</v>
      </c>
      <c r="AT167" s="171">
        <f>SUM(AQ167,AR167,AS167)</f>
        <v>1200067554</v>
      </c>
      <c r="AU167" s="250">
        <v>1200067554</v>
      </c>
      <c r="AV167" s="250"/>
      <c r="AW167" s="250"/>
      <c r="AX167" s="250"/>
      <c r="AY167" s="250"/>
      <c r="AZ167" s="250"/>
      <c r="BA167" s="250"/>
      <c r="BB167" s="251">
        <f t="shared" si="107"/>
        <v>0</v>
      </c>
      <c r="BC167" s="169"/>
      <c r="BD167" s="169"/>
      <c r="BE167" s="169"/>
      <c r="BF167" s="169"/>
    </row>
    <row r="168" spans="1:58" ht="51.6" customHeight="1"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750000000</v>
      </c>
      <c r="AD168" s="127">
        <f>SUM(AD164:AD167)</f>
        <v>0</v>
      </c>
      <c r="AE168" s="127">
        <f>SUM(AE164:AE167)</f>
        <v>0</v>
      </c>
      <c r="AF168" s="127">
        <f>SUM(AF164:AF167)</f>
        <v>750000000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750000000</v>
      </c>
      <c r="AS168" s="175">
        <f>SUM(AS164:AS167)</f>
        <v>0</v>
      </c>
      <c r="AT168" s="175">
        <f>SUM(AT164:AT167)</f>
        <v>1200067554</v>
      </c>
      <c r="AU168" s="175">
        <f t="shared" ref="AU168:BA168" si="108">SUM(AU164:AU167)</f>
        <v>1200067554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51.6" customHeight="1"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09">SUM(AE169,AD169,AC169,AB169,Y169,U169,T169,S169,R169)</f>
        <v>1320223000</v>
      </c>
      <c r="AG169" s="126"/>
      <c r="AH169" s="126"/>
      <c r="AI169" s="126"/>
      <c r="AJ169" s="130"/>
      <c r="AK169" s="130"/>
      <c r="AL169" s="130"/>
      <c r="AM169" s="127">
        <f>AG169*'1. Standard_Cost'!$B$27+'Incremental_Cost Year 5'!AH169*'1. Standard_Cost'!$C$27+'Incremental_Cost Year 5'!AI169*'1. Standard_Cost'!$D$27+'Incremental_Cost Year 5'!AJ169+'Incremental_Cost Year 5'!AL169+AK169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51.6" customHeight="1"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09"/>
        <v>946000000</v>
      </c>
      <c r="AG170" s="126"/>
      <c r="AH170" s="126"/>
      <c r="AI170" s="126"/>
      <c r="AJ170" s="130"/>
      <c r="AK170" s="130"/>
      <c r="AL170" s="130"/>
      <c r="AM170" s="127">
        <f>AG170*'1. Standard_Cost'!$B$27+'Incremental_Cost Year 5'!AH170*'1. Standard_Cost'!$C$27+'Incremental_Cost Year 5'!AI170*'1. Standard_Cost'!$D$27+'Incremental_Cost Year 5'!AJ170+'Incremental_Cost Year 5'!AL170+AK170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51.6" customHeight="1"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09"/>
        <v>1790000000</v>
      </c>
      <c r="AG171" s="126"/>
      <c r="AH171" s="126"/>
      <c r="AI171" s="126"/>
      <c r="AJ171" s="130"/>
      <c r="AK171" s="130"/>
      <c r="AL171" s="130"/>
      <c r="AM171" s="127">
        <f>AG171*'1. Standard_Cost'!$B$27+'Incremental_Cost Year 5'!AH171*'1. Standard_Cost'!$C$27+'Incremental_Cost Year 5'!AI171*'1. Standard_Cost'!$D$27+'Incremental_Cost Year 5'!AJ171+'Incremental_Cost Year 5'!AL171+AK171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51.6" customHeight="1"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v>434806000</v>
      </c>
      <c r="AK172" s="130"/>
      <c r="AL172" s="130"/>
      <c r="AM172" s="127">
        <f>AG172*'1. Standard_Cost'!$B$27+'Incremental_Cost Year 5'!AH172*'1. Standard_Cost'!$C$27+'Incremental_Cost Year 5'!AI172*'1. Standard_Cost'!$D$27+'Incremental_Cost Year 5'!AJ172+'Incremental_Cost Year 5'!AL172+AK172</f>
        <v>434806000</v>
      </c>
      <c r="AN172" s="127">
        <f>AM172*'1. Standard_Cost'!$C$31</f>
        <v>65220900</v>
      </c>
      <c r="AO172" s="130"/>
      <c r="AP172" s="256"/>
      <c r="AQ172" s="171">
        <f t="shared" si="110"/>
        <v>0</v>
      </c>
      <c r="AR172" s="171">
        <f t="shared" si="111"/>
        <v>0</v>
      </c>
      <c r="AS172" s="171">
        <f t="shared" si="112"/>
        <v>500026900</v>
      </c>
      <c r="AT172" s="171">
        <f t="shared" si="113"/>
        <v>500026900</v>
      </c>
      <c r="AU172" s="250">
        <v>434806000</v>
      </c>
      <c r="AV172" s="250"/>
      <c r="AW172" s="250"/>
      <c r="AX172" s="250"/>
      <c r="AY172" s="250"/>
      <c r="AZ172" s="250"/>
      <c r="BA172" s="250"/>
      <c r="BB172" s="251">
        <f t="shared" si="114"/>
        <v>-65220900</v>
      </c>
      <c r="BC172" s="169"/>
      <c r="BD172" s="169"/>
      <c r="BE172" s="169"/>
      <c r="BF172" s="169"/>
    </row>
    <row r="173" spans="1:58" ht="51.6" customHeight="1"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436800000</v>
      </c>
      <c r="AD173" s="129"/>
      <c r="AE173" s="127">
        <f>0</f>
        <v>0</v>
      </c>
      <c r="AF173" s="127">
        <f t="shared" si="109"/>
        <v>436800000</v>
      </c>
      <c r="AG173" s="126"/>
      <c r="AH173" s="126"/>
      <c r="AI173" s="126"/>
      <c r="AJ173" s="130"/>
      <c r="AK173" s="130"/>
      <c r="AL173" s="130"/>
      <c r="AM173" s="127">
        <f>AG173*'1. Standard_Cost'!$B$27+'Incremental_Cost Year 5'!AH173*'1. Standard_Cost'!$C$27+'Incremental_Cost Year 5'!AI173*'1. Standard_Cost'!$D$27+'Incremental_Cost Year 5'!AJ173+'Incremental_Cost Year 5'!AL173+AK173</f>
        <v>0</v>
      </c>
      <c r="AN173" s="127">
        <f>AM173*'1. Standard_Cost'!$C$31</f>
        <v>0</v>
      </c>
      <c r="AO173" s="130"/>
      <c r="AP173" s="256"/>
      <c r="AQ173" s="171">
        <f t="shared" si="110"/>
        <v>58414885.200000003</v>
      </c>
      <c r="AR173" s="171">
        <f t="shared" si="111"/>
        <v>436800000</v>
      </c>
      <c r="AS173" s="171">
        <f t="shared" si="112"/>
        <v>0</v>
      </c>
      <c r="AT173" s="171">
        <f t="shared" si="113"/>
        <v>495214885.19999999</v>
      </c>
      <c r="AU173" s="250">
        <v>495214885.19999999</v>
      </c>
      <c r="AV173" s="250"/>
      <c r="AW173" s="250"/>
      <c r="AX173" s="250"/>
      <c r="AY173" s="250"/>
      <c r="AZ173" s="250"/>
      <c r="BA173" s="250"/>
      <c r="BB173" s="251">
        <f t="shared" si="114"/>
        <v>0</v>
      </c>
      <c r="BC173" s="169"/>
      <c r="BD173" s="169"/>
      <c r="BE173" s="169"/>
      <c r="BF173" s="169"/>
    </row>
    <row r="174" spans="1:58" ht="51.6" customHeight="1"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5'!AH174*'1. Standard_Cost'!$C$27+'Incremental_Cost Year 5'!AI174*'1. Standard_Cost'!$D$27+'Incremental_Cost Year 5'!AJ174+'Incremental_Cost Year 5'!AL174+AK174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51.6" customHeight="1"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5'!AH175*'1. Standard_Cost'!$C$27+'Incremental_Cost Year 5'!AI175*'1. Standard_Cost'!$D$27+'Incremental_Cost Year 5'!AJ175+'Incremental_Cost Year 5'!AL175+AK175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51.6" customHeight="1"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5'!AH176*'1. Standard_Cost'!$C$27+'Incremental_Cost Year 5'!AI176*'1. Standard_Cost'!$D$27+'Incremental_Cost Year 5'!AJ176+'Incremental_Cost Year 5'!AL176+AK176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51.6" customHeight="1"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5'!AH177*'1. Standard_Cost'!$C$27+'Incremental_Cost Year 5'!AI177*'1. Standard_Cost'!$D$27+'Incremental_Cost Year 5'!AJ177+'Incremental_Cost Year 5'!AL177+AK177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51.6" customHeight="1"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4513163755</v>
      </c>
      <c r="AD178" s="127">
        <f>SUM(AD169:AD177)</f>
        <v>0</v>
      </c>
      <c r="AE178" s="127">
        <f>SUM(AE169:AE177)</f>
        <v>28151</v>
      </c>
      <c r="AF178" s="127">
        <f>SUM(AF169:AF177)</f>
        <v>4513191906</v>
      </c>
      <c r="AG178" s="252"/>
      <c r="AH178" s="252"/>
      <c r="AI178" s="252"/>
      <c r="AJ178" s="127">
        <f>SUM(AJ169:AJ177)</f>
        <v>434806000</v>
      </c>
      <c r="AK178" s="127">
        <f>SUM(AK169:AK177)</f>
        <v>0</v>
      </c>
      <c r="AL178" s="127">
        <f>SUM(AL169:AL177)</f>
        <v>0</v>
      </c>
      <c r="AM178" s="127">
        <f>SUM(AM169:AM177)</f>
        <v>434806000</v>
      </c>
      <c r="AN178" s="127">
        <f>SUM(AN169:AN177)</f>
        <v>65220900</v>
      </c>
      <c r="AO178" s="253"/>
      <c r="AP178" s="254"/>
      <c r="AQ178" s="175">
        <f>SUM(AQ169:AQ177)</f>
        <v>59587836.900000006</v>
      </c>
      <c r="AR178" s="175">
        <f>SUM(AR169:AR177)</f>
        <v>4513191906</v>
      </c>
      <c r="AS178" s="175">
        <f>SUM(AS169:AS177)</f>
        <v>500026900</v>
      </c>
      <c r="AT178" s="175">
        <f>SUM(AT169:AT177)</f>
        <v>5072806642.8999996</v>
      </c>
      <c r="AU178" s="175">
        <f t="shared" ref="AU178:BA178" si="115">SUM(AU169:AU177)</f>
        <v>5007585743.1999998</v>
      </c>
      <c r="AV178" s="175">
        <f t="shared" si="115"/>
        <v>0</v>
      </c>
      <c r="AW178" s="175">
        <f t="shared" si="115"/>
        <v>0</v>
      </c>
      <c r="AX178" s="175">
        <f t="shared" si="115"/>
        <v>0</v>
      </c>
      <c r="AY178" s="175">
        <f t="shared" si="115"/>
        <v>0</v>
      </c>
      <c r="AZ178" s="175">
        <f t="shared" si="115"/>
        <v>0</v>
      </c>
      <c r="BA178" s="175">
        <f t="shared" si="115"/>
        <v>0</v>
      </c>
      <c r="BB178" s="175">
        <f>SUM(BB169:BB177)</f>
        <v>-65220899.700000003</v>
      </c>
      <c r="BC178" s="169"/>
      <c r="BD178" s="169"/>
      <c r="BE178" s="169"/>
      <c r="BF178" s="169"/>
    </row>
    <row r="179" spans="1:58" ht="51.6" customHeight="1"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5'!AH179*'1. Standard_Cost'!$C$27+'Incremental_Cost Year 5'!AI179*'1. Standard_Cost'!$D$27+'Incremental_Cost Year 5'!AJ179+'Incremental_Cost Year 5'!AL179+AK179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51.6" customHeight="1"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5'!AH180*'1. Standard_Cost'!$C$27+'Incremental_Cost Year 5'!AI180*'1. Standard_Cost'!$D$27+'Incremental_Cost Year 5'!AJ180+'Incremental_Cost Year 5'!AL180+AK180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51.6" customHeight="1"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51.6" customHeight="1" outlineLevel="2">
      <c r="A182" s="143"/>
      <c r="B182" s="290"/>
      <c r="C182" s="381" t="s">
        <v>237</v>
      </c>
      <c r="D182" s="381"/>
      <c r="E182" s="382"/>
      <c r="F182" s="287"/>
      <c r="G182" s="289"/>
      <c r="H182" s="144" t="s">
        <v>182</v>
      </c>
      <c r="I182" s="257"/>
      <c r="J182" s="257"/>
      <c r="K182" s="257"/>
      <c r="L182" s="258">
        <f>L190+L193+L196</f>
        <v>10794539632.44216</v>
      </c>
      <c r="M182" s="258">
        <f>M190+M193+M196</f>
        <v>1802688118.6178405</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0</v>
      </c>
      <c r="AC182" s="258">
        <f>AC190+AC193+AC196</f>
        <v>9207206000</v>
      </c>
      <c r="AD182" s="258">
        <f>AD190+AD193+AD196</f>
        <v>0</v>
      </c>
      <c r="AE182" s="258">
        <f>AE190+AE193+AE196</f>
        <v>1840074000</v>
      </c>
      <c r="AF182" s="258">
        <f>AF190+AF193+AF196</f>
        <v>11047390000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12597227751.060001</v>
      </c>
      <c r="AR182" s="261">
        <f>AR190+AR193+AR196</f>
        <v>11047390000</v>
      </c>
      <c r="AS182" s="261">
        <f>AS190+AS193+AS196</f>
        <v>0</v>
      </c>
      <c r="AT182" s="261">
        <f>AT190+AT193+AT196</f>
        <v>23644617751.059998</v>
      </c>
      <c r="AU182" s="261">
        <f t="shared" ref="AU182:BA182" si="118">AU190+AU193+AU196</f>
        <v>21844569752</v>
      </c>
      <c r="AV182" s="261">
        <f t="shared" si="118"/>
        <v>0</v>
      </c>
      <c r="AW182" s="261">
        <f t="shared" si="118"/>
        <v>0</v>
      </c>
      <c r="AX182" s="261">
        <f t="shared" si="118"/>
        <v>0</v>
      </c>
      <c r="AY182" s="261">
        <f t="shared" si="118"/>
        <v>0</v>
      </c>
      <c r="AZ182" s="261">
        <f t="shared" si="118"/>
        <v>0</v>
      </c>
      <c r="BA182" s="261">
        <f t="shared" si="118"/>
        <v>0</v>
      </c>
      <c r="BB182" s="261">
        <f>BB190+BB193+BB196</f>
        <v>-1800047999.0599983</v>
      </c>
      <c r="BC182" s="184"/>
      <c r="BD182" s="184"/>
      <c r="BE182" s="184"/>
      <c r="BF182" s="184"/>
    </row>
    <row r="183" spans="1:58" ht="51.6" customHeight="1" outlineLevel="2">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9200000000</v>
      </c>
      <c r="AD183" s="129"/>
      <c r="AE183" s="127">
        <f>SUM(AD183,AC183,AB183,Y183,U183,T183,S183,R183)*'1. Standard_Cost'!$B$31</f>
        <v>1840000000</v>
      </c>
      <c r="AF183" s="127">
        <f t="shared" ref="AF183:AF189" si="119">SUM(AE183,AD183,AC183,AB183,Y183,U183,T183,S183,R183)</f>
        <v>11040000000</v>
      </c>
      <c r="AG183" s="126"/>
      <c r="AH183" s="126"/>
      <c r="AI183" s="126"/>
      <c r="AJ183" s="130"/>
      <c r="AK183" s="130"/>
      <c r="AL183" s="130"/>
      <c r="AM183" s="127">
        <f>AG183*'1. Standard_Cost'!$B$27+'Incremental_Cost Year 5'!AH183*'1. Standard_Cost'!$C$27+'Incremental_Cost Year 5'!AI183*'1. Standard_Cost'!$D$27+'Incremental_Cost Year 5'!AJ183+'Incremental_Cost Year 5'!AL183+AK183</f>
        <v>0</v>
      </c>
      <c r="AN183" s="127">
        <f>AM183*'1. Standard_Cost'!$C$31</f>
        <v>0</v>
      </c>
      <c r="AO183" s="130"/>
      <c r="AP183" s="256"/>
      <c r="AQ183" s="171">
        <f t="shared" ref="AQ183:AQ189" si="120">L183+M183</f>
        <v>10774081029.6</v>
      </c>
      <c r="AR183" s="171">
        <f t="shared" ref="AR183:AR189" si="121">AF183</f>
        <v>11040000000</v>
      </c>
      <c r="AS183" s="171">
        <f t="shared" ref="AS183:AS189" si="122">AM183+AN183</f>
        <v>0</v>
      </c>
      <c r="AT183" s="171">
        <f t="shared" ref="AT183:AT189" si="123">SUM(AQ183,AR183,AS183)</f>
        <v>21814081029.599998</v>
      </c>
      <c r="AU183" s="250">
        <v>21814081030</v>
      </c>
      <c r="AV183" s="250"/>
      <c r="AW183" s="250"/>
      <c r="AX183" s="250"/>
      <c r="AY183" s="250"/>
      <c r="AZ183" s="250"/>
      <c r="BA183" s="250"/>
      <c r="BB183" s="251">
        <f t="shared" ref="BB183:BB189" si="124">SUM(AU183:BA183)-AT183</f>
        <v>0.40000152587890625</v>
      </c>
      <c r="BC183" s="169"/>
      <c r="BD183" s="169"/>
      <c r="BE183" s="169"/>
      <c r="BF183" s="169"/>
    </row>
    <row r="184" spans="1:58" ht="51.6" customHeight="1" outlineLevel="2">
      <c r="A184" s="115"/>
      <c r="B184" s="200"/>
      <c r="C184" s="330"/>
      <c r="D184" s="343"/>
      <c r="E184" s="328"/>
      <c r="F184" s="328"/>
      <c r="G184" s="328"/>
      <c r="H184" s="213" t="s">
        <v>543</v>
      </c>
      <c r="I184" s="267"/>
      <c r="J184" s="268"/>
      <c r="K184" s="268"/>
      <c r="L184" s="125">
        <f>1800000000/1.167</f>
        <v>1542416452.4421594</v>
      </c>
      <c r="M184" s="125">
        <f>L184*'1. Standard_Cost'!$F$4</f>
        <v>257583547.55784065</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5'!AH184*'1. Standard_Cost'!$C$27+'Incremental_Cost Year 5'!AI184*'1. Standard_Cost'!$D$27+'Incremental_Cost Year 5'!AJ184+'Incremental_Cost Year 5'!AL184+AK184</f>
        <v>0</v>
      </c>
      <c r="AN184" s="127">
        <f>AM184*'1. Standard_Cost'!$C$31</f>
        <v>0</v>
      </c>
      <c r="AO184" s="130"/>
      <c r="AP184" s="256"/>
      <c r="AQ184" s="171">
        <f t="shared" si="120"/>
        <v>1800000000</v>
      </c>
      <c r="AR184" s="171">
        <f t="shared" si="121"/>
        <v>0</v>
      </c>
      <c r="AS184" s="171">
        <f t="shared" si="122"/>
        <v>0</v>
      </c>
      <c r="AT184" s="171">
        <f t="shared" si="123"/>
        <v>1800000000</v>
      </c>
      <c r="AU184" s="250"/>
      <c r="AV184" s="250"/>
      <c r="AW184" s="250"/>
      <c r="AX184" s="250"/>
      <c r="AY184" s="250"/>
      <c r="AZ184" s="250"/>
      <c r="BA184" s="250"/>
      <c r="BB184" s="251">
        <f t="shared" si="124"/>
        <v>-1800000000</v>
      </c>
      <c r="BC184" s="169"/>
      <c r="BD184" s="169"/>
      <c r="BE184" s="169"/>
      <c r="BF184" s="169"/>
    </row>
    <row r="185" spans="1:58" ht="51.6" customHeight="1"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5'!AH185*'1. Standard_Cost'!$C$27+'Incremental_Cost Year 5'!AI185*'1. Standard_Cost'!$D$27+'Incremental_Cost Year 5'!AJ185+'Incremental_Cost Year 5'!AL185+AK185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51.6" customHeight="1"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5'!AH186*'1. Standard_Cost'!$C$27+'Incremental_Cost Year 5'!AI186*'1. Standard_Cost'!$D$27+'Incremental_Cost Year 5'!AJ186+'Incremental_Cost Year 5'!AL186+AK186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51.6" customHeight="1" outlineLevel="2">
      <c r="A187" s="115"/>
      <c r="B187" s="200"/>
      <c r="C187" s="330"/>
      <c r="D187" s="343"/>
      <c r="E187" s="328"/>
      <c r="F187" s="328"/>
      <c r="G187" s="328"/>
      <c r="H187" s="199" t="s">
        <v>493</v>
      </c>
      <c r="I187" s="130" t="s">
        <v>5</v>
      </c>
      <c r="J187" s="126">
        <v>2</v>
      </c>
      <c r="K187" s="126">
        <v>7</v>
      </c>
      <c r="L187" s="125">
        <f>IF(I187&lt;&gt;0,((VLOOKUP(I187,'1. Standard_Cost'!$B$4:$D$11,2)+VLOOKUP(I187,'1. Standard_Cost'!$B$4:$D$11,3))*J187*K187),"0")</f>
        <v>989800</v>
      </c>
      <c r="M187" s="125">
        <f>L187*'1. Standard_Cost'!$F$4</f>
        <v>165296.6</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v>120000</v>
      </c>
      <c r="AD187" s="129"/>
      <c r="AE187" s="127">
        <f>SUM(AD187,AC187,AB187,Y187,U187,T187,S187,R187)*'1. Standard_Cost'!$B$31</f>
        <v>24000</v>
      </c>
      <c r="AF187" s="127">
        <f t="shared" si="119"/>
        <v>144000</v>
      </c>
      <c r="AG187" s="126"/>
      <c r="AH187" s="126"/>
      <c r="AI187" s="126"/>
      <c r="AJ187" s="130"/>
      <c r="AK187" s="130"/>
      <c r="AL187" s="130"/>
      <c r="AM187" s="127">
        <f>AG187*'1. Standard_Cost'!$B$27+'Incremental_Cost Year 5'!AH187*'1. Standard_Cost'!$C$27+'Incremental_Cost Year 5'!AI187*'1. Standard_Cost'!$D$27+'Incremental_Cost Year 5'!AJ187+'Incremental_Cost Year 5'!AL187+AK187</f>
        <v>0</v>
      </c>
      <c r="AN187" s="127">
        <f>AM187*'1. Standard_Cost'!$C$31</f>
        <v>0</v>
      </c>
      <c r="AO187" s="130"/>
      <c r="AP187" s="256"/>
      <c r="AQ187" s="171">
        <f t="shared" si="120"/>
        <v>1155096.6000000001</v>
      </c>
      <c r="AR187" s="171">
        <f t="shared" si="121"/>
        <v>144000</v>
      </c>
      <c r="AS187" s="171">
        <f t="shared" si="122"/>
        <v>0</v>
      </c>
      <c r="AT187" s="171">
        <f t="shared" si="123"/>
        <v>1299096.6000000001</v>
      </c>
      <c r="AU187" s="250">
        <v>1299097</v>
      </c>
      <c r="AV187" s="250"/>
      <c r="AW187" s="250"/>
      <c r="AX187" s="250"/>
      <c r="AY187" s="250"/>
      <c r="AZ187" s="250"/>
      <c r="BA187" s="250"/>
      <c r="BB187" s="251">
        <f t="shared" si="124"/>
        <v>0.39999999990686774</v>
      </c>
      <c r="BC187" s="169"/>
      <c r="BD187" s="169"/>
      <c r="BE187" s="169"/>
      <c r="BF187" s="169"/>
    </row>
    <row r="188" spans="1:58" ht="51.6" customHeight="1"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5'!AH188*'1. Standard_Cost'!$C$27+'Incremental_Cost Year 5'!AI188*'1. Standard_Cost'!$D$27+'Incremental_Cost Year 5'!AJ188+'Incremental_Cost Year 5'!AL188+AK188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51.6" customHeight="1"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5'!AH189*'1. Standard_Cost'!$C$27+'Incremental_Cost Year 5'!AI189*'1. Standard_Cost'!$D$27+'Incremental_Cost Year 5'!AJ189+'Incremental_Cost Year 5'!AL189+AK189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51.6" customHeight="1" outlineLevel="2">
      <c r="A190" s="115"/>
      <c r="B190" s="200"/>
      <c r="C190" s="330"/>
      <c r="D190" s="343"/>
      <c r="E190" s="328"/>
      <c r="F190" s="328"/>
      <c r="G190" s="328"/>
      <c r="H190" s="110" t="s">
        <v>183</v>
      </c>
      <c r="I190" s="252"/>
      <c r="J190" s="252"/>
      <c r="K190" s="252"/>
      <c r="L190" s="127">
        <f>SUM(L183:L189)</f>
        <v>10775695052.44216</v>
      </c>
      <c r="M190" s="127">
        <f>SUM(M183:M189)</f>
        <v>1799541073.7578406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9200120000</v>
      </c>
      <c r="AD190" s="127">
        <f>SUM(AD183:AD188)</f>
        <v>0</v>
      </c>
      <c r="AE190" s="127">
        <f>SUM(AE183:AE189)</f>
        <v>1840024000</v>
      </c>
      <c r="AF190" s="127">
        <f>SUM(AF183:AF189)</f>
        <v>11040144000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12575236126.200001</v>
      </c>
      <c r="AR190" s="175">
        <f>SUM(AR183:AR189)</f>
        <v>11040144000</v>
      </c>
      <c r="AS190" s="175">
        <f>SUM(AS183:AS189)</f>
        <v>0</v>
      </c>
      <c r="AT190" s="175">
        <f>SUM(AT183:AT189)</f>
        <v>23615380126.199997</v>
      </c>
      <c r="AU190" s="175">
        <f t="shared" ref="AU190:BA190" si="125">SUM(AU183:AU188)</f>
        <v>21815380127</v>
      </c>
      <c r="AV190" s="175">
        <f t="shared" si="125"/>
        <v>0</v>
      </c>
      <c r="AW190" s="175">
        <f t="shared" si="125"/>
        <v>0</v>
      </c>
      <c r="AX190" s="175">
        <f t="shared" si="125"/>
        <v>0</v>
      </c>
      <c r="AY190" s="175">
        <f t="shared" si="125"/>
        <v>0</v>
      </c>
      <c r="AZ190" s="175">
        <f t="shared" si="125"/>
        <v>0</v>
      </c>
      <c r="BA190" s="175">
        <f t="shared" si="125"/>
        <v>0</v>
      </c>
      <c r="BB190" s="175">
        <f>SUM(BB183:BB189)</f>
        <v>-1799999999.1999984</v>
      </c>
      <c r="BC190" s="169"/>
      <c r="BD190" s="169"/>
      <c r="BE190" s="169"/>
      <c r="BF190" s="169"/>
    </row>
    <row r="191" spans="1:58" ht="51.6" customHeight="1"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6946000</v>
      </c>
      <c r="AD191" s="129"/>
      <c r="AE191" s="127">
        <f>0</f>
        <v>0</v>
      </c>
      <c r="AF191" s="127">
        <f>SUM(AE191,AD191,AC191,AB191,Y191,U191,T191,S191,R191)</f>
        <v>6946000</v>
      </c>
      <c r="AG191" s="126"/>
      <c r="AH191" s="126"/>
      <c r="AI191" s="126"/>
      <c r="AJ191" s="130"/>
      <c r="AK191" s="130"/>
      <c r="AL191" s="130"/>
      <c r="AM191" s="127">
        <f>AG191*'1. Standard_Cost'!$B$27+'Incremental_Cost Year 5'!AH191*'1. Standard_Cost'!$C$27+'Incremental_Cost Year 5'!AI191*'1. Standard_Cost'!$D$27+'Incremental_Cost Year 5'!AJ191+'Incremental_Cost Year 5'!AL191+AK191</f>
        <v>0</v>
      </c>
      <c r="AN191" s="127">
        <f>AM191*'1. Standard_Cost'!$C$31</f>
        <v>0</v>
      </c>
      <c r="AO191" s="130"/>
      <c r="AP191" s="256"/>
      <c r="AQ191" s="171">
        <f>L191+M191</f>
        <v>19801656</v>
      </c>
      <c r="AR191" s="171">
        <f>AF191</f>
        <v>6946000</v>
      </c>
      <c r="AS191" s="171">
        <f>AM191+AN191</f>
        <v>0</v>
      </c>
      <c r="AT191" s="171">
        <f>SUM(AQ191,AR191,AS191)</f>
        <v>26747656</v>
      </c>
      <c r="AU191" s="250">
        <v>26747656</v>
      </c>
      <c r="AV191" s="250"/>
      <c r="AW191" s="250"/>
      <c r="AX191" s="250"/>
      <c r="AY191" s="250"/>
      <c r="AZ191" s="250"/>
      <c r="BA191" s="250"/>
      <c r="BB191" s="251">
        <f t="shared" ref="BB191:BB192" si="126">SUM(AU191:BA191)-AT191</f>
        <v>0</v>
      </c>
      <c r="BC191" s="169"/>
      <c r="BD191" s="169"/>
      <c r="BE191" s="169"/>
      <c r="BF191" s="169"/>
    </row>
    <row r="192" spans="1:58" ht="51.6" customHeight="1"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5'!AH192*'1. Standard_Cost'!$C$27+'Incremental_Cost Year 5'!AI192*'1. Standard_Cost'!$D$27+'Incremental_Cost Year 5'!AJ192+'Incremental_Cost Year 5'!AL192+AK192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51.6" customHeight="1"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6996000</v>
      </c>
      <c r="AD193" s="127">
        <f>SUM(AD191:AD192)</f>
        <v>0</v>
      </c>
      <c r="AE193" s="127">
        <f>SUM(AE191:AE192)</f>
        <v>10000</v>
      </c>
      <c r="AF193" s="127">
        <f>SUM(AF191:AF192)</f>
        <v>7006000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7006000</v>
      </c>
      <c r="AS193" s="175">
        <f>SUM(AS191:AS192)</f>
        <v>0</v>
      </c>
      <c r="AT193" s="175">
        <f>SUM(AT191:AT192)</f>
        <v>28222060</v>
      </c>
      <c r="AU193" s="175">
        <f t="shared" ref="AU193:BA193" si="127">SUM(AU191:AU192)</f>
        <v>28222060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51.6" customHeight="1"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5'!AH194*'1. Standard_Cost'!$C$27+'Incremental_Cost Year 5'!AI194*'1. Standard_Cost'!$D$27+'Incremental_Cost Year 5'!AJ194+'Incremental_Cost Year 5'!AL194+AK194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51.6" customHeight="1" outlineLevel="2">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5'!AH195*'1. Standard_Cost'!$C$27+'Incremental_Cost Year 5'!AI195*'1. Standard_Cost'!$D$27+'Incremental_Cost Year 5'!AJ195+'Incremental_Cost Year 5'!AL195+AK195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28"/>
        <v>-47999.760000000009</v>
      </c>
      <c r="BC195" s="169"/>
      <c r="BD195" s="169"/>
      <c r="BE195" s="169"/>
      <c r="BF195" s="169"/>
    </row>
    <row r="196" spans="1:58" ht="51.6" customHeight="1" outlineLevel="1">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29">SUM(AU194:AU195)</f>
        <v>967565</v>
      </c>
      <c r="AV196" s="175">
        <f t="shared" si="129"/>
        <v>0</v>
      </c>
      <c r="AW196" s="175">
        <f t="shared" si="129"/>
        <v>0</v>
      </c>
      <c r="AX196" s="175">
        <f t="shared" si="129"/>
        <v>0</v>
      </c>
      <c r="AY196" s="175">
        <f t="shared" si="129"/>
        <v>0</v>
      </c>
      <c r="AZ196" s="175">
        <f t="shared" si="129"/>
        <v>0</v>
      </c>
      <c r="BA196" s="175">
        <f t="shared" si="129"/>
        <v>0</v>
      </c>
      <c r="BB196" s="175">
        <f>SUM(BB194:BB195)</f>
        <v>-47999.859999999986</v>
      </c>
      <c r="BC196" s="169"/>
      <c r="BD196" s="169"/>
      <c r="BE196" s="169"/>
      <c r="BF196" s="169"/>
    </row>
    <row r="197" spans="1:58" s="170" customFormat="1" ht="51.6" customHeight="1">
      <c r="A197" s="120"/>
      <c r="B197" s="386" t="s">
        <v>243</v>
      </c>
      <c r="C197" s="387"/>
      <c r="D197" s="387"/>
      <c r="E197" s="388"/>
      <c r="F197" s="286"/>
      <c r="G197" s="286"/>
      <c r="H197" s="279" t="s">
        <v>184</v>
      </c>
      <c r="I197" s="243"/>
      <c r="J197" s="243"/>
      <c r="K197" s="243"/>
      <c r="L197" s="243">
        <f>SUM(L198,L213,L221,L226,L232,L238)</f>
        <v>1063607611.4285715</v>
      </c>
      <c r="M197" s="243">
        <f>SUM(M198,M213,M221,M226,M232,M238)</f>
        <v>177622471.10857144</v>
      </c>
      <c r="N197" s="243"/>
      <c r="O197" s="243"/>
      <c r="P197" s="243"/>
      <c r="Q197" s="243"/>
      <c r="R197" s="243">
        <f>SUM(R198,R213,R221,R226,R232,R238)</f>
        <v>800000</v>
      </c>
      <c r="S197" s="243">
        <f>SUM(S198,S213,S221,S226,S232,S238)</f>
        <v>600000</v>
      </c>
      <c r="T197" s="243">
        <f>SUM(T198,T213,T221,T226,T232,T238)</f>
        <v>0</v>
      </c>
      <c r="U197" s="243">
        <f>SUM(U198,U213,U221,U226,U232,U238)</f>
        <v>800000</v>
      </c>
      <c r="V197" s="243"/>
      <c r="W197" s="243"/>
      <c r="X197" s="243"/>
      <c r="Y197" s="243">
        <f>SUM(Y198,Y213,Y221,Y226,Y232,Y238)</f>
        <v>0</v>
      </c>
      <c r="Z197" s="243">
        <f>SUM(Z198,Z213,Z221,Z226,Z232,Z238)</f>
        <v>0</v>
      </c>
      <c r="AA197" s="243"/>
      <c r="AB197" s="243">
        <f>SUM(AB198,AB213,AB221,AB226,AB232,AB238)</f>
        <v>2128000</v>
      </c>
      <c r="AC197" s="243">
        <f>SUM(AC198,AC213,AC221,AC226,AC232,AC238)</f>
        <v>1653307000</v>
      </c>
      <c r="AD197" s="243">
        <f>SUM(AD198,AD213,AD221,AD226,AD232,AD238)</f>
        <v>0</v>
      </c>
      <c r="AE197" s="243">
        <f>SUM(AE198,AE213,AE221,AE226,AE232,AE238)</f>
        <v>43094400</v>
      </c>
      <c r="AF197" s="243">
        <f>SUM(AF198,AF213,AF221,AF226,AF232,AF238)</f>
        <v>1700729400</v>
      </c>
      <c r="AG197" s="243"/>
      <c r="AH197" s="243"/>
      <c r="AI197" s="243"/>
      <c r="AJ197" s="243">
        <f>SUM(AJ198,AJ213,AJ221,AJ226,AJ232,AJ238)</f>
        <v>195575000</v>
      </c>
      <c r="AK197" s="243">
        <f>SUM(AK198,AK213,AK221,AK226,AK232,AK238)</f>
        <v>25000000</v>
      </c>
      <c r="AL197" s="243">
        <f>SUM(AL198,AL213,AL221,AL226,AL232,AL238)</f>
        <v>0</v>
      </c>
      <c r="AM197" s="243">
        <f>SUM(AM198,AM213,AM221,AM226,AM232,AM238)</f>
        <v>220575000</v>
      </c>
      <c r="AN197" s="243">
        <f>SUM(AN198,AN213,AN221,AN226,AN232,AN238)</f>
        <v>33086250</v>
      </c>
      <c r="AO197" s="243"/>
      <c r="AP197" s="244"/>
      <c r="AQ197" s="245">
        <f>SUM(AQ198,AQ213,AQ221,AQ226,AQ232,AQ238)</f>
        <v>1241230082.537143</v>
      </c>
      <c r="AR197" s="245">
        <f>SUM(AR198,AR213,AR221,AR226,AR232,AR238)</f>
        <v>1700729400</v>
      </c>
      <c r="AS197" s="245">
        <f>SUM(AS198,AS213,AS221,AS226,AS232,AS238)</f>
        <v>253661250</v>
      </c>
      <c r="AT197" s="245">
        <f>SUM(AT198,AT213,AT221,AT226,AT232,AT238)</f>
        <v>3195620732.5371432</v>
      </c>
      <c r="AU197" s="245">
        <f t="shared" ref="AU197:BB197" si="130">SUM(AU198,AU213,AU221,AU226,AU232,AU238)</f>
        <v>3158278082.5371432</v>
      </c>
      <c r="AV197" s="245">
        <f t="shared" si="130"/>
        <v>0</v>
      </c>
      <c r="AW197" s="245">
        <f t="shared" si="130"/>
        <v>0</v>
      </c>
      <c r="AX197" s="245">
        <f t="shared" si="130"/>
        <v>0</v>
      </c>
      <c r="AY197" s="245">
        <f t="shared" si="130"/>
        <v>0</v>
      </c>
      <c r="AZ197" s="245">
        <f t="shared" si="130"/>
        <v>0</v>
      </c>
      <c r="BA197" s="245">
        <f t="shared" si="130"/>
        <v>0</v>
      </c>
      <c r="BB197" s="245">
        <f t="shared" si="130"/>
        <v>-37342650</v>
      </c>
    </row>
    <row r="198" spans="1:58" s="184" customFormat="1" ht="51.6" customHeight="1">
      <c r="A198" s="143"/>
      <c r="B198" s="332"/>
      <c r="C198" s="389" t="s">
        <v>244</v>
      </c>
      <c r="D198" s="389"/>
      <c r="E198" s="390"/>
      <c r="F198" s="291"/>
      <c r="G198" s="340"/>
      <c r="H198" s="144" t="s">
        <v>185</v>
      </c>
      <c r="I198" s="269"/>
      <c r="J198" s="257"/>
      <c r="K198" s="257"/>
      <c r="L198" s="258">
        <f>SUM(L203,L209,L212)</f>
        <v>143946211.42857143</v>
      </c>
      <c r="M198" s="258">
        <f>SUM(M203,M209,M212)</f>
        <v>24039017.308571428</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195575000</v>
      </c>
      <c r="AK198" s="258">
        <f>SUM(AK203,AK209,AK212)</f>
        <v>0</v>
      </c>
      <c r="AL198" s="258">
        <f>SUM(AL203,AL209,AL212)</f>
        <v>0</v>
      </c>
      <c r="AM198" s="258">
        <f>SUM(AM203,AM209,AM212)</f>
        <v>195575000</v>
      </c>
      <c r="AN198" s="258">
        <f>SUM(AN203,AN209,AN212)</f>
        <v>29336250</v>
      </c>
      <c r="AO198" s="259"/>
      <c r="AP198" s="260"/>
      <c r="AQ198" s="261">
        <f>SUM(AQ203,AQ209,AQ212)</f>
        <v>167985228.73714286</v>
      </c>
      <c r="AR198" s="261">
        <f>SUM(AR203,AR209,AR212)</f>
        <v>256406400</v>
      </c>
      <c r="AS198" s="261">
        <f>SUM(AS203,AS209,AS212)</f>
        <v>224911250</v>
      </c>
      <c r="AT198" s="261">
        <f>SUM(AT203,AT209,AT212)</f>
        <v>649302878.7371428</v>
      </c>
      <c r="AU198" s="261">
        <f t="shared" ref="AU198:BB198" si="131">SUM(AU203,AU209,AU212)</f>
        <v>613160228.7371428</v>
      </c>
      <c r="AV198" s="261">
        <f t="shared" si="131"/>
        <v>0</v>
      </c>
      <c r="AW198" s="261">
        <f t="shared" si="131"/>
        <v>0</v>
      </c>
      <c r="AX198" s="261">
        <f t="shared" si="131"/>
        <v>0</v>
      </c>
      <c r="AY198" s="261">
        <f t="shared" si="131"/>
        <v>0</v>
      </c>
      <c r="AZ198" s="261">
        <f t="shared" si="131"/>
        <v>0</v>
      </c>
      <c r="BA198" s="261">
        <f t="shared" si="131"/>
        <v>0</v>
      </c>
      <c r="BB198" s="261">
        <f t="shared" si="131"/>
        <v>-36142650</v>
      </c>
    </row>
    <row r="199" spans="1:58" ht="51.6" customHeight="1"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5'!AH199*'1. Standard_Cost'!$C$27+'Incremental_Cost Year 5'!AI199*'1. Standard_Cost'!$D$27+'Incremental_Cost Year 5'!AJ199+'Incremental_Cost Year 5'!AL199+AK199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51.6" customHeight="1"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5'!AH200*'1. Standard_Cost'!$C$27+'Incremental_Cost Year 5'!AI200*'1. Standard_Cost'!$D$27+'Incremental_Cost Year 5'!AJ200+'Incremental_Cost Year 5'!AL200+AK200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51.6" customHeight="1"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5'!AH201*'1. Standard_Cost'!$C$27+'Incremental_Cost Year 5'!AI201*'1. Standard_Cost'!$D$27+'Incremental_Cost Year 5'!AJ201+'Incremental_Cost Year 5'!AL201+AK201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51.6" customHeight="1"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5'!AH202*'1. Standard_Cost'!$C$27+'Incremental_Cost Year 5'!AI202*'1. Standard_Cost'!$D$27+'Incremental_Cost Year 5'!AJ202+'Incremental_Cost Year 5'!AL202+AK202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51.6" customHeight="1"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51.6" customHeight="1"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195575000</v>
      </c>
      <c r="AK204" s="130"/>
      <c r="AL204" s="130"/>
      <c r="AM204" s="127">
        <f>AG204*'1. Standard_Cost'!$B$27+'Incremental_Cost Year 5'!AH204*'1. Standard_Cost'!$C$27+'Incremental_Cost Year 5'!AI204*'1. Standard_Cost'!$D$27+'Incremental_Cost Year 5'!AJ204+'Incremental_Cost Year 5'!AL204+AK204</f>
        <v>195575000</v>
      </c>
      <c r="AN204" s="127">
        <f>AM204*'1. Standard_Cost'!$C$31</f>
        <v>29336250</v>
      </c>
      <c r="AO204" s="130"/>
      <c r="AQ204" s="171">
        <f>L204+M204</f>
        <v>0</v>
      </c>
      <c r="AR204" s="171">
        <f>AF204</f>
        <v>0</v>
      </c>
      <c r="AS204" s="171">
        <f>AM204+AN204</f>
        <v>224911250</v>
      </c>
      <c r="AT204" s="171">
        <f>SUM(AQ204,AR204,AS204)</f>
        <v>224911250</v>
      </c>
      <c r="AU204" s="250">
        <f>AM204</f>
        <v>195575000</v>
      </c>
      <c r="AV204" s="250"/>
      <c r="AW204" s="250"/>
      <c r="AX204" s="250"/>
      <c r="AY204" s="250"/>
      <c r="AZ204" s="250"/>
      <c r="BA204" s="250"/>
      <c r="BB204" s="251">
        <f t="shared" ref="BB204:BB208" si="134">SUM(AU204:BA204)-AT204</f>
        <v>-29336250</v>
      </c>
      <c r="BC204" s="169"/>
      <c r="BD204" s="169"/>
      <c r="BE204" s="169"/>
      <c r="BF204" s="169"/>
    </row>
    <row r="205" spans="1:58" ht="51.6" customHeight="1" outlineLevel="2">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5'!AH205*'1. Standard_Cost'!$C$27+'Incremental_Cost Year 5'!AI205*'1. Standard_Cost'!$D$27+'Incremental_Cost Year 5'!AJ205+'Incremental_Cost Year 5'!AL205+AK205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4"/>
        <v>0</v>
      </c>
      <c r="BC205" s="169"/>
      <c r="BD205" s="169"/>
      <c r="BE205" s="169"/>
      <c r="BF205" s="169"/>
    </row>
    <row r="206" spans="1:58" ht="51.6" customHeight="1" outlineLevel="2">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SUM(AD206,AC206,AB206,Y206,U206,T206,S206,R206)*'[1]1. Standard_Cost'!$B$31</f>
        <v>0</v>
      </c>
      <c r="AF206" s="127">
        <f>SUM(AE206,AD206,AC206,AB206,Y206,U206,T206,S206,R206)</f>
        <v>0</v>
      </c>
      <c r="AG206" s="126"/>
      <c r="AH206" s="126"/>
      <c r="AI206" s="126"/>
      <c r="AJ206" s="130"/>
      <c r="AK206" s="130"/>
      <c r="AL206" s="130"/>
      <c r="AM206" s="127">
        <f>AG206*'1. Standard_Cost'!$B$27+'Incremental_Cost Year 5'!AH206*'1. Standard_Cost'!$C$27+'Incremental_Cost Year 5'!AI206*'1. Standard_Cost'!$D$27+'Incremental_Cost Year 5'!AJ206+'Incremental_Cost Year 5'!AL206+AK206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4"/>
        <v>0</v>
      </c>
      <c r="BC206" s="169"/>
      <c r="BD206" s="169"/>
      <c r="BE206" s="169"/>
      <c r="BF206" s="169"/>
    </row>
    <row r="207" spans="1:58" ht="51.6" customHeight="1" outlineLevel="2">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SUM(AD207,AC207,AB207,Y207,U207,T207,S207,R207)*'[1]1. Standard_Cost'!$B$31</f>
        <v>21600000</v>
      </c>
      <c r="AF207" s="127">
        <f>SUM(AE207,AD207,AC207,AB207,Y207,U207,T207,S207,R207)</f>
        <v>129600000</v>
      </c>
      <c r="AG207" s="126"/>
      <c r="AH207" s="126"/>
      <c r="AI207" s="126"/>
      <c r="AJ207" s="130"/>
      <c r="AK207" s="130"/>
      <c r="AL207" s="130"/>
      <c r="AM207" s="127">
        <f>AG207*'1. Standard_Cost'!$B$27+'Incremental_Cost Year 5'!AH207*'1. Standard_Cost'!$C$27+'Incremental_Cost Year 5'!AI207*'1. Standard_Cost'!$D$27+'Incremental_Cost Year 5'!AJ207+'Incremental_Cost Year 5'!AL207+AK207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4"/>
        <v>0</v>
      </c>
      <c r="BC207" s="169"/>
      <c r="BD207" s="169"/>
      <c r="BE207" s="169"/>
      <c r="BF207" s="169"/>
    </row>
    <row r="208" spans="1:58" ht="51.6" customHeight="1" outlineLevel="2">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SUM(AD208,AC208,AB208,Y208,U208,T208,S208,R208)*'[1]1. Standard_Cost'!$B$31</f>
        <v>0</v>
      </c>
      <c r="AF208" s="127">
        <f>SUM(AE208,AD208,AC208,AB208,Y208,U208,T208,S208,R208)</f>
        <v>0</v>
      </c>
      <c r="AG208" s="126"/>
      <c r="AH208" s="126"/>
      <c r="AI208" s="126"/>
      <c r="AJ208" s="130"/>
      <c r="AK208" s="130"/>
      <c r="AL208" s="130"/>
      <c r="AM208" s="127">
        <f>AG208*'1. Standard_Cost'!$B$27+'Incremental_Cost Year 5'!AH208*'1. Standard_Cost'!$C$27+'Incremental_Cost Year 5'!AI208*'1. Standard_Cost'!$D$27+'Incremental_Cost Year 5'!AJ208+'Incremental_Cost Year 5'!AL208+AK208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4"/>
        <v>0</v>
      </c>
      <c r="BC208" s="169"/>
      <c r="BD208" s="169"/>
      <c r="BE208" s="169"/>
      <c r="BF208" s="169"/>
    </row>
    <row r="209" spans="1:58" ht="51.6" customHeight="1" outlineLevel="1">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208000000</v>
      </c>
      <c r="AD209" s="127">
        <f t="shared" si="136"/>
        <v>0</v>
      </c>
      <c r="AE209" s="127">
        <f t="shared" si="136"/>
        <v>41600000</v>
      </c>
      <c r="AF209" s="127">
        <f t="shared" si="136"/>
        <v>249600000</v>
      </c>
      <c r="AG209" s="252"/>
      <c r="AH209" s="252"/>
      <c r="AI209" s="252"/>
      <c r="AJ209" s="127">
        <f t="shared" ref="AJ209:AN209" si="137">SUM(AJ204:AJ208)</f>
        <v>195575000</v>
      </c>
      <c r="AK209" s="127">
        <f t="shared" si="137"/>
        <v>0</v>
      </c>
      <c r="AL209" s="127">
        <f t="shared" si="137"/>
        <v>0</v>
      </c>
      <c r="AM209" s="127">
        <f t="shared" si="137"/>
        <v>195575000</v>
      </c>
      <c r="AN209" s="127">
        <f t="shared" si="137"/>
        <v>29336250</v>
      </c>
      <c r="AO209" s="253"/>
      <c r="AP209" s="254"/>
      <c r="AQ209" s="127">
        <f t="shared" ref="AQ209:BB209" si="138">SUM(AQ204:AQ208)</f>
        <v>167180919</v>
      </c>
      <c r="AR209" s="127">
        <f t="shared" si="138"/>
        <v>249600000</v>
      </c>
      <c r="AS209" s="127">
        <f t="shared" si="138"/>
        <v>224911250</v>
      </c>
      <c r="AT209" s="127">
        <f t="shared" si="138"/>
        <v>641692169</v>
      </c>
      <c r="AU209" s="127">
        <f t="shared" si="138"/>
        <v>612355919</v>
      </c>
      <c r="AV209" s="127">
        <f t="shared" si="138"/>
        <v>0</v>
      </c>
      <c r="AW209" s="127">
        <f t="shared" si="138"/>
        <v>0</v>
      </c>
      <c r="AX209" s="127">
        <f t="shared" si="138"/>
        <v>0</v>
      </c>
      <c r="AY209" s="127">
        <f t="shared" si="138"/>
        <v>0</v>
      </c>
      <c r="AZ209" s="127">
        <f t="shared" si="138"/>
        <v>0</v>
      </c>
      <c r="BA209" s="127">
        <f t="shared" si="138"/>
        <v>0</v>
      </c>
      <c r="BB209" s="127">
        <f t="shared" si="138"/>
        <v>-29336250</v>
      </c>
      <c r="BC209" s="169"/>
      <c r="BD209" s="169"/>
      <c r="BE209" s="169"/>
      <c r="BF209" s="169"/>
    </row>
    <row r="210" spans="1:58" ht="51.6" customHeight="1" outlineLevel="2">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SUM(AD210,AC210,AB210,Y210,U210,T210,S210,R210)*'[1]1. Standard_Cost'!$B$31</f>
        <v>393800</v>
      </c>
      <c r="AF210" s="127">
        <f>SUM(AE210,AD210,AC210,AB210,Y210,U210,T210,S210,R210)</f>
        <v>2362800</v>
      </c>
      <c r="AG210" s="126"/>
      <c r="AH210" s="126"/>
      <c r="AI210" s="126"/>
      <c r="AJ210" s="130"/>
      <c r="AK210" s="130"/>
      <c r="AL210" s="130"/>
      <c r="AM210" s="127">
        <f>AG210*'1. Standard_Cost'!$B$27+'Incremental_Cost Year 5'!AH210*'1. Standard_Cost'!$C$27+'Incremental_Cost Year 5'!AI210*'1. Standard_Cost'!$D$27+'Incremental_Cost Year 5'!AJ210+'Incremental_Cost Year 5'!AL210+AK210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39">SUM(AU210:BA210)-AT210</f>
        <v>-2362800</v>
      </c>
      <c r="BC210" s="169"/>
      <c r="BD210" s="169"/>
      <c r="BE210" s="169"/>
      <c r="BF210" s="169"/>
    </row>
    <row r="211" spans="1:58" ht="51.6" customHeight="1" outlineLevel="2">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SUM(AD211,AC211,AB211,Y211,U211,T211,S211,R211)*'[1]1. Standard_Cost'!$B$31</f>
        <v>393800</v>
      </c>
      <c r="AF211" s="127">
        <f>SUM(AE211,AD211,AC211,AB211,Y211,U211,T211,S211,R211)</f>
        <v>2362800</v>
      </c>
      <c r="AG211" s="126"/>
      <c r="AH211" s="126"/>
      <c r="AI211" s="126"/>
      <c r="AJ211" s="130"/>
      <c r="AK211" s="130"/>
      <c r="AL211" s="130"/>
      <c r="AM211" s="127">
        <f>AG211*'1. Standard_Cost'!$B$27+'Incremental_Cost Year 5'!AH211*'1. Standard_Cost'!$C$27+'Incremental_Cost Year 5'!AI211*'1. Standard_Cost'!$D$27+'Incremental_Cost Year 5'!AJ211+'Incremental_Cost Year 5'!AL211+AK211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39"/>
        <v>-2362800</v>
      </c>
      <c r="BC211" s="169"/>
      <c r="BD211" s="169"/>
      <c r="BE211" s="169"/>
      <c r="BF211" s="169"/>
    </row>
    <row r="212" spans="1:58" ht="51.6" customHeight="1" outlineLevel="1">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0">SUM(AU210:AU211)</f>
        <v>804309.73714285716</v>
      </c>
      <c r="AV212" s="175">
        <f t="shared" si="140"/>
        <v>0</v>
      </c>
      <c r="AW212" s="175">
        <f t="shared" si="140"/>
        <v>0</v>
      </c>
      <c r="AX212" s="175">
        <f t="shared" si="140"/>
        <v>0</v>
      </c>
      <c r="AY212" s="175">
        <f t="shared" si="140"/>
        <v>0</v>
      </c>
      <c r="AZ212" s="175">
        <f t="shared" si="140"/>
        <v>0</v>
      </c>
      <c r="BA212" s="175">
        <f t="shared" si="140"/>
        <v>0</v>
      </c>
      <c r="BB212" s="175">
        <f t="shared" si="140"/>
        <v>-4725600</v>
      </c>
      <c r="BC212" s="169"/>
      <c r="BD212" s="169"/>
      <c r="BE212" s="169"/>
      <c r="BF212" s="169"/>
    </row>
    <row r="213" spans="1:58" s="184" customFormat="1" ht="51.6" customHeight="1">
      <c r="A213" s="143"/>
      <c r="B213" s="332"/>
      <c r="C213" s="389" t="s">
        <v>249</v>
      </c>
      <c r="D213" s="389"/>
      <c r="E213" s="390"/>
      <c r="F213" s="291"/>
      <c r="G213" s="340"/>
      <c r="H213" s="144" t="s">
        <v>299</v>
      </c>
      <c r="I213" s="257"/>
      <c r="J213" s="257"/>
      <c r="K213" s="257"/>
      <c r="L213" s="258">
        <f>SUM(L220)</f>
        <v>843674828.57142854</v>
      </c>
      <c r="M213" s="258">
        <f>SUM(M220)</f>
        <v>140893696.37142858</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984568524.94285715</v>
      </c>
      <c r="AR213" s="261">
        <f>SUM(AR220)</f>
        <v>1442163000</v>
      </c>
      <c r="AS213" s="261">
        <f>SUM(AS220)</f>
        <v>0</v>
      </c>
      <c r="AT213" s="261">
        <f>SUM(AT220)</f>
        <v>2426731524.9428573</v>
      </c>
      <c r="AU213" s="261">
        <f t="shared" ref="AU213:BB213" si="141">SUM(AU220)</f>
        <v>2426731524.9428573</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51.6" customHeight="1"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5'!AH214*'1. Standard_Cost'!$C$27+'Incremental_Cost Year 5'!AI214*'1. Standard_Cost'!$D$27+'Incremental_Cost Year 5'!AJ214+'Incremental_Cost Year 5'!AL214+AK214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51.6" customHeight="1" outlineLevel="2">
      <c r="A215" s="115"/>
      <c r="B215" s="200"/>
      <c r="C215" s="201"/>
      <c r="D215" s="203"/>
      <c r="E215" s="328"/>
      <c r="F215" s="328"/>
      <c r="G215" s="328"/>
      <c r="H215" s="199" t="s">
        <v>511</v>
      </c>
      <c r="I215" s="130" t="s">
        <v>3</v>
      </c>
      <c r="J215" s="126">
        <v>4</v>
      </c>
      <c r="K215" s="126">
        <v>3</v>
      </c>
      <c r="L215" s="125">
        <f>IF(I215&lt;&gt;0,((VLOOKUP(I215,'1. Standard_Cost'!$B$4:$D$11,2)+VLOOKUP(I215,'1. Standard_Cost'!$B$4:$D$11,3))*J215*K215),"0")</f>
        <v>1209600</v>
      </c>
      <c r="M215" s="125">
        <f>L215*'1. Standard_Cost'!$F$4</f>
        <v>202003.20000000001</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5'!AH215*'1. Standard_Cost'!$C$27+'Incremental_Cost Year 5'!AI215*'1. Standard_Cost'!$D$27+'Incremental_Cost Year 5'!AJ215+'Incremental_Cost Year 5'!AL215+AK215</f>
        <v>0</v>
      </c>
      <c r="AN215" s="127">
        <f>AM215*'1. Standard_Cost'!$C$31</f>
        <v>0</v>
      </c>
      <c r="AO215" s="130"/>
      <c r="AQ215" s="171">
        <f t="shared" si="143"/>
        <v>1411603.2</v>
      </c>
      <c r="AR215" s="171">
        <f t="shared" si="144"/>
        <v>0</v>
      </c>
      <c r="AS215" s="171">
        <f t="shared" si="145"/>
        <v>0</v>
      </c>
      <c r="AT215" s="171">
        <f t="shared" si="146"/>
        <v>1411603.2</v>
      </c>
      <c r="AU215" s="250">
        <f>AT215</f>
        <v>1411603.2</v>
      </c>
      <c r="AV215" s="250"/>
      <c r="AW215" s="250"/>
      <c r="AX215" s="250"/>
      <c r="AY215" s="250"/>
      <c r="AZ215" s="250"/>
      <c r="BA215" s="250"/>
      <c r="BB215" s="251">
        <f t="shared" si="147"/>
        <v>0</v>
      </c>
      <c r="BC215" s="169"/>
      <c r="BD215" s="169"/>
      <c r="BE215" s="169"/>
      <c r="BF215" s="169"/>
    </row>
    <row r="216" spans="1:58" ht="51.6" customHeight="1"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5'!AH216*'1. Standard_Cost'!$C$27+'Incremental_Cost Year 5'!AI216*'1. Standard_Cost'!$D$27+'Incremental_Cost Year 5'!AJ216+'Incremental_Cost Year 5'!AL216+AK216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51.6" customHeight="1"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5'!AH217*'1. Standard_Cost'!$C$27+'Incremental_Cost Year 5'!AI217*'1. Standard_Cost'!$D$27+'Incremental_Cost Year 5'!AJ217+'Incremental_Cost Year 5'!AL217+AK217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51.6" customHeight="1"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5'!AH218*'1. Standard_Cost'!$C$27+'Incremental_Cost Year 5'!AI218*'1. Standard_Cost'!$D$27+'Incremental_Cost Year 5'!AJ218+'Incremental_Cost Year 5'!AL218+AK218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51.6" customHeight="1"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5'!AH219*'1. Standard_Cost'!$C$27+'Incremental_Cost Year 5'!AI219*'1. Standard_Cost'!$D$27+'Incremental_Cost Year 5'!AJ219+'Incremental_Cost Year 5'!AL219+AK219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51.6" customHeight="1" outlineLevel="1">
      <c r="A220" s="115"/>
      <c r="B220" s="165"/>
      <c r="C220" s="166"/>
      <c r="D220" s="139" t="s">
        <v>557</v>
      </c>
      <c r="E220" s="212" t="s">
        <v>251</v>
      </c>
      <c r="F220" s="352">
        <v>2021</v>
      </c>
      <c r="G220" s="353">
        <v>2030</v>
      </c>
      <c r="H220" s="150" t="s">
        <v>252</v>
      </c>
      <c r="I220" s="252"/>
      <c r="J220" s="252"/>
      <c r="K220" s="252"/>
      <c r="L220" s="127">
        <f>SUM(L214:L219)</f>
        <v>843674828.57142854</v>
      </c>
      <c r="M220" s="127">
        <f>SUM(M214:M219)</f>
        <v>140893696.37142858</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984568524.94285715</v>
      </c>
      <c r="AR220" s="175">
        <f>SUM(AR214:AR219)</f>
        <v>1442163000</v>
      </c>
      <c r="AS220" s="175">
        <f>SUM(AS214:AS219)</f>
        <v>0</v>
      </c>
      <c r="AT220" s="175">
        <f>SUM(AT214:AT219)</f>
        <v>2426731524.9428573</v>
      </c>
      <c r="AU220" s="175">
        <f t="shared" ref="AU220:BB220" si="148">SUM(AU214:AU219)</f>
        <v>2426731524.9428573</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51.6"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51.6" customHeight="1"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5'!AH222*'1. Standard_Cost'!$C$27+'Incremental_Cost Year 5'!AI222*'1. Standard_Cost'!$D$27+'Incremental_Cost Year 5'!AJ222+'Incremental_Cost Year 5'!AL222+AK222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51.6" customHeight="1"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5'!AH223*'1. Standard_Cost'!$C$27+'Incremental_Cost Year 5'!AI223*'1. Standard_Cost'!$D$27+'Incremental_Cost Year 5'!AJ223+'Incremental_Cost Year 5'!AL223+AK223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51.6" customHeight="1"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5'!AH224*'1. Standard_Cost'!$C$27+'Incremental_Cost Year 5'!AI224*'1. Standard_Cost'!$D$27+'Incremental_Cost Year 5'!AJ224+'Incremental_Cost Year 5'!AL224+AK224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51.6" customHeight="1"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51.6" customHeight="1">
      <c r="A226" s="143"/>
      <c r="B226" s="332"/>
      <c r="C226" s="389" t="s">
        <v>257</v>
      </c>
      <c r="D226" s="389"/>
      <c r="E226" s="390"/>
      <c r="F226" s="291"/>
      <c r="G226" s="340"/>
      <c r="H226" s="144" t="s">
        <v>301</v>
      </c>
      <c r="I226" s="257"/>
      <c r="J226" s="257"/>
      <c r="K226" s="257"/>
      <c r="L226" s="258">
        <f>SUM(L231)</f>
        <v>71047371.428571418</v>
      </c>
      <c r="M226" s="258">
        <f>SUM(M231)</f>
        <v>11864911.028571429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1300000</v>
      </c>
      <c r="AD226" s="258">
        <f>SUM(AD231)</f>
        <v>0</v>
      </c>
      <c r="AE226" s="258">
        <f>SUM(AE231)</f>
        <v>260000</v>
      </c>
      <c r="AF226" s="258">
        <f>SUM(AF231)</f>
        <v>1560000</v>
      </c>
      <c r="AG226" s="257"/>
      <c r="AH226" s="257"/>
      <c r="AI226" s="257"/>
      <c r="AJ226" s="258">
        <f>SUM(AJ231)</f>
        <v>0</v>
      </c>
      <c r="AK226" s="258">
        <f>SUM(AK231)</f>
        <v>0</v>
      </c>
      <c r="AL226" s="258">
        <f>SUM(AL231)</f>
        <v>0</v>
      </c>
      <c r="AM226" s="258">
        <f>SUM(AM231)</f>
        <v>0</v>
      </c>
      <c r="AN226" s="258">
        <f>SUM(AN231)</f>
        <v>0</v>
      </c>
      <c r="AO226" s="259"/>
      <c r="AP226" s="260"/>
      <c r="AQ226" s="261">
        <f>SUM(AQ231)</f>
        <v>82912282.45714286</v>
      </c>
      <c r="AR226" s="261">
        <f>SUM(AR231)</f>
        <v>1560000</v>
      </c>
      <c r="AS226" s="261">
        <f>SUM(AS231)</f>
        <v>0</v>
      </c>
      <c r="AT226" s="261">
        <f>SUM(AT231)</f>
        <v>84472282.45714286</v>
      </c>
      <c r="AU226" s="261">
        <f t="shared" ref="AU226:BB226" si="152">SUM(AU231)</f>
        <v>83272282.45714286</v>
      </c>
      <c r="AV226" s="261">
        <f t="shared" si="152"/>
        <v>0</v>
      </c>
      <c r="AW226" s="261">
        <f t="shared" si="152"/>
        <v>0</v>
      </c>
      <c r="AX226" s="261">
        <f t="shared" si="152"/>
        <v>0</v>
      </c>
      <c r="AY226" s="261">
        <f t="shared" si="152"/>
        <v>0</v>
      </c>
      <c r="AZ226" s="261">
        <f t="shared" si="152"/>
        <v>0</v>
      </c>
      <c r="BA226" s="261">
        <f t="shared" si="152"/>
        <v>0</v>
      </c>
      <c r="BB226" s="261">
        <f t="shared" si="152"/>
        <v>-1200000</v>
      </c>
    </row>
    <row r="227" spans="1:58" ht="51.6"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5'!AH227*'1. Standard_Cost'!$C$27+'Incremental_Cost Year 5'!AI227*'1. Standard_Cost'!$D$27+'Incremental_Cost Year 5'!AJ227+'Incremental_Cost Year 5'!AL227+AK227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51.6" customHeight="1"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5'!AH228*'1. Standard_Cost'!$C$27+'Incremental_Cost Year 5'!AI228*'1. Standard_Cost'!$D$27+'Incremental_Cost Year 5'!AJ228+'Incremental_Cost Year 5'!AL228+AK228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51.6" customHeight="1"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5'!AH229*'1. Standard_Cost'!$C$27+'Incremental_Cost Year 5'!AI229*'1. Standard_Cost'!$D$27+'Incremental_Cost Year 5'!AJ229+'Incremental_Cost Year 5'!AL229+AK229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51.6" customHeight="1" outlineLevel="2">
      <c r="A230" s="115"/>
      <c r="B230" s="200"/>
      <c r="C230" s="201"/>
      <c r="D230" s="133"/>
      <c r="E230" s="328"/>
      <c r="F230" s="328"/>
      <c r="G230" s="328"/>
      <c r="H230" s="199" t="s">
        <v>520</v>
      </c>
      <c r="I230" s="130" t="s">
        <v>3</v>
      </c>
      <c r="J230" s="126">
        <v>2</v>
      </c>
      <c r="K230" s="126">
        <v>2</v>
      </c>
      <c r="L230" s="125">
        <f>IF(I230&lt;&gt;0,((VLOOKUP(I230,'1. Standard_Cost'!$B$4:$D$11,2)+VLOOKUP(I230,'1. Standard_Cost'!$B$4:$D$11,3))*J230*K230),"0")</f>
        <v>403200</v>
      </c>
      <c r="M230" s="125">
        <f>L230*'1. Standard_Cost'!$F$4</f>
        <v>67334.400000000009</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v>1000000</v>
      </c>
      <c r="AD230" s="129"/>
      <c r="AE230" s="127">
        <f>SUM(AD230,AC230,AB230,Y230,U230,T230,S230,R230)*'1. Standard_Cost'!$B$31</f>
        <v>200000</v>
      </c>
      <c r="AF230" s="127">
        <f>SUM(AE230,AD230,AC230,AB230,Y230,U230,T230,S230,R230)</f>
        <v>1200000</v>
      </c>
      <c r="AG230" s="126"/>
      <c r="AH230" s="126"/>
      <c r="AI230" s="126"/>
      <c r="AJ230" s="130"/>
      <c r="AK230" s="130"/>
      <c r="AL230" s="130"/>
      <c r="AM230" s="127">
        <f>AG230*'1. Standard_Cost'!$B$27+'Incremental_Cost Year 5'!AH230*'1. Standard_Cost'!$C$27+'Incremental_Cost Year 5'!AI230*'1. Standard_Cost'!$D$27+'Incremental_Cost Year 5'!AJ230+'Incremental_Cost Year 5'!AL230+AK230</f>
        <v>0</v>
      </c>
      <c r="AN230" s="127">
        <f>AM230*'1. Standard_Cost'!$C$31</f>
        <v>0</v>
      </c>
      <c r="AO230" s="130"/>
      <c r="AQ230" s="171">
        <f>L230+M230</f>
        <v>470534.40000000002</v>
      </c>
      <c r="AR230" s="171">
        <f>AF230</f>
        <v>1200000</v>
      </c>
      <c r="AS230" s="171">
        <f>AM230+AN230</f>
        <v>0</v>
      </c>
      <c r="AT230" s="171">
        <f>SUM(AQ230,AR230,AS230)</f>
        <v>1670534.4</v>
      </c>
      <c r="AU230" s="250">
        <f>AQ230</f>
        <v>470534.40000000002</v>
      </c>
      <c r="AV230" s="250"/>
      <c r="AW230" s="250"/>
      <c r="AX230" s="250"/>
      <c r="AY230" s="250"/>
      <c r="AZ230" s="250"/>
      <c r="BA230" s="250"/>
      <c r="BB230" s="251">
        <f t="shared" si="153"/>
        <v>-1200000</v>
      </c>
      <c r="BC230" s="169"/>
      <c r="BD230" s="169"/>
      <c r="BE230" s="169"/>
      <c r="BF230" s="169"/>
    </row>
    <row r="231" spans="1:58" ht="51.6" customHeight="1" outlineLevel="1">
      <c r="A231" s="115"/>
      <c r="B231" s="165"/>
      <c r="C231" s="166"/>
      <c r="D231" s="107" t="s">
        <v>507</v>
      </c>
      <c r="E231" s="212" t="s">
        <v>259</v>
      </c>
      <c r="F231" s="142">
        <v>2021</v>
      </c>
      <c r="G231" s="209">
        <v>2025</v>
      </c>
      <c r="H231" s="150" t="s">
        <v>260</v>
      </c>
      <c r="I231" s="252"/>
      <c r="J231" s="252"/>
      <c r="K231" s="252"/>
      <c r="L231" s="127">
        <f>SUM(L227:L230)</f>
        <v>71047371.428571418</v>
      </c>
      <c r="M231" s="127">
        <f>SUM(M227:M230)</f>
        <v>11864911.028571429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1300000</v>
      </c>
      <c r="AD231" s="127">
        <f>SUM(AD227:AD230)</f>
        <v>0</v>
      </c>
      <c r="AE231" s="127">
        <f>SUM(AE227:AE230)</f>
        <v>260000</v>
      </c>
      <c r="AF231" s="127">
        <f>SUM(AF227:AF230)</f>
        <v>1560000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82912282.45714286</v>
      </c>
      <c r="AR231" s="175">
        <f>SUM(AR227:AR230)</f>
        <v>1560000</v>
      </c>
      <c r="AS231" s="175">
        <f>SUM(AS227:AS230)</f>
        <v>0</v>
      </c>
      <c r="AT231" s="175">
        <f>SUM(AT227:AT230)</f>
        <v>84472282.45714286</v>
      </c>
      <c r="AU231" s="175">
        <f t="shared" ref="AU231:BB231" si="154">SUM(AU227:AU230)</f>
        <v>83272282.45714286</v>
      </c>
      <c r="AV231" s="175">
        <f t="shared" si="154"/>
        <v>0</v>
      </c>
      <c r="AW231" s="175">
        <f t="shared" si="154"/>
        <v>0</v>
      </c>
      <c r="AX231" s="175">
        <f t="shared" si="154"/>
        <v>0</v>
      </c>
      <c r="AY231" s="175">
        <f t="shared" si="154"/>
        <v>0</v>
      </c>
      <c r="AZ231" s="175">
        <f t="shared" si="154"/>
        <v>0</v>
      </c>
      <c r="BA231" s="175">
        <f t="shared" si="154"/>
        <v>0</v>
      </c>
      <c r="BB231" s="175">
        <f t="shared" si="154"/>
        <v>-1200000</v>
      </c>
      <c r="BC231" s="169"/>
      <c r="BD231" s="169"/>
      <c r="BE231" s="169"/>
      <c r="BF231" s="169"/>
    </row>
    <row r="232" spans="1:58" s="184" customFormat="1" ht="51.6" customHeight="1">
      <c r="A232" s="143"/>
      <c r="B232" s="332"/>
      <c r="C232" s="389" t="s">
        <v>261</v>
      </c>
      <c r="D232" s="389"/>
      <c r="E232" s="390"/>
      <c r="F232" s="291"/>
      <c r="G232" s="340"/>
      <c r="H232" s="144" t="s">
        <v>302</v>
      </c>
      <c r="I232" s="257"/>
      <c r="J232" s="257"/>
      <c r="K232" s="257"/>
      <c r="L232" s="258">
        <f>SUM(L237)</f>
        <v>4939200</v>
      </c>
      <c r="M232" s="258">
        <f>SUM(M237)</f>
        <v>824846.4</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500000</v>
      </c>
      <c r="AD232" s="258">
        <f>SUM(AD237)</f>
        <v>0</v>
      </c>
      <c r="AE232" s="258">
        <f>SUM(AE237)</f>
        <v>100000</v>
      </c>
      <c r="AF232" s="258">
        <f>SUM(AF237)</f>
        <v>600000</v>
      </c>
      <c r="AG232" s="257"/>
      <c r="AH232" s="257"/>
      <c r="AI232" s="257"/>
      <c r="AJ232" s="258">
        <f>SUM(AJ237)</f>
        <v>0</v>
      </c>
      <c r="AK232" s="258">
        <f>SUM(AK237)</f>
        <v>25000000</v>
      </c>
      <c r="AL232" s="258">
        <f>SUM(AL237)</f>
        <v>0</v>
      </c>
      <c r="AM232" s="258">
        <f>SUM(AM237)</f>
        <v>25000000</v>
      </c>
      <c r="AN232" s="258">
        <f>SUM(AN237)</f>
        <v>3750000</v>
      </c>
      <c r="AO232" s="259"/>
      <c r="AP232" s="260"/>
      <c r="AQ232" s="261">
        <f>SUM(AQ237)</f>
        <v>5764046.4000000004</v>
      </c>
      <c r="AR232" s="261">
        <f>SUM(AR237)</f>
        <v>600000</v>
      </c>
      <c r="AS232" s="261">
        <f>SUM(AS237)</f>
        <v>28750000</v>
      </c>
      <c r="AT232" s="261">
        <f>SUM(AT237)</f>
        <v>35114046.399999999</v>
      </c>
      <c r="AU232" s="261">
        <f t="shared" ref="AU232:BB232" si="155">SUM(AU237)</f>
        <v>35114046.399999999</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51.6" customHeight="1"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5'!AH233*'1. Standard_Cost'!$C$27+'Incremental_Cost Year 5'!AI233*'1. Standard_Cost'!$D$27+'Incremental_Cost Year 5'!AJ233+'Incremental_Cost Year 5'!AL233+AK233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51.6" customHeight="1"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5'!AH234*'1. Standard_Cost'!$C$27+'Incremental_Cost Year 5'!AI234*'1. Standard_Cost'!$D$27+'Incremental_Cost Year 5'!AJ234+'Incremental_Cost Year 5'!AL234+AK234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51.6" customHeight="1" outlineLevel="2">
      <c r="A235" s="115"/>
      <c r="B235" s="200"/>
      <c r="C235" s="201"/>
      <c r="D235" s="343"/>
      <c r="E235" s="328"/>
      <c r="F235" s="328"/>
      <c r="G235" s="328"/>
      <c r="H235" s="199" t="s">
        <v>523</v>
      </c>
      <c r="I235" s="130" t="s">
        <v>3</v>
      </c>
      <c r="J235" s="126">
        <v>2</v>
      </c>
      <c r="K235" s="126">
        <v>20</v>
      </c>
      <c r="L235" s="125">
        <f>IF(I235&lt;&gt;0,((VLOOKUP(I235,'1. Standard_Cost'!$B$4:$D$11,2)+VLOOKUP(I235,'1. Standard_Cost'!$B$4:$D$11,3))*J235*K235),"0")</f>
        <v>4032000</v>
      </c>
      <c r="M235" s="125">
        <f>L235*'1. Standard_Cost'!$F$4</f>
        <v>673344</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v>25000000</v>
      </c>
      <c r="AL235" s="130"/>
      <c r="AM235" s="127">
        <f>AG235*'1. Standard_Cost'!$B$27+'Incremental_Cost Year 5'!AH235*'1. Standard_Cost'!$C$27+'Incremental_Cost Year 5'!AI235*'1. Standard_Cost'!$D$27+'Incremental_Cost Year 5'!AJ235+'Incremental_Cost Year 5'!AL235+AK235</f>
        <v>25000000</v>
      </c>
      <c r="AN235" s="127">
        <f>AM235*'1. Standard_Cost'!$C$31</f>
        <v>3750000</v>
      </c>
      <c r="AO235" s="130"/>
      <c r="AQ235" s="171">
        <f>L235+M235</f>
        <v>4705344</v>
      </c>
      <c r="AR235" s="171">
        <f>AF235</f>
        <v>0</v>
      </c>
      <c r="AS235" s="171">
        <f>AM235+AN235</f>
        <v>28750000</v>
      </c>
      <c r="AT235" s="171">
        <f>SUM(AQ235,AR235,AS235)</f>
        <v>33455344</v>
      </c>
      <c r="AU235" s="250">
        <f>AT235</f>
        <v>33455344</v>
      </c>
      <c r="AV235" s="250"/>
      <c r="AW235" s="250"/>
      <c r="AX235" s="250"/>
      <c r="AY235" s="250"/>
      <c r="AZ235" s="250"/>
      <c r="BA235" s="250"/>
      <c r="BB235" s="251">
        <f t="shared" si="156"/>
        <v>0</v>
      </c>
      <c r="BC235" s="169"/>
      <c r="BD235" s="169"/>
      <c r="BE235" s="169"/>
      <c r="BF235" s="169"/>
    </row>
    <row r="236" spans="1:58" ht="51.6" customHeight="1" outlineLevel="2">
      <c r="A236" s="115"/>
      <c r="B236" s="200"/>
      <c r="C236" s="201"/>
      <c r="D236" s="344"/>
      <c r="E236" s="328"/>
      <c r="F236" s="328"/>
      <c r="G236" s="328"/>
      <c r="H236" s="199" t="s">
        <v>524</v>
      </c>
      <c r="I236" s="130" t="s">
        <v>3</v>
      </c>
      <c r="J236" s="126">
        <v>3</v>
      </c>
      <c r="K236" s="126">
        <v>3</v>
      </c>
      <c r="L236" s="125">
        <f>IF(I236&lt;&gt;0,((VLOOKUP(I236,'1. Standard_Cost'!$B$4:$D$11,2)+VLOOKUP(I236,'1. Standard_Cost'!$B$4:$D$11,3))*J236*K236),"0")</f>
        <v>907200</v>
      </c>
      <c r="M236" s="125">
        <f>L236*'1. Standard_Cost'!$F$4</f>
        <v>151502.39999999999</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v>500000</v>
      </c>
      <c r="AD236" s="129"/>
      <c r="AE236" s="127">
        <f>SUM(AD236,AC236,AB236,Y236,U236,T236,S236,R236)*'1. Standard_Cost'!$B$31</f>
        <v>100000</v>
      </c>
      <c r="AF236" s="127">
        <f>SUM(AE236,AD236,AC236,AB236,Y236,U236,T236,S236,R236)</f>
        <v>600000</v>
      </c>
      <c r="AG236" s="126"/>
      <c r="AH236" s="126"/>
      <c r="AI236" s="126"/>
      <c r="AJ236" s="130"/>
      <c r="AK236" s="130"/>
      <c r="AL236" s="130"/>
      <c r="AM236" s="127">
        <f>AG236*'1. Standard_Cost'!$B$27+'Incremental_Cost Year 5'!AH236*'1. Standard_Cost'!$C$27+'Incremental_Cost Year 5'!AI236*'1. Standard_Cost'!$D$27+'Incremental_Cost Year 5'!AJ236+'Incremental_Cost Year 5'!AL236+AK236</f>
        <v>0</v>
      </c>
      <c r="AN236" s="127">
        <f>AM236*'1. Standard_Cost'!$C$31</f>
        <v>0</v>
      </c>
      <c r="AO236" s="130"/>
      <c r="AQ236" s="171">
        <f>L236+M236</f>
        <v>1058702.3999999999</v>
      </c>
      <c r="AR236" s="171">
        <f>AF236</f>
        <v>600000</v>
      </c>
      <c r="AS236" s="171">
        <f>AM236+AN236</f>
        <v>0</v>
      </c>
      <c r="AT236" s="171">
        <f>SUM(AQ236,AR236,AS236)</f>
        <v>1658702.4</v>
      </c>
      <c r="AU236" s="250">
        <f>AT236</f>
        <v>1658702.4</v>
      </c>
      <c r="AV236" s="250"/>
      <c r="AW236" s="250"/>
      <c r="AX236" s="250"/>
      <c r="AY236" s="250"/>
      <c r="AZ236" s="250"/>
      <c r="BA236" s="250"/>
      <c r="BB236" s="251">
        <f t="shared" si="156"/>
        <v>0</v>
      </c>
      <c r="BC236" s="169"/>
      <c r="BD236" s="169"/>
      <c r="BE236" s="169"/>
      <c r="BF236" s="169"/>
    </row>
    <row r="237" spans="1:58" ht="51.6" customHeight="1" outlineLevel="1">
      <c r="A237" s="115"/>
      <c r="B237" s="165"/>
      <c r="C237" s="166"/>
      <c r="D237" s="209" t="s">
        <v>563</v>
      </c>
      <c r="E237" s="212" t="s">
        <v>263</v>
      </c>
      <c r="F237" s="136">
        <v>2023</v>
      </c>
      <c r="G237" s="117">
        <v>2025</v>
      </c>
      <c r="H237" s="150" t="s">
        <v>264</v>
      </c>
      <c r="I237" s="252"/>
      <c r="J237" s="252"/>
      <c r="K237" s="252"/>
      <c r="L237" s="127">
        <f>SUM(L233:L236)</f>
        <v>4939200</v>
      </c>
      <c r="M237" s="127">
        <f>SUM(M233:M236)</f>
        <v>824846.4</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500000</v>
      </c>
      <c r="AD237" s="127">
        <f>SUM(AD233:AD236)</f>
        <v>0</v>
      </c>
      <c r="AE237" s="127">
        <f>SUM(AE233:AE236)</f>
        <v>100000</v>
      </c>
      <c r="AF237" s="127">
        <f>SUM(AF233:AF236)</f>
        <v>600000</v>
      </c>
      <c r="AG237" s="252"/>
      <c r="AH237" s="252"/>
      <c r="AI237" s="252"/>
      <c r="AJ237" s="127">
        <f>SUM(AJ233:AJ236)</f>
        <v>0</v>
      </c>
      <c r="AK237" s="127">
        <f>SUM(AK233:AK236)</f>
        <v>25000000</v>
      </c>
      <c r="AL237" s="127">
        <f>SUM(AL233:AL236)</f>
        <v>0</v>
      </c>
      <c r="AM237" s="127">
        <f>SUM(AM233:AM236)</f>
        <v>25000000</v>
      </c>
      <c r="AN237" s="127">
        <f>SUM(AN233:AN236)</f>
        <v>3750000</v>
      </c>
      <c r="AO237" s="253"/>
      <c r="AP237" s="254"/>
      <c r="AQ237" s="175">
        <f>SUM(AQ233:AQ236)</f>
        <v>5764046.4000000004</v>
      </c>
      <c r="AR237" s="175">
        <f>SUM(AR233:AR236)</f>
        <v>600000</v>
      </c>
      <c r="AS237" s="175">
        <f>SUM(AS233:AS236)</f>
        <v>28750000</v>
      </c>
      <c r="AT237" s="175">
        <f>SUM(AT233:AT236)</f>
        <v>35114046.399999999</v>
      </c>
      <c r="AU237" s="175">
        <f t="shared" ref="AU237:BB237" si="157">SUM(AU233:AU236)</f>
        <v>35114046.399999999</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51.6"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51.6" customHeight="1"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5'!AH239*'1. Standard_Cost'!$C$27+'Incremental_Cost Year 5'!AI239*'1. Standard_Cost'!$D$27+'Incremental_Cost Year 5'!AJ239+'Incremental_Cost Year 5'!AL239+AK239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51.6" customHeight="1"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5'!AH240*'1. Standard_Cost'!$C$27+'Incremental_Cost Year 5'!AI240*'1. Standard_Cost'!$D$27+'Incremental_Cost Year 5'!AJ240+'Incremental_Cost Year 5'!AL240+AK240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51.6" customHeight="1"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5'!AH241*'1. Standard_Cost'!$C$27+'Incremental_Cost Year 5'!AI241*'1. Standard_Cost'!$D$27+'Incremental_Cost Year 5'!AJ241+'Incremental_Cost Year 5'!AL241+AK241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51.6" customHeight="1"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5'!AH242*'1. Standard_Cost'!$C$27+'Incremental_Cost Year 5'!AI242*'1. Standard_Cost'!$D$27+'Incremental_Cost Year 5'!AJ242+'Incremental_Cost Year 5'!AL242+AK242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51.6" customHeight="1"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51.6" customHeight="1">
      <c r="A244" s="173"/>
      <c r="B244" s="383" t="s">
        <v>316</v>
      </c>
      <c r="C244" s="384"/>
      <c r="D244" s="384"/>
      <c r="E244" s="385"/>
      <c r="F244" s="367"/>
      <c r="G244" s="367"/>
      <c r="H244" s="188" t="s">
        <v>317</v>
      </c>
      <c r="I244" s="245"/>
      <c r="J244" s="245"/>
      <c r="K244" s="245"/>
      <c r="L244" s="245">
        <f>L245+L259+L269+L277+L284</f>
        <v>34104000</v>
      </c>
      <c r="M244" s="245">
        <f>M245+M259+M269+M277+M284</f>
        <v>5695368</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5184000</v>
      </c>
      <c r="AC244" s="245">
        <f t="shared" si="161"/>
        <v>77989000</v>
      </c>
      <c r="AD244" s="245">
        <f t="shared" si="161"/>
        <v>253144000</v>
      </c>
      <c r="AE244" s="245">
        <f t="shared" si="161"/>
        <v>20632800</v>
      </c>
      <c r="AF244" s="245">
        <f t="shared" si="161"/>
        <v>365749800</v>
      </c>
      <c r="AG244" s="245"/>
      <c r="AH244" s="245"/>
      <c r="AI244" s="245"/>
      <c r="AJ244" s="245">
        <f>AJ245+AJ259+AJ269+AJ277+AJ284</f>
        <v>0</v>
      </c>
      <c r="AK244" s="245">
        <f>AK245+AK259+AK269+AK277+AK284</f>
        <v>615000000</v>
      </c>
      <c r="AL244" s="245">
        <f>AL245+AL259+AL269+AL277+AL284</f>
        <v>0</v>
      </c>
      <c r="AM244" s="245">
        <f>AM245+AM259+AM269+AM277+AM284</f>
        <v>615000000</v>
      </c>
      <c r="AN244" s="245">
        <f>AN245+AN259+AN269+AN277+AN284</f>
        <v>0</v>
      </c>
      <c r="AO244" s="245"/>
      <c r="AP244" s="244"/>
      <c r="AQ244" s="245">
        <f t="shared" ref="AQ244:BB244" si="162">AQ245+AQ259+AQ269+AQ277+AQ284</f>
        <v>39799368</v>
      </c>
      <c r="AR244" s="245">
        <f t="shared" si="162"/>
        <v>365749800</v>
      </c>
      <c r="AS244" s="245">
        <f t="shared" si="162"/>
        <v>615000000</v>
      </c>
      <c r="AT244" s="245">
        <f t="shared" si="162"/>
        <v>1020549167.9999999</v>
      </c>
      <c r="AU244" s="245">
        <f t="shared" si="162"/>
        <v>65454366.999999993</v>
      </c>
      <c r="AV244" s="245">
        <f t="shared" si="162"/>
        <v>0</v>
      </c>
      <c r="AW244" s="245">
        <f t="shared" si="162"/>
        <v>0</v>
      </c>
      <c r="AX244" s="245">
        <f t="shared" si="162"/>
        <v>0</v>
      </c>
      <c r="AY244" s="245">
        <f t="shared" si="162"/>
        <v>0</v>
      </c>
      <c r="AZ244" s="245">
        <f t="shared" si="162"/>
        <v>0</v>
      </c>
      <c r="BA244" s="245">
        <f t="shared" si="162"/>
        <v>0</v>
      </c>
      <c r="BB244" s="245">
        <f t="shared" si="162"/>
        <v>-955094801</v>
      </c>
      <c r="BC244" s="170"/>
      <c r="BD244" s="170"/>
      <c r="BE244" s="170"/>
      <c r="BF244" s="170"/>
    </row>
    <row r="245" spans="1:58" ht="51.6" customHeight="1">
      <c r="A245" s="179"/>
      <c r="B245" s="290"/>
      <c r="C245" s="381" t="s">
        <v>318</v>
      </c>
      <c r="D245" s="381"/>
      <c r="E245" s="382"/>
      <c r="F245" s="287"/>
      <c r="G245" s="289"/>
      <c r="H245" s="368" t="s">
        <v>319</v>
      </c>
      <c r="I245" s="270"/>
      <c r="J245" s="271"/>
      <c r="K245" s="271"/>
      <c r="L245" s="261">
        <f>L250+L254+L258</f>
        <v>3074400</v>
      </c>
      <c r="M245" s="261">
        <f>M250+M254+M258</f>
        <v>513424.8</v>
      </c>
      <c r="N245" s="271"/>
      <c r="O245" s="271"/>
      <c r="P245" s="271"/>
      <c r="Q245" s="271"/>
      <c r="R245" s="261">
        <f>R250+R254+R258</f>
        <v>2000000</v>
      </c>
      <c r="S245" s="261">
        <f>S250+S254+S258</f>
        <v>1500000</v>
      </c>
      <c r="T245" s="261">
        <f>T250+T254+T258</f>
        <v>0</v>
      </c>
      <c r="U245" s="261">
        <f>U250+U254+U258</f>
        <v>2000000</v>
      </c>
      <c r="V245" s="271"/>
      <c r="W245" s="271"/>
      <c r="X245" s="271"/>
      <c r="Y245" s="261">
        <f>Y250+Y254+Y258</f>
        <v>0</v>
      </c>
      <c r="Z245" s="261">
        <f>Z250+Z254+Z258</f>
        <v>0</v>
      </c>
      <c r="AA245" s="271"/>
      <c r="AB245" s="261">
        <f>AB250+AB254+AB258</f>
        <v>2337000</v>
      </c>
      <c r="AC245" s="261">
        <f>AC250+AC254+AC258</f>
        <v>51854000</v>
      </c>
      <c r="AD245" s="261">
        <f>AD250+AD254+AD258</f>
        <v>0</v>
      </c>
      <c r="AE245" s="261">
        <f>AE250+AE254+AE258</f>
        <v>1361400</v>
      </c>
      <c r="AF245" s="261">
        <f>AF250+AF254+AF258</f>
        <v>61052400</v>
      </c>
      <c r="AG245" s="271"/>
      <c r="AH245" s="271"/>
      <c r="AI245" s="271"/>
      <c r="AJ245" s="261">
        <f>AJ250+AJ254+AJ258</f>
        <v>0</v>
      </c>
      <c r="AK245" s="261">
        <f>AK250+AK254+AK258</f>
        <v>430500000</v>
      </c>
      <c r="AL245" s="261">
        <f>AL250+AL254+AL258</f>
        <v>0</v>
      </c>
      <c r="AM245" s="261">
        <f>AM250+AM254+AM258</f>
        <v>430500000</v>
      </c>
      <c r="AN245" s="261">
        <f>AN250+AN254+AN258</f>
        <v>0</v>
      </c>
      <c r="AO245" s="272"/>
      <c r="AP245" s="260"/>
      <c r="AQ245" s="261">
        <f t="shared" ref="AQ245:BB245" si="163">AQ250+AQ254+AQ258</f>
        <v>3587824.8</v>
      </c>
      <c r="AR245" s="261">
        <f t="shared" si="163"/>
        <v>61052400</v>
      </c>
      <c r="AS245" s="261">
        <f t="shared" si="163"/>
        <v>430500000</v>
      </c>
      <c r="AT245" s="261">
        <f t="shared" si="163"/>
        <v>495140224.79999995</v>
      </c>
      <c r="AU245" s="261">
        <f t="shared" si="163"/>
        <v>3587824.8</v>
      </c>
      <c r="AV245" s="261">
        <f t="shared" si="163"/>
        <v>0</v>
      </c>
      <c r="AW245" s="261">
        <f t="shared" si="163"/>
        <v>0</v>
      </c>
      <c r="AX245" s="261">
        <f t="shared" si="163"/>
        <v>0</v>
      </c>
      <c r="AY245" s="261">
        <f t="shared" si="163"/>
        <v>0</v>
      </c>
      <c r="AZ245" s="261">
        <f t="shared" si="163"/>
        <v>0</v>
      </c>
      <c r="BA245" s="261">
        <f t="shared" si="163"/>
        <v>0</v>
      </c>
      <c r="BB245" s="261">
        <f t="shared" si="163"/>
        <v>-491552400</v>
      </c>
      <c r="BC245" s="184"/>
      <c r="BD245" s="184"/>
      <c r="BE245" s="184"/>
      <c r="BF245" s="184"/>
    </row>
    <row r="246" spans="1:58" ht="51.6" customHeight="1">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v>123000000</v>
      </c>
      <c r="AL246" s="178"/>
      <c r="AM246" s="127">
        <f>AG246*'1. Standard_Cost'!$B$27+'Incremental_Cost Year 5'!AH246*'1. Standard_Cost'!$C$27+'Incremental_Cost Year 5'!AI246*'1. Standard_Cost'!$D$27+'Incremental_Cost Year 5'!AJ246+'Incremental_Cost Year 5'!AL246+AK246</f>
        <v>123000000</v>
      </c>
      <c r="AN246" s="127"/>
      <c r="AO246" s="178"/>
      <c r="AP246" s="256"/>
      <c r="AQ246" s="171">
        <f>L246+M246</f>
        <v>2117404.7999999998</v>
      </c>
      <c r="AR246" s="171">
        <f>AF246</f>
        <v>0</v>
      </c>
      <c r="AS246" s="171">
        <f>AM246+AN246</f>
        <v>123000000</v>
      </c>
      <c r="AT246" s="171">
        <f>SUM(AQ246,AR246,AS246)</f>
        <v>125117404.8</v>
      </c>
      <c r="AU246" s="250">
        <f>AQ246</f>
        <v>2117404.7999999998</v>
      </c>
      <c r="AV246" s="250"/>
      <c r="AW246" s="250"/>
      <c r="AX246" s="250"/>
      <c r="AY246" s="250"/>
      <c r="AZ246" s="250"/>
      <c r="BA246" s="250"/>
      <c r="BB246" s="251">
        <f t="shared" ref="BB246:BB249" si="164">SUM(AU246:BA246)-AT246</f>
        <v>-123000000</v>
      </c>
      <c r="BC246" s="169"/>
      <c r="BD246" s="169"/>
      <c r="BE246" s="169"/>
      <c r="BF246" s="169"/>
    </row>
    <row r="247" spans="1:58" ht="51.6" customHeight="1">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5'!AH247*'1. Standard_Cost'!$C$27+'Incremental_Cost Year 5'!AI247*'1. Standard_Cost'!$D$27+'Incremental_Cost Year 5'!AJ247+'Incremental_Cost Year 5'!AL247+AK247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51.6" customHeight="1">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v>10</v>
      </c>
      <c r="AB248" s="127">
        <f>+Z248*'1. Standard_Cost'!$B$23+AA248*'1. Standard_Cost'!$C$23</f>
        <v>190000</v>
      </c>
      <c r="AC248" s="176">
        <f>1000000*50</f>
        <v>50000000</v>
      </c>
      <c r="AD248" s="177"/>
      <c r="AE248" s="127"/>
      <c r="AF248" s="127">
        <f>SUM(AE248,AD248,AC248,AB248,Y248,U248,T248,S248,R248)</f>
        <v>50190000</v>
      </c>
      <c r="AG248" s="174"/>
      <c r="AH248" s="174"/>
      <c r="AI248" s="174"/>
      <c r="AJ248" s="178"/>
      <c r="AK248" s="178"/>
      <c r="AL248" s="178"/>
      <c r="AM248" s="127">
        <f>AG248*'1. Standard_Cost'!$B$27+'Incremental_Cost Year 5'!AH248*'1. Standard_Cost'!$C$27+'Incremental_Cost Year 5'!AI248*'1. Standard_Cost'!$D$27+'Incremental_Cost Year 5'!AJ248+'Incremental_Cost Year 5'!AL248+AK248</f>
        <v>0</v>
      </c>
      <c r="AN248" s="127">
        <f>AM248*'1. Standard_Cost'!$C$31</f>
        <v>0</v>
      </c>
      <c r="AO248" s="178"/>
      <c r="AP248" s="256"/>
      <c r="AQ248" s="171">
        <f>L248+M248</f>
        <v>117633.60000000001</v>
      </c>
      <c r="AR248" s="171">
        <f>AF248</f>
        <v>50190000</v>
      </c>
      <c r="AS248" s="171">
        <f>AM248+AN248</f>
        <v>0</v>
      </c>
      <c r="AT248" s="171">
        <f>SUM(AQ248,AR248,AS248)</f>
        <v>50307633.600000001</v>
      </c>
      <c r="AU248" s="250">
        <f>AQ248</f>
        <v>117633.60000000001</v>
      </c>
      <c r="AV248" s="250"/>
      <c r="AW248" s="250"/>
      <c r="AX248" s="250"/>
      <c r="AY248" s="250"/>
      <c r="AZ248" s="250"/>
      <c r="BA248" s="250"/>
      <c r="BB248" s="251">
        <f t="shared" si="164"/>
        <v>-50190000</v>
      </c>
      <c r="BC248" s="169"/>
      <c r="BD248" s="169"/>
      <c r="BE248" s="169"/>
      <c r="BF248" s="169"/>
    </row>
    <row r="249" spans="1:58" ht="51.6" customHeight="1">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5'!AH249*'1. Standard_Cost'!$C$27+'Incremental_Cost Year 5'!AI249*'1. Standard_Cost'!$D$27+'Incremental_Cost Year 5'!AJ249+'Incremental_Cost Year 5'!AL249+AK249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51.6" customHeight="1">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190000</v>
      </c>
      <c r="AC250" s="175">
        <f>SUM(AC246:AC249)</f>
        <v>51500000</v>
      </c>
      <c r="AD250" s="175">
        <f>SUM(AD246:AD249)</f>
        <v>0</v>
      </c>
      <c r="AE250" s="175">
        <f>SUM(AE246:AE249)</f>
        <v>0</v>
      </c>
      <c r="AF250" s="175">
        <f>SUM(AF246:AF249)</f>
        <v>51690000</v>
      </c>
      <c r="AG250" s="273"/>
      <c r="AH250" s="273"/>
      <c r="AI250" s="273"/>
      <c r="AJ250" s="175">
        <f>SUM(AJ246:AJ249)</f>
        <v>0</v>
      </c>
      <c r="AK250" s="175">
        <f>SUM(AK246:AK249)</f>
        <v>123000000</v>
      </c>
      <c r="AL250" s="175">
        <f>SUM(AL246:AL249)</f>
        <v>0</v>
      </c>
      <c r="AM250" s="175">
        <f>SUM(AM246:AM249)</f>
        <v>123000000</v>
      </c>
      <c r="AN250" s="175">
        <f>SUM(AN246:AN249)</f>
        <v>0</v>
      </c>
      <c r="AO250" s="274"/>
      <c r="AP250" s="254"/>
      <c r="AQ250" s="175">
        <f t="shared" ref="AQ250:AT250" si="165">SUM(AQ246:AQ249)</f>
        <v>2293855.1999999997</v>
      </c>
      <c r="AR250" s="175">
        <f t="shared" si="165"/>
        <v>51690000</v>
      </c>
      <c r="AS250" s="175">
        <f t="shared" si="165"/>
        <v>123000000</v>
      </c>
      <c r="AT250" s="175">
        <f t="shared" si="165"/>
        <v>176983855.19999999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-174690000</v>
      </c>
      <c r="BC250" s="169"/>
      <c r="BD250" s="169"/>
      <c r="BE250" s="169"/>
      <c r="BF250" s="169"/>
    </row>
    <row r="251" spans="1:58" ht="51.6" customHeight="1">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5'!AH251*'1. Standard_Cost'!$C$27+'Incremental_Cost Year 5'!AI251*'1. Standard_Cost'!$D$27+'Incremental_Cost Year 5'!AJ251+'Incremental_Cost Year 5'!AL251+AK251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51.6" customHeight="1">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v>60</v>
      </c>
      <c r="AB252" s="127">
        <f>+Z252*'1. Standard_Cost'!$B$23+AA252*'1. Standard_Cost'!$C$23</f>
        <v>1140000</v>
      </c>
      <c r="AC252" s="176">
        <f>180*300</f>
        <v>54000</v>
      </c>
      <c r="AD252" s="177"/>
      <c r="AE252" s="127"/>
      <c r="AF252" s="127">
        <f>SUM(AE252,AD252,AC252,AB252,Y252,U252,T252,S252,R252)</f>
        <v>1194000</v>
      </c>
      <c r="AG252" s="174"/>
      <c r="AH252" s="174"/>
      <c r="AI252" s="174"/>
      <c r="AJ252" s="178"/>
      <c r="AK252" s="178"/>
      <c r="AL252" s="178"/>
      <c r="AM252" s="127">
        <f>AG252*'1. Standard_Cost'!$B$27+'Incremental_Cost Year 5'!AH252*'1. Standard_Cost'!$C$27+'Incremental_Cost Year 5'!AI252*'1. Standard_Cost'!$D$27+'Incremental_Cost Year 5'!AJ252+'Incremental_Cost Year 5'!AL252+AK252</f>
        <v>0</v>
      </c>
      <c r="AN252" s="127">
        <f>AM252*'1. Standard_Cost'!$C$31</f>
        <v>0</v>
      </c>
      <c r="AO252" s="178"/>
      <c r="AP252" s="256"/>
      <c r="AQ252" s="171">
        <f>L252+M252</f>
        <v>0</v>
      </c>
      <c r="AR252" s="171">
        <f>AF252</f>
        <v>1194000</v>
      </c>
      <c r="AS252" s="171">
        <f>AM252+AN252</f>
        <v>0</v>
      </c>
      <c r="AT252" s="171">
        <f>SUM(AQ252,AR252,AS252)</f>
        <v>1194000</v>
      </c>
      <c r="AU252" s="250"/>
      <c r="AV252" s="250"/>
      <c r="AW252" s="250"/>
      <c r="AX252" s="250"/>
      <c r="AY252" s="250"/>
      <c r="AZ252" s="250"/>
      <c r="BA252" s="250"/>
      <c r="BB252" s="251">
        <f t="shared" si="167"/>
        <v>-1194000</v>
      </c>
      <c r="BC252" s="169"/>
      <c r="BD252" s="169"/>
      <c r="BE252" s="169"/>
      <c r="BF252" s="169"/>
    </row>
    <row r="253" spans="1:58" ht="51.6" customHeight="1">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5'!AH253*'1. Standard_Cost'!$C$27+'Incremental_Cost Year 5'!AI253*'1. Standard_Cost'!$D$27+'Incremental_Cost Year 5'!AJ253+'Incremental_Cost Year 5'!AL253+AK253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1.6" customHeight="1">
      <c r="A254" s="172"/>
      <c r="B254" s="168"/>
      <c r="C254" s="204"/>
      <c r="D254" s="195" t="s">
        <v>558</v>
      </c>
      <c r="E254" s="205" t="s">
        <v>328</v>
      </c>
      <c r="F254" s="206">
        <v>2021</v>
      </c>
      <c r="G254" s="209">
        <v>2030</v>
      </c>
      <c r="H254" s="180" t="s">
        <v>329</v>
      </c>
      <c r="I254" s="273"/>
      <c r="J254" s="273"/>
      <c r="K254" s="273"/>
      <c r="L254" s="175">
        <f>SUM(L251:L253)</f>
        <v>907200</v>
      </c>
      <c r="M254" s="175">
        <f>SUM(M251:M253)</f>
        <v>151502.39999999999</v>
      </c>
      <c r="N254" s="273"/>
      <c r="O254" s="273"/>
      <c r="P254" s="273"/>
      <c r="Q254" s="273"/>
      <c r="R254" s="175">
        <f>SUM(R251:R253)</f>
        <v>2000000</v>
      </c>
      <c r="S254" s="175">
        <f>SUM(S251:S253)</f>
        <v>1500000</v>
      </c>
      <c r="T254" s="175">
        <f>SUM(T251:T253)</f>
        <v>0</v>
      </c>
      <c r="U254" s="175">
        <f>SUM(U251:U253)</f>
        <v>2000000</v>
      </c>
      <c r="V254" s="273"/>
      <c r="W254" s="273"/>
      <c r="X254" s="273"/>
      <c r="Y254" s="175">
        <f>SUM(Y251:Y253)</f>
        <v>0</v>
      </c>
      <c r="Z254" s="273"/>
      <c r="AA254" s="273"/>
      <c r="AB254" s="175">
        <f>SUM(AB251:AB253)</f>
        <v>2147000</v>
      </c>
      <c r="AC254" s="175">
        <f>SUM(AC251:AC253)</f>
        <v>354000</v>
      </c>
      <c r="AD254" s="175">
        <f>SUM(AD251:AD253)</f>
        <v>0</v>
      </c>
      <c r="AE254" s="175">
        <f>SUM(AE251:AE253)</f>
        <v>1361400</v>
      </c>
      <c r="AF254" s="175">
        <f>SUM(AF251:AF253)</f>
        <v>9362400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1058702.3999999999</v>
      </c>
      <c r="AR254" s="175">
        <f t="shared" si="168"/>
        <v>9362400</v>
      </c>
      <c r="AS254" s="175">
        <f t="shared" si="168"/>
        <v>0</v>
      </c>
      <c r="AT254" s="175">
        <f t="shared" si="168"/>
        <v>10421102.4</v>
      </c>
      <c r="AU254" s="175">
        <f t="shared" ref="AU254:BB254" si="169">SUM(AU251:AU253)</f>
        <v>1058702.3999999999</v>
      </c>
      <c r="AV254" s="175">
        <f t="shared" si="169"/>
        <v>0</v>
      </c>
      <c r="AW254" s="175">
        <f t="shared" si="169"/>
        <v>0</v>
      </c>
      <c r="AX254" s="175">
        <f t="shared" si="169"/>
        <v>0</v>
      </c>
      <c r="AY254" s="175">
        <f t="shared" si="169"/>
        <v>0</v>
      </c>
      <c r="AZ254" s="175">
        <f t="shared" si="169"/>
        <v>0</v>
      </c>
      <c r="BA254" s="175">
        <f t="shared" si="169"/>
        <v>0</v>
      </c>
      <c r="BB254" s="175">
        <f t="shared" si="169"/>
        <v>-9362400</v>
      </c>
      <c r="BC254" s="169"/>
      <c r="BD254" s="169"/>
      <c r="BE254" s="169"/>
      <c r="BF254" s="169"/>
    </row>
    <row r="255" spans="1:58" ht="51.6" customHeight="1">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v>123000000</v>
      </c>
      <c r="AL255" s="178"/>
      <c r="AM255" s="127">
        <f>AG255*'1. Standard_Cost'!$B$27+'Incremental_Cost Year 5'!AH255*'1. Standard_Cost'!$C$27+'Incremental_Cost Year 5'!AI255*'1. Standard_Cost'!$D$27+'Incremental_Cost Year 5'!AJ255+'Incremental_Cost Year 5'!AL255+AK255</f>
        <v>123000000</v>
      </c>
      <c r="AN255" s="127"/>
      <c r="AO255" s="178"/>
      <c r="AP255" s="256"/>
      <c r="AQ255" s="171">
        <f>L255+M255</f>
        <v>235267.20000000001</v>
      </c>
      <c r="AR255" s="171">
        <f>AF255</f>
        <v>0</v>
      </c>
      <c r="AS255" s="171">
        <f>AM255+AN255</f>
        <v>123000000</v>
      </c>
      <c r="AT255" s="171">
        <f>SUM(AQ255,AR255,AS255)</f>
        <v>123235267.2</v>
      </c>
      <c r="AU255" s="250">
        <f>AQ255</f>
        <v>235267.20000000001</v>
      </c>
      <c r="AV255" s="250"/>
      <c r="AW255" s="250"/>
      <c r="AX255" s="250"/>
      <c r="AY255" s="250"/>
      <c r="AZ255" s="250"/>
      <c r="BA255" s="250"/>
      <c r="BB255" s="251">
        <f t="shared" ref="BB255:BB257" si="170">SUM(AU255:BA255)-AT255</f>
        <v>-123000000</v>
      </c>
      <c r="BC255" s="169"/>
      <c r="BD255" s="169"/>
      <c r="BE255" s="169"/>
      <c r="BF255" s="169"/>
    </row>
    <row r="256" spans="1:58" ht="51.6" customHeight="1">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5'!AH256*'1. Standard_Cost'!$C$27+'Incremental_Cost Year 5'!AI256*'1. Standard_Cost'!$D$27+'Incremental_Cost Year 5'!AJ256+'Incremental_Cost Year 5'!AL256+AK256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0"/>
        <v>0</v>
      </c>
      <c r="BC256" s="169"/>
      <c r="BD256" s="169"/>
      <c r="BE256" s="169"/>
      <c r="BF256" s="169"/>
    </row>
    <row r="257" spans="1:58" ht="51.6" customHeight="1">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v>184500000</v>
      </c>
      <c r="AL257" s="178"/>
      <c r="AM257" s="127">
        <f>AG257*'1. Standard_Cost'!$B$27+'Incremental_Cost Year 5'!AH257*'1. Standard_Cost'!$C$27+'Incremental_Cost Year 5'!AI257*'1. Standard_Cost'!$D$27+'Incremental_Cost Year 5'!AJ257+'Incremental_Cost Year 5'!AL257+AK257</f>
        <v>184500000</v>
      </c>
      <c r="AN257" s="127"/>
      <c r="AO257" s="178"/>
      <c r="AP257" s="256"/>
      <c r="AQ257" s="171">
        <f>L257+M257</f>
        <v>0</v>
      </c>
      <c r="AR257" s="171">
        <f>AF257</f>
        <v>0</v>
      </c>
      <c r="AS257" s="171">
        <f>AM257+AN257</f>
        <v>184500000</v>
      </c>
      <c r="AT257" s="171">
        <f>SUM(AQ257,AR257,AS257)</f>
        <v>184500000</v>
      </c>
      <c r="AU257" s="250"/>
      <c r="AV257" s="250"/>
      <c r="AW257" s="250"/>
      <c r="AX257" s="250"/>
      <c r="AY257" s="250"/>
      <c r="AZ257" s="250"/>
      <c r="BA257" s="250"/>
      <c r="BB257" s="251">
        <f t="shared" si="170"/>
        <v>-184500000</v>
      </c>
      <c r="BC257" s="169"/>
      <c r="BD257" s="169"/>
      <c r="BE257" s="169"/>
      <c r="BF257" s="169"/>
    </row>
    <row r="258" spans="1:58" ht="51.6" customHeight="1">
      <c r="A258" s="172"/>
      <c r="B258" s="168"/>
      <c r="C258" s="204"/>
      <c r="D258" s="195" t="s">
        <v>559</v>
      </c>
      <c r="E258" s="205" t="s">
        <v>333</v>
      </c>
      <c r="F258" s="206">
        <v>2025</v>
      </c>
      <c r="G258" s="207">
        <v>2030</v>
      </c>
      <c r="H258" s="180" t="s">
        <v>334</v>
      </c>
      <c r="I258" s="273"/>
      <c r="J258" s="273"/>
      <c r="K258" s="273"/>
      <c r="L258" s="175">
        <f>SUM(L255:L257)</f>
        <v>201600</v>
      </c>
      <c r="M258" s="175">
        <f>SUM(M255:M257)</f>
        <v>33667.200000000004</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307500000</v>
      </c>
      <c r="AL258" s="175">
        <f>SUM(AL255:AL257)</f>
        <v>0</v>
      </c>
      <c r="AM258" s="175">
        <f>SUM(AM255:AM257)</f>
        <v>307500000</v>
      </c>
      <c r="AN258" s="175">
        <f>SUM(AN255:AN257)</f>
        <v>0</v>
      </c>
      <c r="AO258" s="274"/>
      <c r="AP258" s="254"/>
      <c r="AQ258" s="175">
        <f t="shared" ref="AQ258:AT258" si="171">SUM(AQ255:AQ257)</f>
        <v>235267.20000000001</v>
      </c>
      <c r="AR258" s="175">
        <f t="shared" si="171"/>
        <v>0</v>
      </c>
      <c r="AS258" s="175">
        <f t="shared" si="171"/>
        <v>307500000</v>
      </c>
      <c r="AT258" s="175">
        <f t="shared" si="171"/>
        <v>307735267.19999999</v>
      </c>
      <c r="AU258" s="175">
        <f t="shared" ref="AU258:BB258" si="172">SUM(AU255:AU257)</f>
        <v>235267.20000000001</v>
      </c>
      <c r="AV258" s="175">
        <f t="shared" si="172"/>
        <v>0</v>
      </c>
      <c r="AW258" s="175">
        <f t="shared" si="172"/>
        <v>0</v>
      </c>
      <c r="AX258" s="175">
        <f t="shared" si="172"/>
        <v>0</v>
      </c>
      <c r="AY258" s="175">
        <f t="shared" si="172"/>
        <v>0</v>
      </c>
      <c r="AZ258" s="175">
        <f t="shared" si="172"/>
        <v>0</v>
      </c>
      <c r="BA258" s="175">
        <f t="shared" si="172"/>
        <v>0</v>
      </c>
      <c r="BB258" s="175">
        <f t="shared" si="172"/>
        <v>-307500000</v>
      </c>
      <c r="BC258" s="169"/>
      <c r="BD258" s="169"/>
      <c r="BE258" s="169"/>
      <c r="BF258" s="169"/>
    </row>
    <row r="259" spans="1:58" ht="51.6" customHeight="1">
      <c r="A259" s="179"/>
      <c r="B259" s="290"/>
      <c r="C259" s="381" t="s">
        <v>335</v>
      </c>
      <c r="D259" s="381"/>
      <c r="E259" s="38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2220000</v>
      </c>
      <c r="AC259" s="261">
        <f>AC263+AC268</f>
        <v>25955000</v>
      </c>
      <c r="AD259" s="261">
        <f>AD263+AD268</f>
        <v>253144000</v>
      </c>
      <c r="AE259" s="261">
        <f>AE263+AE268</f>
        <v>18450000</v>
      </c>
      <c r="AF259" s="261">
        <f>AF263+AF268</f>
        <v>299769000</v>
      </c>
      <c r="AG259" s="271"/>
      <c r="AH259" s="271"/>
      <c r="AI259" s="271"/>
      <c r="AJ259" s="261">
        <f>AJ263+AJ268</f>
        <v>0</v>
      </c>
      <c r="AK259" s="261">
        <f>AK263+AK268</f>
        <v>184500000</v>
      </c>
      <c r="AL259" s="261">
        <f>AL263+AL268</f>
        <v>0</v>
      </c>
      <c r="AM259" s="261">
        <f>AM263+AM268</f>
        <v>184500000</v>
      </c>
      <c r="AN259" s="261">
        <f>AN263+AN268</f>
        <v>0</v>
      </c>
      <c r="AO259" s="272"/>
      <c r="AP259" s="260"/>
      <c r="AQ259" s="261">
        <f t="shared" ref="AQ259:BB259" si="173">AQ263+AQ268</f>
        <v>26918488.800000001</v>
      </c>
      <c r="AR259" s="261">
        <f t="shared" si="173"/>
        <v>299769000</v>
      </c>
      <c r="AS259" s="261">
        <f t="shared" si="173"/>
        <v>184500000</v>
      </c>
      <c r="AT259" s="261">
        <f t="shared" si="173"/>
        <v>511187488.79999995</v>
      </c>
      <c r="AU259" s="261">
        <f t="shared" si="173"/>
        <v>52573487.799999997</v>
      </c>
      <c r="AV259" s="261">
        <f t="shared" si="173"/>
        <v>0</v>
      </c>
      <c r="AW259" s="261">
        <f t="shared" si="173"/>
        <v>0</v>
      </c>
      <c r="AX259" s="261">
        <f t="shared" si="173"/>
        <v>0</v>
      </c>
      <c r="AY259" s="261">
        <f t="shared" si="173"/>
        <v>0</v>
      </c>
      <c r="AZ259" s="261">
        <f t="shared" si="173"/>
        <v>0</v>
      </c>
      <c r="BA259" s="261">
        <f t="shared" si="173"/>
        <v>0</v>
      </c>
      <c r="BB259" s="261">
        <f t="shared" si="173"/>
        <v>-458614000.99999994</v>
      </c>
      <c r="BC259" s="184"/>
      <c r="BD259" s="184"/>
      <c r="BE259" s="184"/>
      <c r="BF259" s="184"/>
    </row>
    <row r="260" spans="1:58" ht="51.6" customHeight="1">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25%*538740000</f>
        <v>134685000</v>
      </c>
      <c r="AE260" s="127"/>
      <c r="AF260" s="127">
        <f>SUM(AE260,AD260,AC260,AB260,Y260,U260,T260,S260,R260)</f>
        <v>134685000</v>
      </c>
      <c r="AG260" s="174"/>
      <c r="AH260" s="174"/>
      <c r="AI260" s="174"/>
      <c r="AJ260" s="178"/>
      <c r="AK260" s="178"/>
      <c r="AL260" s="178"/>
      <c r="AM260" s="127">
        <f>AG260*'1. Standard_Cost'!$B$27+'Incremental_Cost Year 5'!AH260*'1. Standard_Cost'!$C$27+'Incremental_Cost Year 5'!AI260*'1. Standard_Cost'!$D$27+'Incremental_Cost Year 5'!AJ260+'Incremental_Cost Year 5'!AL260+AK260</f>
        <v>0</v>
      </c>
      <c r="AN260" s="127">
        <f>AM260*'1. Standard_Cost'!$C$31</f>
        <v>0</v>
      </c>
      <c r="AO260" s="178"/>
      <c r="AP260" s="256"/>
      <c r="AQ260" s="171">
        <f>L260+M260</f>
        <v>235267.20000000001</v>
      </c>
      <c r="AR260" s="171">
        <f>AF260</f>
        <v>134685000</v>
      </c>
      <c r="AS260" s="171">
        <f>AM260+AN260</f>
        <v>0</v>
      </c>
      <c r="AT260" s="171">
        <f>SUM(AQ260,AR260,AS260)</f>
        <v>134920267.19999999</v>
      </c>
      <c r="AU260" s="250">
        <v>235267</v>
      </c>
      <c r="AV260" s="250"/>
      <c r="AW260" s="250"/>
      <c r="AX260" s="250"/>
      <c r="AY260" s="250"/>
      <c r="AZ260" s="250"/>
      <c r="BA260" s="250"/>
      <c r="BB260" s="251">
        <f t="shared" ref="BB260:BB262" si="174">SUM(AU260:BA260)-AT260</f>
        <v>-134685000.19999999</v>
      </c>
      <c r="BC260" s="169"/>
      <c r="BD260" s="169"/>
      <c r="BE260" s="169"/>
      <c r="BF260" s="169"/>
    </row>
    <row r="261" spans="1:58" ht="51.6" customHeight="1">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5'!AH261*'1. Standard_Cost'!$C$27+'Incremental_Cost Year 5'!AI261*'1. Standard_Cost'!$D$27+'Incremental_Cost Year 5'!AJ261+'Incremental_Cost Year 5'!AL261+AK261</f>
        <v>0</v>
      </c>
      <c r="AN261" s="127">
        <f>AM261*'1. Standard_Cost'!$C$31</f>
        <v>0</v>
      </c>
      <c r="AO261" s="178"/>
      <c r="AP261" s="256"/>
      <c r="AQ261" s="171">
        <f>L261+M261</f>
        <v>235267.20000000001</v>
      </c>
      <c r="AR261" s="171">
        <f>AF261</f>
        <v>12925000</v>
      </c>
      <c r="AS261" s="171">
        <f>AM261+AN261</f>
        <v>0</v>
      </c>
      <c r="AT261" s="171">
        <f>SUM(AQ261,AR261,AS261)</f>
        <v>13160267.199999999</v>
      </c>
      <c r="AU261" s="250">
        <v>235267</v>
      </c>
      <c r="AV261" s="250"/>
      <c r="AW261" s="250"/>
      <c r="AX261" s="250"/>
      <c r="AY261" s="250"/>
      <c r="AZ261" s="250"/>
      <c r="BA261" s="250"/>
      <c r="BB261" s="251">
        <f t="shared" si="174"/>
        <v>-12925000.199999999</v>
      </c>
      <c r="BC261" s="169"/>
      <c r="BD261" s="169"/>
      <c r="BE261" s="169"/>
      <c r="BF261" s="169"/>
    </row>
    <row r="262" spans="1:58" ht="51.6" customHeight="1">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25%*53136000</f>
        <v>13284000</v>
      </c>
      <c r="AE262" s="127"/>
      <c r="AF262" s="127">
        <f>SUM(AE262,AD262,AC262,AB262,Y262,U262,T262,S262,R262)</f>
        <v>13284000</v>
      </c>
      <c r="AG262" s="174"/>
      <c r="AH262" s="174"/>
      <c r="AI262" s="174"/>
      <c r="AJ262" s="178"/>
      <c r="AK262" s="178"/>
      <c r="AL262" s="178"/>
      <c r="AM262" s="127">
        <f>AG262*'1. Standard_Cost'!$B$27+'Incremental_Cost Year 5'!AH262*'1. Standard_Cost'!$C$27+'Incremental_Cost Year 5'!AI262*'1. Standard_Cost'!$D$27+'Incremental_Cost Year 5'!AJ262+'Incremental_Cost Year 5'!AL262+AK262</f>
        <v>0</v>
      </c>
      <c r="AN262" s="127">
        <f>AM262*'1. Standard_Cost'!$C$31</f>
        <v>0</v>
      </c>
      <c r="AO262" s="178"/>
      <c r="AP262" s="256"/>
      <c r="AQ262" s="171">
        <f>L262+M262</f>
        <v>235267.20000000001</v>
      </c>
      <c r="AR262" s="171">
        <f>AF262</f>
        <v>13284000</v>
      </c>
      <c r="AS262" s="171">
        <f>AM262+AN262</f>
        <v>0</v>
      </c>
      <c r="AT262" s="171">
        <f>SUM(AQ262,AR262,AS262)</f>
        <v>13519267.199999999</v>
      </c>
      <c r="AU262" s="250">
        <v>235267</v>
      </c>
      <c r="AV262" s="250"/>
      <c r="AW262" s="250"/>
      <c r="AX262" s="250"/>
      <c r="AY262" s="250"/>
      <c r="AZ262" s="250"/>
      <c r="BA262" s="250"/>
      <c r="BB262" s="251">
        <f t="shared" si="174"/>
        <v>-13284000.199999999</v>
      </c>
      <c r="BC262" s="169"/>
      <c r="BD262" s="169"/>
      <c r="BE262" s="169"/>
      <c r="BF262" s="169"/>
    </row>
    <row r="263" spans="1:58" ht="51.6" customHeight="1">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705801.60000000009</v>
      </c>
      <c r="AR263" s="175">
        <f t="shared" si="175"/>
        <v>160894000</v>
      </c>
      <c r="AS263" s="175">
        <f t="shared" si="175"/>
        <v>0</v>
      </c>
      <c r="AT263" s="175">
        <f t="shared" si="175"/>
        <v>161599801.59999996</v>
      </c>
      <c r="AU263" s="175">
        <f t="shared" ref="AU263:BB263" si="176">SUM(AU260:AU262)</f>
        <v>705801</v>
      </c>
      <c r="AV263" s="175">
        <f t="shared" si="176"/>
        <v>0</v>
      </c>
      <c r="AW263" s="175">
        <f t="shared" si="176"/>
        <v>0</v>
      </c>
      <c r="AX263" s="175">
        <f t="shared" si="176"/>
        <v>0</v>
      </c>
      <c r="AY263" s="175">
        <f t="shared" si="176"/>
        <v>0</v>
      </c>
      <c r="AZ263" s="175">
        <f t="shared" si="176"/>
        <v>0</v>
      </c>
      <c r="BA263" s="175">
        <f t="shared" si="176"/>
        <v>0</v>
      </c>
      <c r="BB263" s="175">
        <f t="shared" si="176"/>
        <v>-160894000.59999996</v>
      </c>
      <c r="BC263" s="169"/>
      <c r="BD263" s="169"/>
      <c r="BE263" s="169"/>
      <c r="BF263" s="169"/>
    </row>
    <row r="264" spans="1:58" ht="51.6" customHeight="1">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5'!AH264*'1. Standard_Cost'!$C$27+'Incremental_Cost Year 5'!AI264*'1. Standard_Cost'!$D$27+'Incremental_Cost Year 5'!AJ264+'Incremental_Cost Year 5'!AL264+AK264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51.6" customHeight="1">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v>30</v>
      </c>
      <c r="AA265" s="174"/>
      <c r="AB265" s="127">
        <f>+Z265*'1. Standard_Cost'!$B$23+AA265*'1. Standard_Cost'!$C$23</f>
        <v>2220000</v>
      </c>
      <c r="AC265" s="176">
        <v>300000</v>
      </c>
      <c r="AD265" s="177"/>
      <c r="AE265" s="127"/>
      <c r="AF265" s="127">
        <f>SUM(AE265,AD265,AC265,AB265,Y265,U265,T265,S265,R265)</f>
        <v>2520000</v>
      </c>
      <c r="AG265" s="174"/>
      <c r="AH265" s="174"/>
      <c r="AI265" s="174"/>
      <c r="AJ265" s="178"/>
      <c r="AK265" s="178"/>
      <c r="AL265" s="178"/>
      <c r="AM265" s="127">
        <f>AG265*'1. Standard_Cost'!$B$27+'Incremental_Cost Year 5'!AH265*'1. Standard_Cost'!$C$27+'Incremental_Cost Year 5'!AI265*'1. Standard_Cost'!$D$27+'Incremental_Cost Year 5'!AJ265+'Incremental_Cost Year 5'!AL265+AK265</f>
        <v>0</v>
      </c>
      <c r="AN265" s="127">
        <f>AM265*'1. Standard_Cost'!$C$31</f>
        <v>0</v>
      </c>
      <c r="AO265" s="178"/>
      <c r="AP265" s="256"/>
      <c r="AQ265" s="171">
        <f>L265+M265</f>
        <v>0</v>
      </c>
      <c r="AR265" s="171">
        <f>AF265</f>
        <v>2520000</v>
      </c>
      <c r="AS265" s="171">
        <f>AM265+AN265</f>
        <v>0</v>
      </c>
      <c r="AT265" s="171">
        <f>SUM(AQ265,AR265,AS265)</f>
        <v>2520000</v>
      </c>
      <c r="AU265" s="250"/>
      <c r="AV265" s="250"/>
      <c r="AW265" s="250"/>
      <c r="AX265" s="250"/>
      <c r="AY265" s="250"/>
      <c r="AZ265" s="250"/>
      <c r="BA265" s="250"/>
      <c r="BB265" s="251">
        <f t="shared" si="177"/>
        <v>-2520000</v>
      </c>
      <c r="BC265" s="169"/>
      <c r="BD265" s="169"/>
      <c r="BE265" s="169"/>
      <c r="BF265" s="169"/>
    </row>
    <row r="266" spans="1:58" ht="51.6" customHeight="1">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5'!AH266*'1. Standard_Cost'!$C$27+'Incremental_Cost Year 5'!AI266*'1. Standard_Cost'!$D$27+'Incremental_Cost Year 5'!AJ266+'Incremental_Cost Year 5'!AL266+AK266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51.6" customHeight="1">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v>184500000</v>
      </c>
      <c r="AL267" s="178"/>
      <c r="AM267" s="127">
        <f>AG267*'1. Standard_Cost'!$B$27+'Incremental_Cost Year 5'!AH267*'1. Standard_Cost'!$C$27+'Incremental_Cost Year 5'!AI267*'1. Standard_Cost'!$D$27+'Incremental_Cost Year 5'!AJ267+'Incremental_Cost Year 5'!AL267+AK267</f>
        <v>184500000</v>
      </c>
      <c r="AN267" s="127"/>
      <c r="AO267" s="178"/>
      <c r="AP267" s="256"/>
      <c r="AQ267" s="171">
        <f>L267+M267</f>
        <v>0</v>
      </c>
      <c r="AR267" s="171">
        <f>AF267</f>
        <v>0</v>
      </c>
      <c r="AS267" s="171">
        <f>AM267+AN267</f>
        <v>184500000</v>
      </c>
      <c r="AT267" s="171">
        <f>SUM(AQ267,AR267,AS267)</f>
        <v>184500000</v>
      </c>
      <c r="AU267" s="250"/>
      <c r="AV267" s="250"/>
      <c r="AW267" s="250"/>
      <c r="AX267" s="250"/>
      <c r="AY267" s="250"/>
      <c r="AZ267" s="250"/>
      <c r="BA267" s="250"/>
      <c r="BB267" s="251">
        <f t="shared" si="177"/>
        <v>-184500000</v>
      </c>
      <c r="BC267" s="169"/>
      <c r="BD267" s="169"/>
      <c r="BE267" s="169"/>
      <c r="BF267" s="169"/>
    </row>
    <row r="268" spans="1:58" ht="51.6" customHeight="1">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2220000</v>
      </c>
      <c r="AC268" s="175">
        <f>SUM(AC264:AC267)</f>
        <v>25955000</v>
      </c>
      <c r="AD268" s="175">
        <f>SUM(AD264:AD267)</f>
        <v>92250000</v>
      </c>
      <c r="AE268" s="175">
        <f>SUM(AE264:AE267)</f>
        <v>18450000</v>
      </c>
      <c r="AF268" s="175">
        <f>SUM(AF264:AF267)</f>
        <v>138875000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78">SUM(AQ264:AQ267)</f>
        <v>26212687.199999999</v>
      </c>
      <c r="AR268" s="175">
        <f t="shared" si="178"/>
        <v>138875000</v>
      </c>
      <c r="AS268" s="175">
        <f t="shared" si="178"/>
        <v>184500000</v>
      </c>
      <c r="AT268" s="175">
        <f t="shared" si="178"/>
        <v>349587687.19999999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-297720000.39999998</v>
      </c>
      <c r="BC268" s="169"/>
      <c r="BD268" s="169"/>
      <c r="BE268" s="169"/>
      <c r="BF268" s="169"/>
    </row>
    <row r="269" spans="1:58" ht="51.6" customHeight="1">
      <c r="A269" s="179"/>
      <c r="B269" s="290"/>
      <c r="C269" s="381" t="s">
        <v>342</v>
      </c>
      <c r="D269" s="381"/>
      <c r="E269" s="38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352900.8</v>
      </c>
      <c r="AR269" s="261">
        <f t="shared" si="180"/>
        <v>4928400</v>
      </c>
      <c r="AS269" s="261">
        <f t="shared" si="180"/>
        <v>0</v>
      </c>
      <c r="AT269" s="261">
        <f t="shared" si="180"/>
        <v>5281300.8</v>
      </c>
      <c r="AU269" s="261">
        <f t="shared" si="180"/>
        <v>352900.8</v>
      </c>
      <c r="AV269" s="261">
        <f t="shared" si="180"/>
        <v>0</v>
      </c>
      <c r="AW269" s="261">
        <f t="shared" si="180"/>
        <v>0</v>
      </c>
      <c r="AX269" s="261">
        <f t="shared" si="180"/>
        <v>0</v>
      </c>
      <c r="AY269" s="261">
        <f t="shared" si="180"/>
        <v>0</v>
      </c>
      <c r="AZ269" s="261">
        <f t="shared" si="180"/>
        <v>0</v>
      </c>
      <c r="BA269" s="261">
        <f t="shared" si="180"/>
        <v>0</v>
      </c>
      <c r="BB269" s="261">
        <f t="shared" si="180"/>
        <v>-4928400</v>
      </c>
      <c r="BC269" s="184"/>
      <c r="BD269" s="184"/>
      <c r="BE269" s="184"/>
      <c r="BF269" s="184"/>
    </row>
    <row r="270" spans="1:58" ht="51.6" customHeight="1">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5'!AH270*'1. Standard_Cost'!$C$27+'Incremental_Cost Year 5'!AI270*'1. Standard_Cost'!$D$27+'Incremental_Cost Year 5'!AJ270+'Incremental_Cost Year 5'!AL270+AK270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1">SUM(AU270:BA270)-AT270</f>
        <v>0</v>
      </c>
      <c r="BC270" s="169"/>
      <c r="BD270" s="169"/>
      <c r="BE270" s="169"/>
      <c r="BF270" s="169"/>
    </row>
    <row r="271" spans="1:58" ht="51.6" customHeight="1">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5'!AH271*'1. Standard_Cost'!$C$27+'Incremental_Cost Year 5'!AI271*'1. Standard_Cost'!$D$27+'Incremental_Cost Year 5'!AJ271+'Incremental_Cost Year 5'!AL271+AK271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51.6" customHeight="1">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5'!AH272*'1. Standard_Cost'!$C$27+'Incremental_Cost Year 5'!AI272*'1. Standard_Cost'!$D$27+'Incremental_Cost Year 5'!AJ272+'Incremental_Cost Year 5'!AL272+AK272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51.6" customHeight="1">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0</v>
      </c>
      <c r="AR273" s="175">
        <f t="shared" si="182"/>
        <v>0</v>
      </c>
      <c r="AS273" s="175">
        <f t="shared" si="182"/>
        <v>0</v>
      </c>
      <c r="AT273" s="175">
        <f t="shared" si="182"/>
        <v>0</v>
      </c>
      <c r="AU273" s="175">
        <f t="shared" ref="AU273:BB273" si="183">SUM(AU270:AU272)</f>
        <v>0</v>
      </c>
      <c r="AV273" s="175">
        <f t="shared" si="183"/>
        <v>0</v>
      </c>
      <c r="AW273" s="175">
        <f t="shared" si="183"/>
        <v>0</v>
      </c>
      <c r="AX273" s="175">
        <f t="shared" si="183"/>
        <v>0</v>
      </c>
      <c r="AY273" s="175">
        <f t="shared" si="183"/>
        <v>0</v>
      </c>
      <c r="AZ273" s="175">
        <f t="shared" si="183"/>
        <v>0</v>
      </c>
      <c r="BA273" s="175">
        <f t="shared" si="183"/>
        <v>0</v>
      </c>
      <c r="BB273" s="175">
        <f t="shared" si="183"/>
        <v>0</v>
      </c>
      <c r="BC273" s="169"/>
      <c r="BD273" s="169"/>
      <c r="BE273" s="169"/>
      <c r="BF273" s="169"/>
    </row>
    <row r="274" spans="1:58" ht="51.6" customHeight="1">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5'!AH274*'1. Standard_Cost'!$C$27+'Incremental_Cost Year 5'!AI274*'1. Standard_Cost'!$D$27+'Incremental_Cost Year 5'!AJ274+'Incremental_Cost Year 5'!AL274+AK274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51.6" customHeight="1">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5'!AH275*'1. Standard_Cost'!$C$27+'Incremental_Cost Year 5'!AI275*'1. Standard_Cost'!$D$27+'Incremental_Cost Year 5'!AJ275+'Incremental_Cost Year 5'!AL275+AK275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4"/>
        <v>-4928400</v>
      </c>
      <c r="BC275" s="169"/>
      <c r="BD275" s="169"/>
      <c r="BE275" s="169"/>
      <c r="BF275" s="169"/>
    </row>
    <row r="276" spans="1:58" ht="51.6" customHeight="1">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352900.8</v>
      </c>
      <c r="AR276" s="175">
        <f t="shared" si="185"/>
        <v>4928400</v>
      </c>
      <c r="AS276" s="175">
        <f t="shared" si="185"/>
        <v>0</v>
      </c>
      <c r="AT276" s="175">
        <f t="shared" si="185"/>
        <v>5281300.8</v>
      </c>
      <c r="AU276" s="175">
        <f t="shared" ref="AU276:BB276" si="186">SUM(AU274:AU275)</f>
        <v>352900.8</v>
      </c>
      <c r="AV276" s="175">
        <f t="shared" si="186"/>
        <v>0</v>
      </c>
      <c r="AW276" s="175">
        <f t="shared" si="186"/>
        <v>0</v>
      </c>
      <c r="AX276" s="175">
        <f t="shared" si="186"/>
        <v>0</v>
      </c>
      <c r="AY276" s="175">
        <f t="shared" si="186"/>
        <v>0</v>
      </c>
      <c r="AZ276" s="175">
        <f t="shared" si="186"/>
        <v>0</v>
      </c>
      <c r="BA276" s="175">
        <f t="shared" si="186"/>
        <v>0</v>
      </c>
      <c r="BB276" s="175">
        <f t="shared" si="186"/>
        <v>-4928400</v>
      </c>
      <c r="BC276" s="169"/>
      <c r="BD276" s="169"/>
      <c r="BE276" s="169"/>
      <c r="BF276" s="169"/>
    </row>
    <row r="277" spans="1:58" ht="51.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51.6" customHeight="1">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5'!AH278*'1. Standard_Cost'!$C$27+'Incremental_Cost Year 5'!AI278*'1. Standard_Cost'!$D$27+'Incremental_Cost Year 5'!AJ278+'Incremental_Cost Year 5'!AL278+AK278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51.6" customHeight="1">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5'!AH279*'1. Standard_Cost'!$C$27+'Incremental_Cost Year 5'!AI279*'1. Standard_Cost'!$D$27+'Incremental_Cost Year 5'!AJ279+'Incremental_Cost Year 5'!AL279+AK279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51.6" customHeight="1">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5'!AH280*'1. Standard_Cost'!$C$27+'Incremental_Cost Year 5'!AI280*'1. Standard_Cost'!$D$27+'Incremental_Cost Year 5'!AJ280+'Incremental_Cost Year 5'!AL280+AK280</f>
        <v>0</v>
      </c>
      <c r="AN280" s="127">
        <f>AM280*'1. Standard_Cost'!$C$31</f>
        <v>0</v>
      </c>
      <c r="AO280" s="178"/>
      <c r="AP280" s="256"/>
      <c r="AQ280" s="171">
        <f>L280+M280</f>
        <v>4705344</v>
      </c>
      <c r="AR280" s="171">
        <f>AF280</f>
        <v>0</v>
      </c>
      <c r="AS280" s="171">
        <f>AM280+AN280</f>
        <v>0</v>
      </c>
      <c r="AT280" s="171">
        <f>SUM(AQ280,AR280,AS280)</f>
        <v>4705344</v>
      </c>
      <c r="AU280" s="250">
        <f>AT280</f>
        <v>4705344</v>
      </c>
      <c r="AV280" s="250"/>
      <c r="AW280" s="250"/>
      <c r="AX280" s="250"/>
      <c r="AY280" s="250"/>
      <c r="AZ280" s="250"/>
      <c r="BA280" s="250"/>
      <c r="BB280" s="251">
        <f t="shared" si="188"/>
        <v>0</v>
      </c>
      <c r="BC280" s="169"/>
      <c r="BD280" s="169"/>
      <c r="BE280" s="169"/>
      <c r="BF280" s="169"/>
    </row>
    <row r="281" spans="1:58" ht="51.6" customHeight="1">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5'!AH281*'1. Standard_Cost'!$C$27+'Incremental_Cost Year 5'!AI281*'1. Standard_Cost'!$D$27+'Incremental_Cost Year 5'!AJ281+'Incremental_Cost Year 5'!AL281+AK281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8"/>
        <v>0</v>
      </c>
      <c r="BC281" s="169"/>
      <c r="BD281" s="169"/>
      <c r="BE281" s="169"/>
      <c r="BF281" s="169"/>
    </row>
    <row r="282" spans="1:58" ht="51.6" customHeight="1">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5'!AH282*'1. Standard_Cost'!$C$27+'Incremental_Cost Year 5'!AI282*'1. Standard_Cost'!$D$27+'Incremental_Cost Year 5'!AJ282+'Incremental_Cost Year 5'!AL282+AK282</f>
        <v>0</v>
      </c>
      <c r="AN282" s="127">
        <f>AM282*'1. Standard_Cost'!$C$31</f>
        <v>0</v>
      </c>
      <c r="AO282" s="178"/>
      <c r="AP282" s="256"/>
      <c r="AQ282" s="171">
        <f>L282+M282</f>
        <v>4234809.5999999996</v>
      </c>
      <c r="AR282" s="171">
        <f>AF282</f>
        <v>0</v>
      </c>
      <c r="AS282" s="171">
        <f>AM282+AN282</f>
        <v>0</v>
      </c>
      <c r="AT282" s="171">
        <f>SUM(AQ282,AR282,AS282)</f>
        <v>4234809.5999999996</v>
      </c>
      <c r="AU282" s="250">
        <f>AT282</f>
        <v>4234809.5999999996</v>
      </c>
      <c r="AV282" s="250"/>
      <c r="AW282" s="250"/>
      <c r="AX282" s="250"/>
      <c r="AY282" s="250"/>
      <c r="AZ282" s="250"/>
      <c r="BA282" s="250"/>
      <c r="BB282" s="251">
        <f t="shared" si="188"/>
        <v>0</v>
      </c>
      <c r="BC282" s="169"/>
      <c r="BD282" s="169"/>
      <c r="BE282" s="169"/>
      <c r="BF282" s="169"/>
    </row>
    <row r="283" spans="1:58" ht="51.6" customHeight="1">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51.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51.6" customHeight="1">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5'!AH285*'1. Standard_Cost'!$C$27+'Incremental_Cost Year 5'!AI285*'1. Standard_Cost'!$D$27+'Incremental_Cost Year 5'!AJ285+'Incremental_Cost Year 5'!AL285+AK285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51.6"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5'!AH286*'1. Standard_Cost'!$C$27+'Incremental_Cost Year 5'!AI286*'1. Standard_Cost'!$D$27+'Incremental_Cost Year 5'!AJ286+'Incremental_Cost Year 5'!AL286+AK286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51.6" customHeight="1">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5'!AH287*'1. Standard_Cost'!$C$27+'Incremental_Cost Year 5'!AI287*'1. Standard_Cost'!$D$27+'Incremental_Cost Year 5'!AJ287+'Incremental_Cost Year 5'!AL287+AK287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51.6" customHeight="1">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5'!AH288*'1. Standard_Cost'!$C$27+'Incremental_Cost Year 5'!AI288*'1. Standard_Cost'!$D$27+'Incremental_Cost Year 5'!AJ288+'Incremental_Cost Year 5'!AL288+AK288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51.6" customHeight="1">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ht="51.6" customHeight="1">
      <c r="AQ292" s="239">
        <f>AQ5+AQ78+AQ150+AQ197+AQ244</f>
        <v>16863273521.464287</v>
      </c>
      <c r="AR292" s="239">
        <f t="shared" ref="AR292:BB292" si="195">AR5+AR78+AR150+AR197+AR244</f>
        <v>35557415406.599998</v>
      </c>
      <c r="AS292" s="239">
        <f t="shared" si="195"/>
        <v>2154414150</v>
      </c>
      <c r="AT292" s="239">
        <f t="shared" si="195"/>
        <v>54575103078.064285</v>
      </c>
      <c r="AU292" s="239">
        <f t="shared" si="195"/>
        <v>50596026318.259995</v>
      </c>
      <c r="AV292" s="239">
        <f t="shared" si="195"/>
        <v>0</v>
      </c>
      <c r="AW292" s="239">
        <f t="shared" si="195"/>
        <v>0</v>
      </c>
      <c r="AX292" s="239">
        <f t="shared" si="195"/>
        <v>0</v>
      </c>
      <c r="AY292" s="239">
        <f t="shared" si="195"/>
        <v>2346000</v>
      </c>
      <c r="AZ292" s="239">
        <f t="shared" si="195"/>
        <v>0</v>
      </c>
      <c r="BA292" s="239">
        <f t="shared" si="195"/>
        <v>0</v>
      </c>
      <c r="BB292" s="239">
        <f t="shared" si="195"/>
        <v>-3976730759.8042841</v>
      </c>
    </row>
  </sheetData>
  <mergeCells count="38">
    <mergeCell ref="AQ2:BB2"/>
    <mergeCell ref="B1:H1"/>
    <mergeCell ref="B2:E2"/>
    <mergeCell ref="B3:E3"/>
    <mergeCell ref="B5:E5"/>
    <mergeCell ref="C6:E6"/>
    <mergeCell ref="C16:E16"/>
    <mergeCell ref="C20:E20"/>
    <mergeCell ref="C40:E40"/>
    <mergeCell ref="C45:E45"/>
    <mergeCell ref="C61:E61"/>
    <mergeCell ref="B78:E78"/>
    <mergeCell ref="C79:E79"/>
    <mergeCell ref="C93:E93"/>
    <mergeCell ref="C100:E100"/>
    <mergeCell ref="C106:E106"/>
    <mergeCell ref="C111:E111"/>
    <mergeCell ref="C118:E118"/>
    <mergeCell ref="C123:E123"/>
    <mergeCell ref="C134:E134"/>
    <mergeCell ref="C140:E140"/>
    <mergeCell ref="B150:E150"/>
    <mergeCell ref="C151:E151"/>
    <mergeCell ref="C163:E163"/>
    <mergeCell ref="C182:E182"/>
    <mergeCell ref="B197:E197"/>
    <mergeCell ref="C198:E198"/>
    <mergeCell ref="C213:E213"/>
    <mergeCell ref="C221:E221"/>
    <mergeCell ref="C226:E226"/>
    <mergeCell ref="C269:E269"/>
    <mergeCell ref="C277:E277"/>
    <mergeCell ref="C284:E284"/>
    <mergeCell ref="C232:E232"/>
    <mergeCell ref="C238:E238"/>
    <mergeCell ref="B244:E244"/>
    <mergeCell ref="C245:E245"/>
    <mergeCell ref="C259:E259"/>
  </mergeCells>
  <conditionalFormatting sqref="BB203 BB220:BB221 BB235:BB243 BB231:BB233 BB212:BB213 BB225:BB226">
    <cfRule type="cellIs" dxfId="25735" priority="2461" operator="lessThan">
      <formula>0</formula>
    </cfRule>
    <cfRule type="cellIs" dxfId="25734" priority="2462" operator="lessThan">
      <formula>-105575</formula>
    </cfRule>
  </conditionalFormatting>
  <conditionalFormatting sqref="BB220 BB212:BB213 BB235:BB238 BB240:BB243 BB225:BB226 BB231:BB233">
    <cfRule type="cellIs" dxfId="25733" priority="2459" operator="lessThan">
      <formula>0</formula>
    </cfRule>
    <cfRule type="cellIs" dxfId="25732" priority="2460" operator="lessThan">
      <formula>-105575</formula>
    </cfRule>
  </conditionalFormatting>
  <conditionalFormatting sqref="BB220:BB221 BB243 BB226 BB231:BB236 BB238:BB241 BB203 BB213">
    <cfRule type="cellIs" dxfId="25731" priority="2457" operator="lessThan">
      <formula>0</formula>
    </cfRule>
    <cfRule type="cellIs" dxfId="25730" priority="2458" operator="lessThan">
      <formula>-105575</formula>
    </cfRule>
  </conditionalFormatting>
  <conditionalFormatting sqref="BB235:BB243 BB231:BB233 BB220 BB212:BB213 BB225:BB226">
    <cfRule type="cellIs" dxfId="25729" priority="2455" operator="lessThan">
      <formula>0</formula>
    </cfRule>
    <cfRule type="cellIs" dxfId="25728" priority="2456" operator="lessThan">
      <formula>-105575</formula>
    </cfRule>
  </conditionalFormatting>
  <conditionalFormatting sqref="BB220:BB221 BB237:BB243 BB203 BB231:BB235 BB212:BB213 BB225:BB226">
    <cfRule type="cellIs" dxfId="25727" priority="2453" operator="lessThan">
      <formula>0</formula>
    </cfRule>
    <cfRule type="cellIs" dxfId="25726" priority="2454" operator="lessThan">
      <formula>-105575</formula>
    </cfRule>
  </conditionalFormatting>
  <conditionalFormatting sqref="BB220:BB221 BB237:BB240 BB242:BB243 BB225:BB226 BB231:BB235">
    <cfRule type="cellIs" dxfId="25725" priority="2451" operator="lessThan">
      <formula>0</formula>
    </cfRule>
    <cfRule type="cellIs" dxfId="25724" priority="2452" operator="lessThan">
      <formula>-105575</formula>
    </cfRule>
  </conditionalFormatting>
  <conditionalFormatting sqref="BB212 BB231 BB233:BB238 BB240:BB243 BB225">
    <cfRule type="cellIs" dxfId="25723" priority="2449" operator="lessThan">
      <formula>0</formula>
    </cfRule>
    <cfRule type="cellIs" dxfId="25722" priority="2450" operator="lessThan">
      <formula>-105575</formula>
    </cfRule>
  </conditionalFormatting>
  <conditionalFormatting sqref="BB237:BB243 BB231:BB235 BB220:BB221 BB225:BB226">
    <cfRule type="cellIs" dxfId="25721" priority="2447" operator="lessThan">
      <formula>0</formula>
    </cfRule>
    <cfRule type="cellIs" dxfId="25720" priority="2448" operator="lessThan">
      <formula>-105575</formula>
    </cfRule>
  </conditionalFormatting>
  <conditionalFormatting sqref="BB233:BB237 BB231 BB239:BB243">
    <cfRule type="cellIs" dxfId="25719" priority="2445" operator="lessThan">
      <formula>0</formula>
    </cfRule>
    <cfRule type="cellIs" dxfId="25718" priority="2446" operator="lessThan">
      <formula>-105575</formula>
    </cfRule>
  </conditionalFormatting>
  <conditionalFormatting sqref="BB233:BB237 BB231 BB239:BB243">
    <cfRule type="cellIs" dxfId="25717" priority="2443" operator="lessThan">
      <formula>0</formula>
    </cfRule>
    <cfRule type="cellIs" dxfId="25716" priority="2444" operator="lessThan">
      <formula>-105575</formula>
    </cfRule>
  </conditionalFormatting>
  <conditionalFormatting sqref="BB119:BB128 BB106:BB117 BB101:BB104 BB80:BB98">
    <cfRule type="cellIs" dxfId="25715" priority="2441" operator="lessThan">
      <formula>0</formula>
    </cfRule>
    <cfRule type="cellIs" dxfId="25714" priority="2442" operator="lessThan">
      <formula>-105575</formula>
    </cfRule>
  </conditionalFormatting>
  <conditionalFormatting sqref="BB130 BB132 BB134">
    <cfRule type="cellIs" dxfId="25713" priority="2439" operator="lessThan">
      <formula>0</formula>
    </cfRule>
    <cfRule type="cellIs" dxfId="25712" priority="2440" operator="lessThan">
      <formula>-105575</formula>
    </cfRule>
  </conditionalFormatting>
  <conditionalFormatting sqref="BB130 BB132 BB134">
    <cfRule type="cellIs" dxfId="25711" priority="2437" operator="lessThan">
      <formula>0</formula>
    </cfRule>
    <cfRule type="cellIs" dxfId="25710" priority="2438" operator="lessThan">
      <formula>-105575</formula>
    </cfRule>
  </conditionalFormatting>
  <conditionalFormatting sqref="BB129 BB131 BB133 BB135">
    <cfRule type="cellIs" dxfId="25709" priority="2435" operator="lessThan">
      <formula>0</formula>
    </cfRule>
    <cfRule type="cellIs" dxfId="25708" priority="2436" operator="lessThan">
      <formula>-105575</formula>
    </cfRule>
  </conditionalFormatting>
  <conditionalFormatting sqref="BB140 BB145 BB142:BB143 BB137:BB138">
    <cfRule type="cellIs" dxfId="25707" priority="2425" operator="lessThan">
      <formula>0</formula>
    </cfRule>
    <cfRule type="cellIs" dxfId="25706" priority="2426" operator="lessThan">
      <formula>-105575</formula>
    </cfRule>
  </conditionalFormatting>
  <conditionalFormatting sqref="BB149">
    <cfRule type="cellIs" dxfId="25705" priority="2421" operator="lessThan">
      <formula>0</formula>
    </cfRule>
    <cfRule type="cellIs" dxfId="25704" priority="2422" operator="lessThan">
      <formula>-105575</formula>
    </cfRule>
  </conditionalFormatting>
  <conditionalFormatting sqref="BB129:BB138 BB140:BB149">
    <cfRule type="cellIs" dxfId="25703" priority="2419" operator="lessThan">
      <formula>0</formula>
    </cfRule>
    <cfRule type="cellIs" dxfId="25702" priority="2420" operator="lessThan">
      <formula>-105575</formula>
    </cfRule>
  </conditionalFormatting>
  <conditionalFormatting sqref="BB94:BB98 BB86:BB87 BB89:BB91 BB141:BB149 BB124:BB133 BB107:BB110 BB112:BB117 BB119:BB122 BB135:BB138 BB101:BB104 BB80:BB84">
    <cfRule type="cellIs" dxfId="25701" priority="2415" operator="lessThan">
      <formula>0</formula>
    </cfRule>
    <cfRule type="cellIs" dxfId="25700" priority="2416" operator="lessThan">
      <formula>-105575</formula>
    </cfRule>
  </conditionalFormatting>
  <conditionalFormatting sqref="BB129 BB131 BB133 BB135">
    <cfRule type="cellIs" dxfId="25699" priority="2433" operator="lessThan">
      <formula>0</formula>
    </cfRule>
    <cfRule type="cellIs" dxfId="25698" priority="2434" operator="lessThan">
      <formula>-105575</formula>
    </cfRule>
  </conditionalFormatting>
  <conditionalFormatting sqref="BB146 BB144 BB141">
    <cfRule type="cellIs" dxfId="25697" priority="2431" operator="lessThan">
      <formula>0</formula>
    </cfRule>
    <cfRule type="cellIs" dxfId="25696" priority="2432" operator="lessThan">
      <formula>-105575</formula>
    </cfRule>
  </conditionalFormatting>
  <conditionalFormatting sqref="BB146 BB144 BB141">
    <cfRule type="cellIs" dxfId="25695" priority="2429" operator="lessThan">
      <formula>0</formula>
    </cfRule>
    <cfRule type="cellIs" dxfId="25694" priority="2430" operator="lessThan">
      <formula>-105575</formula>
    </cfRule>
  </conditionalFormatting>
  <conditionalFormatting sqref="BB140 BB145 BB142:BB143 BB137:BB138">
    <cfRule type="cellIs" dxfId="25693" priority="2427" operator="lessThan">
      <formula>0</formula>
    </cfRule>
    <cfRule type="cellIs" dxfId="25692" priority="2428" operator="lessThan">
      <formula>-105575</formula>
    </cfRule>
  </conditionalFormatting>
  <conditionalFormatting sqref="BB149">
    <cfRule type="cellIs" dxfId="25691" priority="2423" operator="lessThan">
      <formula>0</formula>
    </cfRule>
    <cfRule type="cellIs" dxfId="25690" priority="2424" operator="lessThan">
      <formula>-105575</formula>
    </cfRule>
  </conditionalFormatting>
  <conditionalFormatting sqref="BB94:BB98 BB86:BB87 BB89:BB91 BB141:BB149 BB124:BB133 BB107:BB110 BB112:BB117 BB119:BB122 BB135:BB138 BB101:BB104 BB80:BB84">
    <cfRule type="cellIs" dxfId="25689" priority="2417" operator="lessThan">
      <formula>0</formula>
    </cfRule>
    <cfRule type="cellIs" dxfId="25688" priority="241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5687" priority="2465" operator="lessThan">
      <formula>0</formula>
    </cfRule>
    <cfRule type="cellIs" dxfId="25686" priority="2466" operator="lessThan">
      <formula>-105575</formula>
    </cfRule>
  </conditionalFormatting>
  <conditionalFormatting sqref="BB41">
    <cfRule type="cellIs" dxfId="25685" priority="2463" operator="lessThan">
      <formula>0</formula>
    </cfRule>
    <cfRule type="cellIs" dxfId="25684" priority="2464" operator="lessThan">
      <formula>-105575</formula>
    </cfRule>
  </conditionalFormatting>
  <conditionalFormatting sqref="BB152:BB155">
    <cfRule type="cellIs" dxfId="25683" priority="2413" operator="lessThan">
      <formula>0</formula>
    </cfRule>
    <cfRule type="cellIs" dxfId="25682" priority="2414" operator="lessThan">
      <formula>-105575</formula>
    </cfRule>
  </conditionalFormatting>
  <conditionalFormatting sqref="BB152:BB155">
    <cfRule type="cellIs" dxfId="25681" priority="2409" operator="lessThan">
      <formula>0</formula>
    </cfRule>
    <cfRule type="cellIs" dxfId="25680" priority="2410" operator="lessThan">
      <formula>-105575</formula>
    </cfRule>
  </conditionalFormatting>
  <conditionalFormatting sqref="BB152:BB155">
    <cfRule type="cellIs" dxfId="25679" priority="2411" operator="lessThan">
      <formula>0</formula>
    </cfRule>
    <cfRule type="cellIs" dxfId="25678" priority="2412" operator="lessThan">
      <formula>-105575</formula>
    </cfRule>
  </conditionalFormatting>
  <conditionalFormatting sqref="BB157:BB158">
    <cfRule type="cellIs" dxfId="25677" priority="2407" operator="lessThan">
      <formula>0</formula>
    </cfRule>
    <cfRule type="cellIs" dxfId="25676" priority="2408" operator="lessThan">
      <formula>-105575</formula>
    </cfRule>
  </conditionalFormatting>
  <conditionalFormatting sqref="BB157:BB158">
    <cfRule type="cellIs" dxfId="25675" priority="2403" operator="lessThan">
      <formula>0</formula>
    </cfRule>
    <cfRule type="cellIs" dxfId="25674" priority="2404" operator="lessThan">
      <formula>-105575</formula>
    </cfRule>
  </conditionalFormatting>
  <conditionalFormatting sqref="BB157:BB158">
    <cfRule type="cellIs" dxfId="25673" priority="2405" operator="lessThan">
      <formula>0</formula>
    </cfRule>
    <cfRule type="cellIs" dxfId="25672" priority="2406" operator="lessThan">
      <formula>-105575</formula>
    </cfRule>
  </conditionalFormatting>
  <conditionalFormatting sqref="BB160:BB161">
    <cfRule type="cellIs" dxfId="25671" priority="2401" operator="lessThan">
      <formula>0</formula>
    </cfRule>
    <cfRule type="cellIs" dxfId="25670" priority="2402" operator="lessThan">
      <formula>-105575</formula>
    </cfRule>
  </conditionalFormatting>
  <conditionalFormatting sqref="BB160:BB161">
    <cfRule type="cellIs" dxfId="25669" priority="2397" operator="lessThan">
      <formula>0</formula>
    </cfRule>
    <cfRule type="cellIs" dxfId="25668" priority="2398" operator="lessThan">
      <formula>-105575</formula>
    </cfRule>
  </conditionalFormatting>
  <conditionalFormatting sqref="BB160:BB161">
    <cfRule type="cellIs" dxfId="25667" priority="2399" operator="lessThan">
      <formula>0</formula>
    </cfRule>
    <cfRule type="cellIs" dxfId="25666" priority="2400" operator="lessThan">
      <formula>-105575</formula>
    </cfRule>
  </conditionalFormatting>
  <conditionalFormatting sqref="BB164:BB167">
    <cfRule type="cellIs" dxfId="25665" priority="2395" operator="lessThan">
      <formula>0</formula>
    </cfRule>
    <cfRule type="cellIs" dxfId="25664" priority="2396" operator="lessThan">
      <formula>-105575</formula>
    </cfRule>
  </conditionalFormatting>
  <conditionalFormatting sqref="BB164:BB167">
    <cfRule type="cellIs" dxfId="25663" priority="2391" operator="lessThan">
      <formula>0</formula>
    </cfRule>
    <cfRule type="cellIs" dxfId="25662" priority="2392" operator="lessThan">
      <formula>-105575</formula>
    </cfRule>
  </conditionalFormatting>
  <conditionalFormatting sqref="BB164:BB167">
    <cfRule type="cellIs" dxfId="25661" priority="2393" operator="lessThan">
      <formula>0</formula>
    </cfRule>
    <cfRule type="cellIs" dxfId="25660" priority="2394" operator="lessThan">
      <formula>-105575</formula>
    </cfRule>
  </conditionalFormatting>
  <conditionalFormatting sqref="BB169:BB177">
    <cfRule type="cellIs" dxfId="25659" priority="2389" operator="lessThan">
      <formula>0</formula>
    </cfRule>
    <cfRule type="cellIs" dxfId="25658" priority="2390" operator="lessThan">
      <formula>-105575</formula>
    </cfRule>
  </conditionalFormatting>
  <conditionalFormatting sqref="BB169:BB177">
    <cfRule type="cellIs" dxfId="25657" priority="2385" operator="lessThan">
      <formula>0</formula>
    </cfRule>
    <cfRule type="cellIs" dxfId="25656" priority="2386" operator="lessThan">
      <formula>-105575</formula>
    </cfRule>
  </conditionalFormatting>
  <conditionalFormatting sqref="BB169:BB177">
    <cfRule type="cellIs" dxfId="25655" priority="2387" operator="lessThan">
      <formula>0</formula>
    </cfRule>
    <cfRule type="cellIs" dxfId="25654" priority="2388" operator="lessThan">
      <formula>-105575</formula>
    </cfRule>
  </conditionalFormatting>
  <conditionalFormatting sqref="BB179:BB180">
    <cfRule type="cellIs" dxfId="25653" priority="2383" operator="lessThan">
      <formula>0</formula>
    </cfRule>
    <cfRule type="cellIs" dxfId="25652" priority="2384" operator="lessThan">
      <formula>-105575</formula>
    </cfRule>
  </conditionalFormatting>
  <conditionalFormatting sqref="BB179:BB180">
    <cfRule type="cellIs" dxfId="25651" priority="2379" operator="lessThan">
      <formula>0</formula>
    </cfRule>
    <cfRule type="cellIs" dxfId="25650" priority="2380" operator="lessThan">
      <formula>-105575</formula>
    </cfRule>
  </conditionalFormatting>
  <conditionalFormatting sqref="BB179:BB180">
    <cfRule type="cellIs" dxfId="25649" priority="2381" operator="lessThan">
      <formula>0</formula>
    </cfRule>
    <cfRule type="cellIs" dxfId="25648" priority="2382" operator="lessThan">
      <formula>-105575</formula>
    </cfRule>
  </conditionalFormatting>
  <conditionalFormatting sqref="BB183:BB189">
    <cfRule type="cellIs" dxfId="25647" priority="2377" operator="lessThan">
      <formula>0</formula>
    </cfRule>
    <cfRule type="cellIs" dxfId="25646" priority="2378" operator="lessThan">
      <formula>-105575</formula>
    </cfRule>
  </conditionalFormatting>
  <conditionalFormatting sqref="BB183:BB189">
    <cfRule type="cellIs" dxfId="25645" priority="2373" operator="lessThan">
      <formula>0</formula>
    </cfRule>
    <cfRule type="cellIs" dxfId="25644" priority="2374" operator="lessThan">
      <formula>-105575</formula>
    </cfRule>
  </conditionalFormatting>
  <conditionalFormatting sqref="BB183:BB189">
    <cfRule type="cellIs" dxfId="25643" priority="2375" operator="lessThan">
      <formula>0</formula>
    </cfRule>
    <cfRule type="cellIs" dxfId="25642" priority="2376" operator="lessThan">
      <formula>-105575</formula>
    </cfRule>
  </conditionalFormatting>
  <conditionalFormatting sqref="BB191:BB192">
    <cfRule type="cellIs" dxfId="25641" priority="2371" operator="lessThan">
      <formula>0</formula>
    </cfRule>
    <cfRule type="cellIs" dxfId="25640" priority="2372" operator="lessThan">
      <formula>-105575</formula>
    </cfRule>
  </conditionalFormatting>
  <conditionalFormatting sqref="BB191:BB192">
    <cfRule type="cellIs" dxfId="25639" priority="2367" operator="lessThan">
      <formula>0</formula>
    </cfRule>
    <cfRule type="cellIs" dxfId="25638" priority="2368" operator="lessThan">
      <formula>-105575</formula>
    </cfRule>
  </conditionalFormatting>
  <conditionalFormatting sqref="BB191:BB192">
    <cfRule type="cellIs" dxfId="25637" priority="2369" operator="lessThan">
      <formula>0</formula>
    </cfRule>
    <cfRule type="cellIs" dxfId="25636" priority="2370" operator="lessThan">
      <formula>-105575</formula>
    </cfRule>
  </conditionalFormatting>
  <conditionalFormatting sqref="BB194:BB195">
    <cfRule type="cellIs" dxfId="25635" priority="2365" operator="lessThan">
      <formula>0</formula>
    </cfRule>
    <cfRule type="cellIs" dxfId="25634" priority="2366" operator="lessThan">
      <formula>-105575</formula>
    </cfRule>
  </conditionalFormatting>
  <conditionalFormatting sqref="BB194:BB195">
    <cfRule type="cellIs" dxfId="25633" priority="2361" operator="lessThan">
      <formula>0</formula>
    </cfRule>
    <cfRule type="cellIs" dxfId="25632" priority="2362" operator="lessThan">
      <formula>-105575</formula>
    </cfRule>
  </conditionalFormatting>
  <conditionalFormatting sqref="BB194:BB195">
    <cfRule type="cellIs" dxfId="25631" priority="2363" operator="lessThan">
      <formula>0</formula>
    </cfRule>
    <cfRule type="cellIs" dxfId="25630" priority="2364" operator="lessThan">
      <formula>-105575</formula>
    </cfRule>
  </conditionalFormatting>
  <conditionalFormatting sqref="BB199:BB202">
    <cfRule type="cellIs" dxfId="25629" priority="2359" operator="lessThan">
      <formula>0</formula>
    </cfRule>
    <cfRule type="cellIs" dxfId="25628" priority="2360" operator="lessThan">
      <formula>-105575</formula>
    </cfRule>
  </conditionalFormatting>
  <conditionalFormatting sqref="BB199:BB202">
    <cfRule type="cellIs" dxfId="25627" priority="2355" operator="lessThan">
      <formula>0</formula>
    </cfRule>
    <cfRule type="cellIs" dxfId="25626" priority="2356" operator="lessThan">
      <formula>-105575</formula>
    </cfRule>
  </conditionalFormatting>
  <conditionalFormatting sqref="BB199:BB202">
    <cfRule type="cellIs" dxfId="25625" priority="2357" operator="lessThan">
      <formula>0</formula>
    </cfRule>
    <cfRule type="cellIs" dxfId="25624" priority="2358" operator="lessThan">
      <formula>-105575</formula>
    </cfRule>
  </conditionalFormatting>
  <conditionalFormatting sqref="BB204:BB208">
    <cfRule type="cellIs" dxfId="25623" priority="2353" operator="lessThan">
      <formula>0</formula>
    </cfRule>
    <cfRule type="cellIs" dxfId="25622" priority="2354" operator="lessThan">
      <formula>-105575</formula>
    </cfRule>
  </conditionalFormatting>
  <conditionalFormatting sqref="BB204:BB208">
    <cfRule type="cellIs" dxfId="25621" priority="2349" operator="lessThan">
      <formula>0</formula>
    </cfRule>
    <cfRule type="cellIs" dxfId="25620" priority="2350" operator="lessThan">
      <formula>-105575</formula>
    </cfRule>
  </conditionalFormatting>
  <conditionalFormatting sqref="BB204:BB208">
    <cfRule type="cellIs" dxfId="25619" priority="2351" operator="lessThan">
      <formula>0</formula>
    </cfRule>
    <cfRule type="cellIs" dxfId="25618" priority="2352" operator="lessThan">
      <formula>-105575</formula>
    </cfRule>
  </conditionalFormatting>
  <conditionalFormatting sqref="BB210:BB211">
    <cfRule type="cellIs" dxfId="25617" priority="2347" operator="lessThan">
      <formula>0</formula>
    </cfRule>
    <cfRule type="cellIs" dxfId="25616" priority="2348" operator="lessThan">
      <formula>-105575</formula>
    </cfRule>
  </conditionalFormatting>
  <conditionalFormatting sqref="BB210:BB211">
    <cfRule type="cellIs" dxfId="25615" priority="2343" operator="lessThan">
      <formula>0</formula>
    </cfRule>
    <cfRule type="cellIs" dxfId="25614" priority="2344" operator="lessThan">
      <formula>-105575</formula>
    </cfRule>
  </conditionalFormatting>
  <conditionalFormatting sqref="BB210:BB211">
    <cfRule type="cellIs" dxfId="25613" priority="2345" operator="lessThan">
      <formula>0</formula>
    </cfRule>
    <cfRule type="cellIs" dxfId="25612" priority="2346" operator="lessThan">
      <formula>-105575</formula>
    </cfRule>
  </conditionalFormatting>
  <conditionalFormatting sqref="BB214:BB219">
    <cfRule type="cellIs" dxfId="25611" priority="2341" operator="lessThan">
      <formula>0</formula>
    </cfRule>
    <cfRule type="cellIs" dxfId="25610" priority="2342" operator="lessThan">
      <formula>-105575</formula>
    </cfRule>
  </conditionalFormatting>
  <conditionalFormatting sqref="BB214:BB219">
    <cfRule type="cellIs" dxfId="25609" priority="2337" operator="lessThan">
      <formula>0</formula>
    </cfRule>
    <cfRule type="cellIs" dxfId="25608" priority="2338" operator="lessThan">
      <formula>-105575</formula>
    </cfRule>
  </conditionalFormatting>
  <conditionalFormatting sqref="BB214:BB219">
    <cfRule type="cellIs" dxfId="25607" priority="2339" operator="lessThan">
      <formula>0</formula>
    </cfRule>
    <cfRule type="cellIs" dxfId="25606" priority="2340" operator="lessThan">
      <formula>-105575</formula>
    </cfRule>
  </conditionalFormatting>
  <conditionalFormatting sqref="BB222:BB224">
    <cfRule type="cellIs" dxfId="25605" priority="2335" operator="lessThan">
      <formula>0</formula>
    </cfRule>
    <cfRule type="cellIs" dxfId="25604" priority="2336" operator="lessThan">
      <formula>-105575</formula>
    </cfRule>
  </conditionalFormatting>
  <conditionalFormatting sqref="BB222:BB224">
    <cfRule type="cellIs" dxfId="25603" priority="2331" operator="lessThan">
      <formula>0</formula>
    </cfRule>
    <cfRule type="cellIs" dxfId="25602" priority="2332" operator="lessThan">
      <formula>-105575</formula>
    </cfRule>
  </conditionalFormatting>
  <conditionalFormatting sqref="BB222:BB224">
    <cfRule type="cellIs" dxfId="25601" priority="2333" operator="lessThan">
      <formula>0</formula>
    </cfRule>
    <cfRule type="cellIs" dxfId="25600" priority="2334" operator="lessThan">
      <formula>-105575</formula>
    </cfRule>
  </conditionalFormatting>
  <conditionalFormatting sqref="BB227:BB230">
    <cfRule type="cellIs" dxfId="25599" priority="2329" operator="lessThan">
      <formula>0</formula>
    </cfRule>
    <cfRule type="cellIs" dxfId="25598" priority="2330" operator="lessThan">
      <formula>-105575</formula>
    </cfRule>
  </conditionalFormatting>
  <conditionalFormatting sqref="BB227:BB230">
    <cfRule type="cellIs" dxfId="25597" priority="2325" operator="lessThan">
      <formula>0</formula>
    </cfRule>
    <cfRule type="cellIs" dxfId="25596" priority="2326" operator="lessThan">
      <formula>-105575</formula>
    </cfRule>
  </conditionalFormatting>
  <conditionalFormatting sqref="BB227:BB230">
    <cfRule type="cellIs" dxfId="25595" priority="2327" operator="lessThan">
      <formula>0</formula>
    </cfRule>
    <cfRule type="cellIs" dxfId="25594" priority="2328" operator="lessThan">
      <formula>-105575</formula>
    </cfRule>
  </conditionalFormatting>
  <conditionalFormatting sqref="BB203 BB220:BB221 BB235:BB243 BB231:BB233 BB212:BB213 BB225:BB226">
    <cfRule type="cellIs" dxfId="25593" priority="2323" operator="lessThan">
      <formula>0</formula>
    </cfRule>
    <cfRule type="cellIs" dxfId="25592" priority="2324" operator="lessThan">
      <formula>-105575</formula>
    </cfRule>
  </conditionalFormatting>
  <conditionalFormatting sqref="BB220 BB212:BB213 BB235:BB238 BB240:BB243 BB225:BB226 BB231:BB233">
    <cfRule type="cellIs" dxfId="25591" priority="2321" operator="lessThan">
      <formula>0</formula>
    </cfRule>
    <cfRule type="cellIs" dxfId="25590" priority="2322" operator="lessThan">
      <formula>-105575</formula>
    </cfRule>
  </conditionalFormatting>
  <conditionalFormatting sqref="BB220:BB221 BB243 BB226 BB231:BB236 BB238:BB241 BB203 BB213">
    <cfRule type="cellIs" dxfId="25589" priority="2319" operator="lessThan">
      <formula>0</formula>
    </cfRule>
    <cfRule type="cellIs" dxfId="25588" priority="2320" operator="lessThan">
      <formula>-105575</formula>
    </cfRule>
  </conditionalFormatting>
  <conditionalFormatting sqref="BB235:BB243 BB231:BB233 BB220 BB212:BB213 BB225:BB226">
    <cfRule type="cellIs" dxfId="25587" priority="2317" operator="lessThan">
      <formula>0</formula>
    </cfRule>
    <cfRule type="cellIs" dxfId="25586" priority="2318" operator="lessThan">
      <formula>-105575</formula>
    </cfRule>
  </conditionalFormatting>
  <conditionalFormatting sqref="BB220:BB221 BB237:BB243 BB203 BB231:BB235 BB212:BB213 BB225:BB226">
    <cfRule type="cellIs" dxfId="25585" priority="2315" operator="lessThan">
      <formula>0</formula>
    </cfRule>
    <cfRule type="cellIs" dxfId="25584" priority="2316" operator="lessThan">
      <formula>-105575</formula>
    </cfRule>
  </conditionalFormatting>
  <conditionalFormatting sqref="BB220:BB221 BB237:BB240 BB242:BB243 BB225:BB226 BB231:BB235">
    <cfRule type="cellIs" dxfId="25583" priority="2313" operator="lessThan">
      <formula>0</formula>
    </cfRule>
    <cfRule type="cellIs" dxfId="25582" priority="2314" operator="lessThan">
      <formula>-105575</formula>
    </cfRule>
  </conditionalFormatting>
  <conditionalFormatting sqref="BB212 BB231 BB233:BB238 BB240:BB243 BB225">
    <cfRule type="cellIs" dxfId="25581" priority="2311" operator="lessThan">
      <formula>0</formula>
    </cfRule>
    <cfRule type="cellIs" dxfId="25580" priority="2312" operator="lessThan">
      <formula>-105575</formula>
    </cfRule>
  </conditionalFormatting>
  <conditionalFormatting sqref="BB237:BB243 BB231:BB235 BB220:BB221 BB225:BB226">
    <cfRule type="cellIs" dxfId="25579" priority="2309" operator="lessThan">
      <formula>0</formula>
    </cfRule>
    <cfRule type="cellIs" dxfId="25578" priority="2310" operator="lessThan">
      <formula>-105575</formula>
    </cfRule>
  </conditionalFormatting>
  <conditionalFormatting sqref="BB233:BB237 BB231 BB239:BB243">
    <cfRule type="cellIs" dxfId="25577" priority="2307" operator="lessThan">
      <formula>0</formula>
    </cfRule>
    <cfRule type="cellIs" dxfId="25576" priority="2308" operator="lessThan">
      <formula>-105575</formula>
    </cfRule>
  </conditionalFormatting>
  <conditionalFormatting sqref="BB233:BB237 BB231 BB239:BB243">
    <cfRule type="cellIs" dxfId="25575" priority="2305" operator="lessThan">
      <formula>0</formula>
    </cfRule>
    <cfRule type="cellIs" dxfId="25574" priority="2306" operator="lessThan">
      <formula>-105575</formula>
    </cfRule>
  </conditionalFormatting>
  <conditionalFormatting sqref="BB119:BB128 BB106:BB117 BB101:BB104 BB80:BB98">
    <cfRule type="cellIs" dxfId="25573" priority="2303" operator="lessThan">
      <formula>0</formula>
    </cfRule>
    <cfRule type="cellIs" dxfId="25572" priority="2304" operator="lessThan">
      <formula>-105575</formula>
    </cfRule>
  </conditionalFormatting>
  <conditionalFormatting sqref="BB130 BB132 BB134">
    <cfRule type="cellIs" dxfId="25571" priority="2301" operator="lessThan">
      <formula>0</formula>
    </cfRule>
    <cfRule type="cellIs" dxfId="25570" priority="2302" operator="lessThan">
      <formula>-105575</formula>
    </cfRule>
  </conditionalFormatting>
  <conditionalFormatting sqref="BB130 BB132 BB134">
    <cfRule type="cellIs" dxfId="25569" priority="2299" operator="lessThan">
      <formula>0</formula>
    </cfRule>
    <cfRule type="cellIs" dxfId="25568" priority="2300" operator="lessThan">
      <formula>-105575</formula>
    </cfRule>
  </conditionalFormatting>
  <conditionalFormatting sqref="BB129 BB131 BB133 BB135">
    <cfRule type="cellIs" dxfId="25567" priority="2297" operator="lessThan">
      <formula>0</formula>
    </cfRule>
    <cfRule type="cellIs" dxfId="25566" priority="2298" operator="lessThan">
      <formula>-105575</formula>
    </cfRule>
  </conditionalFormatting>
  <conditionalFormatting sqref="BB140 BB145 BB142:BB143 BB137:BB138">
    <cfRule type="cellIs" dxfId="25565" priority="2295" operator="lessThan">
      <formula>0</formula>
    </cfRule>
    <cfRule type="cellIs" dxfId="25564" priority="2296" operator="lessThan">
      <formula>-105575</formula>
    </cfRule>
  </conditionalFormatting>
  <conditionalFormatting sqref="BB149">
    <cfRule type="cellIs" dxfId="25563" priority="2293" operator="lessThan">
      <formula>0</formula>
    </cfRule>
    <cfRule type="cellIs" dxfId="25562" priority="2294" operator="lessThan">
      <formula>-105575</formula>
    </cfRule>
  </conditionalFormatting>
  <conditionalFormatting sqref="BB129:BB138 BB140:BB149">
    <cfRule type="cellIs" dxfId="25561" priority="2291" operator="lessThan">
      <formula>0</formula>
    </cfRule>
    <cfRule type="cellIs" dxfId="25560" priority="2292" operator="lessThan">
      <formula>-105575</formula>
    </cfRule>
  </conditionalFormatting>
  <conditionalFormatting sqref="BB94:BB98 BB86:BB87 BB89:BB91 BB141:BB149 BB124:BB133 BB107:BB110 BB112:BB117 BB119:BB122 BB135:BB138 BB101:BB104 BB80:BB84">
    <cfRule type="cellIs" dxfId="25559" priority="2289" operator="lessThan">
      <formula>0</formula>
    </cfRule>
    <cfRule type="cellIs" dxfId="25558" priority="2290" operator="lessThan">
      <formula>-105575</formula>
    </cfRule>
  </conditionalFormatting>
  <conditionalFormatting sqref="BB129 BB131 BB133 BB135">
    <cfRule type="cellIs" dxfId="25557" priority="2287" operator="lessThan">
      <formula>0</formula>
    </cfRule>
    <cfRule type="cellIs" dxfId="25556" priority="2288" operator="lessThan">
      <formula>-105575</formula>
    </cfRule>
  </conditionalFormatting>
  <conditionalFormatting sqref="BB146 BB144 BB141">
    <cfRule type="cellIs" dxfId="25555" priority="2285" operator="lessThan">
      <formula>0</formula>
    </cfRule>
    <cfRule type="cellIs" dxfId="25554" priority="2286" operator="lessThan">
      <formula>-105575</formula>
    </cfRule>
  </conditionalFormatting>
  <conditionalFormatting sqref="BB146 BB144 BB141">
    <cfRule type="cellIs" dxfId="25553" priority="2283" operator="lessThan">
      <formula>0</formula>
    </cfRule>
    <cfRule type="cellIs" dxfId="25552" priority="2284" operator="lessThan">
      <formula>-105575</formula>
    </cfRule>
  </conditionalFormatting>
  <conditionalFormatting sqref="BB140 BB145 BB142:BB143 BB137:BB138">
    <cfRule type="cellIs" dxfId="25551" priority="2281" operator="lessThan">
      <formula>0</formula>
    </cfRule>
    <cfRule type="cellIs" dxfId="25550" priority="2282" operator="lessThan">
      <formula>-105575</formula>
    </cfRule>
  </conditionalFormatting>
  <conditionalFormatting sqref="BB149">
    <cfRule type="cellIs" dxfId="25549" priority="2279" operator="lessThan">
      <formula>0</formula>
    </cfRule>
    <cfRule type="cellIs" dxfId="25548" priority="2280" operator="lessThan">
      <formula>-105575</formula>
    </cfRule>
  </conditionalFormatting>
  <conditionalFormatting sqref="BB94:BB98 BB86:BB87 BB89:BB91 BB141:BB149 BB124:BB133 BB107:BB110 BB112:BB117 BB119:BB122 BB135:BB138 BB101:BB104 BB80:BB84">
    <cfRule type="cellIs" dxfId="25547" priority="2277" operator="lessThan">
      <formula>0</formula>
    </cfRule>
    <cfRule type="cellIs" dxfId="2554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5545" priority="2275" operator="lessThan">
      <formula>0</formula>
    </cfRule>
    <cfRule type="cellIs" dxfId="25544" priority="2276" operator="lessThan">
      <formula>-105575</formula>
    </cfRule>
  </conditionalFormatting>
  <conditionalFormatting sqref="BB41">
    <cfRule type="cellIs" dxfId="25543" priority="2273" operator="lessThan">
      <formula>0</formula>
    </cfRule>
    <cfRule type="cellIs" dxfId="25542" priority="2274" operator="lessThan">
      <formula>-105575</formula>
    </cfRule>
  </conditionalFormatting>
  <conditionalFormatting sqref="BB152:BB155">
    <cfRule type="cellIs" dxfId="25541" priority="2271" operator="lessThan">
      <formula>0</formula>
    </cfRule>
    <cfRule type="cellIs" dxfId="25540" priority="2272" operator="lessThan">
      <formula>-105575</formula>
    </cfRule>
  </conditionalFormatting>
  <conditionalFormatting sqref="BB152:BB155">
    <cfRule type="cellIs" dxfId="25539" priority="2269" operator="lessThan">
      <formula>0</formula>
    </cfRule>
    <cfRule type="cellIs" dxfId="25538" priority="2270" operator="lessThan">
      <formula>-105575</formula>
    </cfRule>
  </conditionalFormatting>
  <conditionalFormatting sqref="BB152:BB155">
    <cfRule type="cellIs" dxfId="25537" priority="2267" operator="lessThan">
      <formula>0</formula>
    </cfRule>
    <cfRule type="cellIs" dxfId="25536" priority="2268" operator="lessThan">
      <formula>-105575</formula>
    </cfRule>
  </conditionalFormatting>
  <conditionalFormatting sqref="BB157:BB158">
    <cfRule type="cellIs" dxfId="25535" priority="2265" operator="lessThan">
      <formula>0</formula>
    </cfRule>
    <cfRule type="cellIs" dxfId="25534" priority="2266" operator="lessThan">
      <formula>-105575</formula>
    </cfRule>
  </conditionalFormatting>
  <conditionalFormatting sqref="BB157:BB158">
    <cfRule type="cellIs" dxfId="25533" priority="2263" operator="lessThan">
      <formula>0</formula>
    </cfRule>
    <cfRule type="cellIs" dxfId="25532" priority="2264" operator="lessThan">
      <formula>-105575</formula>
    </cfRule>
  </conditionalFormatting>
  <conditionalFormatting sqref="BB157:BB158">
    <cfRule type="cellIs" dxfId="25531" priority="2261" operator="lessThan">
      <formula>0</formula>
    </cfRule>
    <cfRule type="cellIs" dxfId="25530" priority="2262" operator="lessThan">
      <formula>-105575</formula>
    </cfRule>
  </conditionalFormatting>
  <conditionalFormatting sqref="BB160:BB161">
    <cfRule type="cellIs" dxfId="25529" priority="2259" operator="lessThan">
      <formula>0</formula>
    </cfRule>
    <cfRule type="cellIs" dxfId="25528" priority="2260" operator="lessThan">
      <formula>-105575</formula>
    </cfRule>
  </conditionalFormatting>
  <conditionalFormatting sqref="BB160:BB161">
    <cfRule type="cellIs" dxfId="25527" priority="2257" operator="lessThan">
      <formula>0</formula>
    </cfRule>
    <cfRule type="cellIs" dxfId="25526" priority="2258" operator="lessThan">
      <formula>-105575</formula>
    </cfRule>
  </conditionalFormatting>
  <conditionalFormatting sqref="BB160:BB161">
    <cfRule type="cellIs" dxfId="25525" priority="2255" operator="lessThan">
      <formula>0</formula>
    </cfRule>
    <cfRule type="cellIs" dxfId="25524" priority="2256" operator="lessThan">
      <formula>-105575</formula>
    </cfRule>
  </conditionalFormatting>
  <conditionalFormatting sqref="BB164:BB167">
    <cfRule type="cellIs" dxfId="25523" priority="2253" operator="lessThan">
      <formula>0</formula>
    </cfRule>
    <cfRule type="cellIs" dxfId="25522" priority="2254" operator="lessThan">
      <formula>-105575</formula>
    </cfRule>
  </conditionalFormatting>
  <conditionalFormatting sqref="BB164:BB167">
    <cfRule type="cellIs" dxfId="25521" priority="2251" operator="lessThan">
      <formula>0</formula>
    </cfRule>
    <cfRule type="cellIs" dxfId="25520" priority="2252" operator="lessThan">
      <formula>-105575</formula>
    </cfRule>
  </conditionalFormatting>
  <conditionalFormatting sqref="BB164:BB167">
    <cfRule type="cellIs" dxfId="25519" priority="2249" operator="lessThan">
      <formula>0</formula>
    </cfRule>
    <cfRule type="cellIs" dxfId="25518" priority="2250" operator="lessThan">
      <formula>-105575</formula>
    </cfRule>
  </conditionalFormatting>
  <conditionalFormatting sqref="BB169:BB177">
    <cfRule type="cellIs" dxfId="25517" priority="2247" operator="lessThan">
      <formula>0</formula>
    </cfRule>
    <cfRule type="cellIs" dxfId="25516" priority="2248" operator="lessThan">
      <formula>-105575</formula>
    </cfRule>
  </conditionalFormatting>
  <conditionalFormatting sqref="BB169:BB177">
    <cfRule type="cellIs" dxfId="25515" priority="2245" operator="lessThan">
      <formula>0</formula>
    </cfRule>
    <cfRule type="cellIs" dxfId="25514" priority="2246" operator="lessThan">
      <formula>-105575</formula>
    </cfRule>
  </conditionalFormatting>
  <conditionalFormatting sqref="BB169:BB177">
    <cfRule type="cellIs" dxfId="25513" priority="2243" operator="lessThan">
      <formula>0</formula>
    </cfRule>
    <cfRule type="cellIs" dxfId="25512" priority="2244" operator="lessThan">
      <formula>-105575</formula>
    </cfRule>
  </conditionalFormatting>
  <conditionalFormatting sqref="BB179:BB180">
    <cfRule type="cellIs" dxfId="25511" priority="2241" operator="lessThan">
      <formula>0</formula>
    </cfRule>
    <cfRule type="cellIs" dxfId="25510" priority="2242" operator="lessThan">
      <formula>-105575</formula>
    </cfRule>
  </conditionalFormatting>
  <conditionalFormatting sqref="BB179:BB180">
    <cfRule type="cellIs" dxfId="25509" priority="2239" operator="lessThan">
      <formula>0</formula>
    </cfRule>
    <cfRule type="cellIs" dxfId="25508" priority="2240" operator="lessThan">
      <formula>-105575</formula>
    </cfRule>
  </conditionalFormatting>
  <conditionalFormatting sqref="BB179:BB180">
    <cfRule type="cellIs" dxfId="25507" priority="2237" operator="lessThan">
      <formula>0</formula>
    </cfRule>
    <cfRule type="cellIs" dxfId="25506" priority="2238" operator="lessThan">
      <formula>-105575</formula>
    </cfRule>
  </conditionalFormatting>
  <conditionalFormatting sqref="BB183:BB189">
    <cfRule type="cellIs" dxfId="25505" priority="2235" operator="lessThan">
      <formula>0</formula>
    </cfRule>
    <cfRule type="cellIs" dxfId="25504" priority="2236" operator="lessThan">
      <formula>-105575</formula>
    </cfRule>
  </conditionalFormatting>
  <conditionalFormatting sqref="BB183:BB189">
    <cfRule type="cellIs" dxfId="25503" priority="2233" operator="lessThan">
      <formula>0</formula>
    </cfRule>
    <cfRule type="cellIs" dxfId="25502" priority="2234" operator="lessThan">
      <formula>-105575</formula>
    </cfRule>
  </conditionalFormatting>
  <conditionalFormatting sqref="BB183:BB189">
    <cfRule type="cellIs" dxfId="25501" priority="2231" operator="lessThan">
      <formula>0</formula>
    </cfRule>
    <cfRule type="cellIs" dxfId="25500" priority="2232" operator="lessThan">
      <formula>-105575</formula>
    </cfRule>
  </conditionalFormatting>
  <conditionalFormatting sqref="BB191:BB192">
    <cfRule type="cellIs" dxfId="25499" priority="2229" operator="lessThan">
      <formula>0</formula>
    </cfRule>
    <cfRule type="cellIs" dxfId="25498" priority="2230" operator="lessThan">
      <formula>-105575</formula>
    </cfRule>
  </conditionalFormatting>
  <conditionalFormatting sqref="BB191:BB192">
    <cfRule type="cellIs" dxfId="25497" priority="2227" operator="lessThan">
      <formula>0</formula>
    </cfRule>
    <cfRule type="cellIs" dxfId="25496" priority="2228" operator="lessThan">
      <formula>-105575</formula>
    </cfRule>
  </conditionalFormatting>
  <conditionalFormatting sqref="BB191:BB192">
    <cfRule type="cellIs" dxfId="25495" priority="2225" operator="lessThan">
      <formula>0</formula>
    </cfRule>
    <cfRule type="cellIs" dxfId="25494" priority="2226" operator="lessThan">
      <formula>-105575</formula>
    </cfRule>
  </conditionalFormatting>
  <conditionalFormatting sqref="BB194:BB195">
    <cfRule type="cellIs" dxfId="25493" priority="2223" operator="lessThan">
      <formula>0</formula>
    </cfRule>
    <cfRule type="cellIs" dxfId="25492" priority="2224" operator="lessThan">
      <formula>-105575</formula>
    </cfRule>
  </conditionalFormatting>
  <conditionalFormatting sqref="BB194:BB195">
    <cfRule type="cellIs" dxfId="25491" priority="2221" operator="lessThan">
      <formula>0</formula>
    </cfRule>
    <cfRule type="cellIs" dxfId="25490" priority="2222" operator="lessThan">
      <formula>-105575</formula>
    </cfRule>
  </conditionalFormatting>
  <conditionalFormatting sqref="BB194:BB195">
    <cfRule type="cellIs" dxfId="25489" priority="2219" operator="lessThan">
      <formula>0</formula>
    </cfRule>
    <cfRule type="cellIs" dxfId="25488" priority="2220" operator="lessThan">
      <formula>-105575</formula>
    </cfRule>
  </conditionalFormatting>
  <conditionalFormatting sqref="BB199:BB202">
    <cfRule type="cellIs" dxfId="25487" priority="2217" operator="lessThan">
      <formula>0</formula>
    </cfRule>
    <cfRule type="cellIs" dxfId="25486" priority="2218" operator="lessThan">
      <formula>-105575</formula>
    </cfRule>
  </conditionalFormatting>
  <conditionalFormatting sqref="BB199:BB202">
    <cfRule type="cellIs" dxfId="25485" priority="2215" operator="lessThan">
      <formula>0</formula>
    </cfRule>
    <cfRule type="cellIs" dxfId="25484" priority="2216" operator="lessThan">
      <formula>-105575</formula>
    </cfRule>
  </conditionalFormatting>
  <conditionalFormatting sqref="BB199:BB202">
    <cfRule type="cellIs" dxfId="25483" priority="2213" operator="lessThan">
      <formula>0</formula>
    </cfRule>
    <cfRule type="cellIs" dxfId="25482" priority="2214" operator="lessThan">
      <formula>-105575</formula>
    </cfRule>
  </conditionalFormatting>
  <conditionalFormatting sqref="BB204:BB208">
    <cfRule type="cellIs" dxfId="25481" priority="2211" operator="lessThan">
      <formula>0</formula>
    </cfRule>
    <cfRule type="cellIs" dxfId="25480" priority="2212" operator="lessThan">
      <formula>-105575</formula>
    </cfRule>
  </conditionalFormatting>
  <conditionalFormatting sqref="BB204:BB208">
    <cfRule type="cellIs" dxfId="25479" priority="2209" operator="lessThan">
      <formula>0</formula>
    </cfRule>
    <cfRule type="cellIs" dxfId="25478" priority="2210" operator="lessThan">
      <formula>-105575</formula>
    </cfRule>
  </conditionalFormatting>
  <conditionalFormatting sqref="BB204:BB208">
    <cfRule type="cellIs" dxfId="25477" priority="2207" operator="lessThan">
      <formula>0</formula>
    </cfRule>
    <cfRule type="cellIs" dxfId="25476" priority="2208" operator="lessThan">
      <formula>-105575</formula>
    </cfRule>
  </conditionalFormatting>
  <conditionalFormatting sqref="BB210:BB211">
    <cfRule type="cellIs" dxfId="25475" priority="2205" operator="lessThan">
      <formula>0</formula>
    </cfRule>
    <cfRule type="cellIs" dxfId="25474" priority="2206" operator="lessThan">
      <formula>-105575</formula>
    </cfRule>
  </conditionalFormatting>
  <conditionalFormatting sqref="BB210:BB211">
    <cfRule type="cellIs" dxfId="25473" priority="2203" operator="lessThan">
      <formula>0</formula>
    </cfRule>
    <cfRule type="cellIs" dxfId="25472" priority="2204" operator="lessThan">
      <formula>-105575</formula>
    </cfRule>
  </conditionalFormatting>
  <conditionalFormatting sqref="BB210:BB211">
    <cfRule type="cellIs" dxfId="25471" priority="2201" operator="lessThan">
      <formula>0</formula>
    </cfRule>
    <cfRule type="cellIs" dxfId="25470" priority="2202" operator="lessThan">
      <formula>-105575</formula>
    </cfRule>
  </conditionalFormatting>
  <conditionalFormatting sqref="BB214:BB219">
    <cfRule type="cellIs" dxfId="25469" priority="2199" operator="lessThan">
      <formula>0</formula>
    </cfRule>
    <cfRule type="cellIs" dxfId="25468" priority="2200" operator="lessThan">
      <formula>-105575</formula>
    </cfRule>
  </conditionalFormatting>
  <conditionalFormatting sqref="BB214:BB219">
    <cfRule type="cellIs" dxfId="25467" priority="2197" operator="lessThan">
      <formula>0</formula>
    </cfRule>
    <cfRule type="cellIs" dxfId="25466" priority="2198" operator="lessThan">
      <formula>-105575</formula>
    </cfRule>
  </conditionalFormatting>
  <conditionalFormatting sqref="BB214:BB219">
    <cfRule type="cellIs" dxfId="25465" priority="2195" operator="lessThan">
      <formula>0</formula>
    </cfRule>
    <cfRule type="cellIs" dxfId="25464" priority="2196" operator="lessThan">
      <formula>-105575</formula>
    </cfRule>
  </conditionalFormatting>
  <conditionalFormatting sqref="BB222:BB224">
    <cfRule type="cellIs" dxfId="25463" priority="2193" operator="lessThan">
      <formula>0</formula>
    </cfRule>
    <cfRule type="cellIs" dxfId="25462" priority="2194" operator="lessThan">
      <formula>-105575</formula>
    </cfRule>
  </conditionalFormatting>
  <conditionalFormatting sqref="BB222:BB224">
    <cfRule type="cellIs" dxfId="25461" priority="2191" operator="lessThan">
      <formula>0</formula>
    </cfRule>
    <cfRule type="cellIs" dxfId="25460" priority="2192" operator="lessThan">
      <formula>-105575</formula>
    </cfRule>
  </conditionalFormatting>
  <conditionalFormatting sqref="BB222:BB224">
    <cfRule type="cellIs" dxfId="25459" priority="2189" operator="lessThan">
      <formula>0</formula>
    </cfRule>
    <cfRule type="cellIs" dxfId="25458" priority="2190" operator="lessThan">
      <formula>-105575</formula>
    </cfRule>
  </conditionalFormatting>
  <conditionalFormatting sqref="BB227:BB230">
    <cfRule type="cellIs" dxfId="25457" priority="2187" operator="lessThan">
      <formula>0</formula>
    </cfRule>
    <cfRule type="cellIs" dxfId="25456" priority="2188" operator="lessThan">
      <formula>-105575</formula>
    </cfRule>
  </conditionalFormatting>
  <conditionalFormatting sqref="BB227:BB230">
    <cfRule type="cellIs" dxfId="25455" priority="2185" operator="lessThan">
      <formula>0</formula>
    </cfRule>
    <cfRule type="cellIs" dxfId="25454" priority="2186" operator="lessThan">
      <formula>-105575</formula>
    </cfRule>
  </conditionalFormatting>
  <conditionalFormatting sqref="BB227:BB230">
    <cfRule type="cellIs" dxfId="25453" priority="2183" operator="lessThan">
      <formula>0</formula>
    </cfRule>
    <cfRule type="cellIs" dxfId="25452" priority="2184" operator="lessThan">
      <formula>-105575</formula>
    </cfRule>
  </conditionalFormatting>
  <conditionalFormatting sqref="BB246:BB249">
    <cfRule type="cellIs" dxfId="25451" priority="2181" operator="lessThan">
      <formula>0</formula>
    </cfRule>
    <cfRule type="cellIs" dxfId="25450" priority="2182" operator="lessThan">
      <formula>-105575</formula>
    </cfRule>
  </conditionalFormatting>
  <conditionalFormatting sqref="BB246:BB249">
    <cfRule type="cellIs" dxfId="25449" priority="2179" operator="lessThan">
      <formula>0</formula>
    </cfRule>
    <cfRule type="cellIs" dxfId="25448" priority="2180" operator="lessThan">
      <formula>-105575</formula>
    </cfRule>
  </conditionalFormatting>
  <conditionalFormatting sqref="BB246:BB249">
    <cfRule type="cellIs" dxfId="25447" priority="2177" operator="lessThan">
      <formula>0</formula>
    </cfRule>
    <cfRule type="cellIs" dxfId="25446" priority="2178" operator="lessThan">
      <formula>-105575</formula>
    </cfRule>
  </conditionalFormatting>
  <conditionalFormatting sqref="BB246:BB249">
    <cfRule type="cellIs" dxfId="25445" priority="2175" operator="lessThan">
      <formula>0</formula>
    </cfRule>
    <cfRule type="cellIs" dxfId="25444" priority="2176" operator="lessThan">
      <formula>-105575</formula>
    </cfRule>
  </conditionalFormatting>
  <conditionalFormatting sqref="BB246:BB249">
    <cfRule type="cellIs" dxfId="25443" priority="2173" operator="lessThan">
      <formula>0</formula>
    </cfRule>
    <cfRule type="cellIs" dxfId="25442" priority="2174" operator="lessThan">
      <formula>-105575</formula>
    </cfRule>
  </conditionalFormatting>
  <conditionalFormatting sqref="BB246:BB249">
    <cfRule type="cellIs" dxfId="25441" priority="2171" operator="lessThan">
      <formula>0</formula>
    </cfRule>
    <cfRule type="cellIs" dxfId="25440" priority="2172" operator="lessThan">
      <formula>-105575</formula>
    </cfRule>
  </conditionalFormatting>
  <conditionalFormatting sqref="BB246:BB249">
    <cfRule type="cellIs" dxfId="25439" priority="2169" operator="lessThan">
      <formula>0</formula>
    </cfRule>
    <cfRule type="cellIs" dxfId="25438" priority="2170" operator="lessThan">
      <formula>-105575</formula>
    </cfRule>
  </conditionalFormatting>
  <conditionalFormatting sqref="BB246:BB249">
    <cfRule type="cellIs" dxfId="25437" priority="2167" operator="lessThan">
      <formula>0</formula>
    </cfRule>
    <cfRule type="cellIs" dxfId="25436" priority="2168" operator="lessThan">
      <formula>-105575</formula>
    </cfRule>
  </conditionalFormatting>
  <conditionalFormatting sqref="BB246:BB249">
    <cfRule type="cellIs" dxfId="25435" priority="2165" operator="lessThan">
      <formula>0</formula>
    </cfRule>
    <cfRule type="cellIs" dxfId="25434" priority="2166" operator="lessThan">
      <formula>-105575</formula>
    </cfRule>
  </conditionalFormatting>
  <conditionalFormatting sqref="BB251:BB253">
    <cfRule type="cellIs" dxfId="25433" priority="2163" operator="lessThan">
      <formula>0</formula>
    </cfRule>
    <cfRule type="cellIs" dxfId="25432" priority="2164" operator="lessThan">
      <formula>-105575</formula>
    </cfRule>
  </conditionalFormatting>
  <conditionalFormatting sqref="BB251:BB253">
    <cfRule type="cellIs" dxfId="25431" priority="2161" operator="lessThan">
      <formula>0</formula>
    </cfRule>
    <cfRule type="cellIs" dxfId="25430" priority="2162" operator="lessThan">
      <formula>-105575</formula>
    </cfRule>
  </conditionalFormatting>
  <conditionalFormatting sqref="BB251:BB253">
    <cfRule type="cellIs" dxfId="25429" priority="2159" operator="lessThan">
      <formula>0</formula>
    </cfRule>
    <cfRule type="cellIs" dxfId="25428" priority="2160" operator="lessThan">
      <formula>-105575</formula>
    </cfRule>
  </conditionalFormatting>
  <conditionalFormatting sqref="BB251:BB253">
    <cfRule type="cellIs" dxfId="25427" priority="2157" operator="lessThan">
      <formula>0</formula>
    </cfRule>
    <cfRule type="cellIs" dxfId="25426" priority="2158" operator="lessThan">
      <formula>-105575</formula>
    </cfRule>
  </conditionalFormatting>
  <conditionalFormatting sqref="BB251:BB253">
    <cfRule type="cellIs" dxfId="25425" priority="2155" operator="lessThan">
      <formula>0</formula>
    </cfRule>
    <cfRule type="cellIs" dxfId="25424" priority="2156" operator="lessThan">
      <formula>-105575</formula>
    </cfRule>
  </conditionalFormatting>
  <conditionalFormatting sqref="BB251:BB253">
    <cfRule type="cellIs" dxfId="25423" priority="2153" operator="lessThan">
      <formula>0</formula>
    </cfRule>
    <cfRule type="cellIs" dxfId="25422" priority="2154" operator="lessThan">
      <formula>-105575</formula>
    </cfRule>
  </conditionalFormatting>
  <conditionalFormatting sqref="BB251:BB253">
    <cfRule type="cellIs" dxfId="25421" priority="2151" operator="lessThan">
      <formula>0</formula>
    </cfRule>
    <cfRule type="cellIs" dxfId="25420" priority="2152" operator="lessThan">
      <formula>-105575</formula>
    </cfRule>
  </conditionalFormatting>
  <conditionalFormatting sqref="BB251:BB253">
    <cfRule type="cellIs" dxfId="25419" priority="2149" operator="lessThan">
      <formula>0</formula>
    </cfRule>
    <cfRule type="cellIs" dxfId="25418" priority="2150" operator="lessThan">
      <formula>-105575</formula>
    </cfRule>
  </conditionalFormatting>
  <conditionalFormatting sqref="BB251:BB253">
    <cfRule type="cellIs" dxfId="25417" priority="2147" operator="lessThan">
      <formula>0</formula>
    </cfRule>
    <cfRule type="cellIs" dxfId="25416" priority="2148" operator="lessThan">
      <formula>-105575</formula>
    </cfRule>
  </conditionalFormatting>
  <conditionalFormatting sqref="BB255:BB257">
    <cfRule type="cellIs" dxfId="25415" priority="2145" operator="lessThan">
      <formula>0</formula>
    </cfRule>
    <cfRule type="cellIs" dxfId="25414" priority="2146" operator="lessThan">
      <formula>-105575</formula>
    </cfRule>
  </conditionalFormatting>
  <conditionalFormatting sqref="BB255:BB257">
    <cfRule type="cellIs" dxfId="25413" priority="2143" operator="lessThan">
      <formula>0</formula>
    </cfRule>
    <cfRule type="cellIs" dxfId="25412" priority="2144" operator="lessThan">
      <formula>-105575</formula>
    </cfRule>
  </conditionalFormatting>
  <conditionalFormatting sqref="BB255:BB257">
    <cfRule type="cellIs" dxfId="25411" priority="2141" operator="lessThan">
      <formula>0</formula>
    </cfRule>
    <cfRule type="cellIs" dxfId="25410" priority="2142" operator="lessThan">
      <formula>-105575</formula>
    </cfRule>
  </conditionalFormatting>
  <conditionalFormatting sqref="BB255:BB257">
    <cfRule type="cellIs" dxfId="25409" priority="2139" operator="lessThan">
      <formula>0</formula>
    </cfRule>
    <cfRule type="cellIs" dxfId="25408" priority="2140" operator="lessThan">
      <formula>-105575</formula>
    </cfRule>
  </conditionalFormatting>
  <conditionalFormatting sqref="BB255:BB257">
    <cfRule type="cellIs" dxfId="25407" priority="2137" operator="lessThan">
      <formula>0</formula>
    </cfRule>
    <cfRule type="cellIs" dxfId="25406" priority="2138" operator="lessThan">
      <formula>-105575</formula>
    </cfRule>
  </conditionalFormatting>
  <conditionalFormatting sqref="BB255:BB257">
    <cfRule type="cellIs" dxfId="25405" priority="2135" operator="lessThan">
      <formula>0</formula>
    </cfRule>
    <cfRule type="cellIs" dxfId="25404" priority="2136" operator="lessThan">
      <formula>-105575</formula>
    </cfRule>
  </conditionalFormatting>
  <conditionalFormatting sqref="BB255:BB257">
    <cfRule type="cellIs" dxfId="25403" priority="2133" operator="lessThan">
      <formula>0</formula>
    </cfRule>
    <cfRule type="cellIs" dxfId="25402" priority="2134" operator="lessThan">
      <formula>-105575</formula>
    </cfRule>
  </conditionalFormatting>
  <conditionalFormatting sqref="BB255:BB257">
    <cfRule type="cellIs" dxfId="25401" priority="2131" operator="lessThan">
      <formula>0</formula>
    </cfRule>
    <cfRule type="cellIs" dxfId="25400" priority="2132" operator="lessThan">
      <formula>-105575</formula>
    </cfRule>
  </conditionalFormatting>
  <conditionalFormatting sqref="BB255:BB257">
    <cfRule type="cellIs" dxfId="25399" priority="2129" operator="lessThan">
      <formula>0</formula>
    </cfRule>
    <cfRule type="cellIs" dxfId="25398" priority="2130" operator="lessThan">
      <formula>-105575</formula>
    </cfRule>
  </conditionalFormatting>
  <conditionalFormatting sqref="BB260:BB262">
    <cfRule type="cellIs" dxfId="25397" priority="2127" operator="lessThan">
      <formula>0</formula>
    </cfRule>
    <cfRule type="cellIs" dxfId="25396" priority="2128" operator="lessThan">
      <formula>-105575</formula>
    </cfRule>
  </conditionalFormatting>
  <conditionalFormatting sqref="BB260:BB262">
    <cfRule type="cellIs" dxfId="25395" priority="2125" operator="lessThan">
      <formula>0</formula>
    </cfRule>
    <cfRule type="cellIs" dxfId="25394" priority="2126" operator="lessThan">
      <formula>-105575</formula>
    </cfRule>
  </conditionalFormatting>
  <conditionalFormatting sqref="BB260:BB262">
    <cfRule type="cellIs" dxfId="25393" priority="2123" operator="lessThan">
      <formula>0</formula>
    </cfRule>
    <cfRule type="cellIs" dxfId="25392" priority="2124" operator="lessThan">
      <formula>-105575</formula>
    </cfRule>
  </conditionalFormatting>
  <conditionalFormatting sqref="BB260:BB262">
    <cfRule type="cellIs" dxfId="25391" priority="2121" operator="lessThan">
      <formula>0</formula>
    </cfRule>
    <cfRule type="cellIs" dxfId="25390" priority="2122" operator="lessThan">
      <formula>-105575</formula>
    </cfRule>
  </conditionalFormatting>
  <conditionalFormatting sqref="BB260:BB262">
    <cfRule type="cellIs" dxfId="25389" priority="2119" operator="lessThan">
      <formula>0</formula>
    </cfRule>
    <cfRule type="cellIs" dxfId="25388" priority="2120" operator="lessThan">
      <formula>-105575</formula>
    </cfRule>
  </conditionalFormatting>
  <conditionalFormatting sqref="BB260:BB262">
    <cfRule type="cellIs" dxfId="25387" priority="2117" operator="lessThan">
      <formula>0</formula>
    </cfRule>
    <cfRule type="cellIs" dxfId="25386" priority="2118" operator="lessThan">
      <formula>-105575</formula>
    </cfRule>
  </conditionalFormatting>
  <conditionalFormatting sqref="BB260:BB262">
    <cfRule type="cellIs" dxfId="25385" priority="2115" operator="lessThan">
      <formula>0</formula>
    </cfRule>
    <cfRule type="cellIs" dxfId="25384" priority="2116" operator="lessThan">
      <formula>-105575</formula>
    </cfRule>
  </conditionalFormatting>
  <conditionalFormatting sqref="BB260:BB262">
    <cfRule type="cellIs" dxfId="25383" priority="2113" operator="lessThan">
      <formula>0</formula>
    </cfRule>
    <cfRule type="cellIs" dxfId="25382" priority="2114" operator="lessThan">
      <formula>-105575</formula>
    </cfRule>
  </conditionalFormatting>
  <conditionalFormatting sqref="BB260:BB262">
    <cfRule type="cellIs" dxfId="25381" priority="2111" operator="lessThan">
      <formula>0</formula>
    </cfRule>
    <cfRule type="cellIs" dxfId="25380" priority="2112" operator="lessThan">
      <formula>-105575</formula>
    </cfRule>
  </conditionalFormatting>
  <conditionalFormatting sqref="BB264:BB267">
    <cfRule type="cellIs" dxfId="25379" priority="2109" operator="lessThan">
      <formula>0</formula>
    </cfRule>
    <cfRule type="cellIs" dxfId="25378" priority="2110" operator="lessThan">
      <formula>-105575</formula>
    </cfRule>
  </conditionalFormatting>
  <conditionalFormatting sqref="BB264:BB267">
    <cfRule type="cellIs" dxfId="25377" priority="2107" operator="lessThan">
      <formula>0</formula>
    </cfRule>
    <cfRule type="cellIs" dxfId="25376" priority="2108" operator="lessThan">
      <formula>-105575</formula>
    </cfRule>
  </conditionalFormatting>
  <conditionalFormatting sqref="BB264:BB267">
    <cfRule type="cellIs" dxfId="25375" priority="2105" operator="lessThan">
      <formula>0</formula>
    </cfRule>
    <cfRule type="cellIs" dxfId="25374" priority="2106" operator="lessThan">
      <formula>-105575</formula>
    </cfRule>
  </conditionalFormatting>
  <conditionalFormatting sqref="BB264:BB267">
    <cfRule type="cellIs" dxfId="25373" priority="2103" operator="lessThan">
      <formula>0</formula>
    </cfRule>
    <cfRule type="cellIs" dxfId="25372" priority="2104" operator="lessThan">
      <formula>-105575</formula>
    </cfRule>
  </conditionalFormatting>
  <conditionalFormatting sqref="BB264:BB267">
    <cfRule type="cellIs" dxfId="25371" priority="2101" operator="lessThan">
      <formula>0</formula>
    </cfRule>
    <cfRule type="cellIs" dxfId="25370" priority="2102" operator="lessThan">
      <formula>-105575</formula>
    </cfRule>
  </conditionalFormatting>
  <conditionalFormatting sqref="BB264:BB267">
    <cfRule type="cellIs" dxfId="25369" priority="2099" operator="lessThan">
      <formula>0</formula>
    </cfRule>
    <cfRule type="cellIs" dxfId="25368" priority="2100" operator="lessThan">
      <formula>-105575</formula>
    </cfRule>
  </conditionalFormatting>
  <conditionalFormatting sqref="BB264:BB267">
    <cfRule type="cellIs" dxfId="25367" priority="2097" operator="lessThan">
      <formula>0</formula>
    </cfRule>
    <cfRule type="cellIs" dxfId="25366" priority="2098" operator="lessThan">
      <formula>-105575</formula>
    </cfRule>
  </conditionalFormatting>
  <conditionalFormatting sqref="BB264:BB267">
    <cfRule type="cellIs" dxfId="25365" priority="2095" operator="lessThan">
      <formula>0</formula>
    </cfRule>
    <cfRule type="cellIs" dxfId="25364" priority="2096" operator="lessThan">
      <formula>-105575</formula>
    </cfRule>
  </conditionalFormatting>
  <conditionalFormatting sqref="BB264:BB267">
    <cfRule type="cellIs" dxfId="25363" priority="2093" operator="lessThan">
      <formula>0</formula>
    </cfRule>
    <cfRule type="cellIs" dxfId="25362" priority="2094" operator="lessThan">
      <formula>-105575</formula>
    </cfRule>
  </conditionalFormatting>
  <conditionalFormatting sqref="BB270:BB272">
    <cfRule type="cellIs" dxfId="25361" priority="2091" operator="lessThan">
      <formula>0</formula>
    </cfRule>
    <cfRule type="cellIs" dxfId="25360" priority="2092" operator="lessThan">
      <formula>-105575</formula>
    </cfRule>
  </conditionalFormatting>
  <conditionalFormatting sqref="BB270:BB272">
    <cfRule type="cellIs" dxfId="25359" priority="2089" operator="lessThan">
      <formula>0</formula>
    </cfRule>
    <cfRule type="cellIs" dxfId="25358" priority="2090" operator="lessThan">
      <formula>-105575</formula>
    </cfRule>
  </conditionalFormatting>
  <conditionalFormatting sqref="BB270:BB272">
    <cfRule type="cellIs" dxfId="25357" priority="2087" operator="lessThan">
      <formula>0</formula>
    </cfRule>
    <cfRule type="cellIs" dxfId="25356" priority="2088" operator="lessThan">
      <formula>-105575</formula>
    </cfRule>
  </conditionalFormatting>
  <conditionalFormatting sqref="BB270:BB272">
    <cfRule type="cellIs" dxfId="25355" priority="2085" operator="lessThan">
      <formula>0</formula>
    </cfRule>
    <cfRule type="cellIs" dxfId="25354" priority="2086" operator="lessThan">
      <formula>-105575</formula>
    </cfRule>
  </conditionalFormatting>
  <conditionalFormatting sqref="BB270:BB272">
    <cfRule type="cellIs" dxfId="25353" priority="2083" operator="lessThan">
      <formula>0</formula>
    </cfRule>
    <cfRule type="cellIs" dxfId="25352" priority="2084" operator="lessThan">
      <formula>-105575</formula>
    </cfRule>
  </conditionalFormatting>
  <conditionalFormatting sqref="BB270:BB272">
    <cfRule type="cellIs" dxfId="25351" priority="2081" operator="lessThan">
      <formula>0</formula>
    </cfRule>
    <cfRule type="cellIs" dxfId="25350" priority="2082" operator="lessThan">
      <formula>-105575</formula>
    </cfRule>
  </conditionalFormatting>
  <conditionalFormatting sqref="BB270:BB272">
    <cfRule type="cellIs" dxfId="25349" priority="2079" operator="lessThan">
      <formula>0</formula>
    </cfRule>
    <cfRule type="cellIs" dxfId="25348" priority="2080" operator="lessThan">
      <formula>-105575</formula>
    </cfRule>
  </conditionalFormatting>
  <conditionalFormatting sqref="BB270:BB272">
    <cfRule type="cellIs" dxfId="25347" priority="2077" operator="lessThan">
      <formula>0</formula>
    </cfRule>
    <cfRule type="cellIs" dxfId="25346" priority="2078" operator="lessThan">
      <formula>-105575</formula>
    </cfRule>
  </conditionalFormatting>
  <conditionalFormatting sqref="BB270:BB272">
    <cfRule type="cellIs" dxfId="25345" priority="2075" operator="lessThan">
      <formula>0</formula>
    </cfRule>
    <cfRule type="cellIs" dxfId="25344" priority="2076" operator="lessThan">
      <formula>-105575</formula>
    </cfRule>
  </conditionalFormatting>
  <conditionalFormatting sqref="BB274:BB275">
    <cfRule type="cellIs" dxfId="25343" priority="2073" operator="lessThan">
      <formula>0</formula>
    </cfRule>
    <cfRule type="cellIs" dxfId="25342" priority="2074" operator="lessThan">
      <formula>-105575</formula>
    </cfRule>
  </conditionalFormatting>
  <conditionalFormatting sqref="BB274:BB275">
    <cfRule type="cellIs" dxfId="25341" priority="2071" operator="lessThan">
      <formula>0</formula>
    </cfRule>
    <cfRule type="cellIs" dxfId="25340" priority="2072" operator="lessThan">
      <formula>-105575</formula>
    </cfRule>
  </conditionalFormatting>
  <conditionalFormatting sqref="BB274:BB275">
    <cfRule type="cellIs" dxfId="25339" priority="2069" operator="lessThan">
      <formula>0</formula>
    </cfRule>
    <cfRule type="cellIs" dxfId="25338" priority="2070" operator="lessThan">
      <formula>-105575</formula>
    </cfRule>
  </conditionalFormatting>
  <conditionalFormatting sqref="BB274:BB275">
    <cfRule type="cellIs" dxfId="25337" priority="2067" operator="lessThan">
      <formula>0</formula>
    </cfRule>
    <cfRule type="cellIs" dxfId="25336" priority="2068" operator="lessThan">
      <formula>-105575</formula>
    </cfRule>
  </conditionalFormatting>
  <conditionalFormatting sqref="BB274:BB275">
    <cfRule type="cellIs" dxfId="25335" priority="2065" operator="lessThan">
      <formula>0</formula>
    </cfRule>
    <cfRule type="cellIs" dxfId="25334" priority="2066" operator="lessThan">
      <formula>-105575</formula>
    </cfRule>
  </conditionalFormatting>
  <conditionalFormatting sqref="BB274:BB275">
    <cfRule type="cellIs" dxfId="25333" priority="2063" operator="lessThan">
      <formula>0</formula>
    </cfRule>
    <cfRule type="cellIs" dxfId="25332" priority="2064" operator="lessThan">
      <formula>-105575</formula>
    </cfRule>
  </conditionalFormatting>
  <conditionalFormatting sqref="BB274:BB275">
    <cfRule type="cellIs" dxfId="25331" priority="2061" operator="lessThan">
      <formula>0</formula>
    </cfRule>
    <cfRule type="cellIs" dxfId="25330" priority="2062" operator="lessThan">
      <formula>-105575</formula>
    </cfRule>
  </conditionalFormatting>
  <conditionalFormatting sqref="BB274:BB275">
    <cfRule type="cellIs" dxfId="25329" priority="2059" operator="lessThan">
      <formula>0</formula>
    </cfRule>
    <cfRule type="cellIs" dxfId="25328" priority="2060" operator="lessThan">
      <formula>-105575</formula>
    </cfRule>
  </conditionalFormatting>
  <conditionalFormatting sqref="BB274:BB275">
    <cfRule type="cellIs" dxfId="25327" priority="2057" operator="lessThan">
      <formula>0</formula>
    </cfRule>
    <cfRule type="cellIs" dxfId="25326" priority="2058" operator="lessThan">
      <formula>-105575</formula>
    </cfRule>
  </conditionalFormatting>
  <conditionalFormatting sqref="BB278:BB282">
    <cfRule type="cellIs" dxfId="25325" priority="2055" operator="lessThan">
      <formula>0</formula>
    </cfRule>
    <cfRule type="cellIs" dxfId="25324" priority="2056" operator="lessThan">
      <formula>-105575</formula>
    </cfRule>
  </conditionalFormatting>
  <conditionalFormatting sqref="BB278:BB282">
    <cfRule type="cellIs" dxfId="25323" priority="2053" operator="lessThan">
      <formula>0</formula>
    </cfRule>
    <cfRule type="cellIs" dxfId="25322" priority="2054" operator="lessThan">
      <formula>-105575</formula>
    </cfRule>
  </conditionalFormatting>
  <conditionalFormatting sqref="BB278:BB282">
    <cfRule type="cellIs" dxfId="25321" priority="2051" operator="lessThan">
      <formula>0</formula>
    </cfRule>
    <cfRule type="cellIs" dxfId="25320" priority="2052" operator="lessThan">
      <formula>-105575</formula>
    </cfRule>
  </conditionalFormatting>
  <conditionalFormatting sqref="BB278:BB282">
    <cfRule type="cellIs" dxfId="25319" priority="2049" operator="lessThan">
      <formula>0</formula>
    </cfRule>
    <cfRule type="cellIs" dxfId="25318" priority="2050" operator="lessThan">
      <formula>-105575</formula>
    </cfRule>
  </conditionalFormatting>
  <conditionalFormatting sqref="BB278:BB282">
    <cfRule type="cellIs" dxfId="25317" priority="2047" operator="lessThan">
      <formula>0</formula>
    </cfRule>
    <cfRule type="cellIs" dxfId="25316" priority="2048" operator="lessThan">
      <formula>-105575</formula>
    </cfRule>
  </conditionalFormatting>
  <conditionalFormatting sqref="BB278:BB282">
    <cfRule type="cellIs" dxfId="25315" priority="2045" operator="lessThan">
      <formula>0</formula>
    </cfRule>
    <cfRule type="cellIs" dxfId="25314" priority="2046" operator="lessThan">
      <formula>-105575</formula>
    </cfRule>
  </conditionalFormatting>
  <conditionalFormatting sqref="BB278:BB282">
    <cfRule type="cellIs" dxfId="25313" priority="2043" operator="lessThan">
      <formula>0</formula>
    </cfRule>
    <cfRule type="cellIs" dxfId="25312" priority="2044" operator="lessThan">
      <formula>-105575</formula>
    </cfRule>
  </conditionalFormatting>
  <conditionalFormatting sqref="BB278:BB282">
    <cfRule type="cellIs" dxfId="25311" priority="2041" operator="lessThan">
      <formula>0</formula>
    </cfRule>
    <cfRule type="cellIs" dxfId="25310" priority="2042" operator="lessThan">
      <formula>-105575</formula>
    </cfRule>
  </conditionalFormatting>
  <conditionalFormatting sqref="BB278:BB282">
    <cfRule type="cellIs" dxfId="25309" priority="2039" operator="lessThan">
      <formula>0</formula>
    </cfRule>
    <cfRule type="cellIs" dxfId="25308" priority="2040" operator="lessThan">
      <formula>-105575</formula>
    </cfRule>
  </conditionalFormatting>
  <conditionalFormatting sqref="BB285:BB288">
    <cfRule type="cellIs" dxfId="25307" priority="2037" operator="lessThan">
      <formula>0</formula>
    </cfRule>
    <cfRule type="cellIs" dxfId="25306" priority="2038" operator="lessThan">
      <formula>-105575</formula>
    </cfRule>
  </conditionalFormatting>
  <conditionalFormatting sqref="BB285:BB288">
    <cfRule type="cellIs" dxfId="25305" priority="2035" operator="lessThan">
      <formula>0</formula>
    </cfRule>
    <cfRule type="cellIs" dxfId="25304" priority="2036" operator="lessThan">
      <formula>-105575</formula>
    </cfRule>
  </conditionalFormatting>
  <conditionalFormatting sqref="BB285:BB288">
    <cfRule type="cellIs" dxfId="25303" priority="2033" operator="lessThan">
      <formula>0</formula>
    </cfRule>
    <cfRule type="cellIs" dxfId="25302" priority="2034" operator="lessThan">
      <formula>-105575</formula>
    </cfRule>
  </conditionalFormatting>
  <conditionalFormatting sqref="BB285:BB288">
    <cfRule type="cellIs" dxfId="25301" priority="2031" operator="lessThan">
      <formula>0</formula>
    </cfRule>
    <cfRule type="cellIs" dxfId="25300" priority="2032" operator="lessThan">
      <formula>-105575</formula>
    </cfRule>
  </conditionalFormatting>
  <conditionalFormatting sqref="BB285:BB288">
    <cfRule type="cellIs" dxfId="25299" priority="2029" operator="lessThan">
      <formula>0</formula>
    </cfRule>
    <cfRule type="cellIs" dxfId="25298" priority="2030" operator="lessThan">
      <formula>-105575</formula>
    </cfRule>
  </conditionalFormatting>
  <conditionalFormatting sqref="BB285:BB288">
    <cfRule type="cellIs" dxfId="25297" priority="2027" operator="lessThan">
      <formula>0</formula>
    </cfRule>
    <cfRule type="cellIs" dxfId="25296" priority="2028" operator="lessThan">
      <formula>-105575</formula>
    </cfRule>
  </conditionalFormatting>
  <conditionalFormatting sqref="BB285:BB288">
    <cfRule type="cellIs" dxfId="25295" priority="2025" operator="lessThan">
      <formula>0</formula>
    </cfRule>
    <cfRule type="cellIs" dxfId="25294" priority="2026" operator="lessThan">
      <formula>-105575</formula>
    </cfRule>
  </conditionalFormatting>
  <conditionalFormatting sqref="BB285:BB288">
    <cfRule type="cellIs" dxfId="25293" priority="2023" operator="lessThan">
      <formula>0</formula>
    </cfRule>
    <cfRule type="cellIs" dxfId="25292" priority="2024" operator="lessThan">
      <formula>-105575</formula>
    </cfRule>
  </conditionalFormatting>
  <conditionalFormatting sqref="BB285:BB288">
    <cfRule type="cellIs" dxfId="25291" priority="2021" operator="lessThan">
      <formula>0</formula>
    </cfRule>
    <cfRule type="cellIs" dxfId="25290" priority="2022" operator="lessThan">
      <formula>-105575</formula>
    </cfRule>
  </conditionalFormatting>
  <conditionalFormatting sqref="BB203 BB220:BB221 BB235:BB243 BB231:BB233 BB212:BB213 BB225:BB226">
    <cfRule type="cellIs" dxfId="25289" priority="2019" operator="lessThan">
      <formula>0</formula>
    </cfRule>
    <cfRule type="cellIs" dxfId="25288" priority="2020" operator="lessThan">
      <formula>-105575</formula>
    </cfRule>
  </conditionalFormatting>
  <conditionalFormatting sqref="BB220 BB212:BB213 BB235:BB238 BB240:BB243 BB225:BB226 BB231:BB233">
    <cfRule type="cellIs" dxfId="25287" priority="2017" operator="lessThan">
      <formula>0</formula>
    </cfRule>
    <cfRule type="cellIs" dxfId="25286" priority="2018" operator="lessThan">
      <formula>-105575</formula>
    </cfRule>
  </conditionalFormatting>
  <conditionalFormatting sqref="BB220:BB221 BB243 BB226 BB231:BB236 BB238:BB241 BB203 BB213">
    <cfRule type="cellIs" dxfId="25285" priority="2015" operator="lessThan">
      <formula>0</formula>
    </cfRule>
    <cfRule type="cellIs" dxfId="25284" priority="2016" operator="lessThan">
      <formula>-105575</formula>
    </cfRule>
  </conditionalFormatting>
  <conditionalFormatting sqref="BB235:BB243 BB231:BB233 BB220 BB212:BB213 BB225:BB226">
    <cfRule type="cellIs" dxfId="25283" priority="2013" operator="lessThan">
      <formula>0</formula>
    </cfRule>
    <cfRule type="cellIs" dxfId="25282" priority="2014" operator="lessThan">
      <formula>-105575</formula>
    </cfRule>
  </conditionalFormatting>
  <conditionalFormatting sqref="BB220:BB221 BB237:BB243 BB203 BB231:BB235 BB212:BB213 BB225:BB226">
    <cfRule type="cellIs" dxfId="25281" priority="2011" operator="lessThan">
      <formula>0</formula>
    </cfRule>
    <cfRule type="cellIs" dxfId="25280" priority="2012" operator="lessThan">
      <formula>-105575</formula>
    </cfRule>
  </conditionalFormatting>
  <conditionalFormatting sqref="BB220:BB221 BB237:BB240 BB242:BB243 BB225:BB226 BB231:BB235">
    <cfRule type="cellIs" dxfId="25279" priority="2009" operator="lessThan">
      <formula>0</formula>
    </cfRule>
    <cfRule type="cellIs" dxfId="25278" priority="2010" operator="lessThan">
      <formula>-105575</formula>
    </cfRule>
  </conditionalFormatting>
  <conditionalFormatting sqref="BB212 BB231 BB233:BB238 BB240:BB243 BB225">
    <cfRule type="cellIs" dxfId="25277" priority="2007" operator="lessThan">
      <formula>0</formula>
    </cfRule>
    <cfRule type="cellIs" dxfId="25276" priority="2008" operator="lessThan">
      <formula>-105575</formula>
    </cfRule>
  </conditionalFormatting>
  <conditionalFormatting sqref="BB237:BB243 BB231:BB235 BB220:BB221 BB225:BB226">
    <cfRule type="cellIs" dxfId="25275" priority="2005" operator="lessThan">
      <formula>0</formula>
    </cfRule>
    <cfRule type="cellIs" dxfId="25274" priority="2006" operator="lessThan">
      <formula>-105575</formula>
    </cfRule>
  </conditionalFormatting>
  <conditionalFormatting sqref="BB233:BB237 BB231 BB239:BB243">
    <cfRule type="cellIs" dxfId="25273" priority="2003" operator="lessThan">
      <formula>0</formula>
    </cfRule>
    <cfRule type="cellIs" dxfId="25272" priority="2004" operator="lessThan">
      <formula>-105575</formula>
    </cfRule>
  </conditionalFormatting>
  <conditionalFormatting sqref="BB233:BB237 BB231 BB239:BB243">
    <cfRule type="cellIs" dxfId="25271" priority="2001" operator="lessThan">
      <formula>0</formula>
    </cfRule>
    <cfRule type="cellIs" dxfId="25270" priority="2002" operator="lessThan">
      <formula>-105575</formula>
    </cfRule>
  </conditionalFormatting>
  <conditionalFormatting sqref="BB119:BB128 BB106:BB117 BB101:BB104 BB80:BB98">
    <cfRule type="cellIs" dxfId="25269" priority="1999" operator="lessThan">
      <formula>0</formula>
    </cfRule>
    <cfRule type="cellIs" dxfId="25268" priority="2000" operator="lessThan">
      <formula>-105575</formula>
    </cfRule>
  </conditionalFormatting>
  <conditionalFormatting sqref="BB130 BB132 BB134">
    <cfRule type="cellIs" dxfId="25267" priority="1997" operator="lessThan">
      <formula>0</formula>
    </cfRule>
    <cfRule type="cellIs" dxfId="25266" priority="1998" operator="lessThan">
      <formula>-105575</formula>
    </cfRule>
  </conditionalFormatting>
  <conditionalFormatting sqref="BB130 BB132 BB134">
    <cfRule type="cellIs" dxfId="25265" priority="1995" operator="lessThan">
      <formula>0</formula>
    </cfRule>
    <cfRule type="cellIs" dxfId="25264" priority="1996" operator="lessThan">
      <formula>-105575</formula>
    </cfRule>
  </conditionalFormatting>
  <conditionalFormatting sqref="BB129 BB131 BB133 BB135">
    <cfRule type="cellIs" dxfId="25263" priority="1993" operator="lessThan">
      <formula>0</formula>
    </cfRule>
    <cfRule type="cellIs" dxfId="25262" priority="1994" operator="lessThan">
      <formula>-105575</formula>
    </cfRule>
  </conditionalFormatting>
  <conditionalFormatting sqref="BB140 BB145 BB142:BB143 BB137:BB138">
    <cfRule type="cellIs" dxfId="25261" priority="1991" operator="lessThan">
      <formula>0</formula>
    </cfRule>
    <cfRule type="cellIs" dxfId="25260" priority="1992" operator="lessThan">
      <formula>-105575</formula>
    </cfRule>
  </conditionalFormatting>
  <conditionalFormatting sqref="BB149">
    <cfRule type="cellIs" dxfId="25259" priority="1989" operator="lessThan">
      <formula>0</formula>
    </cfRule>
    <cfRule type="cellIs" dxfId="25258" priority="1990" operator="lessThan">
      <formula>-105575</formula>
    </cfRule>
  </conditionalFormatting>
  <conditionalFormatting sqref="BB129:BB138 BB140:BB149">
    <cfRule type="cellIs" dxfId="25257" priority="1987" operator="lessThan">
      <formula>0</formula>
    </cfRule>
    <cfRule type="cellIs" dxfId="25256" priority="1988" operator="lessThan">
      <formula>-105575</formula>
    </cfRule>
  </conditionalFormatting>
  <conditionalFormatting sqref="BB94:BB98 BB86:BB87 BB89:BB91 BB141:BB149 BB124:BB133 BB107:BB110 BB112:BB117 BB119:BB122 BB135:BB138 BB101:BB104 BB80:BB84">
    <cfRule type="cellIs" dxfId="25255" priority="1985" operator="lessThan">
      <formula>0</formula>
    </cfRule>
    <cfRule type="cellIs" dxfId="25254" priority="1986" operator="lessThan">
      <formula>-105575</formula>
    </cfRule>
  </conditionalFormatting>
  <conditionalFormatting sqref="BB129 BB131 BB133 BB135">
    <cfRule type="cellIs" dxfId="25253" priority="1983" operator="lessThan">
      <formula>0</formula>
    </cfRule>
    <cfRule type="cellIs" dxfId="25252" priority="1984" operator="lessThan">
      <formula>-105575</formula>
    </cfRule>
  </conditionalFormatting>
  <conditionalFormatting sqref="BB146 BB144 BB141">
    <cfRule type="cellIs" dxfId="25251" priority="1981" operator="lessThan">
      <formula>0</formula>
    </cfRule>
    <cfRule type="cellIs" dxfId="25250" priority="1982" operator="lessThan">
      <formula>-105575</formula>
    </cfRule>
  </conditionalFormatting>
  <conditionalFormatting sqref="BB146 BB144 BB141">
    <cfRule type="cellIs" dxfId="25249" priority="1979" operator="lessThan">
      <formula>0</formula>
    </cfRule>
    <cfRule type="cellIs" dxfId="25248" priority="1980" operator="lessThan">
      <formula>-105575</formula>
    </cfRule>
  </conditionalFormatting>
  <conditionalFormatting sqref="BB140 BB145 BB142:BB143 BB137:BB138">
    <cfRule type="cellIs" dxfId="25247" priority="1977" operator="lessThan">
      <formula>0</formula>
    </cfRule>
    <cfRule type="cellIs" dxfId="25246" priority="1978" operator="lessThan">
      <formula>-105575</formula>
    </cfRule>
  </conditionalFormatting>
  <conditionalFormatting sqref="BB149">
    <cfRule type="cellIs" dxfId="25245" priority="1975" operator="lessThan">
      <formula>0</formula>
    </cfRule>
    <cfRule type="cellIs" dxfId="25244" priority="1976" operator="lessThan">
      <formula>-105575</formula>
    </cfRule>
  </conditionalFormatting>
  <conditionalFormatting sqref="BB94:BB98 BB86:BB87 BB89:BB91 BB141:BB149 BB124:BB133 BB107:BB110 BB112:BB117 BB119:BB122 BB135:BB138 BB101:BB104 BB80:BB84">
    <cfRule type="cellIs" dxfId="25243" priority="1973" operator="lessThan">
      <formula>0</formula>
    </cfRule>
    <cfRule type="cellIs" dxfId="2524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5241" priority="1971" operator="lessThan">
      <formula>0</formula>
    </cfRule>
    <cfRule type="cellIs" dxfId="25240" priority="1972" operator="lessThan">
      <formula>-105575</formula>
    </cfRule>
  </conditionalFormatting>
  <conditionalFormatting sqref="BB41">
    <cfRule type="cellIs" dxfId="25239" priority="1969" operator="lessThan">
      <formula>0</formula>
    </cfRule>
    <cfRule type="cellIs" dxfId="25238" priority="1970" operator="lessThan">
      <formula>-105575</formula>
    </cfRule>
  </conditionalFormatting>
  <conditionalFormatting sqref="BB152:BB155">
    <cfRule type="cellIs" dxfId="25237" priority="1967" operator="lessThan">
      <formula>0</formula>
    </cfRule>
    <cfRule type="cellIs" dxfId="25236" priority="1968" operator="lessThan">
      <formula>-105575</formula>
    </cfRule>
  </conditionalFormatting>
  <conditionalFormatting sqref="BB152:BB155">
    <cfRule type="cellIs" dxfId="25235" priority="1965" operator="lessThan">
      <formula>0</formula>
    </cfRule>
    <cfRule type="cellIs" dxfId="25234" priority="1966" operator="lessThan">
      <formula>-105575</formula>
    </cfRule>
  </conditionalFormatting>
  <conditionalFormatting sqref="BB152:BB155">
    <cfRule type="cellIs" dxfId="25233" priority="1963" operator="lessThan">
      <formula>0</formula>
    </cfRule>
    <cfRule type="cellIs" dxfId="25232" priority="1964" operator="lessThan">
      <formula>-105575</formula>
    </cfRule>
  </conditionalFormatting>
  <conditionalFormatting sqref="BB157:BB158">
    <cfRule type="cellIs" dxfId="25231" priority="1961" operator="lessThan">
      <formula>0</formula>
    </cfRule>
    <cfRule type="cellIs" dxfId="25230" priority="1962" operator="lessThan">
      <formula>-105575</formula>
    </cfRule>
  </conditionalFormatting>
  <conditionalFormatting sqref="BB157:BB158">
    <cfRule type="cellIs" dxfId="25229" priority="1959" operator="lessThan">
      <formula>0</formula>
    </cfRule>
    <cfRule type="cellIs" dxfId="25228" priority="1960" operator="lessThan">
      <formula>-105575</formula>
    </cfRule>
  </conditionalFormatting>
  <conditionalFormatting sqref="BB157:BB158">
    <cfRule type="cellIs" dxfId="25227" priority="1957" operator="lessThan">
      <formula>0</formula>
    </cfRule>
    <cfRule type="cellIs" dxfId="25226" priority="1958" operator="lessThan">
      <formula>-105575</formula>
    </cfRule>
  </conditionalFormatting>
  <conditionalFormatting sqref="BB160:BB161">
    <cfRule type="cellIs" dxfId="25225" priority="1955" operator="lessThan">
      <formula>0</formula>
    </cfRule>
    <cfRule type="cellIs" dxfId="25224" priority="1956" operator="lessThan">
      <formula>-105575</formula>
    </cfRule>
  </conditionalFormatting>
  <conditionalFormatting sqref="BB160:BB161">
    <cfRule type="cellIs" dxfId="25223" priority="1953" operator="lessThan">
      <formula>0</formula>
    </cfRule>
    <cfRule type="cellIs" dxfId="25222" priority="1954" operator="lessThan">
      <formula>-105575</formula>
    </cfRule>
  </conditionalFormatting>
  <conditionalFormatting sqref="BB160:BB161">
    <cfRule type="cellIs" dxfId="25221" priority="1951" operator="lessThan">
      <formula>0</formula>
    </cfRule>
    <cfRule type="cellIs" dxfId="25220" priority="1952" operator="lessThan">
      <formula>-105575</formula>
    </cfRule>
  </conditionalFormatting>
  <conditionalFormatting sqref="BB164:BB167">
    <cfRule type="cellIs" dxfId="25219" priority="1949" operator="lessThan">
      <formula>0</formula>
    </cfRule>
    <cfRule type="cellIs" dxfId="25218" priority="1950" operator="lessThan">
      <formula>-105575</formula>
    </cfRule>
  </conditionalFormatting>
  <conditionalFormatting sqref="BB164:BB167">
    <cfRule type="cellIs" dxfId="25217" priority="1947" operator="lessThan">
      <formula>0</formula>
    </cfRule>
    <cfRule type="cellIs" dxfId="25216" priority="1948" operator="lessThan">
      <formula>-105575</formula>
    </cfRule>
  </conditionalFormatting>
  <conditionalFormatting sqref="BB164:BB167">
    <cfRule type="cellIs" dxfId="25215" priority="1945" operator="lessThan">
      <formula>0</formula>
    </cfRule>
    <cfRule type="cellIs" dxfId="25214" priority="1946" operator="lessThan">
      <formula>-105575</formula>
    </cfRule>
  </conditionalFormatting>
  <conditionalFormatting sqref="BB169:BB177">
    <cfRule type="cellIs" dxfId="25213" priority="1943" operator="lessThan">
      <formula>0</formula>
    </cfRule>
    <cfRule type="cellIs" dxfId="25212" priority="1944" operator="lessThan">
      <formula>-105575</formula>
    </cfRule>
  </conditionalFormatting>
  <conditionalFormatting sqref="BB169:BB177">
    <cfRule type="cellIs" dxfId="25211" priority="1941" operator="lessThan">
      <formula>0</formula>
    </cfRule>
    <cfRule type="cellIs" dxfId="25210" priority="1942" operator="lessThan">
      <formula>-105575</formula>
    </cfRule>
  </conditionalFormatting>
  <conditionalFormatting sqref="BB169:BB177">
    <cfRule type="cellIs" dxfId="25209" priority="1939" operator="lessThan">
      <formula>0</formula>
    </cfRule>
    <cfRule type="cellIs" dxfId="25208" priority="1940" operator="lessThan">
      <formula>-105575</formula>
    </cfRule>
  </conditionalFormatting>
  <conditionalFormatting sqref="BB179:BB180">
    <cfRule type="cellIs" dxfId="25207" priority="1937" operator="lessThan">
      <formula>0</formula>
    </cfRule>
    <cfRule type="cellIs" dxfId="25206" priority="1938" operator="lessThan">
      <formula>-105575</formula>
    </cfRule>
  </conditionalFormatting>
  <conditionalFormatting sqref="BB179:BB180">
    <cfRule type="cellIs" dxfId="25205" priority="1935" operator="lessThan">
      <formula>0</formula>
    </cfRule>
    <cfRule type="cellIs" dxfId="25204" priority="1936" operator="lessThan">
      <formula>-105575</formula>
    </cfRule>
  </conditionalFormatting>
  <conditionalFormatting sqref="BB179:BB180">
    <cfRule type="cellIs" dxfId="25203" priority="1933" operator="lessThan">
      <formula>0</formula>
    </cfRule>
    <cfRule type="cellIs" dxfId="25202" priority="1934" operator="lessThan">
      <formula>-105575</formula>
    </cfRule>
  </conditionalFormatting>
  <conditionalFormatting sqref="BB183:BB189">
    <cfRule type="cellIs" dxfId="25201" priority="1931" operator="lessThan">
      <formula>0</formula>
    </cfRule>
    <cfRule type="cellIs" dxfId="25200" priority="1932" operator="lessThan">
      <formula>-105575</formula>
    </cfRule>
  </conditionalFormatting>
  <conditionalFormatting sqref="BB183:BB189">
    <cfRule type="cellIs" dxfId="25199" priority="1929" operator="lessThan">
      <formula>0</formula>
    </cfRule>
    <cfRule type="cellIs" dxfId="25198" priority="1930" operator="lessThan">
      <formula>-105575</formula>
    </cfRule>
  </conditionalFormatting>
  <conditionalFormatting sqref="BB183:BB189">
    <cfRule type="cellIs" dxfId="25197" priority="1927" operator="lessThan">
      <formula>0</formula>
    </cfRule>
    <cfRule type="cellIs" dxfId="25196" priority="1928" operator="lessThan">
      <formula>-105575</formula>
    </cfRule>
  </conditionalFormatting>
  <conditionalFormatting sqref="BB191:BB192">
    <cfRule type="cellIs" dxfId="25195" priority="1925" operator="lessThan">
      <formula>0</formula>
    </cfRule>
    <cfRule type="cellIs" dxfId="25194" priority="1926" operator="lessThan">
      <formula>-105575</formula>
    </cfRule>
  </conditionalFormatting>
  <conditionalFormatting sqref="BB191:BB192">
    <cfRule type="cellIs" dxfId="25193" priority="1923" operator="lessThan">
      <formula>0</formula>
    </cfRule>
    <cfRule type="cellIs" dxfId="25192" priority="1924" operator="lessThan">
      <formula>-105575</formula>
    </cfRule>
  </conditionalFormatting>
  <conditionalFormatting sqref="BB191:BB192">
    <cfRule type="cellIs" dxfId="25191" priority="1921" operator="lessThan">
      <formula>0</formula>
    </cfRule>
    <cfRule type="cellIs" dxfId="25190" priority="1922" operator="lessThan">
      <formula>-105575</formula>
    </cfRule>
  </conditionalFormatting>
  <conditionalFormatting sqref="BB194:BB195">
    <cfRule type="cellIs" dxfId="25189" priority="1919" operator="lessThan">
      <formula>0</formula>
    </cfRule>
    <cfRule type="cellIs" dxfId="25188" priority="1920" operator="lessThan">
      <formula>-105575</formula>
    </cfRule>
  </conditionalFormatting>
  <conditionalFormatting sqref="BB194:BB195">
    <cfRule type="cellIs" dxfId="25187" priority="1917" operator="lessThan">
      <formula>0</formula>
    </cfRule>
    <cfRule type="cellIs" dxfId="25186" priority="1918" operator="lessThan">
      <formula>-105575</formula>
    </cfRule>
  </conditionalFormatting>
  <conditionalFormatting sqref="BB194:BB195">
    <cfRule type="cellIs" dxfId="25185" priority="1915" operator="lessThan">
      <formula>0</formula>
    </cfRule>
    <cfRule type="cellIs" dxfId="25184" priority="1916" operator="lessThan">
      <formula>-105575</formula>
    </cfRule>
  </conditionalFormatting>
  <conditionalFormatting sqref="BB199:BB202">
    <cfRule type="cellIs" dxfId="25183" priority="1913" operator="lessThan">
      <formula>0</formula>
    </cfRule>
    <cfRule type="cellIs" dxfId="25182" priority="1914" operator="lessThan">
      <formula>-105575</formula>
    </cfRule>
  </conditionalFormatting>
  <conditionalFormatting sqref="BB199:BB202">
    <cfRule type="cellIs" dxfId="25181" priority="1911" operator="lessThan">
      <formula>0</formula>
    </cfRule>
    <cfRule type="cellIs" dxfId="25180" priority="1912" operator="lessThan">
      <formula>-105575</formula>
    </cfRule>
  </conditionalFormatting>
  <conditionalFormatting sqref="BB199:BB202">
    <cfRule type="cellIs" dxfId="25179" priority="1909" operator="lessThan">
      <formula>0</formula>
    </cfRule>
    <cfRule type="cellIs" dxfId="25178" priority="1910" operator="lessThan">
      <formula>-105575</formula>
    </cfRule>
  </conditionalFormatting>
  <conditionalFormatting sqref="BB204:BB208">
    <cfRule type="cellIs" dxfId="25177" priority="1907" operator="lessThan">
      <formula>0</formula>
    </cfRule>
    <cfRule type="cellIs" dxfId="25176" priority="1908" operator="lessThan">
      <formula>-105575</formula>
    </cfRule>
  </conditionalFormatting>
  <conditionalFormatting sqref="BB204:BB208">
    <cfRule type="cellIs" dxfId="25175" priority="1905" operator="lessThan">
      <formula>0</formula>
    </cfRule>
    <cfRule type="cellIs" dxfId="25174" priority="1906" operator="lessThan">
      <formula>-105575</formula>
    </cfRule>
  </conditionalFormatting>
  <conditionalFormatting sqref="BB204:BB208">
    <cfRule type="cellIs" dxfId="25173" priority="1903" operator="lessThan">
      <formula>0</formula>
    </cfRule>
    <cfRule type="cellIs" dxfId="25172" priority="1904" operator="lessThan">
      <formula>-105575</formula>
    </cfRule>
  </conditionalFormatting>
  <conditionalFormatting sqref="BB210:BB211">
    <cfRule type="cellIs" dxfId="25171" priority="1901" operator="lessThan">
      <formula>0</formula>
    </cfRule>
    <cfRule type="cellIs" dxfId="25170" priority="1902" operator="lessThan">
      <formula>-105575</formula>
    </cfRule>
  </conditionalFormatting>
  <conditionalFormatting sqref="BB210:BB211">
    <cfRule type="cellIs" dxfId="25169" priority="1899" operator="lessThan">
      <formula>0</formula>
    </cfRule>
    <cfRule type="cellIs" dxfId="25168" priority="1900" operator="lessThan">
      <formula>-105575</formula>
    </cfRule>
  </conditionalFormatting>
  <conditionalFormatting sqref="BB210:BB211">
    <cfRule type="cellIs" dxfId="25167" priority="1897" operator="lessThan">
      <formula>0</formula>
    </cfRule>
    <cfRule type="cellIs" dxfId="25166" priority="1898" operator="lessThan">
      <formula>-105575</formula>
    </cfRule>
  </conditionalFormatting>
  <conditionalFormatting sqref="BB214:BB219">
    <cfRule type="cellIs" dxfId="25165" priority="1895" operator="lessThan">
      <formula>0</formula>
    </cfRule>
    <cfRule type="cellIs" dxfId="25164" priority="1896" operator="lessThan">
      <formula>-105575</formula>
    </cfRule>
  </conditionalFormatting>
  <conditionalFormatting sqref="BB214:BB219">
    <cfRule type="cellIs" dxfId="25163" priority="1893" operator="lessThan">
      <formula>0</formula>
    </cfRule>
    <cfRule type="cellIs" dxfId="25162" priority="1894" operator="lessThan">
      <formula>-105575</formula>
    </cfRule>
  </conditionalFormatting>
  <conditionalFormatting sqref="BB214:BB219">
    <cfRule type="cellIs" dxfId="25161" priority="1891" operator="lessThan">
      <formula>0</formula>
    </cfRule>
    <cfRule type="cellIs" dxfId="25160" priority="1892" operator="lessThan">
      <formula>-105575</formula>
    </cfRule>
  </conditionalFormatting>
  <conditionalFormatting sqref="BB222:BB224">
    <cfRule type="cellIs" dxfId="25159" priority="1889" operator="lessThan">
      <formula>0</formula>
    </cfRule>
    <cfRule type="cellIs" dxfId="25158" priority="1890" operator="lessThan">
      <formula>-105575</formula>
    </cfRule>
  </conditionalFormatting>
  <conditionalFormatting sqref="BB222:BB224">
    <cfRule type="cellIs" dxfId="25157" priority="1887" operator="lessThan">
      <formula>0</formula>
    </cfRule>
    <cfRule type="cellIs" dxfId="25156" priority="1888" operator="lessThan">
      <formula>-105575</formula>
    </cfRule>
  </conditionalFormatting>
  <conditionalFormatting sqref="BB222:BB224">
    <cfRule type="cellIs" dxfId="25155" priority="1885" operator="lessThan">
      <formula>0</formula>
    </cfRule>
    <cfRule type="cellIs" dxfId="25154" priority="1886" operator="lessThan">
      <formula>-105575</formula>
    </cfRule>
  </conditionalFormatting>
  <conditionalFormatting sqref="BB227:BB230">
    <cfRule type="cellIs" dxfId="25153" priority="1883" operator="lessThan">
      <formula>0</formula>
    </cfRule>
    <cfRule type="cellIs" dxfId="25152" priority="1884" operator="lessThan">
      <formula>-105575</formula>
    </cfRule>
  </conditionalFormatting>
  <conditionalFormatting sqref="BB227:BB230">
    <cfRule type="cellIs" dxfId="25151" priority="1881" operator="lessThan">
      <formula>0</formula>
    </cfRule>
    <cfRule type="cellIs" dxfId="25150" priority="1882" operator="lessThan">
      <formula>-105575</formula>
    </cfRule>
  </conditionalFormatting>
  <conditionalFormatting sqref="BB227:BB230">
    <cfRule type="cellIs" dxfId="25149" priority="1879" operator="lessThan">
      <formula>0</formula>
    </cfRule>
    <cfRule type="cellIs" dxfId="25148" priority="1880" operator="lessThan">
      <formula>-105575</formula>
    </cfRule>
  </conditionalFormatting>
  <conditionalFormatting sqref="BB203 BB220:BB221 BB235:BB243 BB231:BB233 BB212:BB213 BB225:BB226">
    <cfRule type="cellIs" dxfId="25147" priority="1877" operator="lessThan">
      <formula>0</formula>
    </cfRule>
    <cfRule type="cellIs" dxfId="25146" priority="1878" operator="lessThan">
      <formula>-105575</formula>
    </cfRule>
  </conditionalFormatting>
  <conditionalFormatting sqref="BB220 BB212:BB213 BB235:BB238 BB240:BB243 BB225:BB226 BB231:BB233">
    <cfRule type="cellIs" dxfId="25145" priority="1875" operator="lessThan">
      <formula>0</formula>
    </cfRule>
    <cfRule type="cellIs" dxfId="25144" priority="1876" operator="lessThan">
      <formula>-105575</formula>
    </cfRule>
  </conditionalFormatting>
  <conditionalFormatting sqref="BB220:BB221 BB243 BB226 BB231:BB236 BB238:BB241 BB203 BB213">
    <cfRule type="cellIs" dxfId="25143" priority="1873" operator="lessThan">
      <formula>0</formula>
    </cfRule>
    <cfRule type="cellIs" dxfId="25142" priority="1874" operator="lessThan">
      <formula>-105575</formula>
    </cfRule>
  </conditionalFormatting>
  <conditionalFormatting sqref="BB235:BB243 BB231:BB233 BB220 BB212:BB213 BB225:BB226">
    <cfRule type="cellIs" dxfId="25141" priority="1871" operator="lessThan">
      <formula>0</formula>
    </cfRule>
    <cfRule type="cellIs" dxfId="25140" priority="1872" operator="lessThan">
      <formula>-105575</formula>
    </cfRule>
  </conditionalFormatting>
  <conditionalFormatting sqref="BB220:BB221 BB237:BB243 BB203 BB231:BB235 BB212:BB213 BB225:BB226">
    <cfRule type="cellIs" dxfId="25139" priority="1869" operator="lessThan">
      <formula>0</formula>
    </cfRule>
    <cfRule type="cellIs" dxfId="25138" priority="1870" operator="lessThan">
      <formula>-105575</formula>
    </cfRule>
  </conditionalFormatting>
  <conditionalFormatting sqref="BB220:BB221 BB237:BB240 BB242:BB243 BB225:BB226 BB231:BB235">
    <cfRule type="cellIs" dxfId="25137" priority="1867" operator="lessThan">
      <formula>0</formula>
    </cfRule>
    <cfRule type="cellIs" dxfId="25136" priority="1868" operator="lessThan">
      <formula>-105575</formula>
    </cfRule>
  </conditionalFormatting>
  <conditionalFormatting sqref="BB212 BB231 BB233:BB238 BB240:BB243 BB225">
    <cfRule type="cellIs" dxfId="25135" priority="1865" operator="lessThan">
      <formula>0</formula>
    </cfRule>
    <cfRule type="cellIs" dxfId="25134" priority="1866" operator="lessThan">
      <formula>-105575</formula>
    </cfRule>
  </conditionalFormatting>
  <conditionalFormatting sqref="BB237:BB243 BB231:BB235 BB220:BB221 BB225:BB226">
    <cfRule type="cellIs" dxfId="25133" priority="1863" operator="lessThan">
      <formula>0</formula>
    </cfRule>
    <cfRule type="cellIs" dxfId="25132" priority="1864" operator="lessThan">
      <formula>-105575</formula>
    </cfRule>
  </conditionalFormatting>
  <conditionalFormatting sqref="BB233:BB237 BB231 BB239:BB243">
    <cfRule type="cellIs" dxfId="25131" priority="1861" operator="lessThan">
      <formula>0</formula>
    </cfRule>
    <cfRule type="cellIs" dxfId="25130" priority="1862" operator="lessThan">
      <formula>-105575</formula>
    </cfRule>
  </conditionalFormatting>
  <conditionalFormatting sqref="BB233:BB237 BB231 BB239:BB243">
    <cfRule type="cellIs" dxfId="25129" priority="1859" operator="lessThan">
      <formula>0</formula>
    </cfRule>
    <cfRule type="cellIs" dxfId="25128" priority="1860" operator="lessThan">
      <formula>-105575</formula>
    </cfRule>
  </conditionalFormatting>
  <conditionalFormatting sqref="BB119:BB128 BB106:BB117 BB101:BB104 BB80:BB98">
    <cfRule type="cellIs" dxfId="25127" priority="1857" operator="lessThan">
      <formula>0</formula>
    </cfRule>
    <cfRule type="cellIs" dxfId="25126" priority="1858" operator="lessThan">
      <formula>-105575</formula>
    </cfRule>
  </conditionalFormatting>
  <conditionalFormatting sqref="BB130 BB132 BB134">
    <cfRule type="cellIs" dxfId="25125" priority="1855" operator="lessThan">
      <formula>0</formula>
    </cfRule>
    <cfRule type="cellIs" dxfId="25124" priority="1856" operator="lessThan">
      <formula>-105575</formula>
    </cfRule>
  </conditionalFormatting>
  <conditionalFormatting sqref="BB130 BB132 BB134">
    <cfRule type="cellIs" dxfId="25123" priority="1853" operator="lessThan">
      <formula>0</formula>
    </cfRule>
    <cfRule type="cellIs" dxfId="25122" priority="1854" operator="lessThan">
      <formula>-105575</formula>
    </cfRule>
  </conditionalFormatting>
  <conditionalFormatting sqref="BB129 BB131 BB133 BB135">
    <cfRule type="cellIs" dxfId="25121" priority="1851" operator="lessThan">
      <formula>0</formula>
    </cfRule>
    <cfRule type="cellIs" dxfId="25120" priority="1852" operator="lessThan">
      <formula>-105575</formula>
    </cfRule>
  </conditionalFormatting>
  <conditionalFormatting sqref="BB140 BB145 BB142:BB143 BB137:BB138">
    <cfRule type="cellIs" dxfId="25119" priority="1849" operator="lessThan">
      <formula>0</formula>
    </cfRule>
    <cfRule type="cellIs" dxfId="25118" priority="1850" operator="lessThan">
      <formula>-105575</formula>
    </cfRule>
  </conditionalFormatting>
  <conditionalFormatting sqref="BB149">
    <cfRule type="cellIs" dxfId="25117" priority="1847" operator="lessThan">
      <formula>0</formula>
    </cfRule>
    <cfRule type="cellIs" dxfId="25116" priority="1848" operator="lessThan">
      <formula>-105575</formula>
    </cfRule>
  </conditionalFormatting>
  <conditionalFormatting sqref="BB129:BB138 BB140:BB149">
    <cfRule type="cellIs" dxfId="25115" priority="1845" operator="lessThan">
      <formula>0</formula>
    </cfRule>
    <cfRule type="cellIs" dxfId="25114" priority="1846" operator="lessThan">
      <formula>-105575</formula>
    </cfRule>
  </conditionalFormatting>
  <conditionalFormatting sqref="BB94:BB98 BB86:BB87 BB89:BB91 BB141:BB149 BB124:BB133 BB107:BB110 BB112:BB117 BB119:BB122 BB135:BB138 BB101:BB104 BB80:BB84">
    <cfRule type="cellIs" dxfId="25113" priority="1843" operator="lessThan">
      <formula>0</formula>
    </cfRule>
    <cfRule type="cellIs" dxfId="25112" priority="1844" operator="lessThan">
      <formula>-105575</formula>
    </cfRule>
  </conditionalFormatting>
  <conditionalFormatting sqref="BB129 BB131 BB133 BB135">
    <cfRule type="cellIs" dxfId="25111" priority="1841" operator="lessThan">
      <formula>0</formula>
    </cfRule>
    <cfRule type="cellIs" dxfId="25110" priority="1842" operator="lessThan">
      <formula>-105575</formula>
    </cfRule>
  </conditionalFormatting>
  <conditionalFormatting sqref="BB146 BB144 BB141">
    <cfRule type="cellIs" dxfId="25109" priority="1839" operator="lessThan">
      <formula>0</formula>
    </cfRule>
    <cfRule type="cellIs" dxfId="25108" priority="1840" operator="lessThan">
      <formula>-105575</formula>
    </cfRule>
  </conditionalFormatting>
  <conditionalFormatting sqref="BB146 BB144 BB141">
    <cfRule type="cellIs" dxfId="25107" priority="1837" operator="lessThan">
      <formula>0</formula>
    </cfRule>
    <cfRule type="cellIs" dxfId="25106" priority="1838" operator="lessThan">
      <formula>-105575</formula>
    </cfRule>
  </conditionalFormatting>
  <conditionalFormatting sqref="BB140 BB145 BB142:BB143 BB137:BB138">
    <cfRule type="cellIs" dxfId="25105" priority="1835" operator="lessThan">
      <formula>0</formula>
    </cfRule>
    <cfRule type="cellIs" dxfId="25104" priority="1836" operator="lessThan">
      <formula>-105575</formula>
    </cfRule>
  </conditionalFormatting>
  <conditionalFormatting sqref="BB149">
    <cfRule type="cellIs" dxfId="25103" priority="1833" operator="lessThan">
      <formula>0</formula>
    </cfRule>
    <cfRule type="cellIs" dxfId="25102" priority="1834" operator="lessThan">
      <formula>-105575</formula>
    </cfRule>
  </conditionalFormatting>
  <conditionalFormatting sqref="BB94:BB98 BB86:BB87 BB89:BB91 BB141:BB149 BB124:BB133 BB107:BB110 BB112:BB117 BB119:BB122 BB135:BB138 BB101:BB104 BB80:BB84">
    <cfRule type="cellIs" dxfId="25101" priority="1831" operator="lessThan">
      <formula>0</formula>
    </cfRule>
    <cfRule type="cellIs" dxfId="2510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5099" priority="1829" operator="lessThan">
      <formula>0</formula>
    </cfRule>
    <cfRule type="cellIs" dxfId="25098" priority="1830" operator="lessThan">
      <formula>-105575</formula>
    </cfRule>
  </conditionalFormatting>
  <conditionalFormatting sqref="BB41">
    <cfRule type="cellIs" dxfId="25097" priority="1827" operator="lessThan">
      <formula>0</formula>
    </cfRule>
    <cfRule type="cellIs" dxfId="25096" priority="1828" operator="lessThan">
      <formula>-105575</formula>
    </cfRule>
  </conditionalFormatting>
  <conditionalFormatting sqref="BB152:BB155">
    <cfRule type="cellIs" dxfId="25095" priority="1825" operator="lessThan">
      <formula>0</formula>
    </cfRule>
    <cfRule type="cellIs" dxfId="25094" priority="1826" operator="lessThan">
      <formula>-105575</formula>
    </cfRule>
  </conditionalFormatting>
  <conditionalFormatting sqref="BB152:BB155">
    <cfRule type="cellIs" dxfId="25093" priority="1823" operator="lessThan">
      <formula>0</formula>
    </cfRule>
    <cfRule type="cellIs" dxfId="25092" priority="1824" operator="lessThan">
      <formula>-105575</formula>
    </cfRule>
  </conditionalFormatting>
  <conditionalFormatting sqref="BB152:BB155">
    <cfRule type="cellIs" dxfId="25091" priority="1821" operator="lessThan">
      <formula>0</formula>
    </cfRule>
    <cfRule type="cellIs" dxfId="25090" priority="1822" operator="lessThan">
      <formula>-105575</formula>
    </cfRule>
  </conditionalFormatting>
  <conditionalFormatting sqref="BB157:BB158">
    <cfRule type="cellIs" dxfId="25089" priority="1819" operator="lessThan">
      <formula>0</formula>
    </cfRule>
    <cfRule type="cellIs" dxfId="25088" priority="1820" operator="lessThan">
      <formula>-105575</formula>
    </cfRule>
  </conditionalFormatting>
  <conditionalFormatting sqref="BB157:BB158">
    <cfRule type="cellIs" dxfId="25087" priority="1817" operator="lessThan">
      <formula>0</formula>
    </cfRule>
    <cfRule type="cellIs" dxfId="25086" priority="1818" operator="lessThan">
      <formula>-105575</formula>
    </cfRule>
  </conditionalFormatting>
  <conditionalFormatting sqref="BB157:BB158">
    <cfRule type="cellIs" dxfId="25085" priority="1815" operator="lessThan">
      <formula>0</formula>
    </cfRule>
    <cfRule type="cellIs" dxfId="25084" priority="1816" operator="lessThan">
      <formula>-105575</formula>
    </cfRule>
  </conditionalFormatting>
  <conditionalFormatting sqref="BB160:BB161">
    <cfRule type="cellIs" dxfId="25083" priority="1813" operator="lessThan">
      <formula>0</formula>
    </cfRule>
    <cfRule type="cellIs" dxfId="25082" priority="1814" operator="lessThan">
      <formula>-105575</formula>
    </cfRule>
  </conditionalFormatting>
  <conditionalFormatting sqref="BB160:BB161">
    <cfRule type="cellIs" dxfId="25081" priority="1811" operator="lessThan">
      <formula>0</formula>
    </cfRule>
    <cfRule type="cellIs" dxfId="25080" priority="1812" operator="lessThan">
      <formula>-105575</formula>
    </cfRule>
  </conditionalFormatting>
  <conditionalFormatting sqref="BB160:BB161">
    <cfRule type="cellIs" dxfId="25079" priority="1809" operator="lessThan">
      <formula>0</formula>
    </cfRule>
    <cfRule type="cellIs" dxfId="25078" priority="1810" operator="lessThan">
      <formula>-105575</formula>
    </cfRule>
  </conditionalFormatting>
  <conditionalFormatting sqref="BB164:BB167">
    <cfRule type="cellIs" dxfId="25077" priority="1807" operator="lessThan">
      <formula>0</formula>
    </cfRule>
    <cfRule type="cellIs" dxfId="25076" priority="1808" operator="lessThan">
      <formula>-105575</formula>
    </cfRule>
  </conditionalFormatting>
  <conditionalFormatting sqref="BB164:BB167">
    <cfRule type="cellIs" dxfId="25075" priority="1805" operator="lessThan">
      <formula>0</formula>
    </cfRule>
    <cfRule type="cellIs" dxfId="25074" priority="1806" operator="lessThan">
      <formula>-105575</formula>
    </cfRule>
  </conditionalFormatting>
  <conditionalFormatting sqref="BB164:BB167">
    <cfRule type="cellIs" dxfId="25073" priority="1803" operator="lessThan">
      <formula>0</formula>
    </cfRule>
    <cfRule type="cellIs" dxfId="25072" priority="1804" operator="lessThan">
      <formula>-105575</formula>
    </cfRule>
  </conditionalFormatting>
  <conditionalFormatting sqref="BB169:BB177">
    <cfRule type="cellIs" dxfId="25071" priority="1801" operator="lessThan">
      <formula>0</formula>
    </cfRule>
    <cfRule type="cellIs" dxfId="25070" priority="1802" operator="lessThan">
      <formula>-105575</formula>
    </cfRule>
  </conditionalFormatting>
  <conditionalFormatting sqref="BB169:BB177">
    <cfRule type="cellIs" dxfId="25069" priority="1799" operator="lessThan">
      <formula>0</formula>
    </cfRule>
    <cfRule type="cellIs" dxfId="25068" priority="1800" operator="lessThan">
      <formula>-105575</formula>
    </cfRule>
  </conditionalFormatting>
  <conditionalFormatting sqref="BB169:BB177">
    <cfRule type="cellIs" dxfId="25067" priority="1797" operator="lessThan">
      <formula>0</formula>
    </cfRule>
    <cfRule type="cellIs" dxfId="25066" priority="1798" operator="lessThan">
      <formula>-105575</formula>
    </cfRule>
  </conditionalFormatting>
  <conditionalFormatting sqref="BB179:BB180">
    <cfRule type="cellIs" dxfId="25065" priority="1795" operator="lessThan">
      <formula>0</formula>
    </cfRule>
    <cfRule type="cellIs" dxfId="25064" priority="1796" operator="lessThan">
      <formula>-105575</formula>
    </cfRule>
  </conditionalFormatting>
  <conditionalFormatting sqref="BB179:BB180">
    <cfRule type="cellIs" dxfId="25063" priority="1793" operator="lessThan">
      <formula>0</formula>
    </cfRule>
    <cfRule type="cellIs" dxfId="25062" priority="1794" operator="lessThan">
      <formula>-105575</formula>
    </cfRule>
  </conditionalFormatting>
  <conditionalFormatting sqref="BB179:BB180">
    <cfRule type="cellIs" dxfId="25061" priority="1791" operator="lessThan">
      <formula>0</formula>
    </cfRule>
    <cfRule type="cellIs" dxfId="25060" priority="1792" operator="lessThan">
      <formula>-105575</formula>
    </cfRule>
  </conditionalFormatting>
  <conditionalFormatting sqref="BB183:BB189">
    <cfRule type="cellIs" dxfId="25059" priority="1789" operator="lessThan">
      <formula>0</formula>
    </cfRule>
    <cfRule type="cellIs" dxfId="25058" priority="1790" operator="lessThan">
      <formula>-105575</formula>
    </cfRule>
  </conditionalFormatting>
  <conditionalFormatting sqref="BB183:BB189">
    <cfRule type="cellIs" dxfId="25057" priority="1787" operator="lessThan">
      <formula>0</formula>
    </cfRule>
    <cfRule type="cellIs" dxfId="25056" priority="1788" operator="lessThan">
      <formula>-105575</formula>
    </cfRule>
  </conditionalFormatting>
  <conditionalFormatting sqref="BB183:BB189">
    <cfRule type="cellIs" dxfId="25055" priority="1785" operator="lessThan">
      <formula>0</formula>
    </cfRule>
    <cfRule type="cellIs" dxfId="25054" priority="1786" operator="lessThan">
      <formula>-105575</formula>
    </cfRule>
  </conditionalFormatting>
  <conditionalFormatting sqref="BB191:BB192">
    <cfRule type="cellIs" dxfId="25053" priority="1783" operator="lessThan">
      <formula>0</formula>
    </cfRule>
    <cfRule type="cellIs" dxfId="25052" priority="1784" operator="lessThan">
      <formula>-105575</formula>
    </cfRule>
  </conditionalFormatting>
  <conditionalFormatting sqref="BB191:BB192">
    <cfRule type="cellIs" dxfId="25051" priority="1781" operator="lessThan">
      <formula>0</formula>
    </cfRule>
    <cfRule type="cellIs" dxfId="25050" priority="1782" operator="lessThan">
      <formula>-105575</formula>
    </cfRule>
  </conditionalFormatting>
  <conditionalFormatting sqref="BB191:BB192">
    <cfRule type="cellIs" dxfId="25049" priority="1779" operator="lessThan">
      <formula>0</formula>
    </cfRule>
    <cfRule type="cellIs" dxfId="25048" priority="1780" operator="lessThan">
      <formula>-105575</formula>
    </cfRule>
  </conditionalFormatting>
  <conditionalFormatting sqref="BB194:BB195">
    <cfRule type="cellIs" dxfId="25047" priority="1777" operator="lessThan">
      <formula>0</formula>
    </cfRule>
    <cfRule type="cellIs" dxfId="25046" priority="1778" operator="lessThan">
      <formula>-105575</formula>
    </cfRule>
  </conditionalFormatting>
  <conditionalFormatting sqref="BB194:BB195">
    <cfRule type="cellIs" dxfId="25045" priority="1775" operator="lessThan">
      <formula>0</formula>
    </cfRule>
    <cfRule type="cellIs" dxfId="25044" priority="1776" operator="lessThan">
      <formula>-105575</formula>
    </cfRule>
  </conditionalFormatting>
  <conditionalFormatting sqref="BB194:BB195">
    <cfRule type="cellIs" dxfId="25043" priority="1773" operator="lessThan">
      <formula>0</formula>
    </cfRule>
    <cfRule type="cellIs" dxfId="25042" priority="1774" operator="lessThan">
      <formula>-105575</formula>
    </cfRule>
  </conditionalFormatting>
  <conditionalFormatting sqref="BB199:BB202">
    <cfRule type="cellIs" dxfId="25041" priority="1771" operator="lessThan">
      <formula>0</formula>
    </cfRule>
    <cfRule type="cellIs" dxfId="25040" priority="1772" operator="lessThan">
      <formula>-105575</formula>
    </cfRule>
  </conditionalFormatting>
  <conditionalFormatting sqref="BB199:BB202">
    <cfRule type="cellIs" dxfId="25039" priority="1769" operator="lessThan">
      <formula>0</formula>
    </cfRule>
    <cfRule type="cellIs" dxfId="25038" priority="1770" operator="lessThan">
      <formula>-105575</formula>
    </cfRule>
  </conditionalFormatting>
  <conditionalFormatting sqref="BB199:BB202">
    <cfRule type="cellIs" dxfId="25037" priority="1767" operator="lessThan">
      <formula>0</formula>
    </cfRule>
    <cfRule type="cellIs" dxfId="25036" priority="1768" operator="lessThan">
      <formula>-105575</formula>
    </cfRule>
  </conditionalFormatting>
  <conditionalFormatting sqref="BB204:BB208">
    <cfRule type="cellIs" dxfId="25035" priority="1765" operator="lessThan">
      <formula>0</formula>
    </cfRule>
    <cfRule type="cellIs" dxfId="25034" priority="1766" operator="lessThan">
      <formula>-105575</formula>
    </cfRule>
  </conditionalFormatting>
  <conditionalFormatting sqref="BB204:BB208">
    <cfRule type="cellIs" dxfId="25033" priority="1763" operator="lessThan">
      <formula>0</formula>
    </cfRule>
    <cfRule type="cellIs" dxfId="25032" priority="1764" operator="lessThan">
      <formula>-105575</formula>
    </cfRule>
  </conditionalFormatting>
  <conditionalFormatting sqref="BB204:BB208">
    <cfRule type="cellIs" dxfId="25031" priority="1761" operator="lessThan">
      <formula>0</formula>
    </cfRule>
    <cfRule type="cellIs" dxfId="25030" priority="1762" operator="lessThan">
      <formula>-105575</formula>
    </cfRule>
  </conditionalFormatting>
  <conditionalFormatting sqref="BB210:BB211">
    <cfRule type="cellIs" dxfId="25029" priority="1759" operator="lessThan">
      <formula>0</formula>
    </cfRule>
    <cfRule type="cellIs" dxfId="25028" priority="1760" operator="lessThan">
      <formula>-105575</formula>
    </cfRule>
  </conditionalFormatting>
  <conditionalFormatting sqref="BB210:BB211">
    <cfRule type="cellIs" dxfId="25027" priority="1757" operator="lessThan">
      <formula>0</formula>
    </cfRule>
    <cfRule type="cellIs" dxfId="25026" priority="1758" operator="lessThan">
      <formula>-105575</formula>
    </cfRule>
  </conditionalFormatting>
  <conditionalFormatting sqref="BB210:BB211">
    <cfRule type="cellIs" dxfId="25025" priority="1755" operator="lessThan">
      <formula>0</formula>
    </cfRule>
    <cfRule type="cellIs" dxfId="25024" priority="1756" operator="lessThan">
      <formula>-105575</formula>
    </cfRule>
  </conditionalFormatting>
  <conditionalFormatting sqref="BB214:BB219">
    <cfRule type="cellIs" dxfId="25023" priority="1753" operator="lessThan">
      <formula>0</formula>
    </cfRule>
    <cfRule type="cellIs" dxfId="25022" priority="1754" operator="lessThan">
      <formula>-105575</formula>
    </cfRule>
  </conditionalFormatting>
  <conditionalFormatting sqref="BB214:BB219">
    <cfRule type="cellIs" dxfId="25021" priority="1751" operator="lessThan">
      <formula>0</formula>
    </cfRule>
    <cfRule type="cellIs" dxfId="25020" priority="1752" operator="lessThan">
      <formula>-105575</formula>
    </cfRule>
  </conditionalFormatting>
  <conditionalFormatting sqref="BB214:BB219">
    <cfRule type="cellIs" dxfId="25019" priority="1749" operator="lessThan">
      <formula>0</formula>
    </cfRule>
    <cfRule type="cellIs" dxfId="25018" priority="1750" operator="lessThan">
      <formula>-105575</formula>
    </cfRule>
  </conditionalFormatting>
  <conditionalFormatting sqref="BB222:BB224">
    <cfRule type="cellIs" dxfId="25017" priority="1747" operator="lessThan">
      <formula>0</formula>
    </cfRule>
    <cfRule type="cellIs" dxfId="25016" priority="1748" operator="lessThan">
      <formula>-105575</formula>
    </cfRule>
  </conditionalFormatting>
  <conditionalFormatting sqref="BB222:BB224">
    <cfRule type="cellIs" dxfId="25015" priority="1745" operator="lessThan">
      <formula>0</formula>
    </cfRule>
    <cfRule type="cellIs" dxfId="25014" priority="1746" operator="lessThan">
      <formula>-105575</formula>
    </cfRule>
  </conditionalFormatting>
  <conditionalFormatting sqref="BB222:BB224">
    <cfRule type="cellIs" dxfId="25013" priority="1743" operator="lessThan">
      <formula>0</formula>
    </cfRule>
    <cfRule type="cellIs" dxfId="25012" priority="1744" operator="lessThan">
      <formula>-105575</formula>
    </cfRule>
  </conditionalFormatting>
  <conditionalFormatting sqref="BB227:BB230">
    <cfRule type="cellIs" dxfId="25011" priority="1741" operator="lessThan">
      <formula>0</formula>
    </cfRule>
    <cfRule type="cellIs" dxfId="25010" priority="1742" operator="lessThan">
      <formula>-105575</formula>
    </cfRule>
  </conditionalFormatting>
  <conditionalFormatting sqref="BB227:BB230">
    <cfRule type="cellIs" dxfId="25009" priority="1739" operator="lessThan">
      <formula>0</formula>
    </cfRule>
    <cfRule type="cellIs" dxfId="25008" priority="1740" operator="lessThan">
      <formula>-105575</formula>
    </cfRule>
  </conditionalFormatting>
  <conditionalFormatting sqref="BB227:BB230">
    <cfRule type="cellIs" dxfId="25007" priority="1737" operator="lessThan">
      <formula>0</formula>
    </cfRule>
    <cfRule type="cellIs" dxfId="25006" priority="1738" operator="lessThan">
      <formula>-105575</formula>
    </cfRule>
  </conditionalFormatting>
  <conditionalFormatting sqref="BB246:BB249">
    <cfRule type="cellIs" dxfId="25005" priority="1735" operator="lessThan">
      <formula>0</formula>
    </cfRule>
    <cfRule type="cellIs" dxfId="25004" priority="1736" operator="lessThan">
      <formula>-105575</formula>
    </cfRule>
  </conditionalFormatting>
  <conditionalFormatting sqref="BB246:BB249">
    <cfRule type="cellIs" dxfId="25003" priority="1733" operator="lessThan">
      <formula>0</formula>
    </cfRule>
    <cfRule type="cellIs" dxfId="25002" priority="1734" operator="lessThan">
      <formula>-105575</formula>
    </cfRule>
  </conditionalFormatting>
  <conditionalFormatting sqref="BB246:BB249">
    <cfRule type="cellIs" dxfId="25001" priority="1731" operator="lessThan">
      <formula>0</formula>
    </cfRule>
    <cfRule type="cellIs" dxfId="25000" priority="1732" operator="lessThan">
      <formula>-105575</formula>
    </cfRule>
  </conditionalFormatting>
  <conditionalFormatting sqref="BB246:BB249">
    <cfRule type="cellIs" dxfId="24999" priority="1729" operator="lessThan">
      <formula>0</formula>
    </cfRule>
    <cfRule type="cellIs" dxfId="24998" priority="1730" operator="lessThan">
      <formula>-105575</formula>
    </cfRule>
  </conditionalFormatting>
  <conditionalFormatting sqref="BB246:BB249">
    <cfRule type="cellIs" dxfId="24997" priority="1727" operator="lessThan">
      <formula>0</formula>
    </cfRule>
    <cfRule type="cellIs" dxfId="24996" priority="1728" operator="lessThan">
      <formula>-105575</formula>
    </cfRule>
  </conditionalFormatting>
  <conditionalFormatting sqref="BB246:BB249">
    <cfRule type="cellIs" dxfId="24995" priority="1725" operator="lessThan">
      <formula>0</formula>
    </cfRule>
    <cfRule type="cellIs" dxfId="24994" priority="1726" operator="lessThan">
      <formula>-105575</formula>
    </cfRule>
  </conditionalFormatting>
  <conditionalFormatting sqref="BB246:BB249">
    <cfRule type="cellIs" dxfId="24993" priority="1723" operator="lessThan">
      <formula>0</formula>
    </cfRule>
    <cfRule type="cellIs" dxfId="24992" priority="1724" operator="lessThan">
      <formula>-105575</formula>
    </cfRule>
  </conditionalFormatting>
  <conditionalFormatting sqref="BB246:BB249">
    <cfRule type="cellIs" dxfId="24991" priority="1721" operator="lessThan">
      <formula>0</formula>
    </cfRule>
    <cfRule type="cellIs" dxfId="24990" priority="1722" operator="lessThan">
      <formula>-105575</formula>
    </cfRule>
  </conditionalFormatting>
  <conditionalFormatting sqref="BB246:BB249">
    <cfRule type="cellIs" dxfId="24989" priority="1719" operator="lessThan">
      <formula>0</formula>
    </cfRule>
    <cfRule type="cellIs" dxfId="24988" priority="1720" operator="lessThan">
      <formula>-105575</formula>
    </cfRule>
  </conditionalFormatting>
  <conditionalFormatting sqref="BB251:BB253">
    <cfRule type="cellIs" dxfId="24987" priority="1717" operator="lessThan">
      <formula>0</formula>
    </cfRule>
    <cfRule type="cellIs" dxfId="24986" priority="1718" operator="lessThan">
      <formula>-105575</formula>
    </cfRule>
  </conditionalFormatting>
  <conditionalFormatting sqref="BB251:BB253">
    <cfRule type="cellIs" dxfId="24985" priority="1715" operator="lessThan">
      <formula>0</formula>
    </cfRule>
    <cfRule type="cellIs" dxfId="24984" priority="1716" operator="lessThan">
      <formula>-105575</formula>
    </cfRule>
  </conditionalFormatting>
  <conditionalFormatting sqref="BB251:BB253">
    <cfRule type="cellIs" dxfId="24983" priority="1713" operator="lessThan">
      <formula>0</formula>
    </cfRule>
    <cfRule type="cellIs" dxfId="24982" priority="1714" operator="lessThan">
      <formula>-105575</formula>
    </cfRule>
  </conditionalFormatting>
  <conditionalFormatting sqref="BB251:BB253">
    <cfRule type="cellIs" dxfId="24981" priority="1711" operator="lessThan">
      <formula>0</formula>
    </cfRule>
    <cfRule type="cellIs" dxfId="24980" priority="1712" operator="lessThan">
      <formula>-105575</formula>
    </cfRule>
  </conditionalFormatting>
  <conditionalFormatting sqref="BB251:BB253">
    <cfRule type="cellIs" dxfId="24979" priority="1709" operator="lessThan">
      <formula>0</formula>
    </cfRule>
    <cfRule type="cellIs" dxfId="24978" priority="1710" operator="lessThan">
      <formula>-105575</formula>
    </cfRule>
  </conditionalFormatting>
  <conditionalFormatting sqref="BB251:BB253">
    <cfRule type="cellIs" dxfId="24977" priority="1707" operator="lessThan">
      <formula>0</formula>
    </cfRule>
    <cfRule type="cellIs" dxfId="24976" priority="1708" operator="lessThan">
      <formula>-105575</formula>
    </cfRule>
  </conditionalFormatting>
  <conditionalFormatting sqref="BB251:BB253">
    <cfRule type="cellIs" dxfId="24975" priority="1705" operator="lessThan">
      <formula>0</formula>
    </cfRule>
    <cfRule type="cellIs" dxfId="24974" priority="1706" operator="lessThan">
      <formula>-105575</formula>
    </cfRule>
  </conditionalFormatting>
  <conditionalFormatting sqref="BB251:BB253">
    <cfRule type="cellIs" dxfId="24973" priority="1703" operator="lessThan">
      <formula>0</formula>
    </cfRule>
    <cfRule type="cellIs" dxfId="24972" priority="1704" operator="lessThan">
      <formula>-105575</formula>
    </cfRule>
  </conditionalFormatting>
  <conditionalFormatting sqref="BB251:BB253">
    <cfRule type="cellIs" dxfId="24971" priority="1701" operator="lessThan">
      <formula>0</formula>
    </cfRule>
    <cfRule type="cellIs" dxfId="24970" priority="1702" operator="lessThan">
      <formula>-105575</formula>
    </cfRule>
  </conditionalFormatting>
  <conditionalFormatting sqref="BB255:BB257">
    <cfRule type="cellIs" dxfId="24969" priority="1699" operator="lessThan">
      <formula>0</formula>
    </cfRule>
    <cfRule type="cellIs" dxfId="24968" priority="1700" operator="lessThan">
      <formula>-105575</formula>
    </cfRule>
  </conditionalFormatting>
  <conditionalFormatting sqref="BB255:BB257">
    <cfRule type="cellIs" dxfId="24967" priority="1697" operator="lessThan">
      <formula>0</formula>
    </cfRule>
    <cfRule type="cellIs" dxfId="24966" priority="1698" operator="lessThan">
      <formula>-105575</formula>
    </cfRule>
  </conditionalFormatting>
  <conditionalFormatting sqref="BB255:BB257">
    <cfRule type="cellIs" dxfId="24965" priority="1695" operator="lessThan">
      <formula>0</formula>
    </cfRule>
    <cfRule type="cellIs" dxfId="24964" priority="1696" operator="lessThan">
      <formula>-105575</formula>
    </cfRule>
  </conditionalFormatting>
  <conditionalFormatting sqref="BB255:BB257">
    <cfRule type="cellIs" dxfId="24963" priority="1693" operator="lessThan">
      <formula>0</formula>
    </cfRule>
    <cfRule type="cellIs" dxfId="24962" priority="1694" operator="lessThan">
      <formula>-105575</formula>
    </cfRule>
  </conditionalFormatting>
  <conditionalFormatting sqref="BB255:BB257">
    <cfRule type="cellIs" dxfId="24961" priority="1691" operator="lessThan">
      <formula>0</formula>
    </cfRule>
    <cfRule type="cellIs" dxfId="24960" priority="1692" operator="lessThan">
      <formula>-105575</formula>
    </cfRule>
  </conditionalFormatting>
  <conditionalFormatting sqref="BB255:BB257">
    <cfRule type="cellIs" dxfId="24959" priority="1689" operator="lessThan">
      <formula>0</formula>
    </cfRule>
    <cfRule type="cellIs" dxfId="24958" priority="1690" operator="lessThan">
      <formula>-105575</formula>
    </cfRule>
  </conditionalFormatting>
  <conditionalFormatting sqref="BB255:BB257">
    <cfRule type="cellIs" dxfId="24957" priority="1687" operator="lessThan">
      <formula>0</formula>
    </cfRule>
    <cfRule type="cellIs" dxfId="24956" priority="1688" operator="lessThan">
      <formula>-105575</formula>
    </cfRule>
  </conditionalFormatting>
  <conditionalFormatting sqref="BB255:BB257">
    <cfRule type="cellIs" dxfId="24955" priority="1685" operator="lessThan">
      <formula>0</formula>
    </cfRule>
    <cfRule type="cellIs" dxfId="24954" priority="1686" operator="lessThan">
      <formula>-105575</formula>
    </cfRule>
  </conditionalFormatting>
  <conditionalFormatting sqref="BB255:BB257">
    <cfRule type="cellIs" dxfId="24953" priority="1683" operator="lessThan">
      <formula>0</formula>
    </cfRule>
    <cfRule type="cellIs" dxfId="24952" priority="1684" operator="lessThan">
      <formula>-105575</formula>
    </cfRule>
  </conditionalFormatting>
  <conditionalFormatting sqref="BB260:BB262">
    <cfRule type="cellIs" dxfId="24951" priority="1681" operator="lessThan">
      <formula>0</formula>
    </cfRule>
    <cfRule type="cellIs" dxfId="24950" priority="1682" operator="lessThan">
      <formula>-105575</formula>
    </cfRule>
  </conditionalFormatting>
  <conditionalFormatting sqref="BB260:BB262">
    <cfRule type="cellIs" dxfId="24949" priority="1679" operator="lessThan">
      <formula>0</formula>
    </cfRule>
    <cfRule type="cellIs" dxfId="24948" priority="1680" operator="lessThan">
      <formula>-105575</formula>
    </cfRule>
  </conditionalFormatting>
  <conditionalFormatting sqref="BB260:BB262">
    <cfRule type="cellIs" dxfId="24947" priority="1677" operator="lessThan">
      <formula>0</formula>
    </cfRule>
    <cfRule type="cellIs" dxfId="24946" priority="1678" operator="lessThan">
      <formula>-105575</formula>
    </cfRule>
  </conditionalFormatting>
  <conditionalFormatting sqref="BB260:BB262">
    <cfRule type="cellIs" dxfId="24945" priority="1675" operator="lessThan">
      <formula>0</formula>
    </cfRule>
    <cfRule type="cellIs" dxfId="24944" priority="1676" operator="lessThan">
      <formula>-105575</formula>
    </cfRule>
  </conditionalFormatting>
  <conditionalFormatting sqref="BB260:BB262">
    <cfRule type="cellIs" dxfId="24943" priority="1673" operator="lessThan">
      <formula>0</formula>
    </cfRule>
    <cfRule type="cellIs" dxfId="24942" priority="1674" operator="lessThan">
      <formula>-105575</formula>
    </cfRule>
  </conditionalFormatting>
  <conditionalFormatting sqref="BB260:BB262">
    <cfRule type="cellIs" dxfId="24941" priority="1671" operator="lessThan">
      <formula>0</formula>
    </cfRule>
    <cfRule type="cellIs" dxfId="24940" priority="1672" operator="lessThan">
      <formula>-105575</formula>
    </cfRule>
  </conditionalFormatting>
  <conditionalFormatting sqref="BB260:BB262">
    <cfRule type="cellIs" dxfId="24939" priority="1669" operator="lessThan">
      <formula>0</formula>
    </cfRule>
    <cfRule type="cellIs" dxfId="24938" priority="1670" operator="lessThan">
      <formula>-105575</formula>
    </cfRule>
  </conditionalFormatting>
  <conditionalFormatting sqref="BB260:BB262">
    <cfRule type="cellIs" dxfId="24937" priority="1667" operator="lessThan">
      <formula>0</formula>
    </cfRule>
    <cfRule type="cellIs" dxfId="24936" priority="1668" operator="lessThan">
      <formula>-105575</formula>
    </cfRule>
  </conditionalFormatting>
  <conditionalFormatting sqref="BB260:BB262">
    <cfRule type="cellIs" dxfId="24935" priority="1665" operator="lessThan">
      <formula>0</formula>
    </cfRule>
    <cfRule type="cellIs" dxfId="24934" priority="1666" operator="lessThan">
      <formula>-105575</formula>
    </cfRule>
  </conditionalFormatting>
  <conditionalFormatting sqref="BB264:BB267">
    <cfRule type="cellIs" dxfId="24933" priority="1663" operator="lessThan">
      <formula>0</formula>
    </cfRule>
    <cfRule type="cellIs" dxfId="24932" priority="1664" operator="lessThan">
      <formula>-105575</formula>
    </cfRule>
  </conditionalFormatting>
  <conditionalFormatting sqref="BB264:BB267">
    <cfRule type="cellIs" dxfId="24931" priority="1661" operator="lessThan">
      <formula>0</formula>
    </cfRule>
    <cfRule type="cellIs" dxfId="24930" priority="1662" operator="lessThan">
      <formula>-105575</formula>
    </cfRule>
  </conditionalFormatting>
  <conditionalFormatting sqref="BB264:BB267">
    <cfRule type="cellIs" dxfId="24929" priority="1659" operator="lessThan">
      <formula>0</formula>
    </cfRule>
    <cfRule type="cellIs" dxfId="24928" priority="1660" operator="lessThan">
      <formula>-105575</formula>
    </cfRule>
  </conditionalFormatting>
  <conditionalFormatting sqref="BB264:BB267">
    <cfRule type="cellIs" dxfId="24927" priority="1657" operator="lessThan">
      <formula>0</formula>
    </cfRule>
    <cfRule type="cellIs" dxfId="24926" priority="1658" operator="lessThan">
      <formula>-105575</formula>
    </cfRule>
  </conditionalFormatting>
  <conditionalFormatting sqref="BB264:BB267">
    <cfRule type="cellIs" dxfId="24925" priority="1655" operator="lessThan">
      <formula>0</formula>
    </cfRule>
    <cfRule type="cellIs" dxfId="24924" priority="1656" operator="lessThan">
      <formula>-105575</formula>
    </cfRule>
  </conditionalFormatting>
  <conditionalFormatting sqref="BB264:BB267">
    <cfRule type="cellIs" dxfId="24923" priority="1653" operator="lessThan">
      <formula>0</formula>
    </cfRule>
    <cfRule type="cellIs" dxfId="24922" priority="1654" operator="lessThan">
      <formula>-105575</formula>
    </cfRule>
  </conditionalFormatting>
  <conditionalFormatting sqref="BB264:BB267">
    <cfRule type="cellIs" dxfId="24921" priority="1651" operator="lessThan">
      <formula>0</formula>
    </cfRule>
    <cfRule type="cellIs" dxfId="24920" priority="1652" operator="lessThan">
      <formula>-105575</formula>
    </cfRule>
  </conditionalFormatting>
  <conditionalFormatting sqref="BB264:BB267">
    <cfRule type="cellIs" dxfId="24919" priority="1649" operator="lessThan">
      <formula>0</formula>
    </cfRule>
    <cfRule type="cellIs" dxfId="24918" priority="1650" operator="lessThan">
      <formula>-105575</formula>
    </cfRule>
  </conditionalFormatting>
  <conditionalFormatting sqref="BB264:BB267">
    <cfRule type="cellIs" dxfId="24917" priority="1647" operator="lessThan">
      <formula>0</formula>
    </cfRule>
    <cfRule type="cellIs" dxfId="24916" priority="1648" operator="lessThan">
      <formula>-105575</formula>
    </cfRule>
  </conditionalFormatting>
  <conditionalFormatting sqref="BB270:BB272">
    <cfRule type="cellIs" dxfId="24915" priority="1645" operator="lessThan">
      <formula>0</formula>
    </cfRule>
    <cfRule type="cellIs" dxfId="24914" priority="1646" operator="lessThan">
      <formula>-105575</formula>
    </cfRule>
  </conditionalFormatting>
  <conditionalFormatting sqref="BB270:BB272">
    <cfRule type="cellIs" dxfId="24913" priority="1643" operator="lessThan">
      <formula>0</formula>
    </cfRule>
    <cfRule type="cellIs" dxfId="24912" priority="1644" operator="lessThan">
      <formula>-105575</formula>
    </cfRule>
  </conditionalFormatting>
  <conditionalFormatting sqref="BB270:BB272">
    <cfRule type="cellIs" dxfId="24911" priority="1641" operator="lessThan">
      <formula>0</formula>
    </cfRule>
    <cfRule type="cellIs" dxfId="24910" priority="1642" operator="lessThan">
      <formula>-105575</formula>
    </cfRule>
  </conditionalFormatting>
  <conditionalFormatting sqref="BB270:BB272">
    <cfRule type="cellIs" dxfId="24909" priority="1639" operator="lessThan">
      <formula>0</formula>
    </cfRule>
    <cfRule type="cellIs" dxfId="24908" priority="1640" operator="lessThan">
      <formula>-105575</formula>
    </cfRule>
  </conditionalFormatting>
  <conditionalFormatting sqref="BB270:BB272">
    <cfRule type="cellIs" dxfId="24907" priority="1637" operator="lessThan">
      <formula>0</formula>
    </cfRule>
    <cfRule type="cellIs" dxfId="24906" priority="1638" operator="lessThan">
      <formula>-105575</formula>
    </cfRule>
  </conditionalFormatting>
  <conditionalFormatting sqref="BB270:BB272">
    <cfRule type="cellIs" dxfId="24905" priority="1635" operator="lessThan">
      <formula>0</formula>
    </cfRule>
    <cfRule type="cellIs" dxfId="24904" priority="1636" operator="lessThan">
      <formula>-105575</formula>
    </cfRule>
  </conditionalFormatting>
  <conditionalFormatting sqref="BB270:BB272">
    <cfRule type="cellIs" dxfId="24903" priority="1633" operator="lessThan">
      <formula>0</formula>
    </cfRule>
    <cfRule type="cellIs" dxfId="24902" priority="1634" operator="lessThan">
      <formula>-105575</formula>
    </cfRule>
  </conditionalFormatting>
  <conditionalFormatting sqref="BB270:BB272">
    <cfRule type="cellIs" dxfId="24901" priority="1631" operator="lessThan">
      <formula>0</formula>
    </cfRule>
    <cfRule type="cellIs" dxfId="24900" priority="1632" operator="lessThan">
      <formula>-105575</formula>
    </cfRule>
  </conditionalFormatting>
  <conditionalFormatting sqref="BB270:BB272">
    <cfRule type="cellIs" dxfId="24899" priority="1629" operator="lessThan">
      <formula>0</formula>
    </cfRule>
    <cfRule type="cellIs" dxfId="24898" priority="1630" operator="lessThan">
      <formula>-105575</formula>
    </cfRule>
  </conditionalFormatting>
  <conditionalFormatting sqref="BB274:BB275">
    <cfRule type="cellIs" dxfId="24897" priority="1627" operator="lessThan">
      <formula>0</formula>
    </cfRule>
    <cfRule type="cellIs" dxfId="24896" priority="1628" operator="lessThan">
      <formula>-105575</formula>
    </cfRule>
  </conditionalFormatting>
  <conditionalFormatting sqref="BB274:BB275">
    <cfRule type="cellIs" dxfId="24895" priority="1625" operator="lessThan">
      <formula>0</formula>
    </cfRule>
    <cfRule type="cellIs" dxfId="24894" priority="1626" operator="lessThan">
      <formula>-105575</formula>
    </cfRule>
  </conditionalFormatting>
  <conditionalFormatting sqref="BB274:BB275">
    <cfRule type="cellIs" dxfId="24893" priority="1623" operator="lessThan">
      <formula>0</formula>
    </cfRule>
    <cfRule type="cellIs" dxfId="24892" priority="1624" operator="lessThan">
      <formula>-105575</formula>
    </cfRule>
  </conditionalFormatting>
  <conditionalFormatting sqref="BB274:BB275">
    <cfRule type="cellIs" dxfId="24891" priority="1621" operator="lessThan">
      <formula>0</formula>
    </cfRule>
    <cfRule type="cellIs" dxfId="24890" priority="1622" operator="lessThan">
      <formula>-105575</formula>
    </cfRule>
  </conditionalFormatting>
  <conditionalFormatting sqref="BB274:BB275">
    <cfRule type="cellIs" dxfId="24889" priority="1619" operator="lessThan">
      <formula>0</formula>
    </cfRule>
    <cfRule type="cellIs" dxfId="24888" priority="1620" operator="lessThan">
      <formula>-105575</formula>
    </cfRule>
  </conditionalFormatting>
  <conditionalFormatting sqref="BB274:BB275">
    <cfRule type="cellIs" dxfId="24887" priority="1617" operator="lessThan">
      <formula>0</formula>
    </cfRule>
    <cfRule type="cellIs" dxfId="24886" priority="1618" operator="lessThan">
      <formula>-105575</formula>
    </cfRule>
  </conditionalFormatting>
  <conditionalFormatting sqref="BB274:BB275">
    <cfRule type="cellIs" dxfId="24885" priority="1615" operator="lessThan">
      <formula>0</formula>
    </cfRule>
    <cfRule type="cellIs" dxfId="24884" priority="1616" operator="lessThan">
      <formula>-105575</formula>
    </cfRule>
  </conditionalFormatting>
  <conditionalFormatting sqref="BB274:BB275">
    <cfRule type="cellIs" dxfId="24883" priority="1613" operator="lessThan">
      <formula>0</formula>
    </cfRule>
    <cfRule type="cellIs" dxfId="24882" priority="1614" operator="lessThan">
      <formula>-105575</formula>
    </cfRule>
  </conditionalFormatting>
  <conditionalFormatting sqref="BB274:BB275">
    <cfRule type="cellIs" dxfId="24881" priority="1611" operator="lessThan">
      <formula>0</formula>
    </cfRule>
    <cfRule type="cellIs" dxfId="24880" priority="1612" operator="lessThan">
      <formula>-105575</formula>
    </cfRule>
  </conditionalFormatting>
  <conditionalFormatting sqref="BB278:BB282">
    <cfRule type="cellIs" dxfId="24879" priority="1609" operator="lessThan">
      <formula>0</formula>
    </cfRule>
    <cfRule type="cellIs" dxfId="24878" priority="1610" operator="lessThan">
      <formula>-105575</formula>
    </cfRule>
  </conditionalFormatting>
  <conditionalFormatting sqref="BB278:BB282">
    <cfRule type="cellIs" dxfId="24877" priority="1607" operator="lessThan">
      <formula>0</formula>
    </cfRule>
    <cfRule type="cellIs" dxfId="24876" priority="1608" operator="lessThan">
      <formula>-105575</formula>
    </cfRule>
  </conditionalFormatting>
  <conditionalFormatting sqref="BB278:BB282">
    <cfRule type="cellIs" dxfId="24875" priority="1605" operator="lessThan">
      <formula>0</formula>
    </cfRule>
    <cfRule type="cellIs" dxfId="24874" priority="1606" operator="lessThan">
      <formula>-105575</formula>
    </cfRule>
  </conditionalFormatting>
  <conditionalFormatting sqref="BB278:BB282">
    <cfRule type="cellIs" dxfId="24873" priority="1603" operator="lessThan">
      <formula>0</formula>
    </cfRule>
    <cfRule type="cellIs" dxfId="24872" priority="1604" operator="lessThan">
      <formula>-105575</formula>
    </cfRule>
  </conditionalFormatting>
  <conditionalFormatting sqref="BB278:BB282">
    <cfRule type="cellIs" dxfId="24871" priority="1601" operator="lessThan">
      <formula>0</formula>
    </cfRule>
    <cfRule type="cellIs" dxfId="24870" priority="1602" operator="lessThan">
      <formula>-105575</formula>
    </cfRule>
  </conditionalFormatting>
  <conditionalFormatting sqref="BB278:BB282">
    <cfRule type="cellIs" dxfId="24869" priority="1599" operator="lessThan">
      <formula>0</formula>
    </cfRule>
    <cfRule type="cellIs" dxfId="24868" priority="1600" operator="lessThan">
      <formula>-105575</formula>
    </cfRule>
  </conditionalFormatting>
  <conditionalFormatting sqref="BB278:BB282">
    <cfRule type="cellIs" dxfId="24867" priority="1597" operator="lessThan">
      <formula>0</formula>
    </cfRule>
    <cfRule type="cellIs" dxfId="24866" priority="1598" operator="lessThan">
      <formula>-105575</formula>
    </cfRule>
  </conditionalFormatting>
  <conditionalFormatting sqref="BB278:BB282">
    <cfRule type="cellIs" dxfId="24865" priority="1595" operator="lessThan">
      <formula>0</formula>
    </cfRule>
    <cfRule type="cellIs" dxfId="24864" priority="1596" operator="lessThan">
      <formula>-105575</formula>
    </cfRule>
  </conditionalFormatting>
  <conditionalFormatting sqref="BB278:BB282">
    <cfRule type="cellIs" dxfId="24863" priority="1593" operator="lessThan">
      <formula>0</formula>
    </cfRule>
    <cfRule type="cellIs" dxfId="24862" priority="1594" operator="lessThan">
      <formula>-105575</formula>
    </cfRule>
  </conditionalFormatting>
  <conditionalFormatting sqref="BB285:BB288">
    <cfRule type="cellIs" dxfId="24861" priority="1591" operator="lessThan">
      <formula>0</formula>
    </cfRule>
    <cfRule type="cellIs" dxfId="24860" priority="1592" operator="lessThan">
      <formula>-105575</formula>
    </cfRule>
  </conditionalFormatting>
  <conditionalFormatting sqref="BB285:BB288">
    <cfRule type="cellIs" dxfId="24859" priority="1589" operator="lessThan">
      <formula>0</formula>
    </cfRule>
    <cfRule type="cellIs" dxfId="24858" priority="1590" operator="lessThan">
      <formula>-105575</formula>
    </cfRule>
  </conditionalFormatting>
  <conditionalFormatting sqref="BB285:BB288">
    <cfRule type="cellIs" dxfId="24857" priority="1587" operator="lessThan">
      <formula>0</formula>
    </cfRule>
    <cfRule type="cellIs" dxfId="24856" priority="1588" operator="lessThan">
      <formula>-105575</formula>
    </cfRule>
  </conditionalFormatting>
  <conditionalFormatting sqref="BB285:BB288">
    <cfRule type="cellIs" dxfId="24855" priority="1585" operator="lessThan">
      <formula>0</formula>
    </cfRule>
    <cfRule type="cellIs" dxfId="24854" priority="1586" operator="lessThan">
      <formula>-105575</formula>
    </cfRule>
  </conditionalFormatting>
  <conditionalFormatting sqref="BB285:BB288">
    <cfRule type="cellIs" dxfId="24853" priority="1583" operator="lessThan">
      <formula>0</formula>
    </cfRule>
    <cfRule type="cellIs" dxfId="24852" priority="1584" operator="lessThan">
      <formula>-105575</formula>
    </cfRule>
  </conditionalFormatting>
  <conditionalFormatting sqref="BB285:BB288">
    <cfRule type="cellIs" dxfId="24851" priority="1581" operator="lessThan">
      <formula>0</formula>
    </cfRule>
    <cfRule type="cellIs" dxfId="24850" priority="1582" operator="lessThan">
      <formula>-105575</formula>
    </cfRule>
  </conditionalFormatting>
  <conditionalFormatting sqref="BB285:BB288">
    <cfRule type="cellIs" dxfId="24849" priority="1579" operator="lessThan">
      <formula>0</formula>
    </cfRule>
    <cfRule type="cellIs" dxfId="24848" priority="1580" operator="lessThan">
      <formula>-105575</formula>
    </cfRule>
  </conditionalFormatting>
  <conditionalFormatting sqref="BB285:BB288">
    <cfRule type="cellIs" dxfId="24847" priority="1577" operator="lessThan">
      <formula>0</formula>
    </cfRule>
    <cfRule type="cellIs" dxfId="24846" priority="1578" operator="lessThan">
      <formula>-105575</formula>
    </cfRule>
  </conditionalFormatting>
  <conditionalFormatting sqref="BB285:BB288">
    <cfRule type="cellIs" dxfId="24845" priority="1575" operator="lessThan">
      <formula>0</formula>
    </cfRule>
    <cfRule type="cellIs" dxfId="24844" priority="1576" operator="lessThan">
      <formula>-105575</formula>
    </cfRule>
  </conditionalFormatting>
  <conditionalFormatting sqref="BB203 BB220:BB221 BB235:BB243 BB231:BB233 BB212:BB213 BB225:BB226">
    <cfRule type="cellIs" dxfId="24843" priority="1573" operator="lessThan">
      <formula>0</formula>
    </cfRule>
    <cfRule type="cellIs" dxfId="24842" priority="1574" operator="lessThan">
      <formula>-105575</formula>
    </cfRule>
  </conditionalFormatting>
  <conditionalFormatting sqref="BB220 BB212:BB213 BB235:BB238 BB240:BB243 BB225:BB226 BB231:BB233">
    <cfRule type="cellIs" dxfId="24841" priority="1571" operator="lessThan">
      <formula>0</formula>
    </cfRule>
    <cfRule type="cellIs" dxfId="24840" priority="1572" operator="lessThan">
      <formula>-105575</formula>
    </cfRule>
  </conditionalFormatting>
  <conditionalFormatting sqref="BB220:BB221 BB243 BB226 BB231:BB236 BB238:BB241 BB203 BB213">
    <cfRule type="cellIs" dxfId="24839" priority="1569" operator="lessThan">
      <formula>0</formula>
    </cfRule>
    <cfRule type="cellIs" dxfId="24838" priority="1570" operator="lessThan">
      <formula>-105575</formula>
    </cfRule>
  </conditionalFormatting>
  <conditionalFormatting sqref="BB235:BB243 BB231:BB233 BB220 BB212:BB213 BB225:BB226">
    <cfRule type="cellIs" dxfId="24837" priority="1567" operator="lessThan">
      <formula>0</formula>
    </cfRule>
    <cfRule type="cellIs" dxfId="24836" priority="1568" operator="lessThan">
      <formula>-105575</formula>
    </cfRule>
  </conditionalFormatting>
  <conditionalFormatting sqref="BB220:BB221 BB237:BB243 BB203 BB231:BB235 BB212:BB213 BB225:BB226">
    <cfRule type="cellIs" dxfId="24835" priority="1565" operator="lessThan">
      <formula>0</formula>
    </cfRule>
    <cfRule type="cellIs" dxfId="24834" priority="1566" operator="lessThan">
      <formula>-105575</formula>
    </cfRule>
  </conditionalFormatting>
  <conditionalFormatting sqref="BB220:BB221 BB237:BB240 BB242:BB243 BB225:BB226 BB231:BB235">
    <cfRule type="cellIs" dxfId="24833" priority="1563" operator="lessThan">
      <formula>0</formula>
    </cfRule>
    <cfRule type="cellIs" dxfId="24832" priority="1564" operator="lessThan">
      <formula>-105575</formula>
    </cfRule>
  </conditionalFormatting>
  <conditionalFormatting sqref="BB212 BB231 BB233:BB238 BB240:BB243 BB225">
    <cfRule type="cellIs" dxfId="24831" priority="1561" operator="lessThan">
      <formula>0</formula>
    </cfRule>
    <cfRule type="cellIs" dxfId="24830" priority="1562" operator="lessThan">
      <formula>-105575</formula>
    </cfRule>
  </conditionalFormatting>
  <conditionalFormatting sqref="BB237:BB243 BB231:BB235 BB220:BB221 BB225:BB226">
    <cfRule type="cellIs" dxfId="24829" priority="1559" operator="lessThan">
      <formula>0</formula>
    </cfRule>
    <cfRule type="cellIs" dxfId="24828" priority="1560" operator="lessThan">
      <formula>-105575</formula>
    </cfRule>
  </conditionalFormatting>
  <conditionalFormatting sqref="BB233:BB237 BB231 BB239:BB243">
    <cfRule type="cellIs" dxfId="24827" priority="1557" operator="lessThan">
      <formula>0</formula>
    </cfRule>
    <cfRule type="cellIs" dxfId="24826" priority="1558" operator="lessThan">
      <formula>-105575</formula>
    </cfRule>
  </conditionalFormatting>
  <conditionalFormatting sqref="BB233:BB237 BB231 BB239:BB243">
    <cfRule type="cellIs" dxfId="24825" priority="1555" operator="lessThan">
      <formula>0</formula>
    </cfRule>
    <cfRule type="cellIs" dxfId="24824" priority="1556" operator="lessThan">
      <formula>-105575</formula>
    </cfRule>
  </conditionalFormatting>
  <conditionalFormatting sqref="BB119:BB128 BB106:BB117 BB101:BB104 BB80:BB98">
    <cfRule type="cellIs" dxfId="24823" priority="1553" operator="lessThan">
      <formula>0</formula>
    </cfRule>
    <cfRule type="cellIs" dxfId="24822" priority="1554" operator="lessThan">
      <formula>-105575</formula>
    </cfRule>
  </conditionalFormatting>
  <conditionalFormatting sqref="BB130 BB132 BB134">
    <cfRule type="cellIs" dxfId="24821" priority="1551" operator="lessThan">
      <formula>0</formula>
    </cfRule>
    <cfRule type="cellIs" dxfId="24820" priority="1552" operator="lessThan">
      <formula>-105575</formula>
    </cfRule>
  </conditionalFormatting>
  <conditionalFormatting sqref="BB130 BB132 BB134">
    <cfRule type="cellIs" dxfId="24819" priority="1549" operator="lessThan">
      <formula>0</formula>
    </cfRule>
    <cfRule type="cellIs" dxfId="24818" priority="1550" operator="lessThan">
      <formula>-105575</formula>
    </cfRule>
  </conditionalFormatting>
  <conditionalFormatting sqref="BB129 BB131 BB133 BB135">
    <cfRule type="cellIs" dxfId="24817" priority="1547" operator="lessThan">
      <formula>0</formula>
    </cfRule>
    <cfRule type="cellIs" dxfId="24816" priority="1548" operator="lessThan">
      <formula>-105575</formula>
    </cfRule>
  </conditionalFormatting>
  <conditionalFormatting sqref="BB140 BB145 BB142:BB143 BB137:BB138">
    <cfRule type="cellIs" dxfId="24815" priority="1545" operator="lessThan">
      <formula>0</formula>
    </cfRule>
    <cfRule type="cellIs" dxfId="24814" priority="1546" operator="lessThan">
      <formula>-105575</formula>
    </cfRule>
  </conditionalFormatting>
  <conditionalFormatting sqref="BB149">
    <cfRule type="cellIs" dxfId="24813" priority="1543" operator="lessThan">
      <formula>0</formula>
    </cfRule>
    <cfRule type="cellIs" dxfId="24812" priority="1544" operator="lessThan">
      <formula>-105575</formula>
    </cfRule>
  </conditionalFormatting>
  <conditionalFormatting sqref="BB129:BB138 BB140:BB149">
    <cfRule type="cellIs" dxfId="24811" priority="1541" operator="lessThan">
      <formula>0</formula>
    </cfRule>
    <cfRule type="cellIs" dxfId="24810" priority="1542" operator="lessThan">
      <formula>-105575</formula>
    </cfRule>
  </conditionalFormatting>
  <conditionalFormatting sqref="BB94:BB98 BB86:BB87 BB89:BB91 BB141:BB149 BB124:BB133 BB107:BB110 BB112:BB117 BB119:BB122 BB135:BB138 BB101:BB104 BB80:BB84">
    <cfRule type="cellIs" dxfId="24809" priority="1539" operator="lessThan">
      <formula>0</formula>
    </cfRule>
    <cfRule type="cellIs" dxfId="24808" priority="1540" operator="lessThan">
      <formula>-105575</formula>
    </cfRule>
  </conditionalFormatting>
  <conditionalFormatting sqref="BB129 BB131 BB133 BB135">
    <cfRule type="cellIs" dxfId="24807" priority="1537" operator="lessThan">
      <formula>0</formula>
    </cfRule>
    <cfRule type="cellIs" dxfId="24806" priority="1538" operator="lessThan">
      <formula>-105575</formula>
    </cfRule>
  </conditionalFormatting>
  <conditionalFormatting sqref="BB146 BB144 BB141">
    <cfRule type="cellIs" dxfId="24805" priority="1535" operator="lessThan">
      <formula>0</formula>
    </cfRule>
    <cfRule type="cellIs" dxfId="24804" priority="1536" operator="lessThan">
      <formula>-105575</formula>
    </cfRule>
  </conditionalFormatting>
  <conditionalFormatting sqref="BB146 BB144 BB141">
    <cfRule type="cellIs" dxfId="24803" priority="1533" operator="lessThan">
      <formula>0</formula>
    </cfRule>
    <cfRule type="cellIs" dxfId="24802" priority="1534" operator="lessThan">
      <formula>-105575</formula>
    </cfRule>
  </conditionalFormatting>
  <conditionalFormatting sqref="BB140 BB145 BB142:BB143 BB137:BB138">
    <cfRule type="cellIs" dxfId="24801" priority="1531" operator="lessThan">
      <formula>0</formula>
    </cfRule>
    <cfRule type="cellIs" dxfId="24800" priority="1532" operator="lessThan">
      <formula>-105575</formula>
    </cfRule>
  </conditionalFormatting>
  <conditionalFormatting sqref="BB149">
    <cfRule type="cellIs" dxfId="24799" priority="1529" operator="lessThan">
      <formula>0</formula>
    </cfRule>
    <cfRule type="cellIs" dxfId="24798" priority="1530" operator="lessThan">
      <formula>-105575</formula>
    </cfRule>
  </conditionalFormatting>
  <conditionalFormatting sqref="BB94:BB98 BB86:BB87 BB89:BB91 BB141:BB149 BB124:BB133 BB107:BB110 BB112:BB117 BB119:BB122 BB135:BB138 BB101:BB104 BB80:BB84">
    <cfRule type="cellIs" dxfId="24797" priority="1527" operator="lessThan">
      <formula>0</formula>
    </cfRule>
    <cfRule type="cellIs" dxfId="2479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795" priority="1525" operator="lessThan">
      <formula>0</formula>
    </cfRule>
    <cfRule type="cellIs" dxfId="24794" priority="1526" operator="lessThan">
      <formula>-105575</formula>
    </cfRule>
  </conditionalFormatting>
  <conditionalFormatting sqref="BB41">
    <cfRule type="cellIs" dxfId="24793" priority="1523" operator="lessThan">
      <formula>0</formula>
    </cfRule>
    <cfRule type="cellIs" dxfId="24792" priority="1524" operator="lessThan">
      <formula>-105575</formula>
    </cfRule>
  </conditionalFormatting>
  <conditionalFormatting sqref="BB152:BB155">
    <cfRule type="cellIs" dxfId="24791" priority="1521" operator="lessThan">
      <formula>0</formula>
    </cfRule>
    <cfRule type="cellIs" dxfId="24790" priority="1522" operator="lessThan">
      <formula>-105575</formula>
    </cfRule>
  </conditionalFormatting>
  <conditionalFormatting sqref="BB152:BB155">
    <cfRule type="cellIs" dxfId="24789" priority="1519" operator="lessThan">
      <formula>0</formula>
    </cfRule>
    <cfRule type="cellIs" dxfId="24788" priority="1520" operator="lessThan">
      <formula>-105575</formula>
    </cfRule>
  </conditionalFormatting>
  <conditionalFormatting sqref="BB152:BB155">
    <cfRule type="cellIs" dxfId="24787" priority="1517" operator="lessThan">
      <formula>0</formula>
    </cfRule>
    <cfRule type="cellIs" dxfId="24786" priority="1518" operator="lessThan">
      <formula>-105575</formula>
    </cfRule>
  </conditionalFormatting>
  <conditionalFormatting sqref="BB157:BB158">
    <cfRule type="cellIs" dxfId="24785" priority="1515" operator="lessThan">
      <formula>0</formula>
    </cfRule>
    <cfRule type="cellIs" dxfId="24784" priority="1516" operator="lessThan">
      <formula>-105575</formula>
    </cfRule>
  </conditionalFormatting>
  <conditionalFormatting sqref="BB157:BB158">
    <cfRule type="cellIs" dxfId="24783" priority="1513" operator="lessThan">
      <formula>0</formula>
    </cfRule>
    <cfRule type="cellIs" dxfId="24782" priority="1514" operator="lessThan">
      <formula>-105575</formula>
    </cfRule>
  </conditionalFormatting>
  <conditionalFormatting sqref="BB157:BB158">
    <cfRule type="cellIs" dxfId="24781" priority="1511" operator="lessThan">
      <formula>0</formula>
    </cfRule>
    <cfRule type="cellIs" dxfId="24780" priority="1512" operator="lessThan">
      <formula>-105575</formula>
    </cfRule>
  </conditionalFormatting>
  <conditionalFormatting sqref="BB160:BB161">
    <cfRule type="cellIs" dxfId="24779" priority="1509" operator="lessThan">
      <formula>0</formula>
    </cfRule>
    <cfRule type="cellIs" dxfId="24778" priority="1510" operator="lessThan">
      <formula>-105575</formula>
    </cfRule>
  </conditionalFormatting>
  <conditionalFormatting sqref="BB160:BB161">
    <cfRule type="cellIs" dxfId="24777" priority="1507" operator="lessThan">
      <formula>0</formula>
    </cfRule>
    <cfRule type="cellIs" dxfId="24776" priority="1508" operator="lessThan">
      <formula>-105575</formula>
    </cfRule>
  </conditionalFormatting>
  <conditionalFormatting sqref="BB160:BB161">
    <cfRule type="cellIs" dxfId="24775" priority="1505" operator="lessThan">
      <formula>0</formula>
    </cfRule>
    <cfRule type="cellIs" dxfId="24774" priority="1506" operator="lessThan">
      <formula>-105575</formula>
    </cfRule>
  </conditionalFormatting>
  <conditionalFormatting sqref="BB164:BB167">
    <cfRule type="cellIs" dxfId="24773" priority="1503" operator="lessThan">
      <formula>0</formula>
    </cfRule>
    <cfRule type="cellIs" dxfId="24772" priority="1504" operator="lessThan">
      <formula>-105575</formula>
    </cfRule>
  </conditionalFormatting>
  <conditionalFormatting sqref="BB164:BB167">
    <cfRule type="cellIs" dxfId="24771" priority="1501" operator="lessThan">
      <formula>0</formula>
    </cfRule>
    <cfRule type="cellIs" dxfId="24770" priority="1502" operator="lessThan">
      <formula>-105575</formula>
    </cfRule>
  </conditionalFormatting>
  <conditionalFormatting sqref="BB164:BB167">
    <cfRule type="cellIs" dxfId="24769" priority="1499" operator="lessThan">
      <formula>0</formula>
    </cfRule>
    <cfRule type="cellIs" dxfId="24768" priority="1500" operator="lessThan">
      <formula>-105575</formula>
    </cfRule>
  </conditionalFormatting>
  <conditionalFormatting sqref="BB169:BB177">
    <cfRule type="cellIs" dxfId="24767" priority="1497" operator="lessThan">
      <formula>0</formula>
    </cfRule>
    <cfRule type="cellIs" dxfId="24766" priority="1498" operator="lessThan">
      <formula>-105575</formula>
    </cfRule>
  </conditionalFormatting>
  <conditionalFormatting sqref="BB169:BB177">
    <cfRule type="cellIs" dxfId="24765" priority="1495" operator="lessThan">
      <formula>0</formula>
    </cfRule>
    <cfRule type="cellIs" dxfId="24764" priority="1496" operator="lessThan">
      <formula>-105575</formula>
    </cfRule>
  </conditionalFormatting>
  <conditionalFormatting sqref="BB169:BB177">
    <cfRule type="cellIs" dxfId="24763" priority="1493" operator="lessThan">
      <formula>0</formula>
    </cfRule>
    <cfRule type="cellIs" dxfId="24762" priority="1494" operator="lessThan">
      <formula>-105575</formula>
    </cfRule>
  </conditionalFormatting>
  <conditionalFormatting sqref="BB179:BB180">
    <cfRule type="cellIs" dxfId="24761" priority="1491" operator="lessThan">
      <formula>0</formula>
    </cfRule>
    <cfRule type="cellIs" dxfId="24760" priority="1492" operator="lessThan">
      <formula>-105575</formula>
    </cfRule>
  </conditionalFormatting>
  <conditionalFormatting sqref="BB179:BB180">
    <cfRule type="cellIs" dxfId="24759" priority="1489" operator="lessThan">
      <formula>0</formula>
    </cfRule>
    <cfRule type="cellIs" dxfId="24758" priority="1490" operator="lessThan">
      <formula>-105575</formula>
    </cfRule>
  </conditionalFormatting>
  <conditionalFormatting sqref="BB179:BB180">
    <cfRule type="cellIs" dxfId="24757" priority="1487" operator="lessThan">
      <formula>0</formula>
    </cfRule>
    <cfRule type="cellIs" dxfId="24756" priority="1488" operator="lessThan">
      <formula>-105575</formula>
    </cfRule>
  </conditionalFormatting>
  <conditionalFormatting sqref="BB183:BB189">
    <cfRule type="cellIs" dxfId="24755" priority="1485" operator="lessThan">
      <formula>0</formula>
    </cfRule>
    <cfRule type="cellIs" dxfId="24754" priority="1486" operator="lessThan">
      <formula>-105575</formula>
    </cfRule>
  </conditionalFormatting>
  <conditionalFormatting sqref="BB183:BB189">
    <cfRule type="cellIs" dxfId="24753" priority="1483" operator="lessThan">
      <formula>0</formula>
    </cfRule>
    <cfRule type="cellIs" dxfId="24752" priority="1484" operator="lessThan">
      <formula>-105575</formula>
    </cfRule>
  </conditionalFormatting>
  <conditionalFormatting sqref="BB183:BB189">
    <cfRule type="cellIs" dxfId="24751" priority="1481" operator="lessThan">
      <formula>0</formula>
    </cfRule>
    <cfRule type="cellIs" dxfId="24750" priority="1482" operator="lessThan">
      <formula>-105575</formula>
    </cfRule>
  </conditionalFormatting>
  <conditionalFormatting sqref="BB191:BB192">
    <cfRule type="cellIs" dxfId="24749" priority="1479" operator="lessThan">
      <formula>0</formula>
    </cfRule>
    <cfRule type="cellIs" dxfId="24748" priority="1480" operator="lessThan">
      <formula>-105575</formula>
    </cfRule>
  </conditionalFormatting>
  <conditionalFormatting sqref="BB191:BB192">
    <cfRule type="cellIs" dxfId="24747" priority="1477" operator="lessThan">
      <formula>0</formula>
    </cfRule>
    <cfRule type="cellIs" dxfId="24746" priority="1478" operator="lessThan">
      <formula>-105575</formula>
    </cfRule>
  </conditionalFormatting>
  <conditionalFormatting sqref="BB191:BB192">
    <cfRule type="cellIs" dxfId="24745" priority="1475" operator="lessThan">
      <formula>0</formula>
    </cfRule>
    <cfRule type="cellIs" dxfId="24744" priority="1476" operator="lessThan">
      <formula>-105575</formula>
    </cfRule>
  </conditionalFormatting>
  <conditionalFormatting sqref="BB194:BB195">
    <cfRule type="cellIs" dxfId="24743" priority="1473" operator="lessThan">
      <formula>0</formula>
    </cfRule>
    <cfRule type="cellIs" dxfId="24742" priority="1474" operator="lessThan">
      <formula>-105575</formula>
    </cfRule>
  </conditionalFormatting>
  <conditionalFormatting sqref="BB194:BB195">
    <cfRule type="cellIs" dxfId="24741" priority="1471" operator="lessThan">
      <formula>0</formula>
    </cfRule>
    <cfRule type="cellIs" dxfId="24740" priority="1472" operator="lessThan">
      <formula>-105575</formula>
    </cfRule>
  </conditionalFormatting>
  <conditionalFormatting sqref="BB194:BB195">
    <cfRule type="cellIs" dxfId="24739" priority="1469" operator="lessThan">
      <formula>0</formula>
    </cfRule>
    <cfRule type="cellIs" dxfId="24738" priority="1470" operator="lessThan">
      <formula>-105575</formula>
    </cfRule>
  </conditionalFormatting>
  <conditionalFormatting sqref="BB199:BB202">
    <cfRule type="cellIs" dxfId="24737" priority="1467" operator="lessThan">
      <formula>0</formula>
    </cfRule>
    <cfRule type="cellIs" dxfId="24736" priority="1468" operator="lessThan">
      <formula>-105575</formula>
    </cfRule>
  </conditionalFormatting>
  <conditionalFormatting sqref="BB199:BB202">
    <cfRule type="cellIs" dxfId="24735" priority="1465" operator="lessThan">
      <formula>0</formula>
    </cfRule>
    <cfRule type="cellIs" dxfId="24734" priority="1466" operator="lessThan">
      <formula>-105575</formula>
    </cfRule>
  </conditionalFormatting>
  <conditionalFormatting sqref="BB199:BB202">
    <cfRule type="cellIs" dxfId="24733" priority="1463" operator="lessThan">
      <formula>0</formula>
    </cfRule>
    <cfRule type="cellIs" dxfId="24732" priority="1464" operator="lessThan">
      <formula>-105575</formula>
    </cfRule>
  </conditionalFormatting>
  <conditionalFormatting sqref="BB204:BB208">
    <cfRule type="cellIs" dxfId="24731" priority="1461" operator="lessThan">
      <formula>0</formula>
    </cfRule>
    <cfRule type="cellIs" dxfId="24730" priority="1462" operator="lessThan">
      <formula>-105575</formula>
    </cfRule>
  </conditionalFormatting>
  <conditionalFormatting sqref="BB204:BB208">
    <cfRule type="cellIs" dxfId="24729" priority="1459" operator="lessThan">
      <formula>0</formula>
    </cfRule>
    <cfRule type="cellIs" dxfId="24728" priority="1460" operator="lessThan">
      <formula>-105575</formula>
    </cfRule>
  </conditionalFormatting>
  <conditionalFormatting sqref="BB204:BB208">
    <cfRule type="cellIs" dxfId="24727" priority="1457" operator="lessThan">
      <formula>0</formula>
    </cfRule>
    <cfRule type="cellIs" dxfId="24726" priority="1458" operator="lessThan">
      <formula>-105575</formula>
    </cfRule>
  </conditionalFormatting>
  <conditionalFormatting sqref="BB210:BB211">
    <cfRule type="cellIs" dxfId="24725" priority="1455" operator="lessThan">
      <formula>0</formula>
    </cfRule>
    <cfRule type="cellIs" dxfId="24724" priority="1456" operator="lessThan">
      <formula>-105575</formula>
    </cfRule>
  </conditionalFormatting>
  <conditionalFormatting sqref="BB210:BB211">
    <cfRule type="cellIs" dxfId="24723" priority="1453" operator="lessThan">
      <formula>0</formula>
    </cfRule>
    <cfRule type="cellIs" dxfId="24722" priority="1454" operator="lessThan">
      <formula>-105575</formula>
    </cfRule>
  </conditionalFormatting>
  <conditionalFormatting sqref="BB210:BB211">
    <cfRule type="cellIs" dxfId="24721" priority="1451" operator="lessThan">
      <formula>0</formula>
    </cfRule>
    <cfRule type="cellIs" dxfId="24720" priority="1452" operator="lessThan">
      <formula>-105575</formula>
    </cfRule>
  </conditionalFormatting>
  <conditionalFormatting sqref="BB214:BB219">
    <cfRule type="cellIs" dxfId="24719" priority="1449" operator="lessThan">
      <formula>0</formula>
    </cfRule>
    <cfRule type="cellIs" dxfId="24718" priority="1450" operator="lessThan">
      <formula>-105575</formula>
    </cfRule>
  </conditionalFormatting>
  <conditionalFormatting sqref="BB214:BB219">
    <cfRule type="cellIs" dxfId="24717" priority="1447" operator="lessThan">
      <formula>0</formula>
    </cfRule>
    <cfRule type="cellIs" dxfId="24716" priority="1448" operator="lessThan">
      <formula>-105575</formula>
    </cfRule>
  </conditionalFormatting>
  <conditionalFormatting sqref="BB214:BB219">
    <cfRule type="cellIs" dxfId="24715" priority="1445" operator="lessThan">
      <formula>0</formula>
    </cfRule>
    <cfRule type="cellIs" dxfId="24714" priority="1446" operator="lessThan">
      <formula>-105575</formula>
    </cfRule>
  </conditionalFormatting>
  <conditionalFormatting sqref="BB222:BB224">
    <cfRule type="cellIs" dxfId="24713" priority="1443" operator="lessThan">
      <formula>0</formula>
    </cfRule>
    <cfRule type="cellIs" dxfId="24712" priority="1444" operator="lessThan">
      <formula>-105575</formula>
    </cfRule>
  </conditionalFormatting>
  <conditionalFormatting sqref="BB222:BB224">
    <cfRule type="cellIs" dxfId="24711" priority="1441" operator="lessThan">
      <formula>0</formula>
    </cfRule>
    <cfRule type="cellIs" dxfId="24710" priority="1442" operator="lessThan">
      <formula>-105575</formula>
    </cfRule>
  </conditionalFormatting>
  <conditionalFormatting sqref="BB222:BB224">
    <cfRule type="cellIs" dxfId="24709" priority="1439" operator="lessThan">
      <formula>0</formula>
    </cfRule>
    <cfRule type="cellIs" dxfId="24708" priority="1440" operator="lessThan">
      <formula>-105575</formula>
    </cfRule>
  </conditionalFormatting>
  <conditionalFormatting sqref="BB227:BB230">
    <cfRule type="cellIs" dxfId="24707" priority="1437" operator="lessThan">
      <formula>0</formula>
    </cfRule>
    <cfRule type="cellIs" dxfId="24706" priority="1438" operator="lessThan">
      <formula>-105575</formula>
    </cfRule>
  </conditionalFormatting>
  <conditionalFormatting sqref="BB227:BB230">
    <cfRule type="cellIs" dxfId="24705" priority="1435" operator="lessThan">
      <formula>0</formula>
    </cfRule>
    <cfRule type="cellIs" dxfId="24704" priority="1436" operator="lessThan">
      <formula>-105575</formula>
    </cfRule>
  </conditionalFormatting>
  <conditionalFormatting sqref="BB227:BB230">
    <cfRule type="cellIs" dxfId="24703" priority="1433" operator="lessThan">
      <formula>0</formula>
    </cfRule>
    <cfRule type="cellIs" dxfId="24702" priority="1434" operator="lessThan">
      <formula>-105575</formula>
    </cfRule>
  </conditionalFormatting>
  <conditionalFormatting sqref="BB203 BB220:BB221 BB235:BB243 BB231:BB233 BB212:BB213 BB225:BB226">
    <cfRule type="cellIs" dxfId="24701" priority="1431" operator="lessThan">
      <formula>0</formula>
    </cfRule>
    <cfRule type="cellIs" dxfId="24700" priority="1432" operator="lessThan">
      <formula>-105575</formula>
    </cfRule>
  </conditionalFormatting>
  <conditionalFormatting sqref="BB220 BB212:BB213 BB235:BB238 BB240:BB243 BB225:BB226 BB231:BB233">
    <cfRule type="cellIs" dxfId="24699" priority="1429" operator="lessThan">
      <formula>0</formula>
    </cfRule>
    <cfRule type="cellIs" dxfId="24698" priority="1430" operator="lessThan">
      <formula>-105575</formula>
    </cfRule>
  </conditionalFormatting>
  <conditionalFormatting sqref="BB220:BB221 BB243 BB226 BB231:BB236 BB238:BB241 BB203 BB213">
    <cfRule type="cellIs" dxfId="24697" priority="1427" operator="lessThan">
      <formula>0</formula>
    </cfRule>
    <cfRule type="cellIs" dxfId="24696" priority="1428" operator="lessThan">
      <formula>-105575</formula>
    </cfRule>
  </conditionalFormatting>
  <conditionalFormatting sqref="BB235:BB243 BB231:BB233 BB220 BB212:BB213 BB225:BB226">
    <cfRule type="cellIs" dxfId="24695" priority="1425" operator="lessThan">
      <formula>0</formula>
    </cfRule>
    <cfRule type="cellIs" dxfId="24694" priority="1426" operator="lessThan">
      <formula>-105575</formula>
    </cfRule>
  </conditionalFormatting>
  <conditionalFormatting sqref="BB220:BB221 BB237:BB243 BB203 BB231:BB235 BB212:BB213 BB225:BB226">
    <cfRule type="cellIs" dxfId="24693" priority="1423" operator="lessThan">
      <formula>0</formula>
    </cfRule>
    <cfRule type="cellIs" dxfId="24692" priority="1424" operator="lessThan">
      <formula>-105575</formula>
    </cfRule>
  </conditionalFormatting>
  <conditionalFormatting sqref="BB220:BB221 BB237:BB240 BB242:BB243 BB225:BB226 BB231:BB235">
    <cfRule type="cellIs" dxfId="24691" priority="1421" operator="lessThan">
      <formula>0</formula>
    </cfRule>
    <cfRule type="cellIs" dxfId="24690" priority="1422" operator="lessThan">
      <formula>-105575</formula>
    </cfRule>
  </conditionalFormatting>
  <conditionalFormatting sqref="BB212 BB231 BB233:BB238 BB240:BB243 BB225">
    <cfRule type="cellIs" dxfId="24689" priority="1419" operator="lessThan">
      <formula>0</formula>
    </cfRule>
    <cfRule type="cellIs" dxfId="24688" priority="1420" operator="lessThan">
      <formula>-105575</formula>
    </cfRule>
  </conditionalFormatting>
  <conditionalFormatting sqref="BB237:BB243 BB231:BB235 BB220:BB221 BB225:BB226">
    <cfRule type="cellIs" dxfId="24687" priority="1417" operator="lessThan">
      <formula>0</formula>
    </cfRule>
    <cfRule type="cellIs" dxfId="24686" priority="1418" operator="lessThan">
      <formula>-105575</formula>
    </cfRule>
  </conditionalFormatting>
  <conditionalFormatting sqref="BB233:BB237 BB231 BB239:BB243">
    <cfRule type="cellIs" dxfId="24685" priority="1415" operator="lessThan">
      <formula>0</formula>
    </cfRule>
    <cfRule type="cellIs" dxfId="24684" priority="1416" operator="lessThan">
      <formula>-105575</formula>
    </cfRule>
  </conditionalFormatting>
  <conditionalFormatting sqref="BB233:BB237 BB231 BB239:BB243">
    <cfRule type="cellIs" dxfId="24683" priority="1413" operator="lessThan">
      <formula>0</formula>
    </cfRule>
    <cfRule type="cellIs" dxfId="24682" priority="1414" operator="lessThan">
      <formula>-105575</formula>
    </cfRule>
  </conditionalFormatting>
  <conditionalFormatting sqref="BB119:BB128 BB106:BB117 BB101:BB104 BB80:BB98">
    <cfRule type="cellIs" dxfId="24681" priority="1411" operator="lessThan">
      <formula>0</formula>
    </cfRule>
    <cfRule type="cellIs" dxfId="24680" priority="1412" operator="lessThan">
      <formula>-105575</formula>
    </cfRule>
  </conditionalFormatting>
  <conditionalFormatting sqref="BB130 BB132 BB134">
    <cfRule type="cellIs" dxfId="24679" priority="1409" operator="lessThan">
      <formula>0</formula>
    </cfRule>
    <cfRule type="cellIs" dxfId="24678" priority="1410" operator="lessThan">
      <formula>-105575</formula>
    </cfRule>
  </conditionalFormatting>
  <conditionalFormatting sqref="BB130 BB132 BB134">
    <cfRule type="cellIs" dxfId="24677" priority="1407" operator="lessThan">
      <formula>0</formula>
    </cfRule>
    <cfRule type="cellIs" dxfId="24676" priority="1408" operator="lessThan">
      <formula>-105575</formula>
    </cfRule>
  </conditionalFormatting>
  <conditionalFormatting sqref="BB129 BB131 BB133 BB135">
    <cfRule type="cellIs" dxfId="24675" priority="1405" operator="lessThan">
      <formula>0</formula>
    </cfRule>
    <cfRule type="cellIs" dxfId="24674" priority="1406" operator="lessThan">
      <formula>-105575</formula>
    </cfRule>
  </conditionalFormatting>
  <conditionalFormatting sqref="BB140 BB145 BB142:BB143 BB137:BB138">
    <cfRule type="cellIs" dxfId="24673" priority="1403" operator="lessThan">
      <formula>0</formula>
    </cfRule>
    <cfRule type="cellIs" dxfId="24672" priority="1404" operator="lessThan">
      <formula>-105575</formula>
    </cfRule>
  </conditionalFormatting>
  <conditionalFormatting sqref="BB149">
    <cfRule type="cellIs" dxfId="24671" priority="1401" operator="lessThan">
      <formula>0</formula>
    </cfRule>
    <cfRule type="cellIs" dxfId="24670" priority="1402" operator="lessThan">
      <formula>-105575</formula>
    </cfRule>
  </conditionalFormatting>
  <conditionalFormatting sqref="BB129:BB138 BB140:BB149">
    <cfRule type="cellIs" dxfId="24669" priority="1399" operator="lessThan">
      <formula>0</formula>
    </cfRule>
    <cfRule type="cellIs" dxfId="24668" priority="1400" operator="lessThan">
      <formula>-105575</formula>
    </cfRule>
  </conditionalFormatting>
  <conditionalFormatting sqref="BB94:BB98 BB86:BB87 BB89:BB91 BB141:BB149 BB124:BB133 BB107:BB110 BB112:BB117 BB119:BB122 BB135:BB138 BB101:BB104 BB80:BB84">
    <cfRule type="cellIs" dxfId="24667" priority="1397" operator="lessThan">
      <formula>0</formula>
    </cfRule>
    <cfRule type="cellIs" dxfId="24666" priority="1398" operator="lessThan">
      <formula>-105575</formula>
    </cfRule>
  </conditionalFormatting>
  <conditionalFormatting sqref="BB129 BB131 BB133 BB135">
    <cfRule type="cellIs" dxfId="24665" priority="1395" operator="lessThan">
      <formula>0</formula>
    </cfRule>
    <cfRule type="cellIs" dxfId="24664" priority="1396" operator="lessThan">
      <formula>-105575</formula>
    </cfRule>
  </conditionalFormatting>
  <conditionalFormatting sqref="BB146 BB144 BB141">
    <cfRule type="cellIs" dxfId="24663" priority="1393" operator="lessThan">
      <formula>0</formula>
    </cfRule>
    <cfRule type="cellIs" dxfId="24662" priority="1394" operator="lessThan">
      <formula>-105575</formula>
    </cfRule>
  </conditionalFormatting>
  <conditionalFormatting sqref="BB146 BB144 BB141">
    <cfRule type="cellIs" dxfId="24661" priority="1391" operator="lessThan">
      <formula>0</formula>
    </cfRule>
    <cfRule type="cellIs" dxfId="24660" priority="1392" operator="lessThan">
      <formula>-105575</formula>
    </cfRule>
  </conditionalFormatting>
  <conditionalFormatting sqref="BB140 BB145 BB142:BB143 BB137:BB138">
    <cfRule type="cellIs" dxfId="24659" priority="1389" operator="lessThan">
      <formula>0</formula>
    </cfRule>
    <cfRule type="cellIs" dxfId="24658" priority="1390" operator="lessThan">
      <formula>-105575</formula>
    </cfRule>
  </conditionalFormatting>
  <conditionalFormatting sqref="BB149">
    <cfRule type="cellIs" dxfId="24657" priority="1387" operator="lessThan">
      <formula>0</formula>
    </cfRule>
    <cfRule type="cellIs" dxfId="24656" priority="1388" operator="lessThan">
      <formula>-105575</formula>
    </cfRule>
  </conditionalFormatting>
  <conditionalFormatting sqref="BB94:BB98 BB86:BB87 BB89:BB91 BB141:BB149 BB124:BB133 BB107:BB110 BB112:BB117 BB119:BB122 BB135:BB138 BB101:BB104 BB80:BB84">
    <cfRule type="cellIs" dxfId="24655" priority="1385" operator="lessThan">
      <formula>0</formula>
    </cfRule>
    <cfRule type="cellIs" dxfId="2465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4653" priority="1383" operator="lessThan">
      <formula>0</formula>
    </cfRule>
    <cfRule type="cellIs" dxfId="24652" priority="1384" operator="lessThan">
      <formula>-105575</formula>
    </cfRule>
  </conditionalFormatting>
  <conditionalFormatting sqref="BB41">
    <cfRule type="cellIs" dxfId="24651" priority="1381" operator="lessThan">
      <formula>0</formula>
    </cfRule>
    <cfRule type="cellIs" dxfId="24650" priority="1382" operator="lessThan">
      <formula>-105575</formula>
    </cfRule>
  </conditionalFormatting>
  <conditionalFormatting sqref="BB152:BB155">
    <cfRule type="cellIs" dxfId="24649" priority="1379" operator="lessThan">
      <formula>0</formula>
    </cfRule>
    <cfRule type="cellIs" dxfId="24648" priority="1380" operator="lessThan">
      <formula>-105575</formula>
    </cfRule>
  </conditionalFormatting>
  <conditionalFormatting sqref="BB152:BB155">
    <cfRule type="cellIs" dxfId="24647" priority="1377" operator="lessThan">
      <formula>0</formula>
    </cfRule>
    <cfRule type="cellIs" dxfId="24646" priority="1378" operator="lessThan">
      <formula>-105575</formula>
    </cfRule>
  </conditionalFormatting>
  <conditionalFormatting sqref="BB152:BB155">
    <cfRule type="cellIs" dxfId="24645" priority="1375" operator="lessThan">
      <formula>0</formula>
    </cfRule>
    <cfRule type="cellIs" dxfId="24644" priority="1376" operator="lessThan">
      <formula>-105575</formula>
    </cfRule>
  </conditionalFormatting>
  <conditionalFormatting sqref="BB157:BB158">
    <cfRule type="cellIs" dxfId="24643" priority="1373" operator="lessThan">
      <formula>0</formula>
    </cfRule>
    <cfRule type="cellIs" dxfId="24642" priority="1374" operator="lessThan">
      <formula>-105575</formula>
    </cfRule>
  </conditionalFormatting>
  <conditionalFormatting sqref="BB157:BB158">
    <cfRule type="cellIs" dxfId="24641" priority="1371" operator="lessThan">
      <formula>0</formula>
    </cfRule>
    <cfRule type="cellIs" dxfId="24640" priority="1372" operator="lessThan">
      <formula>-105575</formula>
    </cfRule>
  </conditionalFormatting>
  <conditionalFormatting sqref="BB157:BB158">
    <cfRule type="cellIs" dxfId="24639" priority="1369" operator="lessThan">
      <formula>0</formula>
    </cfRule>
    <cfRule type="cellIs" dxfId="24638" priority="1370" operator="lessThan">
      <formula>-105575</formula>
    </cfRule>
  </conditionalFormatting>
  <conditionalFormatting sqref="BB160:BB161">
    <cfRule type="cellIs" dxfId="24637" priority="1367" operator="lessThan">
      <formula>0</formula>
    </cfRule>
    <cfRule type="cellIs" dxfId="24636" priority="1368" operator="lessThan">
      <formula>-105575</formula>
    </cfRule>
  </conditionalFormatting>
  <conditionalFormatting sqref="BB160:BB161">
    <cfRule type="cellIs" dxfId="24635" priority="1365" operator="lessThan">
      <formula>0</formula>
    </cfRule>
    <cfRule type="cellIs" dxfId="24634" priority="1366" operator="lessThan">
      <formula>-105575</formula>
    </cfRule>
  </conditionalFormatting>
  <conditionalFormatting sqref="BB160:BB161">
    <cfRule type="cellIs" dxfId="24633" priority="1363" operator="lessThan">
      <formula>0</formula>
    </cfRule>
    <cfRule type="cellIs" dxfId="24632" priority="1364" operator="lessThan">
      <formula>-105575</formula>
    </cfRule>
  </conditionalFormatting>
  <conditionalFormatting sqref="BB164:BB167">
    <cfRule type="cellIs" dxfId="24631" priority="1361" operator="lessThan">
      <formula>0</formula>
    </cfRule>
    <cfRule type="cellIs" dxfId="24630" priority="1362" operator="lessThan">
      <formula>-105575</formula>
    </cfRule>
  </conditionalFormatting>
  <conditionalFormatting sqref="BB164:BB167">
    <cfRule type="cellIs" dxfId="24629" priority="1359" operator="lessThan">
      <formula>0</formula>
    </cfRule>
    <cfRule type="cellIs" dxfId="24628" priority="1360" operator="lessThan">
      <formula>-105575</formula>
    </cfRule>
  </conditionalFormatting>
  <conditionalFormatting sqref="BB164:BB167">
    <cfRule type="cellIs" dxfId="24627" priority="1357" operator="lessThan">
      <formula>0</formula>
    </cfRule>
    <cfRule type="cellIs" dxfId="24626" priority="1358" operator="lessThan">
      <formula>-105575</formula>
    </cfRule>
  </conditionalFormatting>
  <conditionalFormatting sqref="BB169:BB177">
    <cfRule type="cellIs" dxfId="24625" priority="1355" operator="lessThan">
      <formula>0</formula>
    </cfRule>
    <cfRule type="cellIs" dxfId="24624" priority="1356" operator="lessThan">
      <formula>-105575</formula>
    </cfRule>
  </conditionalFormatting>
  <conditionalFormatting sqref="BB169:BB177">
    <cfRule type="cellIs" dxfId="24623" priority="1353" operator="lessThan">
      <formula>0</formula>
    </cfRule>
    <cfRule type="cellIs" dxfId="24622" priority="1354" operator="lessThan">
      <formula>-105575</formula>
    </cfRule>
  </conditionalFormatting>
  <conditionalFormatting sqref="BB169:BB177">
    <cfRule type="cellIs" dxfId="24621" priority="1351" operator="lessThan">
      <formula>0</formula>
    </cfRule>
    <cfRule type="cellIs" dxfId="24620" priority="1352" operator="lessThan">
      <formula>-105575</formula>
    </cfRule>
  </conditionalFormatting>
  <conditionalFormatting sqref="BB179:BB180">
    <cfRule type="cellIs" dxfId="24619" priority="1349" operator="lessThan">
      <formula>0</formula>
    </cfRule>
    <cfRule type="cellIs" dxfId="24618" priority="1350" operator="lessThan">
      <formula>-105575</formula>
    </cfRule>
  </conditionalFormatting>
  <conditionalFormatting sqref="BB179:BB180">
    <cfRule type="cellIs" dxfId="24617" priority="1347" operator="lessThan">
      <formula>0</formula>
    </cfRule>
    <cfRule type="cellIs" dxfId="24616" priority="1348" operator="lessThan">
      <formula>-105575</formula>
    </cfRule>
  </conditionalFormatting>
  <conditionalFormatting sqref="BB179:BB180">
    <cfRule type="cellIs" dxfId="24615" priority="1345" operator="lessThan">
      <formula>0</formula>
    </cfRule>
    <cfRule type="cellIs" dxfId="24614" priority="1346" operator="lessThan">
      <formula>-105575</formula>
    </cfRule>
  </conditionalFormatting>
  <conditionalFormatting sqref="BB183:BB189">
    <cfRule type="cellIs" dxfId="24613" priority="1343" operator="lessThan">
      <formula>0</formula>
    </cfRule>
    <cfRule type="cellIs" dxfId="24612" priority="1344" operator="lessThan">
      <formula>-105575</formula>
    </cfRule>
  </conditionalFormatting>
  <conditionalFormatting sqref="BB183:BB189">
    <cfRule type="cellIs" dxfId="24611" priority="1341" operator="lessThan">
      <formula>0</formula>
    </cfRule>
    <cfRule type="cellIs" dxfId="24610" priority="1342" operator="lessThan">
      <formula>-105575</formula>
    </cfRule>
  </conditionalFormatting>
  <conditionalFormatting sqref="BB183:BB189">
    <cfRule type="cellIs" dxfId="24609" priority="1339" operator="lessThan">
      <formula>0</formula>
    </cfRule>
    <cfRule type="cellIs" dxfId="24608" priority="1340" operator="lessThan">
      <formula>-105575</formula>
    </cfRule>
  </conditionalFormatting>
  <conditionalFormatting sqref="BB191:BB192">
    <cfRule type="cellIs" dxfId="24607" priority="1337" operator="lessThan">
      <formula>0</formula>
    </cfRule>
    <cfRule type="cellIs" dxfId="24606" priority="1338" operator="lessThan">
      <formula>-105575</formula>
    </cfRule>
  </conditionalFormatting>
  <conditionalFormatting sqref="BB191:BB192">
    <cfRule type="cellIs" dxfId="24605" priority="1335" operator="lessThan">
      <formula>0</formula>
    </cfRule>
    <cfRule type="cellIs" dxfId="24604" priority="1336" operator="lessThan">
      <formula>-105575</formula>
    </cfRule>
  </conditionalFormatting>
  <conditionalFormatting sqref="BB191:BB192">
    <cfRule type="cellIs" dxfId="24603" priority="1333" operator="lessThan">
      <formula>0</formula>
    </cfRule>
    <cfRule type="cellIs" dxfId="24602" priority="1334" operator="lessThan">
      <formula>-105575</formula>
    </cfRule>
  </conditionalFormatting>
  <conditionalFormatting sqref="BB194:BB195">
    <cfRule type="cellIs" dxfId="24601" priority="1331" operator="lessThan">
      <formula>0</formula>
    </cfRule>
    <cfRule type="cellIs" dxfId="24600" priority="1332" operator="lessThan">
      <formula>-105575</formula>
    </cfRule>
  </conditionalFormatting>
  <conditionalFormatting sqref="BB194:BB195">
    <cfRule type="cellIs" dxfId="24599" priority="1329" operator="lessThan">
      <formula>0</formula>
    </cfRule>
    <cfRule type="cellIs" dxfId="24598" priority="1330" operator="lessThan">
      <formula>-105575</formula>
    </cfRule>
  </conditionalFormatting>
  <conditionalFormatting sqref="BB194:BB195">
    <cfRule type="cellIs" dxfId="24597" priority="1327" operator="lessThan">
      <formula>0</formula>
    </cfRule>
    <cfRule type="cellIs" dxfId="24596" priority="1328" operator="lessThan">
      <formula>-105575</formula>
    </cfRule>
  </conditionalFormatting>
  <conditionalFormatting sqref="BB199:BB202">
    <cfRule type="cellIs" dxfId="24595" priority="1325" operator="lessThan">
      <formula>0</formula>
    </cfRule>
    <cfRule type="cellIs" dxfId="24594" priority="1326" operator="lessThan">
      <formula>-105575</formula>
    </cfRule>
  </conditionalFormatting>
  <conditionalFormatting sqref="BB199:BB202">
    <cfRule type="cellIs" dxfId="24593" priority="1323" operator="lessThan">
      <formula>0</formula>
    </cfRule>
    <cfRule type="cellIs" dxfId="24592" priority="1324" operator="lessThan">
      <formula>-105575</formula>
    </cfRule>
  </conditionalFormatting>
  <conditionalFormatting sqref="BB199:BB202">
    <cfRule type="cellIs" dxfId="24591" priority="1321" operator="lessThan">
      <formula>0</formula>
    </cfRule>
    <cfRule type="cellIs" dxfId="24590" priority="1322" operator="lessThan">
      <formula>-105575</formula>
    </cfRule>
  </conditionalFormatting>
  <conditionalFormatting sqref="BB204:BB208">
    <cfRule type="cellIs" dxfId="24589" priority="1319" operator="lessThan">
      <formula>0</formula>
    </cfRule>
    <cfRule type="cellIs" dxfId="24588" priority="1320" operator="lessThan">
      <formula>-105575</formula>
    </cfRule>
  </conditionalFormatting>
  <conditionalFormatting sqref="BB204:BB208">
    <cfRule type="cellIs" dxfId="24587" priority="1317" operator="lessThan">
      <formula>0</formula>
    </cfRule>
    <cfRule type="cellIs" dxfId="24586" priority="1318" operator="lessThan">
      <formula>-105575</formula>
    </cfRule>
  </conditionalFormatting>
  <conditionalFormatting sqref="BB204:BB208">
    <cfRule type="cellIs" dxfId="24585" priority="1315" operator="lessThan">
      <formula>0</formula>
    </cfRule>
    <cfRule type="cellIs" dxfId="24584" priority="1316" operator="lessThan">
      <formula>-105575</formula>
    </cfRule>
  </conditionalFormatting>
  <conditionalFormatting sqref="BB210:BB211">
    <cfRule type="cellIs" dxfId="24583" priority="1313" operator="lessThan">
      <formula>0</formula>
    </cfRule>
    <cfRule type="cellIs" dxfId="24582" priority="1314" operator="lessThan">
      <formula>-105575</formula>
    </cfRule>
  </conditionalFormatting>
  <conditionalFormatting sqref="BB210:BB211">
    <cfRule type="cellIs" dxfId="24581" priority="1311" operator="lessThan">
      <formula>0</formula>
    </cfRule>
    <cfRule type="cellIs" dxfId="24580" priority="1312" operator="lessThan">
      <formula>-105575</formula>
    </cfRule>
  </conditionalFormatting>
  <conditionalFormatting sqref="BB210:BB211">
    <cfRule type="cellIs" dxfId="24579" priority="1309" operator="lessThan">
      <formula>0</formula>
    </cfRule>
    <cfRule type="cellIs" dxfId="24578" priority="1310" operator="lessThan">
      <formula>-105575</formula>
    </cfRule>
  </conditionalFormatting>
  <conditionalFormatting sqref="BB214:BB219">
    <cfRule type="cellIs" dxfId="24577" priority="1307" operator="lessThan">
      <formula>0</formula>
    </cfRule>
    <cfRule type="cellIs" dxfId="24576" priority="1308" operator="lessThan">
      <formula>-105575</formula>
    </cfRule>
  </conditionalFormatting>
  <conditionalFormatting sqref="BB214:BB219">
    <cfRule type="cellIs" dxfId="24575" priority="1305" operator="lessThan">
      <formula>0</formula>
    </cfRule>
    <cfRule type="cellIs" dxfId="24574" priority="1306" operator="lessThan">
      <formula>-105575</formula>
    </cfRule>
  </conditionalFormatting>
  <conditionalFormatting sqref="BB214:BB219">
    <cfRule type="cellIs" dxfId="24573" priority="1303" operator="lessThan">
      <formula>0</formula>
    </cfRule>
    <cfRule type="cellIs" dxfId="24572" priority="1304" operator="lessThan">
      <formula>-105575</formula>
    </cfRule>
  </conditionalFormatting>
  <conditionalFormatting sqref="BB222:BB224">
    <cfRule type="cellIs" dxfId="24571" priority="1301" operator="lessThan">
      <formula>0</formula>
    </cfRule>
    <cfRule type="cellIs" dxfId="24570" priority="1302" operator="lessThan">
      <formula>-105575</formula>
    </cfRule>
  </conditionalFormatting>
  <conditionalFormatting sqref="BB222:BB224">
    <cfRule type="cellIs" dxfId="24569" priority="1299" operator="lessThan">
      <formula>0</formula>
    </cfRule>
    <cfRule type="cellIs" dxfId="24568" priority="1300" operator="lessThan">
      <formula>-105575</formula>
    </cfRule>
  </conditionalFormatting>
  <conditionalFormatting sqref="BB222:BB224">
    <cfRule type="cellIs" dxfId="24567" priority="1297" operator="lessThan">
      <formula>0</formula>
    </cfRule>
    <cfRule type="cellIs" dxfId="24566" priority="1298" operator="lessThan">
      <formula>-105575</formula>
    </cfRule>
  </conditionalFormatting>
  <conditionalFormatting sqref="BB227:BB230">
    <cfRule type="cellIs" dxfId="24565" priority="1295" operator="lessThan">
      <formula>0</formula>
    </cfRule>
    <cfRule type="cellIs" dxfId="24564" priority="1296" operator="lessThan">
      <formula>-105575</formula>
    </cfRule>
  </conditionalFormatting>
  <conditionalFormatting sqref="BB227:BB230">
    <cfRule type="cellIs" dxfId="24563" priority="1293" operator="lessThan">
      <formula>0</formula>
    </cfRule>
    <cfRule type="cellIs" dxfId="24562" priority="1294" operator="lessThan">
      <formula>-105575</formula>
    </cfRule>
  </conditionalFormatting>
  <conditionalFormatting sqref="BB227:BB230">
    <cfRule type="cellIs" dxfId="24561" priority="1291" operator="lessThan">
      <formula>0</formula>
    </cfRule>
    <cfRule type="cellIs" dxfId="24560" priority="1292" operator="lessThan">
      <formula>-105575</formula>
    </cfRule>
  </conditionalFormatting>
  <conditionalFormatting sqref="BB246:BB249">
    <cfRule type="cellIs" dxfId="24559" priority="1289" operator="lessThan">
      <formula>0</formula>
    </cfRule>
    <cfRule type="cellIs" dxfId="24558" priority="1290" operator="lessThan">
      <formula>-105575</formula>
    </cfRule>
  </conditionalFormatting>
  <conditionalFormatting sqref="BB246:BB249">
    <cfRule type="cellIs" dxfId="24557" priority="1287" operator="lessThan">
      <formula>0</formula>
    </cfRule>
    <cfRule type="cellIs" dxfId="24556" priority="1288" operator="lessThan">
      <formula>-105575</formula>
    </cfRule>
  </conditionalFormatting>
  <conditionalFormatting sqref="BB246:BB249">
    <cfRule type="cellIs" dxfId="24555" priority="1285" operator="lessThan">
      <formula>0</formula>
    </cfRule>
    <cfRule type="cellIs" dxfId="24554" priority="1286" operator="lessThan">
      <formula>-105575</formula>
    </cfRule>
  </conditionalFormatting>
  <conditionalFormatting sqref="BB246:BB249">
    <cfRule type="cellIs" dxfId="24553" priority="1283" operator="lessThan">
      <formula>0</formula>
    </cfRule>
    <cfRule type="cellIs" dxfId="24552" priority="1284" operator="lessThan">
      <formula>-105575</formula>
    </cfRule>
  </conditionalFormatting>
  <conditionalFormatting sqref="BB246:BB249">
    <cfRule type="cellIs" dxfId="24551" priority="1281" operator="lessThan">
      <formula>0</formula>
    </cfRule>
    <cfRule type="cellIs" dxfId="24550" priority="1282" operator="lessThan">
      <formula>-105575</formula>
    </cfRule>
  </conditionalFormatting>
  <conditionalFormatting sqref="BB246:BB249">
    <cfRule type="cellIs" dxfId="24549" priority="1279" operator="lessThan">
      <formula>0</formula>
    </cfRule>
    <cfRule type="cellIs" dxfId="24548" priority="1280" operator="lessThan">
      <formula>-105575</formula>
    </cfRule>
  </conditionalFormatting>
  <conditionalFormatting sqref="BB246:BB249">
    <cfRule type="cellIs" dxfId="24547" priority="1277" operator="lessThan">
      <formula>0</formula>
    </cfRule>
    <cfRule type="cellIs" dxfId="24546" priority="1278" operator="lessThan">
      <formula>-105575</formula>
    </cfRule>
  </conditionalFormatting>
  <conditionalFormatting sqref="BB246:BB249">
    <cfRule type="cellIs" dxfId="24545" priority="1275" operator="lessThan">
      <formula>0</formula>
    </cfRule>
    <cfRule type="cellIs" dxfId="24544" priority="1276" operator="lessThan">
      <formula>-105575</formula>
    </cfRule>
  </conditionalFormatting>
  <conditionalFormatting sqref="BB246:BB249">
    <cfRule type="cellIs" dxfId="24543" priority="1273" operator="lessThan">
      <formula>0</formula>
    </cfRule>
    <cfRule type="cellIs" dxfId="24542" priority="1274" operator="lessThan">
      <formula>-105575</formula>
    </cfRule>
  </conditionalFormatting>
  <conditionalFormatting sqref="BB251:BB253">
    <cfRule type="cellIs" dxfId="24541" priority="1271" operator="lessThan">
      <formula>0</formula>
    </cfRule>
    <cfRule type="cellIs" dxfId="24540" priority="1272" operator="lessThan">
      <formula>-105575</formula>
    </cfRule>
  </conditionalFormatting>
  <conditionalFormatting sqref="BB251:BB253">
    <cfRule type="cellIs" dxfId="24539" priority="1269" operator="lessThan">
      <formula>0</formula>
    </cfRule>
    <cfRule type="cellIs" dxfId="24538" priority="1270" operator="lessThan">
      <formula>-105575</formula>
    </cfRule>
  </conditionalFormatting>
  <conditionalFormatting sqref="BB251:BB253">
    <cfRule type="cellIs" dxfId="24537" priority="1267" operator="lessThan">
      <formula>0</formula>
    </cfRule>
    <cfRule type="cellIs" dxfId="24536" priority="1268" operator="lessThan">
      <formula>-105575</formula>
    </cfRule>
  </conditionalFormatting>
  <conditionalFormatting sqref="BB251:BB253">
    <cfRule type="cellIs" dxfId="24535" priority="1265" operator="lessThan">
      <formula>0</formula>
    </cfRule>
    <cfRule type="cellIs" dxfId="24534" priority="1266" operator="lessThan">
      <formula>-105575</formula>
    </cfRule>
  </conditionalFormatting>
  <conditionalFormatting sqref="BB251:BB253">
    <cfRule type="cellIs" dxfId="24533" priority="1263" operator="lessThan">
      <formula>0</formula>
    </cfRule>
    <cfRule type="cellIs" dxfId="24532" priority="1264" operator="lessThan">
      <formula>-105575</formula>
    </cfRule>
  </conditionalFormatting>
  <conditionalFormatting sqref="BB251:BB253">
    <cfRule type="cellIs" dxfId="24531" priority="1261" operator="lessThan">
      <formula>0</formula>
    </cfRule>
    <cfRule type="cellIs" dxfId="24530" priority="1262" operator="lessThan">
      <formula>-105575</formula>
    </cfRule>
  </conditionalFormatting>
  <conditionalFormatting sqref="BB251:BB253">
    <cfRule type="cellIs" dxfId="24529" priority="1259" operator="lessThan">
      <formula>0</formula>
    </cfRule>
    <cfRule type="cellIs" dxfId="24528" priority="1260" operator="lessThan">
      <formula>-105575</formula>
    </cfRule>
  </conditionalFormatting>
  <conditionalFormatting sqref="BB251:BB253">
    <cfRule type="cellIs" dxfId="24527" priority="1257" operator="lessThan">
      <formula>0</formula>
    </cfRule>
    <cfRule type="cellIs" dxfId="24526" priority="1258" operator="lessThan">
      <formula>-105575</formula>
    </cfRule>
  </conditionalFormatting>
  <conditionalFormatting sqref="BB251:BB253">
    <cfRule type="cellIs" dxfId="24525" priority="1255" operator="lessThan">
      <formula>0</formula>
    </cfRule>
    <cfRule type="cellIs" dxfId="24524" priority="1256" operator="lessThan">
      <formula>-105575</formula>
    </cfRule>
  </conditionalFormatting>
  <conditionalFormatting sqref="BB255:BB257">
    <cfRule type="cellIs" dxfId="24523" priority="1253" operator="lessThan">
      <formula>0</formula>
    </cfRule>
    <cfRule type="cellIs" dxfId="24522" priority="1254" operator="lessThan">
      <formula>-105575</formula>
    </cfRule>
  </conditionalFormatting>
  <conditionalFormatting sqref="BB255:BB257">
    <cfRule type="cellIs" dxfId="24521" priority="1251" operator="lessThan">
      <formula>0</formula>
    </cfRule>
    <cfRule type="cellIs" dxfId="24520" priority="1252" operator="lessThan">
      <formula>-105575</formula>
    </cfRule>
  </conditionalFormatting>
  <conditionalFormatting sqref="BB255:BB257">
    <cfRule type="cellIs" dxfId="24519" priority="1249" operator="lessThan">
      <formula>0</formula>
    </cfRule>
    <cfRule type="cellIs" dxfId="24518" priority="1250" operator="lessThan">
      <formula>-105575</formula>
    </cfRule>
  </conditionalFormatting>
  <conditionalFormatting sqref="BB255:BB257">
    <cfRule type="cellIs" dxfId="24517" priority="1247" operator="lessThan">
      <formula>0</formula>
    </cfRule>
    <cfRule type="cellIs" dxfId="24516" priority="1248" operator="lessThan">
      <formula>-105575</formula>
    </cfRule>
  </conditionalFormatting>
  <conditionalFormatting sqref="BB255:BB257">
    <cfRule type="cellIs" dxfId="24515" priority="1245" operator="lessThan">
      <formula>0</formula>
    </cfRule>
    <cfRule type="cellIs" dxfId="24514" priority="1246" operator="lessThan">
      <formula>-105575</formula>
    </cfRule>
  </conditionalFormatting>
  <conditionalFormatting sqref="BB255:BB257">
    <cfRule type="cellIs" dxfId="24513" priority="1243" operator="lessThan">
      <formula>0</formula>
    </cfRule>
    <cfRule type="cellIs" dxfId="24512" priority="1244" operator="lessThan">
      <formula>-105575</formula>
    </cfRule>
  </conditionalFormatting>
  <conditionalFormatting sqref="BB255:BB257">
    <cfRule type="cellIs" dxfId="24511" priority="1241" operator="lessThan">
      <formula>0</formula>
    </cfRule>
    <cfRule type="cellIs" dxfId="24510" priority="1242" operator="lessThan">
      <formula>-105575</formula>
    </cfRule>
  </conditionalFormatting>
  <conditionalFormatting sqref="BB255:BB257">
    <cfRule type="cellIs" dxfId="24509" priority="1239" operator="lessThan">
      <formula>0</formula>
    </cfRule>
    <cfRule type="cellIs" dxfId="24508" priority="1240" operator="lessThan">
      <formula>-105575</formula>
    </cfRule>
  </conditionalFormatting>
  <conditionalFormatting sqref="BB255:BB257">
    <cfRule type="cellIs" dxfId="24507" priority="1237" operator="lessThan">
      <formula>0</formula>
    </cfRule>
    <cfRule type="cellIs" dxfId="24506" priority="1238" operator="lessThan">
      <formula>-105575</formula>
    </cfRule>
  </conditionalFormatting>
  <conditionalFormatting sqref="BB260:BB262">
    <cfRule type="cellIs" dxfId="24505" priority="1235" operator="lessThan">
      <formula>0</formula>
    </cfRule>
    <cfRule type="cellIs" dxfId="24504" priority="1236" operator="lessThan">
      <formula>-105575</formula>
    </cfRule>
  </conditionalFormatting>
  <conditionalFormatting sqref="BB260:BB262">
    <cfRule type="cellIs" dxfId="24503" priority="1233" operator="lessThan">
      <formula>0</formula>
    </cfRule>
    <cfRule type="cellIs" dxfId="24502" priority="1234" operator="lessThan">
      <formula>-105575</formula>
    </cfRule>
  </conditionalFormatting>
  <conditionalFormatting sqref="BB260:BB262">
    <cfRule type="cellIs" dxfId="24501" priority="1231" operator="lessThan">
      <formula>0</formula>
    </cfRule>
    <cfRule type="cellIs" dxfId="24500" priority="1232" operator="lessThan">
      <formula>-105575</formula>
    </cfRule>
  </conditionalFormatting>
  <conditionalFormatting sqref="BB260:BB262">
    <cfRule type="cellIs" dxfId="24499" priority="1229" operator="lessThan">
      <formula>0</formula>
    </cfRule>
    <cfRule type="cellIs" dxfId="24498" priority="1230" operator="lessThan">
      <formula>-105575</formula>
    </cfRule>
  </conditionalFormatting>
  <conditionalFormatting sqref="BB260:BB262">
    <cfRule type="cellIs" dxfId="24497" priority="1227" operator="lessThan">
      <formula>0</formula>
    </cfRule>
    <cfRule type="cellIs" dxfId="24496" priority="1228" operator="lessThan">
      <formula>-105575</formula>
    </cfRule>
  </conditionalFormatting>
  <conditionalFormatting sqref="BB260:BB262">
    <cfRule type="cellIs" dxfId="24495" priority="1225" operator="lessThan">
      <formula>0</formula>
    </cfRule>
    <cfRule type="cellIs" dxfId="24494" priority="1226" operator="lessThan">
      <formula>-105575</formula>
    </cfRule>
  </conditionalFormatting>
  <conditionalFormatting sqref="BB260:BB262">
    <cfRule type="cellIs" dxfId="24493" priority="1223" operator="lessThan">
      <formula>0</formula>
    </cfRule>
    <cfRule type="cellIs" dxfId="24492" priority="1224" operator="lessThan">
      <formula>-105575</formula>
    </cfRule>
  </conditionalFormatting>
  <conditionalFormatting sqref="BB260:BB262">
    <cfRule type="cellIs" dxfId="24491" priority="1221" operator="lessThan">
      <formula>0</formula>
    </cfRule>
    <cfRule type="cellIs" dxfId="24490" priority="1222" operator="lessThan">
      <formula>-105575</formula>
    </cfRule>
  </conditionalFormatting>
  <conditionalFormatting sqref="BB260:BB262">
    <cfRule type="cellIs" dxfId="24489" priority="1219" operator="lessThan">
      <formula>0</formula>
    </cfRule>
    <cfRule type="cellIs" dxfId="24488" priority="1220" operator="lessThan">
      <formula>-105575</formula>
    </cfRule>
  </conditionalFormatting>
  <conditionalFormatting sqref="BB264:BB267">
    <cfRule type="cellIs" dxfId="24487" priority="1217" operator="lessThan">
      <formula>0</formula>
    </cfRule>
    <cfRule type="cellIs" dxfId="24486" priority="1218" operator="lessThan">
      <formula>-105575</formula>
    </cfRule>
  </conditionalFormatting>
  <conditionalFormatting sqref="BB264:BB267">
    <cfRule type="cellIs" dxfId="24485" priority="1215" operator="lessThan">
      <formula>0</formula>
    </cfRule>
    <cfRule type="cellIs" dxfId="24484" priority="1216" operator="lessThan">
      <formula>-105575</formula>
    </cfRule>
  </conditionalFormatting>
  <conditionalFormatting sqref="BB264:BB267">
    <cfRule type="cellIs" dxfId="24483" priority="1213" operator="lessThan">
      <formula>0</formula>
    </cfRule>
    <cfRule type="cellIs" dxfId="24482" priority="1214" operator="lessThan">
      <formula>-105575</formula>
    </cfRule>
  </conditionalFormatting>
  <conditionalFormatting sqref="BB264:BB267">
    <cfRule type="cellIs" dxfId="24481" priority="1211" operator="lessThan">
      <formula>0</formula>
    </cfRule>
    <cfRule type="cellIs" dxfId="24480" priority="1212" operator="lessThan">
      <formula>-105575</formula>
    </cfRule>
  </conditionalFormatting>
  <conditionalFormatting sqref="BB264:BB267">
    <cfRule type="cellIs" dxfId="24479" priority="1209" operator="lessThan">
      <formula>0</formula>
    </cfRule>
    <cfRule type="cellIs" dxfId="24478" priority="1210" operator="lessThan">
      <formula>-105575</formula>
    </cfRule>
  </conditionalFormatting>
  <conditionalFormatting sqref="BB264:BB267">
    <cfRule type="cellIs" dxfId="24477" priority="1207" operator="lessThan">
      <formula>0</formula>
    </cfRule>
    <cfRule type="cellIs" dxfId="24476" priority="1208" operator="lessThan">
      <formula>-105575</formula>
    </cfRule>
  </conditionalFormatting>
  <conditionalFormatting sqref="BB264:BB267">
    <cfRule type="cellIs" dxfId="24475" priority="1205" operator="lessThan">
      <formula>0</formula>
    </cfRule>
    <cfRule type="cellIs" dxfId="24474" priority="1206" operator="lessThan">
      <formula>-105575</formula>
    </cfRule>
  </conditionalFormatting>
  <conditionalFormatting sqref="BB264:BB267">
    <cfRule type="cellIs" dxfId="24473" priority="1203" operator="lessThan">
      <formula>0</formula>
    </cfRule>
    <cfRule type="cellIs" dxfId="24472" priority="1204" operator="lessThan">
      <formula>-105575</formula>
    </cfRule>
  </conditionalFormatting>
  <conditionalFormatting sqref="BB264:BB267">
    <cfRule type="cellIs" dxfId="24471" priority="1201" operator="lessThan">
      <formula>0</formula>
    </cfRule>
    <cfRule type="cellIs" dxfId="24470" priority="1202" operator="lessThan">
      <formula>-105575</formula>
    </cfRule>
  </conditionalFormatting>
  <conditionalFormatting sqref="BB270:BB272">
    <cfRule type="cellIs" dxfId="24469" priority="1199" operator="lessThan">
      <formula>0</formula>
    </cfRule>
    <cfRule type="cellIs" dxfId="24468" priority="1200" operator="lessThan">
      <formula>-105575</formula>
    </cfRule>
  </conditionalFormatting>
  <conditionalFormatting sqref="BB270:BB272">
    <cfRule type="cellIs" dxfId="24467" priority="1197" operator="lessThan">
      <formula>0</formula>
    </cfRule>
    <cfRule type="cellIs" dxfId="24466" priority="1198" operator="lessThan">
      <formula>-105575</formula>
    </cfRule>
  </conditionalFormatting>
  <conditionalFormatting sqref="BB270:BB272">
    <cfRule type="cellIs" dxfId="24465" priority="1195" operator="lessThan">
      <formula>0</formula>
    </cfRule>
    <cfRule type="cellIs" dxfId="24464" priority="1196" operator="lessThan">
      <formula>-105575</formula>
    </cfRule>
  </conditionalFormatting>
  <conditionalFormatting sqref="BB270:BB272">
    <cfRule type="cellIs" dxfId="24463" priority="1193" operator="lessThan">
      <formula>0</formula>
    </cfRule>
    <cfRule type="cellIs" dxfId="24462" priority="1194" operator="lessThan">
      <formula>-105575</formula>
    </cfRule>
  </conditionalFormatting>
  <conditionalFormatting sqref="BB270:BB272">
    <cfRule type="cellIs" dxfId="24461" priority="1191" operator="lessThan">
      <formula>0</formula>
    </cfRule>
    <cfRule type="cellIs" dxfId="24460" priority="1192" operator="lessThan">
      <formula>-105575</formula>
    </cfRule>
  </conditionalFormatting>
  <conditionalFormatting sqref="BB270:BB272">
    <cfRule type="cellIs" dxfId="24459" priority="1189" operator="lessThan">
      <formula>0</formula>
    </cfRule>
    <cfRule type="cellIs" dxfId="24458" priority="1190" operator="lessThan">
      <formula>-105575</formula>
    </cfRule>
  </conditionalFormatting>
  <conditionalFormatting sqref="BB270:BB272">
    <cfRule type="cellIs" dxfId="24457" priority="1187" operator="lessThan">
      <formula>0</formula>
    </cfRule>
    <cfRule type="cellIs" dxfId="24456" priority="1188" operator="lessThan">
      <formula>-105575</formula>
    </cfRule>
  </conditionalFormatting>
  <conditionalFormatting sqref="BB270:BB272">
    <cfRule type="cellIs" dxfId="24455" priority="1185" operator="lessThan">
      <formula>0</formula>
    </cfRule>
    <cfRule type="cellIs" dxfId="24454" priority="1186" operator="lessThan">
      <formula>-105575</formula>
    </cfRule>
  </conditionalFormatting>
  <conditionalFormatting sqref="BB270:BB272">
    <cfRule type="cellIs" dxfId="24453" priority="1183" operator="lessThan">
      <formula>0</formula>
    </cfRule>
    <cfRule type="cellIs" dxfId="24452" priority="1184" operator="lessThan">
      <formula>-105575</formula>
    </cfRule>
  </conditionalFormatting>
  <conditionalFormatting sqref="BB274:BB275">
    <cfRule type="cellIs" dxfId="24451" priority="1181" operator="lessThan">
      <formula>0</formula>
    </cfRule>
    <cfRule type="cellIs" dxfId="24450" priority="1182" operator="lessThan">
      <formula>-105575</formula>
    </cfRule>
  </conditionalFormatting>
  <conditionalFormatting sqref="BB274:BB275">
    <cfRule type="cellIs" dxfId="24449" priority="1179" operator="lessThan">
      <formula>0</formula>
    </cfRule>
    <cfRule type="cellIs" dxfId="24448" priority="1180" operator="lessThan">
      <formula>-105575</formula>
    </cfRule>
  </conditionalFormatting>
  <conditionalFormatting sqref="BB274:BB275">
    <cfRule type="cellIs" dxfId="24447" priority="1177" operator="lessThan">
      <formula>0</formula>
    </cfRule>
    <cfRule type="cellIs" dxfId="24446" priority="1178" operator="lessThan">
      <formula>-105575</formula>
    </cfRule>
  </conditionalFormatting>
  <conditionalFormatting sqref="BB274:BB275">
    <cfRule type="cellIs" dxfId="24445" priority="1175" operator="lessThan">
      <formula>0</formula>
    </cfRule>
    <cfRule type="cellIs" dxfId="24444" priority="1176" operator="lessThan">
      <formula>-105575</formula>
    </cfRule>
  </conditionalFormatting>
  <conditionalFormatting sqref="BB274:BB275">
    <cfRule type="cellIs" dxfId="24443" priority="1173" operator="lessThan">
      <formula>0</formula>
    </cfRule>
    <cfRule type="cellIs" dxfId="24442" priority="1174" operator="lessThan">
      <formula>-105575</formula>
    </cfRule>
  </conditionalFormatting>
  <conditionalFormatting sqref="BB274:BB275">
    <cfRule type="cellIs" dxfId="24441" priority="1171" operator="lessThan">
      <formula>0</formula>
    </cfRule>
    <cfRule type="cellIs" dxfId="24440" priority="1172" operator="lessThan">
      <formula>-105575</formula>
    </cfRule>
  </conditionalFormatting>
  <conditionalFormatting sqref="BB274:BB275">
    <cfRule type="cellIs" dxfId="24439" priority="1169" operator="lessThan">
      <formula>0</formula>
    </cfRule>
    <cfRule type="cellIs" dxfId="24438" priority="1170" operator="lessThan">
      <formula>-105575</formula>
    </cfRule>
  </conditionalFormatting>
  <conditionalFormatting sqref="BB274:BB275">
    <cfRule type="cellIs" dxfId="24437" priority="1167" operator="lessThan">
      <formula>0</formula>
    </cfRule>
    <cfRule type="cellIs" dxfId="24436" priority="1168" operator="lessThan">
      <formula>-105575</formula>
    </cfRule>
  </conditionalFormatting>
  <conditionalFormatting sqref="BB274:BB275">
    <cfRule type="cellIs" dxfId="24435" priority="1165" operator="lessThan">
      <formula>0</formula>
    </cfRule>
    <cfRule type="cellIs" dxfId="24434" priority="1166" operator="lessThan">
      <formula>-105575</formula>
    </cfRule>
  </conditionalFormatting>
  <conditionalFormatting sqref="BB278:BB282">
    <cfRule type="cellIs" dxfId="24433" priority="1163" operator="lessThan">
      <formula>0</formula>
    </cfRule>
    <cfRule type="cellIs" dxfId="24432" priority="1164" operator="lessThan">
      <formula>-105575</formula>
    </cfRule>
  </conditionalFormatting>
  <conditionalFormatting sqref="BB278:BB282">
    <cfRule type="cellIs" dxfId="24431" priority="1161" operator="lessThan">
      <formula>0</formula>
    </cfRule>
    <cfRule type="cellIs" dxfId="24430" priority="1162" operator="lessThan">
      <formula>-105575</formula>
    </cfRule>
  </conditionalFormatting>
  <conditionalFormatting sqref="BB278:BB282">
    <cfRule type="cellIs" dxfId="24429" priority="1159" operator="lessThan">
      <formula>0</formula>
    </cfRule>
    <cfRule type="cellIs" dxfId="24428" priority="1160" operator="lessThan">
      <formula>-105575</formula>
    </cfRule>
  </conditionalFormatting>
  <conditionalFormatting sqref="BB278:BB282">
    <cfRule type="cellIs" dxfId="24427" priority="1157" operator="lessThan">
      <formula>0</formula>
    </cfRule>
    <cfRule type="cellIs" dxfId="24426" priority="1158" operator="lessThan">
      <formula>-105575</formula>
    </cfRule>
  </conditionalFormatting>
  <conditionalFormatting sqref="BB278:BB282">
    <cfRule type="cellIs" dxfId="24425" priority="1155" operator="lessThan">
      <formula>0</formula>
    </cfRule>
    <cfRule type="cellIs" dxfId="24424" priority="1156" operator="lessThan">
      <formula>-105575</formula>
    </cfRule>
  </conditionalFormatting>
  <conditionalFormatting sqref="BB278:BB282">
    <cfRule type="cellIs" dxfId="24423" priority="1153" operator="lessThan">
      <formula>0</formula>
    </cfRule>
    <cfRule type="cellIs" dxfId="24422" priority="1154" operator="lessThan">
      <formula>-105575</formula>
    </cfRule>
  </conditionalFormatting>
  <conditionalFormatting sqref="BB278:BB282">
    <cfRule type="cellIs" dxfId="24421" priority="1151" operator="lessThan">
      <formula>0</formula>
    </cfRule>
    <cfRule type="cellIs" dxfId="24420" priority="1152" operator="lessThan">
      <formula>-105575</formula>
    </cfRule>
  </conditionalFormatting>
  <conditionalFormatting sqref="BB278:BB282">
    <cfRule type="cellIs" dxfId="24419" priority="1149" operator="lessThan">
      <formula>0</formula>
    </cfRule>
    <cfRule type="cellIs" dxfId="24418" priority="1150" operator="lessThan">
      <formula>-105575</formula>
    </cfRule>
  </conditionalFormatting>
  <conditionalFormatting sqref="BB278:BB282">
    <cfRule type="cellIs" dxfId="24417" priority="1147" operator="lessThan">
      <formula>0</formula>
    </cfRule>
    <cfRule type="cellIs" dxfId="24416" priority="1148" operator="lessThan">
      <formula>-105575</formula>
    </cfRule>
  </conditionalFormatting>
  <conditionalFormatting sqref="BB285:BB288">
    <cfRule type="cellIs" dxfId="24415" priority="1145" operator="lessThan">
      <formula>0</formula>
    </cfRule>
    <cfRule type="cellIs" dxfId="24414" priority="1146" operator="lessThan">
      <formula>-105575</formula>
    </cfRule>
  </conditionalFormatting>
  <conditionalFormatting sqref="BB285:BB288">
    <cfRule type="cellIs" dxfId="24413" priority="1143" operator="lessThan">
      <formula>0</formula>
    </cfRule>
    <cfRule type="cellIs" dxfId="24412" priority="1144" operator="lessThan">
      <formula>-105575</formula>
    </cfRule>
  </conditionalFormatting>
  <conditionalFormatting sqref="BB285:BB288">
    <cfRule type="cellIs" dxfId="24411" priority="1141" operator="lessThan">
      <formula>0</formula>
    </cfRule>
    <cfRule type="cellIs" dxfId="24410" priority="1142" operator="lessThan">
      <formula>-105575</formula>
    </cfRule>
  </conditionalFormatting>
  <conditionalFormatting sqref="BB285:BB288">
    <cfRule type="cellIs" dxfId="24409" priority="1139" operator="lessThan">
      <formula>0</formula>
    </cfRule>
    <cfRule type="cellIs" dxfId="24408" priority="1140" operator="lessThan">
      <formula>-105575</formula>
    </cfRule>
  </conditionalFormatting>
  <conditionalFormatting sqref="BB285:BB288">
    <cfRule type="cellIs" dxfId="24407" priority="1137" operator="lessThan">
      <formula>0</formula>
    </cfRule>
    <cfRule type="cellIs" dxfId="24406" priority="1138" operator="lessThan">
      <formula>-105575</formula>
    </cfRule>
  </conditionalFormatting>
  <conditionalFormatting sqref="BB285:BB288">
    <cfRule type="cellIs" dxfId="24405" priority="1135" operator="lessThan">
      <formula>0</formula>
    </cfRule>
    <cfRule type="cellIs" dxfId="24404" priority="1136" operator="lessThan">
      <formula>-105575</formula>
    </cfRule>
  </conditionalFormatting>
  <conditionalFormatting sqref="BB285:BB288">
    <cfRule type="cellIs" dxfId="24403" priority="1133" operator="lessThan">
      <formula>0</formula>
    </cfRule>
    <cfRule type="cellIs" dxfId="24402" priority="1134" operator="lessThan">
      <formula>-105575</formula>
    </cfRule>
  </conditionalFormatting>
  <conditionalFormatting sqref="BB285:BB288">
    <cfRule type="cellIs" dxfId="24401" priority="1131" operator="lessThan">
      <formula>0</formula>
    </cfRule>
    <cfRule type="cellIs" dxfId="24400" priority="1132" operator="lessThan">
      <formula>-105575</formula>
    </cfRule>
  </conditionalFormatting>
  <conditionalFormatting sqref="BB285:BB288">
    <cfRule type="cellIs" dxfId="24399" priority="1129" operator="lessThan">
      <formula>0</formula>
    </cfRule>
    <cfRule type="cellIs" dxfId="24398" priority="1130" operator="lessThan">
      <formula>-105575</formula>
    </cfRule>
  </conditionalFormatting>
  <conditionalFormatting sqref="BB203 BB220:BB221 BB235:BB243 BB231:BB233 BB212:BB213 BB225:BB226">
    <cfRule type="cellIs" dxfId="24397" priority="1127" operator="lessThan">
      <formula>0</formula>
    </cfRule>
    <cfRule type="cellIs" dxfId="24396" priority="1128" operator="lessThan">
      <formula>-105575</formula>
    </cfRule>
  </conditionalFormatting>
  <conditionalFormatting sqref="BB220 BB212:BB213 BB235:BB238 BB240:BB243 BB225:BB226 BB231:BB233">
    <cfRule type="cellIs" dxfId="24395" priority="1125" operator="lessThan">
      <formula>0</formula>
    </cfRule>
    <cfRule type="cellIs" dxfId="24394" priority="1126" operator="lessThan">
      <formula>-105575</formula>
    </cfRule>
  </conditionalFormatting>
  <conditionalFormatting sqref="BB220:BB221 BB243 BB226 BB231:BB236 BB238:BB241 BB203 BB213">
    <cfRule type="cellIs" dxfId="24393" priority="1123" operator="lessThan">
      <formula>0</formula>
    </cfRule>
    <cfRule type="cellIs" dxfId="24392" priority="1124" operator="lessThan">
      <formula>-105575</formula>
    </cfRule>
  </conditionalFormatting>
  <conditionalFormatting sqref="BB235:BB243 BB231:BB233 BB220 BB212:BB213 BB225:BB226">
    <cfRule type="cellIs" dxfId="24391" priority="1121" operator="lessThan">
      <formula>0</formula>
    </cfRule>
    <cfRule type="cellIs" dxfId="24390" priority="1122" operator="lessThan">
      <formula>-105575</formula>
    </cfRule>
  </conditionalFormatting>
  <conditionalFormatting sqref="BB220:BB221 BB237:BB243 BB203 BB231:BB235 BB212:BB213 BB225:BB226">
    <cfRule type="cellIs" dxfId="24389" priority="1119" operator="lessThan">
      <formula>0</formula>
    </cfRule>
    <cfRule type="cellIs" dxfId="24388" priority="1120" operator="lessThan">
      <formula>-105575</formula>
    </cfRule>
  </conditionalFormatting>
  <conditionalFormatting sqref="BB220:BB221 BB237:BB240 BB242:BB243 BB225:BB226 BB231:BB235">
    <cfRule type="cellIs" dxfId="24387" priority="1117" operator="lessThan">
      <formula>0</formula>
    </cfRule>
    <cfRule type="cellIs" dxfId="24386" priority="1118" operator="lessThan">
      <formula>-105575</formula>
    </cfRule>
  </conditionalFormatting>
  <conditionalFormatting sqref="BB212 BB231 BB233:BB238 BB240:BB243 BB225">
    <cfRule type="cellIs" dxfId="24385" priority="1115" operator="lessThan">
      <formula>0</formula>
    </cfRule>
    <cfRule type="cellIs" dxfId="24384" priority="1116" operator="lessThan">
      <formula>-105575</formula>
    </cfRule>
  </conditionalFormatting>
  <conditionalFormatting sqref="BB237:BB243 BB231:BB235 BB220:BB221 BB225:BB226">
    <cfRule type="cellIs" dxfId="24383" priority="1113" operator="lessThan">
      <formula>0</formula>
    </cfRule>
    <cfRule type="cellIs" dxfId="24382" priority="1114" operator="lessThan">
      <formula>-105575</formula>
    </cfRule>
  </conditionalFormatting>
  <conditionalFormatting sqref="BB233:BB237 BB231 BB239:BB243">
    <cfRule type="cellIs" dxfId="24381" priority="1111" operator="lessThan">
      <formula>0</formula>
    </cfRule>
    <cfRule type="cellIs" dxfId="24380" priority="1112" operator="lessThan">
      <formula>-105575</formula>
    </cfRule>
  </conditionalFormatting>
  <conditionalFormatting sqref="BB233:BB237 BB231 BB239:BB243">
    <cfRule type="cellIs" dxfId="24379" priority="1109" operator="lessThan">
      <formula>0</formula>
    </cfRule>
    <cfRule type="cellIs" dxfId="24378" priority="1110" operator="lessThan">
      <formula>-105575</formula>
    </cfRule>
  </conditionalFormatting>
  <conditionalFormatting sqref="BB119:BB128 BB106:BB117 BB101:BB104 BB80:BB98">
    <cfRule type="cellIs" dxfId="24377" priority="1107" operator="lessThan">
      <formula>0</formula>
    </cfRule>
    <cfRule type="cellIs" dxfId="24376" priority="1108" operator="lessThan">
      <formula>-105575</formula>
    </cfRule>
  </conditionalFormatting>
  <conditionalFormatting sqref="BB130 BB132 BB134">
    <cfRule type="cellIs" dxfId="24375" priority="1105" operator="lessThan">
      <formula>0</formula>
    </cfRule>
    <cfRule type="cellIs" dxfId="24374" priority="1106" operator="lessThan">
      <formula>-105575</formula>
    </cfRule>
  </conditionalFormatting>
  <conditionalFormatting sqref="BB130 BB132 BB134">
    <cfRule type="cellIs" dxfId="24373" priority="1103" operator="lessThan">
      <formula>0</formula>
    </cfRule>
    <cfRule type="cellIs" dxfId="24372" priority="1104" operator="lessThan">
      <formula>-105575</formula>
    </cfRule>
  </conditionalFormatting>
  <conditionalFormatting sqref="BB129 BB131 BB133 BB135">
    <cfRule type="cellIs" dxfId="24371" priority="1101" operator="lessThan">
      <formula>0</formula>
    </cfRule>
    <cfRule type="cellIs" dxfId="24370" priority="1102" operator="lessThan">
      <formula>-105575</formula>
    </cfRule>
  </conditionalFormatting>
  <conditionalFormatting sqref="BB140 BB145 BB142:BB143 BB137:BB138">
    <cfRule type="cellIs" dxfId="24369" priority="1099" operator="lessThan">
      <formula>0</formula>
    </cfRule>
    <cfRule type="cellIs" dxfId="24368" priority="1100" operator="lessThan">
      <formula>-105575</formula>
    </cfRule>
  </conditionalFormatting>
  <conditionalFormatting sqref="BB149">
    <cfRule type="cellIs" dxfId="24367" priority="1097" operator="lessThan">
      <formula>0</formula>
    </cfRule>
    <cfRule type="cellIs" dxfId="24366" priority="1098" operator="lessThan">
      <formula>-105575</formula>
    </cfRule>
  </conditionalFormatting>
  <conditionalFormatting sqref="BB129:BB138 BB140:BB149">
    <cfRule type="cellIs" dxfId="24365" priority="1095" operator="lessThan">
      <formula>0</formula>
    </cfRule>
    <cfRule type="cellIs" dxfId="24364" priority="1096" operator="lessThan">
      <formula>-105575</formula>
    </cfRule>
  </conditionalFormatting>
  <conditionalFormatting sqref="BB94:BB98 BB86:BB87 BB89:BB91 BB141:BB149 BB124:BB133 BB107:BB110 BB112:BB117 BB119:BB122 BB135:BB138 BB101:BB104 BB80:BB84">
    <cfRule type="cellIs" dxfId="24363" priority="1093" operator="lessThan">
      <formula>0</formula>
    </cfRule>
    <cfRule type="cellIs" dxfId="24362" priority="1094" operator="lessThan">
      <formula>-105575</formula>
    </cfRule>
  </conditionalFormatting>
  <conditionalFormatting sqref="BB129 BB131 BB133 BB135">
    <cfRule type="cellIs" dxfId="24361" priority="1091" operator="lessThan">
      <formula>0</formula>
    </cfRule>
    <cfRule type="cellIs" dxfId="24360" priority="1092" operator="lessThan">
      <formula>-105575</formula>
    </cfRule>
  </conditionalFormatting>
  <conditionalFormatting sqref="BB146 BB144 BB141">
    <cfRule type="cellIs" dxfId="24359" priority="1089" operator="lessThan">
      <formula>0</formula>
    </cfRule>
    <cfRule type="cellIs" dxfId="24358" priority="1090" operator="lessThan">
      <formula>-105575</formula>
    </cfRule>
  </conditionalFormatting>
  <conditionalFormatting sqref="BB146 BB144 BB141">
    <cfRule type="cellIs" dxfId="24357" priority="1087" operator="lessThan">
      <formula>0</formula>
    </cfRule>
    <cfRule type="cellIs" dxfId="24356" priority="1088" operator="lessThan">
      <formula>-105575</formula>
    </cfRule>
  </conditionalFormatting>
  <conditionalFormatting sqref="BB140 BB145 BB142:BB143 BB137:BB138">
    <cfRule type="cellIs" dxfId="24355" priority="1085" operator="lessThan">
      <formula>0</formula>
    </cfRule>
    <cfRule type="cellIs" dxfId="24354" priority="1086" operator="lessThan">
      <formula>-105575</formula>
    </cfRule>
  </conditionalFormatting>
  <conditionalFormatting sqref="BB149">
    <cfRule type="cellIs" dxfId="24353" priority="1083" operator="lessThan">
      <formula>0</formula>
    </cfRule>
    <cfRule type="cellIs" dxfId="24352" priority="1084" operator="lessThan">
      <formula>-105575</formula>
    </cfRule>
  </conditionalFormatting>
  <conditionalFormatting sqref="BB94:BB98 BB86:BB87 BB89:BB91 BB141:BB149 BB124:BB133 BB107:BB110 BB112:BB117 BB119:BB122 BB135:BB138 BB101:BB104 BB80:BB84">
    <cfRule type="cellIs" dxfId="24351" priority="1081" operator="lessThan">
      <formula>0</formula>
    </cfRule>
    <cfRule type="cellIs" dxfId="2435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349" priority="1079" operator="lessThan">
      <formula>0</formula>
    </cfRule>
    <cfRule type="cellIs" dxfId="24348" priority="1080" operator="lessThan">
      <formula>-105575</formula>
    </cfRule>
  </conditionalFormatting>
  <conditionalFormatting sqref="BB41">
    <cfRule type="cellIs" dxfId="24347" priority="1077" operator="lessThan">
      <formula>0</formula>
    </cfRule>
    <cfRule type="cellIs" dxfId="24346" priority="1078" operator="lessThan">
      <formula>-105575</formula>
    </cfRule>
  </conditionalFormatting>
  <conditionalFormatting sqref="BB152:BB155">
    <cfRule type="cellIs" dxfId="24345" priority="1075" operator="lessThan">
      <formula>0</formula>
    </cfRule>
    <cfRule type="cellIs" dxfId="24344" priority="1076" operator="lessThan">
      <formula>-105575</formula>
    </cfRule>
  </conditionalFormatting>
  <conditionalFormatting sqref="BB152:BB155">
    <cfRule type="cellIs" dxfId="24343" priority="1073" operator="lessThan">
      <formula>0</formula>
    </cfRule>
    <cfRule type="cellIs" dxfId="24342" priority="1074" operator="lessThan">
      <formula>-105575</formula>
    </cfRule>
  </conditionalFormatting>
  <conditionalFormatting sqref="BB152:BB155">
    <cfRule type="cellIs" dxfId="24341" priority="1071" operator="lessThan">
      <formula>0</formula>
    </cfRule>
    <cfRule type="cellIs" dxfId="24340" priority="1072" operator="lessThan">
      <formula>-105575</formula>
    </cfRule>
  </conditionalFormatting>
  <conditionalFormatting sqref="BB157:BB158">
    <cfRule type="cellIs" dxfId="24339" priority="1069" operator="lessThan">
      <formula>0</formula>
    </cfRule>
    <cfRule type="cellIs" dxfId="24338" priority="1070" operator="lessThan">
      <formula>-105575</formula>
    </cfRule>
  </conditionalFormatting>
  <conditionalFormatting sqref="BB157:BB158">
    <cfRule type="cellIs" dxfId="24337" priority="1067" operator="lessThan">
      <formula>0</formula>
    </cfRule>
    <cfRule type="cellIs" dxfId="24336" priority="1068" operator="lessThan">
      <formula>-105575</formula>
    </cfRule>
  </conditionalFormatting>
  <conditionalFormatting sqref="BB157:BB158">
    <cfRule type="cellIs" dxfId="24335" priority="1065" operator="lessThan">
      <formula>0</formula>
    </cfRule>
    <cfRule type="cellIs" dxfId="24334" priority="1066" operator="lessThan">
      <formula>-105575</formula>
    </cfRule>
  </conditionalFormatting>
  <conditionalFormatting sqref="BB160:BB161">
    <cfRule type="cellIs" dxfId="24333" priority="1063" operator="lessThan">
      <formula>0</formula>
    </cfRule>
    <cfRule type="cellIs" dxfId="24332" priority="1064" operator="lessThan">
      <formula>-105575</formula>
    </cfRule>
  </conditionalFormatting>
  <conditionalFormatting sqref="BB160:BB161">
    <cfRule type="cellIs" dxfId="24331" priority="1061" operator="lessThan">
      <formula>0</formula>
    </cfRule>
    <cfRule type="cellIs" dxfId="24330" priority="1062" operator="lessThan">
      <formula>-105575</formula>
    </cfRule>
  </conditionalFormatting>
  <conditionalFormatting sqref="BB160:BB161">
    <cfRule type="cellIs" dxfId="24329" priority="1059" operator="lessThan">
      <formula>0</formula>
    </cfRule>
    <cfRule type="cellIs" dxfId="24328" priority="1060" operator="lessThan">
      <formula>-105575</formula>
    </cfRule>
  </conditionalFormatting>
  <conditionalFormatting sqref="BB164:BB167">
    <cfRule type="cellIs" dxfId="24327" priority="1057" operator="lessThan">
      <formula>0</formula>
    </cfRule>
    <cfRule type="cellIs" dxfId="24326" priority="1058" operator="lessThan">
      <formula>-105575</formula>
    </cfRule>
  </conditionalFormatting>
  <conditionalFormatting sqref="BB164:BB167">
    <cfRule type="cellIs" dxfId="24325" priority="1055" operator="lessThan">
      <formula>0</formula>
    </cfRule>
    <cfRule type="cellIs" dxfId="24324" priority="1056" operator="lessThan">
      <formula>-105575</formula>
    </cfRule>
  </conditionalFormatting>
  <conditionalFormatting sqref="BB164:BB167">
    <cfRule type="cellIs" dxfId="24323" priority="1053" operator="lessThan">
      <formula>0</formula>
    </cfRule>
    <cfRule type="cellIs" dxfId="24322" priority="1054" operator="lessThan">
      <formula>-105575</formula>
    </cfRule>
  </conditionalFormatting>
  <conditionalFormatting sqref="BB169:BB177">
    <cfRule type="cellIs" dxfId="24321" priority="1051" operator="lessThan">
      <formula>0</formula>
    </cfRule>
    <cfRule type="cellIs" dxfId="24320" priority="1052" operator="lessThan">
      <formula>-105575</formula>
    </cfRule>
  </conditionalFormatting>
  <conditionalFormatting sqref="BB169:BB177">
    <cfRule type="cellIs" dxfId="24319" priority="1049" operator="lessThan">
      <formula>0</formula>
    </cfRule>
    <cfRule type="cellIs" dxfId="24318" priority="1050" operator="lessThan">
      <formula>-105575</formula>
    </cfRule>
  </conditionalFormatting>
  <conditionalFormatting sqref="BB169:BB177">
    <cfRule type="cellIs" dxfId="24317" priority="1047" operator="lessThan">
      <formula>0</formula>
    </cfRule>
    <cfRule type="cellIs" dxfId="24316" priority="1048" operator="lessThan">
      <formula>-105575</formula>
    </cfRule>
  </conditionalFormatting>
  <conditionalFormatting sqref="BB179:BB180">
    <cfRule type="cellIs" dxfId="24315" priority="1045" operator="lessThan">
      <formula>0</formula>
    </cfRule>
    <cfRule type="cellIs" dxfId="24314" priority="1046" operator="lessThan">
      <formula>-105575</formula>
    </cfRule>
  </conditionalFormatting>
  <conditionalFormatting sqref="BB179:BB180">
    <cfRule type="cellIs" dxfId="24313" priority="1043" operator="lessThan">
      <formula>0</formula>
    </cfRule>
    <cfRule type="cellIs" dxfId="24312" priority="1044" operator="lessThan">
      <formula>-105575</formula>
    </cfRule>
  </conditionalFormatting>
  <conditionalFormatting sqref="BB179:BB180">
    <cfRule type="cellIs" dxfId="24311" priority="1041" operator="lessThan">
      <formula>0</formula>
    </cfRule>
    <cfRule type="cellIs" dxfId="24310" priority="1042" operator="lessThan">
      <formula>-105575</formula>
    </cfRule>
  </conditionalFormatting>
  <conditionalFormatting sqref="BB183:BB189">
    <cfRule type="cellIs" dxfId="24309" priority="1039" operator="lessThan">
      <formula>0</formula>
    </cfRule>
    <cfRule type="cellIs" dxfId="24308" priority="1040" operator="lessThan">
      <formula>-105575</formula>
    </cfRule>
  </conditionalFormatting>
  <conditionalFormatting sqref="BB183:BB189">
    <cfRule type="cellIs" dxfId="24307" priority="1037" operator="lessThan">
      <formula>0</formula>
    </cfRule>
    <cfRule type="cellIs" dxfId="24306" priority="1038" operator="lessThan">
      <formula>-105575</formula>
    </cfRule>
  </conditionalFormatting>
  <conditionalFormatting sqref="BB183:BB189">
    <cfRule type="cellIs" dxfId="24305" priority="1035" operator="lessThan">
      <formula>0</formula>
    </cfRule>
    <cfRule type="cellIs" dxfId="24304" priority="1036" operator="lessThan">
      <formula>-105575</formula>
    </cfRule>
  </conditionalFormatting>
  <conditionalFormatting sqref="BB191:BB192">
    <cfRule type="cellIs" dxfId="24303" priority="1033" operator="lessThan">
      <formula>0</formula>
    </cfRule>
    <cfRule type="cellIs" dxfId="24302" priority="1034" operator="lessThan">
      <formula>-105575</formula>
    </cfRule>
  </conditionalFormatting>
  <conditionalFormatting sqref="BB191:BB192">
    <cfRule type="cellIs" dxfId="24301" priority="1031" operator="lessThan">
      <formula>0</formula>
    </cfRule>
    <cfRule type="cellIs" dxfId="24300" priority="1032" operator="lessThan">
      <formula>-105575</formula>
    </cfRule>
  </conditionalFormatting>
  <conditionalFormatting sqref="BB191:BB192">
    <cfRule type="cellIs" dxfId="24299" priority="1029" operator="lessThan">
      <formula>0</formula>
    </cfRule>
    <cfRule type="cellIs" dxfId="24298" priority="1030" operator="lessThan">
      <formula>-105575</formula>
    </cfRule>
  </conditionalFormatting>
  <conditionalFormatting sqref="BB194:BB195">
    <cfRule type="cellIs" dxfId="24297" priority="1027" operator="lessThan">
      <formula>0</formula>
    </cfRule>
    <cfRule type="cellIs" dxfId="24296" priority="1028" operator="lessThan">
      <formula>-105575</formula>
    </cfRule>
  </conditionalFormatting>
  <conditionalFormatting sqref="BB194:BB195">
    <cfRule type="cellIs" dxfId="24295" priority="1025" operator="lessThan">
      <formula>0</formula>
    </cfRule>
    <cfRule type="cellIs" dxfId="24294" priority="1026" operator="lessThan">
      <formula>-105575</formula>
    </cfRule>
  </conditionalFormatting>
  <conditionalFormatting sqref="BB194:BB195">
    <cfRule type="cellIs" dxfId="24293" priority="1023" operator="lessThan">
      <formula>0</formula>
    </cfRule>
    <cfRule type="cellIs" dxfId="24292" priority="1024" operator="lessThan">
      <formula>-105575</formula>
    </cfRule>
  </conditionalFormatting>
  <conditionalFormatting sqref="BB199:BB202">
    <cfRule type="cellIs" dxfId="24291" priority="1021" operator="lessThan">
      <formula>0</formula>
    </cfRule>
    <cfRule type="cellIs" dxfId="24290" priority="1022" operator="lessThan">
      <formula>-105575</formula>
    </cfRule>
  </conditionalFormatting>
  <conditionalFormatting sqref="BB199:BB202">
    <cfRule type="cellIs" dxfId="24289" priority="1019" operator="lessThan">
      <formula>0</formula>
    </cfRule>
    <cfRule type="cellIs" dxfId="24288" priority="1020" operator="lessThan">
      <formula>-105575</formula>
    </cfRule>
  </conditionalFormatting>
  <conditionalFormatting sqref="BB199:BB202">
    <cfRule type="cellIs" dxfId="24287" priority="1017" operator="lessThan">
      <formula>0</formula>
    </cfRule>
    <cfRule type="cellIs" dxfId="24286" priority="1018" operator="lessThan">
      <formula>-105575</formula>
    </cfRule>
  </conditionalFormatting>
  <conditionalFormatting sqref="BB204:BB208">
    <cfRule type="cellIs" dxfId="24285" priority="1015" operator="lessThan">
      <formula>0</formula>
    </cfRule>
    <cfRule type="cellIs" dxfId="24284" priority="1016" operator="lessThan">
      <formula>-105575</formula>
    </cfRule>
  </conditionalFormatting>
  <conditionalFormatting sqref="BB204:BB208">
    <cfRule type="cellIs" dxfId="24283" priority="1013" operator="lessThan">
      <formula>0</formula>
    </cfRule>
    <cfRule type="cellIs" dxfId="24282" priority="1014" operator="lessThan">
      <formula>-105575</formula>
    </cfRule>
  </conditionalFormatting>
  <conditionalFormatting sqref="BB204:BB208">
    <cfRule type="cellIs" dxfId="24281" priority="1011" operator="lessThan">
      <formula>0</formula>
    </cfRule>
    <cfRule type="cellIs" dxfId="24280" priority="1012" operator="lessThan">
      <formula>-105575</formula>
    </cfRule>
  </conditionalFormatting>
  <conditionalFormatting sqref="BB210:BB211">
    <cfRule type="cellIs" dxfId="24279" priority="1009" operator="lessThan">
      <formula>0</formula>
    </cfRule>
    <cfRule type="cellIs" dxfId="24278" priority="1010" operator="lessThan">
      <formula>-105575</formula>
    </cfRule>
  </conditionalFormatting>
  <conditionalFormatting sqref="BB210:BB211">
    <cfRule type="cellIs" dxfId="24277" priority="1007" operator="lessThan">
      <formula>0</formula>
    </cfRule>
    <cfRule type="cellIs" dxfId="24276" priority="1008" operator="lessThan">
      <formula>-105575</formula>
    </cfRule>
  </conditionalFormatting>
  <conditionalFormatting sqref="BB210:BB211">
    <cfRule type="cellIs" dxfId="24275" priority="1005" operator="lessThan">
      <formula>0</formula>
    </cfRule>
    <cfRule type="cellIs" dxfId="24274" priority="1006" operator="lessThan">
      <formula>-105575</formula>
    </cfRule>
  </conditionalFormatting>
  <conditionalFormatting sqref="BB214:BB219">
    <cfRule type="cellIs" dxfId="24273" priority="1003" operator="lessThan">
      <formula>0</formula>
    </cfRule>
    <cfRule type="cellIs" dxfId="24272" priority="1004" operator="lessThan">
      <formula>-105575</formula>
    </cfRule>
  </conditionalFormatting>
  <conditionalFormatting sqref="BB214:BB219">
    <cfRule type="cellIs" dxfId="24271" priority="1001" operator="lessThan">
      <formula>0</formula>
    </cfRule>
    <cfRule type="cellIs" dxfId="24270" priority="1002" operator="lessThan">
      <formula>-105575</formula>
    </cfRule>
  </conditionalFormatting>
  <conditionalFormatting sqref="BB214:BB219">
    <cfRule type="cellIs" dxfId="24269" priority="999" operator="lessThan">
      <formula>0</formula>
    </cfRule>
    <cfRule type="cellIs" dxfId="24268" priority="1000" operator="lessThan">
      <formula>-105575</formula>
    </cfRule>
  </conditionalFormatting>
  <conditionalFormatting sqref="BB222:BB224">
    <cfRule type="cellIs" dxfId="24267" priority="997" operator="lessThan">
      <formula>0</formula>
    </cfRule>
    <cfRule type="cellIs" dxfId="24266" priority="998" operator="lessThan">
      <formula>-105575</formula>
    </cfRule>
  </conditionalFormatting>
  <conditionalFormatting sqref="BB222:BB224">
    <cfRule type="cellIs" dxfId="24265" priority="995" operator="lessThan">
      <formula>0</formula>
    </cfRule>
    <cfRule type="cellIs" dxfId="24264" priority="996" operator="lessThan">
      <formula>-105575</formula>
    </cfRule>
  </conditionalFormatting>
  <conditionalFormatting sqref="BB222:BB224">
    <cfRule type="cellIs" dxfId="24263" priority="993" operator="lessThan">
      <formula>0</formula>
    </cfRule>
    <cfRule type="cellIs" dxfId="24262" priority="994" operator="lessThan">
      <formula>-105575</formula>
    </cfRule>
  </conditionalFormatting>
  <conditionalFormatting sqref="BB227:BB230">
    <cfRule type="cellIs" dxfId="24261" priority="991" operator="lessThan">
      <formula>0</formula>
    </cfRule>
    <cfRule type="cellIs" dxfId="24260" priority="992" operator="lessThan">
      <formula>-105575</formula>
    </cfRule>
  </conditionalFormatting>
  <conditionalFormatting sqref="BB227:BB230">
    <cfRule type="cellIs" dxfId="24259" priority="989" operator="lessThan">
      <formula>0</formula>
    </cfRule>
    <cfRule type="cellIs" dxfId="24258" priority="990" operator="lessThan">
      <formula>-105575</formula>
    </cfRule>
  </conditionalFormatting>
  <conditionalFormatting sqref="BB227:BB230">
    <cfRule type="cellIs" dxfId="24257" priority="987" operator="lessThan">
      <formula>0</formula>
    </cfRule>
    <cfRule type="cellIs" dxfId="24256" priority="988" operator="lessThan">
      <formula>-105575</formula>
    </cfRule>
  </conditionalFormatting>
  <conditionalFormatting sqref="BB203 BB220:BB221 BB235:BB243 BB231:BB233 BB212:BB213 BB225:BB226">
    <cfRule type="cellIs" dxfId="24255" priority="985" operator="lessThan">
      <formula>0</formula>
    </cfRule>
    <cfRule type="cellIs" dxfId="24254" priority="986" operator="lessThan">
      <formula>-105575</formula>
    </cfRule>
  </conditionalFormatting>
  <conditionalFormatting sqref="BB220 BB212:BB213 BB235:BB238 BB240:BB243 BB225:BB226 BB231:BB233">
    <cfRule type="cellIs" dxfId="24253" priority="983" operator="lessThan">
      <formula>0</formula>
    </cfRule>
    <cfRule type="cellIs" dxfId="24252" priority="984" operator="lessThan">
      <formula>-105575</formula>
    </cfRule>
  </conditionalFormatting>
  <conditionalFormatting sqref="BB220:BB221 BB243 BB226 BB231:BB236 BB238:BB241 BB203 BB213">
    <cfRule type="cellIs" dxfId="24251" priority="981" operator="lessThan">
      <formula>0</formula>
    </cfRule>
    <cfRule type="cellIs" dxfId="24250" priority="982" operator="lessThan">
      <formula>-105575</formula>
    </cfRule>
  </conditionalFormatting>
  <conditionalFormatting sqref="BB235:BB243 BB231:BB233 BB220 BB212:BB213 BB225:BB226">
    <cfRule type="cellIs" dxfId="24249" priority="979" operator="lessThan">
      <formula>0</formula>
    </cfRule>
    <cfRule type="cellIs" dxfId="24248" priority="980" operator="lessThan">
      <formula>-105575</formula>
    </cfRule>
  </conditionalFormatting>
  <conditionalFormatting sqref="BB220:BB221 BB237:BB243 BB203 BB231:BB235 BB212:BB213 BB225:BB226">
    <cfRule type="cellIs" dxfId="24247" priority="977" operator="lessThan">
      <formula>0</formula>
    </cfRule>
    <cfRule type="cellIs" dxfId="24246" priority="978" operator="lessThan">
      <formula>-105575</formula>
    </cfRule>
  </conditionalFormatting>
  <conditionalFormatting sqref="BB220:BB221 BB237:BB240 BB242:BB243 BB225:BB226 BB231:BB235">
    <cfRule type="cellIs" dxfId="24245" priority="975" operator="lessThan">
      <formula>0</formula>
    </cfRule>
    <cfRule type="cellIs" dxfId="24244" priority="976" operator="lessThan">
      <formula>-105575</formula>
    </cfRule>
  </conditionalFormatting>
  <conditionalFormatting sqref="BB212 BB231 BB233:BB238 BB240:BB243 BB225">
    <cfRule type="cellIs" dxfId="24243" priority="973" operator="lessThan">
      <formula>0</formula>
    </cfRule>
    <cfRule type="cellIs" dxfId="24242" priority="974" operator="lessThan">
      <formula>-105575</formula>
    </cfRule>
  </conditionalFormatting>
  <conditionalFormatting sqref="BB237:BB243 BB231:BB235 BB220:BB221 BB225:BB226">
    <cfRule type="cellIs" dxfId="24241" priority="971" operator="lessThan">
      <formula>0</formula>
    </cfRule>
    <cfRule type="cellIs" dxfId="24240" priority="972" operator="lessThan">
      <formula>-105575</formula>
    </cfRule>
  </conditionalFormatting>
  <conditionalFormatting sqref="BB233:BB237 BB231 BB239:BB243">
    <cfRule type="cellIs" dxfId="24239" priority="969" operator="lessThan">
      <formula>0</formula>
    </cfRule>
    <cfRule type="cellIs" dxfId="24238" priority="970" operator="lessThan">
      <formula>-105575</formula>
    </cfRule>
  </conditionalFormatting>
  <conditionalFormatting sqref="BB233:BB237 BB231 BB239:BB243">
    <cfRule type="cellIs" dxfId="24237" priority="967" operator="lessThan">
      <formula>0</formula>
    </cfRule>
    <cfRule type="cellIs" dxfId="24236" priority="968" operator="lessThan">
      <formula>-105575</formula>
    </cfRule>
  </conditionalFormatting>
  <conditionalFormatting sqref="BB119:BB128 BB106:BB117 BB101:BB104 BB80:BB98">
    <cfRule type="cellIs" dxfId="24235" priority="965" operator="lessThan">
      <formula>0</formula>
    </cfRule>
    <cfRule type="cellIs" dxfId="24234" priority="966" operator="lessThan">
      <formula>-105575</formula>
    </cfRule>
  </conditionalFormatting>
  <conditionalFormatting sqref="BB130 BB132 BB134">
    <cfRule type="cellIs" dxfId="24233" priority="963" operator="lessThan">
      <formula>0</formula>
    </cfRule>
    <cfRule type="cellIs" dxfId="24232" priority="964" operator="lessThan">
      <formula>-105575</formula>
    </cfRule>
  </conditionalFormatting>
  <conditionalFormatting sqref="BB130 BB132 BB134">
    <cfRule type="cellIs" dxfId="24231" priority="961" operator="lessThan">
      <formula>0</formula>
    </cfRule>
    <cfRule type="cellIs" dxfId="24230" priority="962" operator="lessThan">
      <formula>-105575</formula>
    </cfRule>
  </conditionalFormatting>
  <conditionalFormatting sqref="BB129 BB131 BB133 BB135">
    <cfRule type="cellIs" dxfId="24229" priority="959" operator="lessThan">
      <formula>0</formula>
    </cfRule>
    <cfRule type="cellIs" dxfId="24228" priority="960" operator="lessThan">
      <formula>-105575</formula>
    </cfRule>
  </conditionalFormatting>
  <conditionalFormatting sqref="BB140 BB145 BB142:BB143 BB137:BB138">
    <cfRule type="cellIs" dxfId="24227" priority="957" operator="lessThan">
      <formula>0</formula>
    </cfRule>
    <cfRule type="cellIs" dxfId="24226" priority="958" operator="lessThan">
      <formula>-105575</formula>
    </cfRule>
  </conditionalFormatting>
  <conditionalFormatting sqref="BB149">
    <cfRule type="cellIs" dxfId="24225" priority="955" operator="lessThan">
      <formula>0</formula>
    </cfRule>
    <cfRule type="cellIs" dxfId="24224" priority="956" operator="lessThan">
      <formula>-105575</formula>
    </cfRule>
  </conditionalFormatting>
  <conditionalFormatting sqref="BB129:BB138 BB140:BB149">
    <cfRule type="cellIs" dxfId="24223" priority="953" operator="lessThan">
      <formula>0</formula>
    </cfRule>
    <cfRule type="cellIs" dxfId="24222" priority="954" operator="lessThan">
      <formula>-105575</formula>
    </cfRule>
  </conditionalFormatting>
  <conditionalFormatting sqref="BB94:BB98 BB86:BB87 BB89:BB91 BB141:BB149 BB124:BB133 BB107:BB110 BB112:BB117 BB119:BB122 BB135:BB138 BB101:BB104 BB80:BB84">
    <cfRule type="cellIs" dxfId="24221" priority="951" operator="lessThan">
      <formula>0</formula>
    </cfRule>
    <cfRule type="cellIs" dxfId="24220" priority="952" operator="lessThan">
      <formula>-105575</formula>
    </cfRule>
  </conditionalFormatting>
  <conditionalFormatting sqref="BB129 BB131 BB133 BB135">
    <cfRule type="cellIs" dxfId="24219" priority="949" operator="lessThan">
      <formula>0</formula>
    </cfRule>
    <cfRule type="cellIs" dxfId="24218" priority="950" operator="lessThan">
      <formula>-105575</formula>
    </cfRule>
  </conditionalFormatting>
  <conditionalFormatting sqref="BB146 BB144 BB141">
    <cfRule type="cellIs" dxfId="24217" priority="947" operator="lessThan">
      <formula>0</formula>
    </cfRule>
    <cfRule type="cellIs" dxfId="24216" priority="948" operator="lessThan">
      <formula>-105575</formula>
    </cfRule>
  </conditionalFormatting>
  <conditionalFormatting sqref="BB146 BB144 BB141">
    <cfRule type="cellIs" dxfId="24215" priority="945" operator="lessThan">
      <formula>0</formula>
    </cfRule>
    <cfRule type="cellIs" dxfId="24214" priority="946" operator="lessThan">
      <formula>-105575</formula>
    </cfRule>
  </conditionalFormatting>
  <conditionalFormatting sqref="BB140 BB145 BB142:BB143 BB137:BB138">
    <cfRule type="cellIs" dxfId="24213" priority="943" operator="lessThan">
      <formula>0</formula>
    </cfRule>
    <cfRule type="cellIs" dxfId="24212" priority="944" operator="lessThan">
      <formula>-105575</formula>
    </cfRule>
  </conditionalFormatting>
  <conditionalFormatting sqref="BB149">
    <cfRule type="cellIs" dxfId="24211" priority="941" operator="lessThan">
      <formula>0</formula>
    </cfRule>
    <cfRule type="cellIs" dxfId="24210" priority="942" operator="lessThan">
      <formula>-105575</formula>
    </cfRule>
  </conditionalFormatting>
  <conditionalFormatting sqref="BB94:BB98 BB86:BB87 BB89:BB91 BB141:BB149 BB124:BB133 BB107:BB110 BB112:BB117 BB119:BB122 BB135:BB138 BB101:BB104 BB80:BB84">
    <cfRule type="cellIs" dxfId="24209" priority="939" operator="lessThan">
      <formula>0</formula>
    </cfRule>
    <cfRule type="cellIs" dxfId="2420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4207" priority="937" operator="lessThan">
      <formula>0</formula>
    </cfRule>
    <cfRule type="cellIs" dxfId="24206" priority="938" operator="lessThan">
      <formula>-105575</formula>
    </cfRule>
  </conditionalFormatting>
  <conditionalFormatting sqref="BB41">
    <cfRule type="cellIs" dxfId="24205" priority="935" operator="lessThan">
      <formula>0</formula>
    </cfRule>
    <cfRule type="cellIs" dxfId="24204" priority="936" operator="lessThan">
      <formula>-105575</formula>
    </cfRule>
  </conditionalFormatting>
  <conditionalFormatting sqref="BB152:BB155">
    <cfRule type="cellIs" dxfId="24203" priority="933" operator="lessThan">
      <formula>0</formula>
    </cfRule>
    <cfRule type="cellIs" dxfId="24202" priority="934" operator="lessThan">
      <formula>-105575</formula>
    </cfRule>
  </conditionalFormatting>
  <conditionalFormatting sqref="BB152:BB155">
    <cfRule type="cellIs" dxfId="24201" priority="931" operator="lessThan">
      <formula>0</formula>
    </cfRule>
    <cfRule type="cellIs" dxfId="24200" priority="932" operator="lessThan">
      <formula>-105575</formula>
    </cfRule>
  </conditionalFormatting>
  <conditionalFormatting sqref="BB152:BB155">
    <cfRule type="cellIs" dxfId="24199" priority="929" operator="lessThan">
      <formula>0</formula>
    </cfRule>
    <cfRule type="cellIs" dxfId="24198" priority="930" operator="lessThan">
      <formula>-105575</formula>
    </cfRule>
  </conditionalFormatting>
  <conditionalFormatting sqref="BB157:BB158">
    <cfRule type="cellIs" dxfId="24197" priority="927" operator="lessThan">
      <formula>0</formula>
    </cfRule>
    <cfRule type="cellIs" dxfId="24196" priority="928" operator="lessThan">
      <formula>-105575</formula>
    </cfRule>
  </conditionalFormatting>
  <conditionalFormatting sqref="BB157:BB158">
    <cfRule type="cellIs" dxfId="24195" priority="925" operator="lessThan">
      <formula>0</formula>
    </cfRule>
    <cfRule type="cellIs" dxfId="24194" priority="926" operator="lessThan">
      <formula>-105575</formula>
    </cfRule>
  </conditionalFormatting>
  <conditionalFormatting sqref="BB157:BB158">
    <cfRule type="cellIs" dxfId="24193" priority="923" operator="lessThan">
      <formula>0</formula>
    </cfRule>
    <cfRule type="cellIs" dxfId="24192" priority="924" operator="lessThan">
      <formula>-105575</formula>
    </cfRule>
  </conditionalFormatting>
  <conditionalFormatting sqref="BB160:BB161">
    <cfRule type="cellIs" dxfId="24191" priority="921" operator="lessThan">
      <formula>0</formula>
    </cfRule>
    <cfRule type="cellIs" dxfId="24190" priority="922" operator="lessThan">
      <formula>-105575</formula>
    </cfRule>
  </conditionalFormatting>
  <conditionalFormatting sqref="BB160:BB161">
    <cfRule type="cellIs" dxfId="24189" priority="919" operator="lessThan">
      <formula>0</formula>
    </cfRule>
    <cfRule type="cellIs" dxfId="24188" priority="920" operator="lessThan">
      <formula>-105575</formula>
    </cfRule>
  </conditionalFormatting>
  <conditionalFormatting sqref="BB160:BB161">
    <cfRule type="cellIs" dxfId="24187" priority="917" operator="lessThan">
      <formula>0</formula>
    </cfRule>
    <cfRule type="cellIs" dxfId="24186" priority="918" operator="lessThan">
      <formula>-105575</formula>
    </cfRule>
  </conditionalFormatting>
  <conditionalFormatting sqref="BB164:BB167">
    <cfRule type="cellIs" dxfId="24185" priority="915" operator="lessThan">
      <formula>0</formula>
    </cfRule>
    <cfRule type="cellIs" dxfId="24184" priority="916" operator="lessThan">
      <formula>-105575</formula>
    </cfRule>
  </conditionalFormatting>
  <conditionalFormatting sqref="BB164:BB167">
    <cfRule type="cellIs" dxfId="24183" priority="913" operator="lessThan">
      <formula>0</formula>
    </cfRule>
    <cfRule type="cellIs" dxfId="24182" priority="914" operator="lessThan">
      <formula>-105575</formula>
    </cfRule>
  </conditionalFormatting>
  <conditionalFormatting sqref="BB164:BB167">
    <cfRule type="cellIs" dxfId="24181" priority="911" operator="lessThan">
      <formula>0</formula>
    </cfRule>
    <cfRule type="cellIs" dxfId="24180" priority="912" operator="lessThan">
      <formula>-105575</formula>
    </cfRule>
  </conditionalFormatting>
  <conditionalFormatting sqref="BB169:BB177">
    <cfRule type="cellIs" dxfId="24179" priority="909" operator="lessThan">
      <formula>0</formula>
    </cfRule>
    <cfRule type="cellIs" dxfId="24178" priority="910" operator="lessThan">
      <formula>-105575</formula>
    </cfRule>
  </conditionalFormatting>
  <conditionalFormatting sqref="BB169:BB177">
    <cfRule type="cellIs" dxfId="24177" priority="907" operator="lessThan">
      <formula>0</formula>
    </cfRule>
    <cfRule type="cellIs" dxfId="24176" priority="908" operator="lessThan">
      <formula>-105575</formula>
    </cfRule>
  </conditionalFormatting>
  <conditionalFormatting sqref="BB169:BB177">
    <cfRule type="cellIs" dxfId="24175" priority="905" operator="lessThan">
      <formula>0</formula>
    </cfRule>
    <cfRule type="cellIs" dxfId="24174" priority="906" operator="lessThan">
      <formula>-105575</formula>
    </cfRule>
  </conditionalFormatting>
  <conditionalFormatting sqref="BB179:BB180">
    <cfRule type="cellIs" dxfId="24173" priority="903" operator="lessThan">
      <formula>0</formula>
    </cfRule>
    <cfRule type="cellIs" dxfId="24172" priority="904" operator="lessThan">
      <formula>-105575</formula>
    </cfRule>
  </conditionalFormatting>
  <conditionalFormatting sqref="BB179:BB180">
    <cfRule type="cellIs" dxfId="24171" priority="901" operator="lessThan">
      <formula>0</formula>
    </cfRule>
    <cfRule type="cellIs" dxfId="24170" priority="902" operator="lessThan">
      <formula>-105575</formula>
    </cfRule>
  </conditionalFormatting>
  <conditionalFormatting sqref="BB179:BB180">
    <cfRule type="cellIs" dxfId="24169" priority="899" operator="lessThan">
      <formula>0</formula>
    </cfRule>
    <cfRule type="cellIs" dxfId="24168" priority="900" operator="lessThan">
      <formula>-105575</formula>
    </cfRule>
  </conditionalFormatting>
  <conditionalFormatting sqref="BB183:BB189">
    <cfRule type="cellIs" dxfId="24167" priority="897" operator="lessThan">
      <formula>0</formula>
    </cfRule>
    <cfRule type="cellIs" dxfId="24166" priority="898" operator="lessThan">
      <formula>-105575</formula>
    </cfRule>
  </conditionalFormatting>
  <conditionalFormatting sqref="BB183:BB189">
    <cfRule type="cellIs" dxfId="24165" priority="895" operator="lessThan">
      <formula>0</formula>
    </cfRule>
    <cfRule type="cellIs" dxfId="24164" priority="896" operator="lessThan">
      <formula>-105575</formula>
    </cfRule>
  </conditionalFormatting>
  <conditionalFormatting sqref="BB183:BB189">
    <cfRule type="cellIs" dxfId="24163" priority="893" operator="lessThan">
      <formula>0</formula>
    </cfRule>
    <cfRule type="cellIs" dxfId="24162" priority="894" operator="lessThan">
      <formula>-105575</formula>
    </cfRule>
  </conditionalFormatting>
  <conditionalFormatting sqref="BB191:BB192">
    <cfRule type="cellIs" dxfId="24161" priority="891" operator="lessThan">
      <formula>0</formula>
    </cfRule>
    <cfRule type="cellIs" dxfId="24160" priority="892" operator="lessThan">
      <formula>-105575</formula>
    </cfRule>
  </conditionalFormatting>
  <conditionalFormatting sqref="BB191:BB192">
    <cfRule type="cellIs" dxfId="24159" priority="889" operator="lessThan">
      <formula>0</formula>
    </cfRule>
    <cfRule type="cellIs" dxfId="24158" priority="890" operator="lessThan">
      <formula>-105575</formula>
    </cfRule>
  </conditionalFormatting>
  <conditionalFormatting sqref="BB191:BB192">
    <cfRule type="cellIs" dxfId="24157" priority="887" operator="lessThan">
      <formula>0</formula>
    </cfRule>
    <cfRule type="cellIs" dxfId="24156" priority="888" operator="lessThan">
      <formula>-105575</formula>
    </cfRule>
  </conditionalFormatting>
  <conditionalFormatting sqref="BB194:BB195">
    <cfRule type="cellIs" dxfId="24155" priority="885" operator="lessThan">
      <formula>0</formula>
    </cfRule>
    <cfRule type="cellIs" dxfId="24154" priority="886" operator="lessThan">
      <formula>-105575</formula>
    </cfRule>
  </conditionalFormatting>
  <conditionalFormatting sqref="BB194:BB195">
    <cfRule type="cellIs" dxfId="24153" priority="883" operator="lessThan">
      <formula>0</formula>
    </cfRule>
    <cfRule type="cellIs" dxfId="24152" priority="884" operator="lessThan">
      <formula>-105575</formula>
    </cfRule>
  </conditionalFormatting>
  <conditionalFormatting sqref="BB194:BB195">
    <cfRule type="cellIs" dxfId="24151" priority="881" operator="lessThan">
      <formula>0</formula>
    </cfRule>
    <cfRule type="cellIs" dxfId="24150" priority="882" operator="lessThan">
      <formula>-105575</formula>
    </cfRule>
  </conditionalFormatting>
  <conditionalFormatting sqref="BB199:BB202">
    <cfRule type="cellIs" dxfId="24149" priority="879" operator="lessThan">
      <formula>0</formula>
    </cfRule>
    <cfRule type="cellIs" dxfId="24148" priority="880" operator="lessThan">
      <formula>-105575</formula>
    </cfRule>
  </conditionalFormatting>
  <conditionalFormatting sqref="BB199:BB202">
    <cfRule type="cellIs" dxfId="24147" priority="877" operator="lessThan">
      <formula>0</formula>
    </cfRule>
    <cfRule type="cellIs" dxfId="24146" priority="878" operator="lessThan">
      <formula>-105575</formula>
    </cfRule>
  </conditionalFormatting>
  <conditionalFormatting sqref="BB199:BB202">
    <cfRule type="cellIs" dxfId="24145" priority="875" operator="lessThan">
      <formula>0</formula>
    </cfRule>
    <cfRule type="cellIs" dxfId="24144" priority="876" operator="lessThan">
      <formula>-105575</formula>
    </cfRule>
  </conditionalFormatting>
  <conditionalFormatting sqref="BB204:BB208">
    <cfRule type="cellIs" dxfId="24143" priority="873" operator="lessThan">
      <formula>0</formula>
    </cfRule>
    <cfRule type="cellIs" dxfId="24142" priority="874" operator="lessThan">
      <formula>-105575</formula>
    </cfRule>
  </conditionalFormatting>
  <conditionalFormatting sqref="BB204:BB208">
    <cfRule type="cellIs" dxfId="24141" priority="871" operator="lessThan">
      <formula>0</formula>
    </cfRule>
    <cfRule type="cellIs" dxfId="24140" priority="872" operator="lessThan">
      <formula>-105575</formula>
    </cfRule>
  </conditionalFormatting>
  <conditionalFormatting sqref="BB204:BB208">
    <cfRule type="cellIs" dxfId="24139" priority="869" operator="lessThan">
      <formula>0</formula>
    </cfRule>
    <cfRule type="cellIs" dxfId="24138" priority="870" operator="lessThan">
      <formula>-105575</formula>
    </cfRule>
  </conditionalFormatting>
  <conditionalFormatting sqref="BB210:BB211">
    <cfRule type="cellIs" dxfId="24137" priority="867" operator="lessThan">
      <formula>0</formula>
    </cfRule>
    <cfRule type="cellIs" dxfId="24136" priority="868" operator="lessThan">
      <formula>-105575</formula>
    </cfRule>
  </conditionalFormatting>
  <conditionalFormatting sqref="BB210:BB211">
    <cfRule type="cellIs" dxfId="24135" priority="865" operator="lessThan">
      <formula>0</formula>
    </cfRule>
    <cfRule type="cellIs" dxfId="24134" priority="866" operator="lessThan">
      <formula>-105575</formula>
    </cfRule>
  </conditionalFormatting>
  <conditionalFormatting sqref="BB210:BB211">
    <cfRule type="cellIs" dxfId="24133" priority="863" operator="lessThan">
      <formula>0</formula>
    </cfRule>
    <cfRule type="cellIs" dxfId="24132" priority="864" operator="lessThan">
      <formula>-105575</formula>
    </cfRule>
  </conditionalFormatting>
  <conditionalFormatting sqref="BB214:BB219">
    <cfRule type="cellIs" dxfId="24131" priority="861" operator="lessThan">
      <formula>0</formula>
    </cfRule>
    <cfRule type="cellIs" dxfId="24130" priority="862" operator="lessThan">
      <formula>-105575</formula>
    </cfRule>
  </conditionalFormatting>
  <conditionalFormatting sqref="BB214:BB219">
    <cfRule type="cellIs" dxfId="24129" priority="859" operator="lessThan">
      <formula>0</formula>
    </cfRule>
    <cfRule type="cellIs" dxfId="24128" priority="860" operator="lessThan">
      <formula>-105575</formula>
    </cfRule>
  </conditionalFormatting>
  <conditionalFormatting sqref="BB214:BB219">
    <cfRule type="cellIs" dxfId="24127" priority="857" operator="lessThan">
      <formula>0</formula>
    </cfRule>
    <cfRule type="cellIs" dxfId="24126" priority="858" operator="lessThan">
      <formula>-105575</formula>
    </cfRule>
  </conditionalFormatting>
  <conditionalFormatting sqref="BB222:BB224">
    <cfRule type="cellIs" dxfId="24125" priority="855" operator="lessThan">
      <formula>0</formula>
    </cfRule>
    <cfRule type="cellIs" dxfId="24124" priority="856" operator="lessThan">
      <formula>-105575</formula>
    </cfRule>
  </conditionalFormatting>
  <conditionalFormatting sqref="BB222:BB224">
    <cfRule type="cellIs" dxfId="24123" priority="853" operator="lessThan">
      <formula>0</formula>
    </cfRule>
    <cfRule type="cellIs" dxfId="24122" priority="854" operator="lessThan">
      <formula>-105575</formula>
    </cfRule>
  </conditionalFormatting>
  <conditionalFormatting sqref="BB222:BB224">
    <cfRule type="cellIs" dxfId="24121" priority="851" operator="lessThan">
      <formula>0</formula>
    </cfRule>
    <cfRule type="cellIs" dxfId="24120" priority="852" operator="lessThan">
      <formula>-105575</formula>
    </cfRule>
  </conditionalFormatting>
  <conditionalFormatting sqref="BB227:BB230">
    <cfRule type="cellIs" dxfId="24119" priority="849" operator="lessThan">
      <formula>0</formula>
    </cfRule>
    <cfRule type="cellIs" dxfId="24118" priority="850" operator="lessThan">
      <formula>-105575</formula>
    </cfRule>
  </conditionalFormatting>
  <conditionalFormatting sqref="BB227:BB230">
    <cfRule type="cellIs" dxfId="24117" priority="847" operator="lessThan">
      <formula>0</formula>
    </cfRule>
    <cfRule type="cellIs" dxfId="24116" priority="848" operator="lessThan">
      <formula>-105575</formula>
    </cfRule>
  </conditionalFormatting>
  <conditionalFormatting sqref="BB227:BB230">
    <cfRule type="cellIs" dxfId="24115" priority="845" operator="lessThan">
      <formula>0</formula>
    </cfRule>
    <cfRule type="cellIs" dxfId="24114" priority="846" operator="lessThan">
      <formula>-105575</formula>
    </cfRule>
  </conditionalFormatting>
  <conditionalFormatting sqref="BB246:BB249">
    <cfRule type="cellIs" dxfId="24113" priority="843" operator="lessThan">
      <formula>0</formula>
    </cfRule>
    <cfRule type="cellIs" dxfId="24112" priority="844" operator="lessThan">
      <formula>-105575</formula>
    </cfRule>
  </conditionalFormatting>
  <conditionalFormatting sqref="BB246:BB249">
    <cfRule type="cellIs" dxfId="24111" priority="841" operator="lessThan">
      <formula>0</formula>
    </cfRule>
    <cfRule type="cellIs" dxfId="24110" priority="842" operator="lessThan">
      <formula>-105575</formula>
    </cfRule>
  </conditionalFormatting>
  <conditionalFormatting sqref="BB246:BB249">
    <cfRule type="cellIs" dxfId="24109" priority="839" operator="lessThan">
      <formula>0</formula>
    </cfRule>
    <cfRule type="cellIs" dxfId="24108" priority="840" operator="lessThan">
      <formula>-105575</formula>
    </cfRule>
  </conditionalFormatting>
  <conditionalFormatting sqref="BB246:BB249">
    <cfRule type="cellIs" dxfId="24107" priority="837" operator="lessThan">
      <formula>0</formula>
    </cfRule>
    <cfRule type="cellIs" dxfId="24106" priority="838" operator="lessThan">
      <formula>-105575</formula>
    </cfRule>
  </conditionalFormatting>
  <conditionalFormatting sqref="BB246:BB249">
    <cfRule type="cellIs" dxfId="24105" priority="835" operator="lessThan">
      <formula>0</formula>
    </cfRule>
    <cfRule type="cellIs" dxfId="24104" priority="836" operator="lessThan">
      <formula>-105575</formula>
    </cfRule>
  </conditionalFormatting>
  <conditionalFormatting sqref="BB246:BB249">
    <cfRule type="cellIs" dxfId="24103" priority="833" operator="lessThan">
      <formula>0</formula>
    </cfRule>
    <cfRule type="cellIs" dxfId="24102" priority="834" operator="lessThan">
      <formula>-105575</formula>
    </cfRule>
  </conditionalFormatting>
  <conditionalFormatting sqref="BB246:BB249">
    <cfRule type="cellIs" dxfId="24101" priority="831" operator="lessThan">
      <formula>0</formula>
    </cfRule>
    <cfRule type="cellIs" dxfId="24100" priority="832" operator="lessThan">
      <formula>-105575</formula>
    </cfRule>
  </conditionalFormatting>
  <conditionalFormatting sqref="BB246:BB249">
    <cfRule type="cellIs" dxfId="24099" priority="829" operator="lessThan">
      <formula>0</formula>
    </cfRule>
    <cfRule type="cellIs" dxfId="24098" priority="830" operator="lessThan">
      <formula>-105575</formula>
    </cfRule>
  </conditionalFormatting>
  <conditionalFormatting sqref="BB246:BB249">
    <cfRule type="cellIs" dxfId="24097" priority="827" operator="lessThan">
      <formula>0</formula>
    </cfRule>
    <cfRule type="cellIs" dxfId="24096" priority="828" operator="lessThan">
      <formula>-105575</formula>
    </cfRule>
  </conditionalFormatting>
  <conditionalFormatting sqref="BB251:BB253">
    <cfRule type="cellIs" dxfId="24095" priority="825" operator="lessThan">
      <formula>0</formula>
    </cfRule>
    <cfRule type="cellIs" dxfId="24094" priority="826" operator="lessThan">
      <formula>-105575</formula>
    </cfRule>
  </conditionalFormatting>
  <conditionalFormatting sqref="BB251:BB253">
    <cfRule type="cellIs" dxfId="24093" priority="823" operator="lessThan">
      <formula>0</formula>
    </cfRule>
    <cfRule type="cellIs" dxfId="24092" priority="824" operator="lessThan">
      <formula>-105575</formula>
    </cfRule>
  </conditionalFormatting>
  <conditionalFormatting sqref="BB251:BB253">
    <cfRule type="cellIs" dxfId="24091" priority="821" operator="lessThan">
      <formula>0</formula>
    </cfRule>
    <cfRule type="cellIs" dxfId="24090" priority="822" operator="lessThan">
      <formula>-105575</formula>
    </cfRule>
  </conditionalFormatting>
  <conditionalFormatting sqref="BB251:BB253">
    <cfRule type="cellIs" dxfId="24089" priority="819" operator="lessThan">
      <formula>0</formula>
    </cfRule>
    <cfRule type="cellIs" dxfId="24088" priority="820" operator="lessThan">
      <formula>-105575</formula>
    </cfRule>
  </conditionalFormatting>
  <conditionalFormatting sqref="BB251:BB253">
    <cfRule type="cellIs" dxfId="24087" priority="817" operator="lessThan">
      <formula>0</formula>
    </cfRule>
    <cfRule type="cellIs" dxfId="24086" priority="818" operator="lessThan">
      <formula>-105575</formula>
    </cfRule>
  </conditionalFormatting>
  <conditionalFormatting sqref="BB251:BB253">
    <cfRule type="cellIs" dxfId="24085" priority="815" operator="lessThan">
      <formula>0</formula>
    </cfRule>
    <cfRule type="cellIs" dxfId="24084" priority="816" operator="lessThan">
      <formula>-105575</formula>
    </cfRule>
  </conditionalFormatting>
  <conditionalFormatting sqref="BB251:BB253">
    <cfRule type="cellIs" dxfId="24083" priority="813" operator="lessThan">
      <formula>0</formula>
    </cfRule>
    <cfRule type="cellIs" dxfId="24082" priority="814" operator="lessThan">
      <formula>-105575</formula>
    </cfRule>
  </conditionalFormatting>
  <conditionalFormatting sqref="BB251:BB253">
    <cfRule type="cellIs" dxfId="24081" priority="811" operator="lessThan">
      <formula>0</formula>
    </cfRule>
    <cfRule type="cellIs" dxfId="24080" priority="812" operator="lessThan">
      <formula>-105575</formula>
    </cfRule>
  </conditionalFormatting>
  <conditionalFormatting sqref="BB251:BB253">
    <cfRule type="cellIs" dxfId="24079" priority="809" operator="lessThan">
      <formula>0</formula>
    </cfRule>
    <cfRule type="cellIs" dxfId="24078" priority="810" operator="lessThan">
      <formula>-105575</formula>
    </cfRule>
  </conditionalFormatting>
  <conditionalFormatting sqref="BB255:BB257">
    <cfRule type="cellIs" dxfId="24077" priority="807" operator="lessThan">
      <formula>0</formula>
    </cfRule>
    <cfRule type="cellIs" dxfId="24076" priority="808" operator="lessThan">
      <formula>-105575</formula>
    </cfRule>
  </conditionalFormatting>
  <conditionalFormatting sqref="BB255:BB257">
    <cfRule type="cellIs" dxfId="24075" priority="805" operator="lessThan">
      <formula>0</formula>
    </cfRule>
    <cfRule type="cellIs" dxfId="24074" priority="806" operator="lessThan">
      <formula>-105575</formula>
    </cfRule>
  </conditionalFormatting>
  <conditionalFormatting sqref="BB255:BB257">
    <cfRule type="cellIs" dxfId="24073" priority="803" operator="lessThan">
      <formula>0</formula>
    </cfRule>
    <cfRule type="cellIs" dxfId="24072" priority="804" operator="lessThan">
      <formula>-105575</formula>
    </cfRule>
  </conditionalFormatting>
  <conditionalFormatting sqref="BB255:BB257">
    <cfRule type="cellIs" dxfId="24071" priority="801" operator="lessThan">
      <formula>0</formula>
    </cfRule>
    <cfRule type="cellIs" dxfId="24070" priority="802" operator="lessThan">
      <formula>-105575</formula>
    </cfRule>
  </conditionalFormatting>
  <conditionalFormatting sqref="BB255:BB257">
    <cfRule type="cellIs" dxfId="24069" priority="799" operator="lessThan">
      <formula>0</formula>
    </cfRule>
    <cfRule type="cellIs" dxfId="24068" priority="800" operator="lessThan">
      <formula>-105575</formula>
    </cfRule>
  </conditionalFormatting>
  <conditionalFormatting sqref="BB255:BB257">
    <cfRule type="cellIs" dxfId="24067" priority="797" operator="lessThan">
      <formula>0</formula>
    </cfRule>
    <cfRule type="cellIs" dxfId="24066" priority="798" operator="lessThan">
      <formula>-105575</formula>
    </cfRule>
  </conditionalFormatting>
  <conditionalFormatting sqref="BB255:BB257">
    <cfRule type="cellIs" dxfId="24065" priority="795" operator="lessThan">
      <formula>0</formula>
    </cfRule>
    <cfRule type="cellIs" dxfId="24064" priority="796" operator="lessThan">
      <formula>-105575</formula>
    </cfRule>
  </conditionalFormatting>
  <conditionalFormatting sqref="BB255:BB257">
    <cfRule type="cellIs" dxfId="24063" priority="793" operator="lessThan">
      <formula>0</formula>
    </cfRule>
    <cfRule type="cellIs" dxfId="24062" priority="794" operator="lessThan">
      <formula>-105575</formula>
    </cfRule>
  </conditionalFormatting>
  <conditionalFormatting sqref="BB255:BB257">
    <cfRule type="cellIs" dxfId="24061" priority="791" operator="lessThan">
      <formula>0</formula>
    </cfRule>
    <cfRule type="cellIs" dxfId="24060" priority="792" operator="lessThan">
      <formula>-105575</formula>
    </cfRule>
  </conditionalFormatting>
  <conditionalFormatting sqref="BB260:BB262">
    <cfRule type="cellIs" dxfId="24059" priority="789" operator="lessThan">
      <formula>0</formula>
    </cfRule>
    <cfRule type="cellIs" dxfId="24058" priority="790" operator="lessThan">
      <formula>-105575</formula>
    </cfRule>
  </conditionalFormatting>
  <conditionalFormatting sqref="BB260:BB262">
    <cfRule type="cellIs" dxfId="24057" priority="787" operator="lessThan">
      <formula>0</formula>
    </cfRule>
    <cfRule type="cellIs" dxfId="24056" priority="788" operator="lessThan">
      <formula>-105575</formula>
    </cfRule>
  </conditionalFormatting>
  <conditionalFormatting sqref="BB260:BB262">
    <cfRule type="cellIs" dxfId="24055" priority="785" operator="lessThan">
      <formula>0</formula>
    </cfRule>
    <cfRule type="cellIs" dxfId="24054" priority="786" operator="lessThan">
      <formula>-105575</formula>
    </cfRule>
  </conditionalFormatting>
  <conditionalFormatting sqref="BB260:BB262">
    <cfRule type="cellIs" dxfId="24053" priority="783" operator="lessThan">
      <formula>0</formula>
    </cfRule>
    <cfRule type="cellIs" dxfId="24052" priority="784" operator="lessThan">
      <formula>-105575</formula>
    </cfRule>
  </conditionalFormatting>
  <conditionalFormatting sqref="BB260:BB262">
    <cfRule type="cellIs" dxfId="24051" priority="781" operator="lessThan">
      <formula>0</formula>
    </cfRule>
    <cfRule type="cellIs" dxfId="24050" priority="782" operator="lessThan">
      <formula>-105575</formula>
    </cfRule>
  </conditionalFormatting>
  <conditionalFormatting sqref="BB260:BB262">
    <cfRule type="cellIs" dxfId="24049" priority="779" operator="lessThan">
      <formula>0</formula>
    </cfRule>
    <cfRule type="cellIs" dxfId="24048" priority="780" operator="lessThan">
      <formula>-105575</formula>
    </cfRule>
  </conditionalFormatting>
  <conditionalFormatting sqref="BB260:BB262">
    <cfRule type="cellIs" dxfId="24047" priority="777" operator="lessThan">
      <formula>0</formula>
    </cfRule>
    <cfRule type="cellIs" dxfId="24046" priority="778" operator="lessThan">
      <formula>-105575</formula>
    </cfRule>
  </conditionalFormatting>
  <conditionalFormatting sqref="BB260:BB262">
    <cfRule type="cellIs" dxfId="24045" priority="775" operator="lessThan">
      <formula>0</formula>
    </cfRule>
    <cfRule type="cellIs" dxfId="24044" priority="776" operator="lessThan">
      <formula>-105575</formula>
    </cfRule>
  </conditionalFormatting>
  <conditionalFormatting sqref="BB260:BB262">
    <cfRule type="cellIs" dxfId="24043" priority="773" operator="lessThan">
      <formula>0</formula>
    </cfRule>
    <cfRule type="cellIs" dxfId="24042" priority="774" operator="lessThan">
      <formula>-105575</formula>
    </cfRule>
  </conditionalFormatting>
  <conditionalFormatting sqref="BB264:BB267">
    <cfRule type="cellIs" dxfId="24041" priority="771" operator="lessThan">
      <formula>0</formula>
    </cfRule>
    <cfRule type="cellIs" dxfId="24040" priority="772" operator="lessThan">
      <formula>-105575</formula>
    </cfRule>
  </conditionalFormatting>
  <conditionalFormatting sqref="BB264:BB267">
    <cfRule type="cellIs" dxfId="24039" priority="769" operator="lessThan">
      <formula>0</formula>
    </cfRule>
    <cfRule type="cellIs" dxfId="24038" priority="770" operator="lessThan">
      <formula>-105575</formula>
    </cfRule>
  </conditionalFormatting>
  <conditionalFormatting sqref="BB264:BB267">
    <cfRule type="cellIs" dxfId="24037" priority="767" operator="lessThan">
      <formula>0</formula>
    </cfRule>
    <cfRule type="cellIs" dxfId="24036" priority="768" operator="lessThan">
      <formula>-105575</formula>
    </cfRule>
  </conditionalFormatting>
  <conditionalFormatting sqref="BB264:BB267">
    <cfRule type="cellIs" dxfId="24035" priority="765" operator="lessThan">
      <formula>0</formula>
    </cfRule>
    <cfRule type="cellIs" dxfId="24034" priority="766" operator="lessThan">
      <formula>-105575</formula>
    </cfRule>
  </conditionalFormatting>
  <conditionalFormatting sqref="BB264:BB267">
    <cfRule type="cellIs" dxfId="24033" priority="763" operator="lessThan">
      <formula>0</formula>
    </cfRule>
    <cfRule type="cellIs" dxfId="24032" priority="764" operator="lessThan">
      <formula>-105575</formula>
    </cfRule>
  </conditionalFormatting>
  <conditionalFormatting sqref="BB264:BB267">
    <cfRule type="cellIs" dxfId="24031" priority="761" operator="lessThan">
      <formula>0</formula>
    </cfRule>
    <cfRule type="cellIs" dxfId="24030" priority="762" operator="lessThan">
      <formula>-105575</formula>
    </cfRule>
  </conditionalFormatting>
  <conditionalFormatting sqref="BB264:BB267">
    <cfRule type="cellIs" dxfId="24029" priority="759" operator="lessThan">
      <formula>0</formula>
    </cfRule>
    <cfRule type="cellIs" dxfId="24028" priority="760" operator="lessThan">
      <formula>-105575</formula>
    </cfRule>
  </conditionalFormatting>
  <conditionalFormatting sqref="BB264:BB267">
    <cfRule type="cellIs" dxfId="24027" priority="757" operator="lessThan">
      <formula>0</formula>
    </cfRule>
    <cfRule type="cellIs" dxfId="24026" priority="758" operator="lessThan">
      <formula>-105575</formula>
    </cfRule>
  </conditionalFormatting>
  <conditionalFormatting sqref="BB264:BB267">
    <cfRule type="cellIs" dxfId="24025" priority="755" operator="lessThan">
      <formula>0</formula>
    </cfRule>
    <cfRule type="cellIs" dxfId="24024" priority="756" operator="lessThan">
      <formula>-105575</formula>
    </cfRule>
  </conditionalFormatting>
  <conditionalFormatting sqref="BB270:BB272">
    <cfRule type="cellIs" dxfId="24023" priority="753" operator="lessThan">
      <formula>0</formula>
    </cfRule>
    <cfRule type="cellIs" dxfId="24022" priority="754" operator="lessThan">
      <formula>-105575</formula>
    </cfRule>
  </conditionalFormatting>
  <conditionalFormatting sqref="BB270:BB272">
    <cfRule type="cellIs" dxfId="24021" priority="751" operator="lessThan">
      <formula>0</formula>
    </cfRule>
    <cfRule type="cellIs" dxfId="24020" priority="752" operator="lessThan">
      <formula>-105575</formula>
    </cfRule>
  </conditionalFormatting>
  <conditionalFormatting sqref="BB270:BB272">
    <cfRule type="cellIs" dxfId="24019" priority="749" operator="lessThan">
      <formula>0</formula>
    </cfRule>
    <cfRule type="cellIs" dxfId="24018" priority="750" operator="lessThan">
      <formula>-105575</formula>
    </cfRule>
  </conditionalFormatting>
  <conditionalFormatting sqref="BB270:BB272">
    <cfRule type="cellIs" dxfId="24017" priority="747" operator="lessThan">
      <formula>0</formula>
    </cfRule>
    <cfRule type="cellIs" dxfId="24016" priority="748" operator="lessThan">
      <formula>-105575</formula>
    </cfRule>
  </conditionalFormatting>
  <conditionalFormatting sqref="BB270:BB272">
    <cfRule type="cellIs" dxfId="24015" priority="745" operator="lessThan">
      <formula>0</formula>
    </cfRule>
    <cfRule type="cellIs" dxfId="24014" priority="746" operator="lessThan">
      <formula>-105575</formula>
    </cfRule>
  </conditionalFormatting>
  <conditionalFormatting sqref="BB270:BB272">
    <cfRule type="cellIs" dxfId="24013" priority="743" operator="lessThan">
      <formula>0</formula>
    </cfRule>
    <cfRule type="cellIs" dxfId="24012" priority="744" operator="lessThan">
      <formula>-105575</formula>
    </cfRule>
  </conditionalFormatting>
  <conditionalFormatting sqref="BB270:BB272">
    <cfRule type="cellIs" dxfId="24011" priority="741" operator="lessThan">
      <formula>0</formula>
    </cfRule>
    <cfRule type="cellIs" dxfId="24010" priority="742" operator="lessThan">
      <formula>-105575</formula>
    </cfRule>
  </conditionalFormatting>
  <conditionalFormatting sqref="BB270:BB272">
    <cfRule type="cellIs" dxfId="24009" priority="739" operator="lessThan">
      <formula>0</formula>
    </cfRule>
    <cfRule type="cellIs" dxfId="24008" priority="740" operator="lessThan">
      <formula>-105575</formula>
    </cfRule>
  </conditionalFormatting>
  <conditionalFormatting sqref="BB270:BB272">
    <cfRule type="cellIs" dxfId="24007" priority="737" operator="lessThan">
      <formula>0</formula>
    </cfRule>
    <cfRule type="cellIs" dxfId="24006" priority="738" operator="lessThan">
      <formula>-105575</formula>
    </cfRule>
  </conditionalFormatting>
  <conditionalFormatting sqref="BB274:BB275">
    <cfRule type="cellIs" dxfId="24005" priority="735" operator="lessThan">
      <formula>0</formula>
    </cfRule>
    <cfRule type="cellIs" dxfId="24004" priority="736" operator="lessThan">
      <formula>-105575</formula>
    </cfRule>
  </conditionalFormatting>
  <conditionalFormatting sqref="BB274:BB275">
    <cfRule type="cellIs" dxfId="24003" priority="733" operator="lessThan">
      <formula>0</formula>
    </cfRule>
    <cfRule type="cellIs" dxfId="24002" priority="734" operator="lessThan">
      <formula>-105575</formula>
    </cfRule>
  </conditionalFormatting>
  <conditionalFormatting sqref="BB274:BB275">
    <cfRule type="cellIs" dxfId="24001" priority="731" operator="lessThan">
      <formula>0</formula>
    </cfRule>
    <cfRule type="cellIs" dxfId="24000" priority="732" operator="lessThan">
      <formula>-105575</formula>
    </cfRule>
  </conditionalFormatting>
  <conditionalFormatting sqref="BB274:BB275">
    <cfRule type="cellIs" dxfId="23999" priority="729" operator="lessThan">
      <formula>0</formula>
    </cfRule>
    <cfRule type="cellIs" dxfId="23998" priority="730" operator="lessThan">
      <formula>-105575</formula>
    </cfRule>
  </conditionalFormatting>
  <conditionalFormatting sqref="BB274:BB275">
    <cfRule type="cellIs" dxfId="23997" priority="727" operator="lessThan">
      <formula>0</formula>
    </cfRule>
    <cfRule type="cellIs" dxfId="23996" priority="728" operator="lessThan">
      <formula>-105575</formula>
    </cfRule>
  </conditionalFormatting>
  <conditionalFormatting sqref="BB274:BB275">
    <cfRule type="cellIs" dxfId="23995" priority="725" operator="lessThan">
      <formula>0</formula>
    </cfRule>
    <cfRule type="cellIs" dxfId="23994" priority="726" operator="lessThan">
      <formula>-105575</formula>
    </cfRule>
  </conditionalFormatting>
  <conditionalFormatting sqref="BB274:BB275">
    <cfRule type="cellIs" dxfId="23993" priority="723" operator="lessThan">
      <formula>0</formula>
    </cfRule>
    <cfRule type="cellIs" dxfId="23992" priority="724" operator="lessThan">
      <formula>-105575</formula>
    </cfRule>
  </conditionalFormatting>
  <conditionalFormatting sqref="BB274:BB275">
    <cfRule type="cellIs" dxfId="23991" priority="721" operator="lessThan">
      <formula>0</formula>
    </cfRule>
    <cfRule type="cellIs" dxfId="23990" priority="722" operator="lessThan">
      <formula>-105575</formula>
    </cfRule>
  </conditionalFormatting>
  <conditionalFormatting sqref="BB274:BB275">
    <cfRule type="cellIs" dxfId="23989" priority="719" operator="lessThan">
      <formula>0</formula>
    </cfRule>
    <cfRule type="cellIs" dxfId="23988" priority="720" operator="lessThan">
      <formula>-105575</formula>
    </cfRule>
  </conditionalFormatting>
  <conditionalFormatting sqref="BB278:BB282">
    <cfRule type="cellIs" dxfId="23987" priority="717" operator="lessThan">
      <formula>0</formula>
    </cfRule>
    <cfRule type="cellIs" dxfId="23986" priority="718" operator="lessThan">
      <formula>-105575</formula>
    </cfRule>
  </conditionalFormatting>
  <conditionalFormatting sqref="BB278:BB282">
    <cfRule type="cellIs" dxfId="23985" priority="715" operator="lessThan">
      <formula>0</formula>
    </cfRule>
    <cfRule type="cellIs" dxfId="23984" priority="716" operator="lessThan">
      <formula>-105575</formula>
    </cfRule>
  </conditionalFormatting>
  <conditionalFormatting sqref="BB278:BB282">
    <cfRule type="cellIs" dxfId="23983" priority="713" operator="lessThan">
      <formula>0</formula>
    </cfRule>
    <cfRule type="cellIs" dxfId="23982" priority="714" operator="lessThan">
      <formula>-105575</formula>
    </cfRule>
  </conditionalFormatting>
  <conditionalFormatting sqref="BB278:BB282">
    <cfRule type="cellIs" dxfId="23981" priority="711" operator="lessThan">
      <formula>0</formula>
    </cfRule>
    <cfRule type="cellIs" dxfId="23980" priority="712" operator="lessThan">
      <formula>-105575</formula>
    </cfRule>
  </conditionalFormatting>
  <conditionalFormatting sqref="BB278:BB282">
    <cfRule type="cellIs" dxfId="23979" priority="709" operator="lessThan">
      <formula>0</formula>
    </cfRule>
    <cfRule type="cellIs" dxfId="23978" priority="710" operator="lessThan">
      <formula>-105575</formula>
    </cfRule>
  </conditionalFormatting>
  <conditionalFormatting sqref="BB278:BB282">
    <cfRule type="cellIs" dxfId="23977" priority="707" operator="lessThan">
      <formula>0</formula>
    </cfRule>
    <cfRule type="cellIs" dxfId="23976" priority="708" operator="lessThan">
      <formula>-105575</formula>
    </cfRule>
  </conditionalFormatting>
  <conditionalFormatting sqref="BB278:BB282">
    <cfRule type="cellIs" dxfId="23975" priority="705" operator="lessThan">
      <formula>0</formula>
    </cfRule>
    <cfRule type="cellIs" dxfId="23974" priority="706" operator="lessThan">
      <formula>-105575</formula>
    </cfRule>
  </conditionalFormatting>
  <conditionalFormatting sqref="BB278:BB282">
    <cfRule type="cellIs" dxfId="23973" priority="703" operator="lessThan">
      <formula>0</formula>
    </cfRule>
    <cfRule type="cellIs" dxfId="23972" priority="704" operator="lessThan">
      <formula>-105575</formula>
    </cfRule>
  </conditionalFormatting>
  <conditionalFormatting sqref="BB278:BB282">
    <cfRule type="cellIs" dxfId="23971" priority="701" operator="lessThan">
      <formula>0</formula>
    </cfRule>
    <cfRule type="cellIs" dxfId="23970" priority="702" operator="lessThan">
      <formula>-105575</formula>
    </cfRule>
  </conditionalFormatting>
  <conditionalFormatting sqref="BB285:BB288">
    <cfRule type="cellIs" dxfId="23969" priority="699" operator="lessThan">
      <formula>0</formula>
    </cfRule>
    <cfRule type="cellIs" dxfId="23968" priority="700" operator="lessThan">
      <formula>-105575</formula>
    </cfRule>
  </conditionalFormatting>
  <conditionalFormatting sqref="BB285:BB288">
    <cfRule type="cellIs" dxfId="23967" priority="697" operator="lessThan">
      <formula>0</formula>
    </cfRule>
    <cfRule type="cellIs" dxfId="23966" priority="698" operator="lessThan">
      <formula>-105575</formula>
    </cfRule>
  </conditionalFormatting>
  <conditionalFormatting sqref="BB285:BB288">
    <cfRule type="cellIs" dxfId="23965" priority="695" operator="lessThan">
      <formula>0</formula>
    </cfRule>
    <cfRule type="cellIs" dxfId="23964" priority="696" operator="lessThan">
      <formula>-105575</formula>
    </cfRule>
  </conditionalFormatting>
  <conditionalFormatting sqref="BB285:BB288">
    <cfRule type="cellIs" dxfId="23963" priority="693" operator="lessThan">
      <formula>0</formula>
    </cfRule>
    <cfRule type="cellIs" dxfId="23962" priority="694" operator="lessThan">
      <formula>-105575</formula>
    </cfRule>
  </conditionalFormatting>
  <conditionalFormatting sqref="BB285:BB288">
    <cfRule type="cellIs" dxfId="23961" priority="691" operator="lessThan">
      <formula>0</formula>
    </cfRule>
    <cfRule type="cellIs" dxfId="23960" priority="692" operator="lessThan">
      <formula>-105575</formula>
    </cfRule>
  </conditionalFormatting>
  <conditionalFormatting sqref="BB285:BB288">
    <cfRule type="cellIs" dxfId="23959" priority="689" operator="lessThan">
      <formula>0</formula>
    </cfRule>
    <cfRule type="cellIs" dxfId="23958" priority="690" operator="lessThan">
      <formula>-105575</formula>
    </cfRule>
  </conditionalFormatting>
  <conditionalFormatting sqref="BB285:BB288">
    <cfRule type="cellIs" dxfId="23957" priority="687" operator="lessThan">
      <formula>0</formula>
    </cfRule>
    <cfRule type="cellIs" dxfId="23956" priority="688" operator="lessThan">
      <formula>-105575</formula>
    </cfRule>
  </conditionalFormatting>
  <conditionalFormatting sqref="BB285:BB288">
    <cfRule type="cellIs" dxfId="23955" priority="685" operator="lessThan">
      <formula>0</formula>
    </cfRule>
    <cfRule type="cellIs" dxfId="23954" priority="686" operator="lessThan">
      <formula>-105575</formula>
    </cfRule>
  </conditionalFormatting>
  <conditionalFormatting sqref="BB285:BB288">
    <cfRule type="cellIs" dxfId="23953" priority="683" operator="lessThan">
      <formula>0</formula>
    </cfRule>
    <cfRule type="cellIs" dxfId="23952" priority="684" operator="lessThan">
      <formula>-105575</formula>
    </cfRule>
  </conditionalFormatting>
  <conditionalFormatting sqref="BB203 BB220:BB221 BB235:BB243 BB231:BB233 BB212:BB213 BB225:BB226">
    <cfRule type="cellIs" dxfId="23951" priority="681" operator="lessThan">
      <formula>0</formula>
    </cfRule>
    <cfRule type="cellIs" dxfId="23950" priority="682" operator="lessThan">
      <formula>-105575</formula>
    </cfRule>
  </conditionalFormatting>
  <conditionalFormatting sqref="BB220 BB212:BB213 BB235:BB238 BB240:BB243 BB225:BB226 BB231:BB233">
    <cfRule type="cellIs" dxfId="23949" priority="679" operator="lessThan">
      <formula>0</formula>
    </cfRule>
    <cfRule type="cellIs" dxfId="23948" priority="680" operator="lessThan">
      <formula>-105575</formula>
    </cfRule>
  </conditionalFormatting>
  <conditionalFormatting sqref="BB220:BB221 BB243 BB226 BB231:BB236 BB238:BB241 BB203 BB213">
    <cfRule type="cellIs" dxfId="23947" priority="677" operator="lessThan">
      <formula>0</formula>
    </cfRule>
    <cfRule type="cellIs" dxfId="23946" priority="678" operator="lessThan">
      <formula>-105575</formula>
    </cfRule>
  </conditionalFormatting>
  <conditionalFormatting sqref="BB235:BB243 BB231:BB233 BB220 BB212:BB213 BB225:BB226">
    <cfRule type="cellIs" dxfId="23945" priority="675" operator="lessThan">
      <formula>0</formula>
    </cfRule>
    <cfRule type="cellIs" dxfId="23944" priority="676" operator="lessThan">
      <formula>-105575</formula>
    </cfRule>
  </conditionalFormatting>
  <conditionalFormatting sqref="BB220:BB221 BB237:BB243 BB203 BB231:BB235 BB212:BB213 BB225:BB226">
    <cfRule type="cellIs" dxfId="23943" priority="673" operator="lessThan">
      <formula>0</formula>
    </cfRule>
    <cfRule type="cellIs" dxfId="23942" priority="674" operator="lessThan">
      <formula>-105575</formula>
    </cfRule>
  </conditionalFormatting>
  <conditionalFormatting sqref="BB220:BB221 BB237:BB240 BB242:BB243 BB225:BB226 BB231:BB235">
    <cfRule type="cellIs" dxfId="23941" priority="671" operator="lessThan">
      <formula>0</formula>
    </cfRule>
    <cfRule type="cellIs" dxfId="23940" priority="672" operator="lessThan">
      <formula>-105575</formula>
    </cfRule>
  </conditionalFormatting>
  <conditionalFormatting sqref="BB212 BB231 BB233:BB238 BB240:BB243 BB225">
    <cfRule type="cellIs" dxfId="23939" priority="669" operator="lessThan">
      <formula>0</formula>
    </cfRule>
    <cfRule type="cellIs" dxfId="23938" priority="670" operator="lessThan">
      <formula>-105575</formula>
    </cfRule>
  </conditionalFormatting>
  <conditionalFormatting sqref="BB237:BB243 BB231:BB235 BB220:BB221 BB225:BB226">
    <cfRule type="cellIs" dxfId="23937" priority="667" operator="lessThan">
      <formula>0</formula>
    </cfRule>
    <cfRule type="cellIs" dxfId="23936" priority="668" operator="lessThan">
      <formula>-105575</formula>
    </cfRule>
  </conditionalFormatting>
  <conditionalFormatting sqref="BB233:BB237 BB231 BB239:BB243">
    <cfRule type="cellIs" dxfId="23935" priority="665" operator="lessThan">
      <formula>0</formula>
    </cfRule>
    <cfRule type="cellIs" dxfId="23934" priority="666" operator="lessThan">
      <formula>-105575</formula>
    </cfRule>
  </conditionalFormatting>
  <conditionalFormatting sqref="BB233:BB237 BB231 BB239:BB243">
    <cfRule type="cellIs" dxfId="23933" priority="663" operator="lessThan">
      <formula>0</formula>
    </cfRule>
    <cfRule type="cellIs" dxfId="23932" priority="664" operator="lessThan">
      <formula>-105575</formula>
    </cfRule>
  </conditionalFormatting>
  <conditionalFormatting sqref="BB119:BB128 BB106:BB117 BB101:BB104 BB80:BB98">
    <cfRule type="cellIs" dxfId="23931" priority="661" operator="lessThan">
      <formula>0</formula>
    </cfRule>
    <cfRule type="cellIs" dxfId="23930" priority="662" operator="lessThan">
      <formula>-105575</formula>
    </cfRule>
  </conditionalFormatting>
  <conditionalFormatting sqref="BB130 BB132 BB134">
    <cfRule type="cellIs" dxfId="23929" priority="659" operator="lessThan">
      <formula>0</formula>
    </cfRule>
    <cfRule type="cellIs" dxfId="23928" priority="660" operator="lessThan">
      <formula>-105575</formula>
    </cfRule>
  </conditionalFormatting>
  <conditionalFormatting sqref="BB130 BB132 BB134">
    <cfRule type="cellIs" dxfId="23927" priority="657" operator="lessThan">
      <formula>0</formula>
    </cfRule>
    <cfRule type="cellIs" dxfId="23926" priority="658" operator="lessThan">
      <formula>-105575</formula>
    </cfRule>
  </conditionalFormatting>
  <conditionalFormatting sqref="BB129 BB131 BB133 BB135">
    <cfRule type="cellIs" dxfId="23925" priority="655" operator="lessThan">
      <formula>0</formula>
    </cfRule>
    <cfRule type="cellIs" dxfId="23924" priority="656" operator="lessThan">
      <formula>-105575</formula>
    </cfRule>
  </conditionalFormatting>
  <conditionalFormatting sqref="BB140 BB145 BB142:BB143 BB137:BB138">
    <cfRule type="cellIs" dxfId="23923" priority="653" operator="lessThan">
      <formula>0</formula>
    </cfRule>
    <cfRule type="cellIs" dxfId="23922" priority="654" operator="lessThan">
      <formula>-105575</formula>
    </cfRule>
  </conditionalFormatting>
  <conditionalFormatting sqref="BB149">
    <cfRule type="cellIs" dxfId="23921" priority="651" operator="lessThan">
      <formula>0</formula>
    </cfRule>
    <cfRule type="cellIs" dxfId="23920" priority="652" operator="lessThan">
      <formula>-105575</formula>
    </cfRule>
  </conditionalFormatting>
  <conditionalFormatting sqref="BB129:BB138 BB140:BB149">
    <cfRule type="cellIs" dxfId="23919" priority="649" operator="lessThan">
      <formula>0</formula>
    </cfRule>
    <cfRule type="cellIs" dxfId="23918" priority="650" operator="lessThan">
      <formula>-105575</formula>
    </cfRule>
  </conditionalFormatting>
  <conditionalFormatting sqref="BB94:BB98 BB86:BB87 BB89:BB91 BB141:BB149 BB124:BB133 BB107:BB110 BB112:BB117 BB119:BB122 BB135:BB138 BB101:BB104 BB80:BB84">
    <cfRule type="cellIs" dxfId="23917" priority="647" operator="lessThan">
      <formula>0</formula>
    </cfRule>
    <cfRule type="cellIs" dxfId="23916" priority="648" operator="lessThan">
      <formula>-105575</formula>
    </cfRule>
  </conditionalFormatting>
  <conditionalFormatting sqref="BB129 BB131 BB133 BB135">
    <cfRule type="cellIs" dxfId="23915" priority="645" operator="lessThan">
      <formula>0</formula>
    </cfRule>
    <cfRule type="cellIs" dxfId="23914" priority="646" operator="lessThan">
      <formula>-105575</formula>
    </cfRule>
  </conditionalFormatting>
  <conditionalFormatting sqref="BB146 BB144 BB141">
    <cfRule type="cellIs" dxfId="23913" priority="643" operator="lessThan">
      <formula>0</formula>
    </cfRule>
    <cfRule type="cellIs" dxfId="23912" priority="644" operator="lessThan">
      <formula>-105575</formula>
    </cfRule>
  </conditionalFormatting>
  <conditionalFormatting sqref="BB146 BB144 BB141">
    <cfRule type="cellIs" dxfId="23911" priority="641" operator="lessThan">
      <formula>0</formula>
    </cfRule>
    <cfRule type="cellIs" dxfId="23910" priority="642" operator="lessThan">
      <formula>-105575</formula>
    </cfRule>
  </conditionalFormatting>
  <conditionalFormatting sqref="BB140 BB145 BB142:BB143 BB137:BB138">
    <cfRule type="cellIs" dxfId="23909" priority="639" operator="lessThan">
      <formula>0</formula>
    </cfRule>
    <cfRule type="cellIs" dxfId="23908" priority="640" operator="lessThan">
      <formula>-105575</formula>
    </cfRule>
  </conditionalFormatting>
  <conditionalFormatting sqref="BB149">
    <cfRule type="cellIs" dxfId="23907" priority="637" operator="lessThan">
      <formula>0</formula>
    </cfRule>
    <cfRule type="cellIs" dxfId="23906" priority="638" operator="lessThan">
      <formula>-105575</formula>
    </cfRule>
  </conditionalFormatting>
  <conditionalFormatting sqref="BB94:BB98 BB86:BB87 BB89:BB91 BB141:BB149 BB124:BB133 BB107:BB110 BB112:BB117 BB119:BB122 BB135:BB138 BB101:BB104 BB80:BB84">
    <cfRule type="cellIs" dxfId="23905" priority="635" operator="lessThan">
      <formula>0</formula>
    </cfRule>
    <cfRule type="cellIs" dxfId="2390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3903" priority="633" operator="lessThan">
      <formula>0</formula>
    </cfRule>
    <cfRule type="cellIs" dxfId="23902" priority="634" operator="lessThan">
      <formula>-105575</formula>
    </cfRule>
  </conditionalFormatting>
  <conditionalFormatting sqref="BB41">
    <cfRule type="cellIs" dxfId="23901" priority="631" operator="lessThan">
      <formula>0</formula>
    </cfRule>
    <cfRule type="cellIs" dxfId="23900" priority="632" operator="lessThan">
      <formula>-105575</formula>
    </cfRule>
  </conditionalFormatting>
  <conditionalFormatting sqref="BB152:BB155">
    <cfRule type="cellIs" dxfId="23899" priority="629" operator="lessThan">
      <formula>0</formula>
    </cfRule>
    <cfRule type="cellIs" dxfId="23898" priority="630" operator="lessThan">
      <formula>-105575</formula>
    </cfRule>
  </conditionalFormatting>
  <conditionalFormatting sqref="BB152:BB155">
    <cfRule type="cellIs" dxfId="23897" priority="627" operator="lessThan">
      <formula>0</formula>
    </cfRule>
    <cfRule type="cellIs" dxfId="23896" priority="628" operator="lessThan">
      <formula>-105575</formula>
    </cfRule>
  </conditionalFormatting>
  <conditionalFormatting sqref="BB152:BB155">
    <cfRule type="cellIs" dxfId="23895" priority="625" operator="lessThan">
      <formula>0</formula>
    </cfRule>
    <cfRule type="cellIs" dxfId="23894" priority="626" operator="lessThan">
      <formula>-105575</formula>
    </cfRule>
  </conditionalFormatting>
  <conditionalFormatting sqref="BB157:BB158">
    <cfRule type="cellIs" dxfId="23893" priority="623" operator="lessThan">
      <formula>0</formula>
    </cfRule>
    <cfRule type="cellIs" dxfId="23892" priority="624" operator="lessThan">
      <formula>-105575</formula>
    </cfRule>
  </conditionalFormatting>
  <conditionalFormatting sqref="BB157:BB158">
    <cfRule type="cellIs" dxfId="23891" priority="621" operator="lessThan">
      <formula>0</formula>
    </cfRule>
    <cfRule type="cellIs" dxfId="23890" priority="622" operator="lessThan">
      <formula>-105575</formula>
    </cfRule>
  </conditionalFormatting>
  <conditionalFormatting sqref="BB157:BB158">
    <cfRule type="cellIs" dxfId="23889" priority="619" operator="lessThan">
      <formula>0</formula>
    </cfRule>
    <cfRule type="cellIs" dxfId="23888" priority="620" operator="lessThan">
      <formula>-105575</formula>
    </cfRule>
  </conditionalFormatting>
  <conditionalFormatting sqref="BB160:BB161">
    <cfRule type="cellIs" dxfId="23887" priority="617" operator="lessThan">
      <formula>0</formula>
    </cfRule>
    <cfRule type="cellIs" dxfId="23886" priority="618" operator="lessThan">
      <formula>-105575</formula>
    </cfRule>
  </conditionalFormatting>
  <conditionalFormatting sqref="BB160:BB161">
    <cfRule type="cellIs" dxfId="23885" priority="615" operator="lessThan">
      <formula>0</formula>
    </cfRule>
    <cfRule type="cellIs" dxfId="23884" priority="616" operator="lessThan">
      <formula>-105575</formula>
    </cfRule>
  </conditionalFormatting>
  <conditionalFormatting sqref="BB160:BB161">
    <cfRule type="cellIs" dxfId="23883" priority="613" operator="lessThan">
      <formula>0</formula>
    </cfRule>
    <cfRule type="cellIs" dxfId="23882" priority="614" operator="lessThan">
      <formula>-105575</formula>
    </cfRule>
  </conditionalFormatting>
  <conditionalFormatting sqref="BB164:BB167">
    <cfRule type="cellIs" dxfId="23881" priority="611" operator="lessThan">
      <formula>0</formula>
    </cfRule>
    <cfRule type="cellIs" dxfId="23880" priority="612" operator="lessThan">
      <formula>-105575</formula>
    </cfRule>
  </conditionalFormatting>
  <conditionalFormatting sqref="BB164:BB167">
    <cfRule type="cellIs" dxfId="23879" priority="609" operator="lessThan">
      <formula>0</formula>
    </cfRule>
    <cfRule type="cellIs" dxfId="23878" priority="610" operator="lessThan">
      <formula>-105575</formula>
    </cfRule>
  </conditionalFormatting>
  <conditionalFormatting sqref="BB164:BB167">
    <cfRule type="cellIs" dxfId="23877" priority="607" operator="lessThan">
      <formula>0</formula>
    </cfRule>
    <cfRule type="cellIs" dxfId="23876" priority="608" operator="lessThan">
      <formula>-105575</formula>
    </cfRule>
  </conditionalFormatting>
  <conditionalFormatting sqref="BB169:BB177">
    <cfRule type="cellIs" dxfId="23875" priority="605" operator="lessThan">
      <formula>0</formula>
    </cfRule>
    <cfRule type="cellIs" dxfId="23874" priority="606" operator="lessThan">
      <formula>-105575</formula>
    </cfRule>
  </conditionalFormatting>
  <conditionalFormatting sqref="BB169:BB177">
    <cfRule type="cellIs" dxfId="23873" priority="603" operator="lessThan">
      <formula>0</formula>
    </cfRule>
    <cfRule type="cellIs" dxfId="23872" priority="604" operator="lessThan">
      <formula>-105575</formula>
    </cfRule>
  </conditionalFormatting>
  <conditionalFormatting sqref="BB169:BB177">
    <cfRule type="cellIs" dxfId="23871" priority="601" operator="lessThan">
      <formula>0</formula>
    </cfRule>
    <cfRule type="cellIs" dxfId="23870" priority="602" operator="lessThan">
      <formula>-105575</formula>
    </cfRule>
  </conditionalFormatting>
  <conditionalFormatting sqref="BB179:BB180">
    <cfRule type="cellIs" dxfId="23869" priority="599" operator="lessThan">
      <formula>0</formula>
    </cfRule>
    <cfRule type="cellIs" dxfId="23868" priority="600" operator="lessThan">
      <formula>-105575</formula>
    </cfRule>
  </conditionalFormatting>
  <conditionalFormatting sqref="BB179:BB180">
    <cfRule type="cellIs" dxfId="23867" priority="597" operator="lessThan">
      <formula>0</formula>
    </cfRule>
    <cfRule type="cellIs" dxfId="23866" priority="598" operator="lessThan">
      <formula>-105575</formula>
    </cfRule>
  </conditionalFormatting>
  <conditionalFormatting sqref="BB179:BB180">
    <cfRule type="cellIs" dxfId="23865" priority="595" operator="lessThan">
      <formula>0</formula>
    </cfRule>
    <cfRule type="cellIs" dxfId="23864" priority="596" operator="lessThan">
      <formula>-105575</formula>
    </cfRule>
  </conditionalFormatting>
  <conditionalFormatting sqref="BB183:BB189">
    <cfRule type="cellIs" dxfId="23863" priority="593" operator="lessThan">
      <formula>0</formula>
    </cfRule>
    <cfRule type="cellIs" dxfId="23862" priority="594" operator="lessThan">
      <formula>-105575</formula>
    </cfRule>
  </conditionalFormatting>
  <conditionalFormatting sqref="BB183:BB189">
    <cfRule type="cellIs" dxfId="23861" priority="591" operator="lessThan">
      <formula>0</formula>
    </cfRule>
    <cfRule type="cellIs" dxfId="23860" priority="592" operator="lessThan">
      <formula>-105575</formula>
    </cfRule>
  </conditionalFormatting>
  <conditionalFormatting sqref="BB183:BB189">
    <cfRule type="cellIs" dxfId="23859" priority="589" operator="lessThan">
      <formula>0</formula>
    </cfRule>
    <cfRule type="cellIs" dxfId="23858" priority="590" operator="lessThan">
      <formula>-105575</formula>
    </cfRule>
  </conditionalFormatting>
  <conditionalFormatting sqref="BB191:BB192">
    <cfRule type="cellIs" dxfId="23857" priority="587" operator="lessThan">
      <formula>0</formula>
    </cfRule>
    <cfRule type="cellIs" dxfId="23856" priority="588" operator="lessThan">
      <formula>-105575</formula>
    </cfRule>
  </conditionalFormatting>
  <conditionalFormatting sqref="BB191:BB192">
    <cfRule type="cellIs" dxfId="23855" priority="585" operator="lessThan">
      <formula>0</formula>
    </cfRule>
    <cfRule type="cellIs" dxfId="23854" priority="586" operator="lessThan">
      <formula>-105575</formula>
    </cfRule>
  </conditionalFormatting>
  <conditionalFormatting sqref="BB191:BB192">
    <cfRule type="cellIs" dxfId="23853" priority="583" operator="lessThan">
      <formula>0</formula>
    </cfRule>
    <cfRule type="cellIs" dxfId="23852" priority="584" operator="lessThan">
      <formula>-105575</formula>
    </cfRule>
  </conditionalFormatting>
  <conditionalFormatting sqref="BB194:BB195">
    <cfRule type="cellIs" dxfId="23851" priority="581" operator="lessThan">
      <formula>0</formula>
    </cfRule>
    <cfRule type="cellIs" dxfId="23850" priority="582" operator="lessThan">
      <formula>-105575</formula>
    </cfRule>
  </conditionalFormatting>
  <conditionalFormatting sqref="BB194:BB195">
    <cfRule type="cellIs" dxfId="23849" priority="579" operator="lessThan">
      <formula>0</formula>
    </cfRule>
    <cfRule type="cellIs" dxfId="23848" priority="580" operator="lessThan">
      <formula>-105575</formula>
    </cfRule>
  </conditionalFormatting>
  <conditionalFormatting sqref="BB194:BB195">
    <cfRule type="cellIs" dxfId="23847" priority="577" operator="lessThan">
      <formula>0</formula>
    </cfRule>
    <cfRule type="cellIs" dxfId="23846" priority="578" operator="lessThan">
      <formula>-105575</formula>
    </cfRule>
  </conditionalFormatting>
  <conditionalFormatting sqref="BB199:BB202">
    <cfRule type="cellIs" dxfId="23845" priority="575" operator="lessThan">
      <formula>0</formula>
    </cfRule>
    <cfRule type="cellIs" dxfId="23844" priority="576" operator="lessThan">
      <formula>-105575</formula>
    </cfRule>
  </conditionalFormatting>
  <conditionalFormatting sqref="BB199:BB202">
    <cfRule type="cellIs" dxfId="23843" priority="573" operator="lessThan">
      <formula>0</formula>
    </cfRule>
    <cfRule type="cellIs" dxfId="23842" priority="574" operator="lessThan">
      <formula>-105575</formula>
    </cfRule>
  </conditionalFormatting>
  <conditionalFormatting sqref="BB199:BB202">
    <cfRule type="cellIs" dxfId="23841" priority="571" operator="lessThan">
      <formula>0</formula>
    </cfRule>
    <cfRule type="cellIs" dxfId="23840" priority="572" operator="lessThan">
      <formula>-105575</formula>
    </cfRule>
  </conditionalFormatting>
  <conditionalFormatting sqref="BB204:BB208">
    <cfRule type="cellIs" dxfId="23839" priority="569" operator="lessThan">
      <formula>0</formula>
    </cfRule>
    <cfRule type="cellIs" dxfId="23838" priority="570" operator="lessThan">
      <formula>-105575</formula>
    </cfRule>
  </conditionalFormatting>
  <conditionalFormatting sqref="BB204:BB208">
    <cfRule type="cellIs" dxfId="23837" priority="567" operator="lessThan">
      <formula>0</formula>
    </cfRule>
    <cfRule type="cellIs" dxfId="23836" priority="568" operator="lessThan">
      <formula>-105575</formula>
    </cfRule>
  </conditionalFormatting>
  <conditionalFormatting sqref="BB204:BB208">
    <cfRule type="cellIs" dxfId="23835" priority="565" operator="lessThan">
      <formula>0</formula>
    </cfRule>
    <cfRule type="cellIs" dxfId="23834" priority="566" operator="lessThan">
      <formula>-105575</formula>
    </cfRule>
  </conditionalFormatting>
  <conditionalFormatting sqref="BB210:BB211">
    <cfRule type="cellIs" dxfId="23833" priority="563" operator="lessThan">
      <formula>0</formula>
    </cfRule>
    <cfRule type="cellIs" dxfId="23832" priority="564" operator="lessThan">
      <formula>-105575</formula>
    </cfRule>
  </conditionalFormatting>
  <conditionalFormatting sqref="BB210:BB211">
    <cfRule type="cellIs" dxfId="23831" priority="561" operator="lessThan">
      <formula>0</formula>
    </cfRule>
    <cfRule type="cellIs" dxfId="23830" priority="562" operator="lessThan">
      <formula>-105575</formula>
    </cfRule>
  </conditionalFormatting>
  <conditionalFormatting sqref="BB210:BB211">
    <cfRule type="cellIs" dxfId="23829" priority="559" operator="lessThan">
      <formula>0</formula>
    </cfRule>
    <cfRule type="cellIs" dxfId="23828" priority="560" operator="lessThan">
      <formula>-105575</formula>
    </cfRule>
  </conditionalFormatting>
  <conditionalFormatting sqref="BB214:BB219">
    <cfRule type="cellIs" dxfId="23827" priority="557" operator="lessThan">
      <formula>0</formula>
    </cfRule>
    <cfRule type="cellIs" dxfId="23826" priority="558" operator="lessThan">
      <formula>-105575</formula>
    </cfRule>
  </conditionalFormatting>
  <conditionalFormatting sqref="BB214:BB219">
    <cfRule type="cellIs" dxfId="23825" priority="555" operator="lessThan">
      <formula>0</formula>
    </cfRule>
    <cfRule type="cellIs" dxfId="23824" priority="556" operator="lessThan">
      <formula>-105575</formula>
    </cfRule>
  </conditionalFormatting>
  <conditionalFormatting sqref="BB214:BB219">
    <cfRule type="cellIs" dxfId="23823" priority="553" operator="lessThan">
      <formula>0</formula>
    </cfRule>
    <cfRule type="cellIs" dxfId="23822" priority="554" operator="lessThan">
      <formula>-105575</formula>
    </cfRule>
  </conditionalFormatting>
  <conditionalFormatting sqref="BB222:BB224">
    <cfRule type="cellIs" dxfId="23821" priority="551" operator="lessThan">
      <formula>0</formula>
    </cfRule>
    <cfRule type="cellIs" dxfId="23820" priority="552" operator="lessThan">
      <formula>-105575</formula>
    </cfRule>
  </conditionalFormatting>
  <conditionalFormatting sqref="BB222:BB224">
    <cfRule type="cellIs" dxfId="23819" priority="549" operator="lessThan">
      <formula>0</formula>
    </cfRule>
    <cfRule type="cellIs" dxfId="23818" priority="550" operator="lessThan">
      <formula>-105575</formula>
    </cfRule>
  </conditionalFormatting>
  <conditionalFormatting sqref="BB222:BB224">
    <cfRule type="cellIs" dxfId="23817" priority="547" operator="lessThan">
      <formula>0</formula>
    </cfRule>
    <cfRule type="cellIs" dxfId="23816" priority="548" operator="lessThan">
      <formula>-105575</formula>
    </cfRule>
  </conditionalFormatting>
  <conditionalFormatting sqref="BB227:BB230">
    <cfRule type="cellIs" dxfId="23815" priority="545" operator="lessThan">
      <formula>0</formula>
    </cfRule>
    <cfRule type="cellIs" dxfId="23814" priority="546" operator="lessThan">
      <formula>-105575</formula>
    </cfRule>
  </conditionalFormatting>
  <conditionalFormatting sqref="BB227:BB230">
    <cfRule type="cellIs" dxfId="23813" priority="543" operator="lessThan">
      <formula>0</formula>
    </cfRule>
    <cfRule type="cellIs" dxfId="23812" priority="544" operator="lessThan">
      <formula>-105575</formula>
    </cfRule>
  </conditionalFormatting>
  <conditionalFormatting sqref="BB227:BB230">
    <cfRule type="cellIs" dxfId="23811" priority="541" operator="lessThan">
      <formula>0</formula>
    </cfRule>
    <cfRule type="cellIs" dxfId="23810" priority="542" operator="lessThan">
      <formula>-105575</formula>
    </cfRule>
  </conditionalFormatting>
  <conditionalFormatting sqref="BB246:BB249">
    <cfRule type="cellIs" dxfId="23809" priority="539" operator="lessThan">
      <formula>0</formula>
    </cfRule>
    <cfRule type="cellIs" dxfId="23808" priority="540" operator="lessThan">
      <formula>-105575</formula>
    </cfRule>
  </conditionalFormatting>
  <conditionalFormatting sqref="BB246:BB249">
    <cfRule type="cellIs" dxfId="23807" priority="537" operator="lessThan">
      <formula>0</formula>
    </cfRule>
    <cfRule type="cellIs" dxfId="23806" priority="538" operator="lessThan">
      <formula>-105575</formula>
    </cfRule>
  </conditionalFormatting>
  <conditionalFormatting sqref="BB246:BB249">
    <cfRule type="cellIs" dxfId="23805" priority="535" operator="lessThan">
      <formula>0</formula>
    </cfRule>
    <cfRule type="cellIs" dxfId="23804" priority="536" operator="lessThan">
      <formula>-105575</formula>
    </cfRule>
  </conditionalFormatting>
  <conditionalFormatting sqref="BB246:BB249">
    <cfRule type="cellIs" dxfId="23803" priority="533" operator="lessThan">
      <formula>0</formula>
    </cfRule>
    <cfRule type="cellIs" dxfId="23802" priority="534" operator="lessThan">
      <formula>-105575</formula>
    </cfRule>
  </conditionalFormatting>
  <conditionalFormatting sqref="BB246:BB249">
    <cfRule type="cellIs" dxfId="23801" priority="531" operator="lessThan">
      <formula>0</formula>
    </cfRule>
    <cfRule type="cellIs" dxfId="23800" priority="532" operator="lessThan">
      <formula>-105575</formula>
    </cfRule>
  </conditionalFormatting>
  <conditionalFormatting sqref="BB246:BB249">
    <cfRule type="cellIs" dxfId="23799" priority="529" operator="lessThan">
      <formula>0</formula>
    </cfRule>
    <cfRule type="cellIs" dxfId="23798" priority="530" operator="lessThan">
      <formula>-105575</formula>
    </cfRule>
  </conditionalFormatting>
  <conditionalFormatting sqref="BB246:BB249">
    <cfRule type="cellIs" dxfId="23797" priority="527" operator="lessThan">
      <formula>0</formula>
    </cfRule>
    <cfRule type="cellIs" dxfId="23796" priority="528" operator="lessThan">
      <formula>-105575</formula>
    </cfRule>
  </conditionalFormatting>
  <conditionalFormatting sqref="BB246:BB249">
    <cfRule type="cellIs" dxfId="23795" priority="525" operator="lessThan">
      <formula>0</formula>
    </cfRule>
    <cfRule type="cellIs" dxfId="23794" priority="526" operator="lessThan">
      <formula>-105575</formula>
    </cfRule>
  </conditionalFormatting>
  <conditionalFormatting sqref="BB246:BB249">
    <cfRule type="cellIs" dxfId="23793" priority="523" operator="lessThan">
      <formula>0</formula>
    </cfRule>
    <cfRule type="cellIs" dxfId="23792" priority="524" operator="lessThan">
      <formula>-105575</formula>
    </cfRule>
  </conditionalFormatting>
  <conditionalFormatting sqref="BB251:BB253">
    <cfRule type="cellIs" dxfId="23791" priority="521" operator="lessThan">
      <formula>0</formula>
    </cfRule>
    <cfRule type="cellIs" dxfId="23790" priority="522" operator="lessThan">
      <formula>-105575</formula>
    </cfRule>
  </conditionalFormatting>
  <conditionalFormatting sqref="BB251:BB253">
    <cfRule type="cellIs" dxfId="23789" priority="519" operator="lessThan">
      <formula>0</formula>
    </cfRule>
    <cfRule type="cellIs" dxfId="23788" priority="520" operator="lessThan">
      <formula>-105575</formula>
    </cfRule>
  </conditionalFormatting>
  <conditionalFormatting sqref="BB251:BB253">
    <cfRule type="cellIs" dxfId="23787" priority="517" operator="lessThan">
      <formula>0</formula>
    </cfRule>
    <cfRule type="cellIs" dxfId="23786" priority="518" operator="lessThan">
      <formula>-105575</formula>
    </cfRule>
  </conditionalFormatting>
  <conditionalFormatting sqref="BB251:BB253">
    <cfRule type="cellIs" dxfId="23785" priority="515" operator="lessThan">
      <formula>0</formula>
    </cfRule>
    <cfRule type="cellIs" dxfId="23784" priority="516" operator="lessThan">
      <formula>-105575</formula>
    </cfRule>
  </conditionalFormatting>
  <conditionalFormatting sqref="BB251:BB253">
    <cfRule type="cellIs" dxfId="23783" priority="513" operator="lessThan">
      <formula>0</formula>
    </cfRule>
    <cfRule type="cellIs" dxfId="23782" priority="514" operator="lessThan">
      <formula>-105575</formula>
    </cfRule>
  </conditionalFormatting>
  <conditionalFormatting sqref="BB251:BB253">
    <cfRule type="cellIs" dxfId="23781" priority="511" operator="lessThan">
      <formula>0</formula>
    </cfRule>
    <cfRule type="cellIs" dxfId="23780" priority="512" operator="lessThan">
      <formula>-105575</formula>
    </cfRule>
  </conditionalFormatting>
  <conditionalFormatting sqref="BB251:BB253">
    <cfRule type="cellIs" dxfId="23779" priority="509" operator="lessThan">
      <formula>0</formula>
    </cfRule>
    <cfRule type="cellIs" dxfId="23778" priority="510" operator="lessThan">
      <formula>-105575</formula>
    </cfRule>
  </conditionalFormatting>
  <conditionalFormatting sqref="BB251:BB253">
    <cfRule type="cellIs" dxfId="23777" priority="507" operator="lessThan">
      <formula>0</formula>
    </cfRule>
    <cfRule type="cellIs" dxfId="23776" priority="508" operator="lessThan">
      <formula>-105575</formula>
    </cfRule>
  </conditionalFormatting>
  <conditionalFormatting sqref="BB251:BB253">
    <cfRule type="cellIs" dxfId="23775" priority="505" operator="lessThan">
      <formula>0</formula>
    </cfRule>
    <cfRule type="cellIs" dxfId="23774" priority="506" operator="lessThan">
      <formula>-105575</formula>
    </cfRule>
  </conditionalFormatting>
  <conditionalFormatting sqref="BB255:BB257">
    <cfRule type="cellIs" dxfId="23773" priority="503" operator="lessThan">
      <formula>0</formula>
    </cfRule>
    <cfRule type="cellIs" dxfId="23772" priority="504" operator="lessThan">
      <formula>-105575</formula>
    </cfRule>
  </conditionalFormatting>
  <conditionalFormatting sqref="BB255:BB257">
    <cfRule type="cellIs" dxfId="23771" priority="501" operator="lessThan">
      <formula>0</formula>
    </cfRule>
    <cfRule type="cellIs" dxfId="23770" priority="502" operator="lessThan">
      <formula>-105575</formula>
    </cfRule>
  </conditionalFormatting>
  <conditionalFormatting sqref="BB255:BB257">
    <cfRule type="cellIs" dxfId="23769" priority="499" operator="lessThan">
      <formula>0</formula>
    </cfRule>
    <cfRule type="cellIs" dxfId="23768" priority="500" operator="lessThan">
      <formula>-105575</formula>
    </cfRule>
  </conditionalFormatting>
  <conditionalFormatting sqref="BB255:BB257">
    <cfRule type="cellIs" dxfId="23767" priority="497" operator="lessThan">
      <formula>0</formula>
    </cfRule>
    <cfRule type="cellIs" dxfId="23766" priority="498" operator="lessThan">
      <formula>-105575</formula>
    </cfRule>
  </conditionalFormatting>
  <conditionalFormatting sqref="BB255:BB257">
    <cfRule type="cellIs" dxfId="23765" priority="495" operator="lessThan">
      <formula>0</formula>
    </cfRule>
    <cfRule type="cellIs" dxfId="23764" priority="496" operator="lessThan">
      <formula>-105575</formula>
    </cfRule>
  </conditionalFormatting>
  <conditionalFormatting sqref="BB255:BB257">
    <cfRule type="cellIs" dxfId="23763" priority="493" operator="lessThan">
      <formula>0</formula>
    </cfRule>
    <cfRule type="cellIs" dxfId="23762" priority="494" operator="lessThan">
      <formula>-105575</formula>
    </cfRule>
  </conditionalFormatting>
  <conditionalFormatting sqref="BB255:BB257">
    <cfRule type="cellIs" dxfId="23761" priority="491" operator="lessThan">
      <formula>0</formula>
    </cfRule>
    <cfRule type="cellIs" dxfId="23760" priority="492" operator="lessThan">
      <formula>-105575</formula>
    </cfRule>
  </conditionalFormatting>
  <conditionalFormatting sqref="BB255:BB257">
    <cfRule type="cellIs" dxfId="23759" priority="489" operator="lessThan">
      <formula>0</formula>
    </cfRule>
    <cfRule type="cellIs" dxfId="23758" priority="490" operator="lessThan">
      <formula>-105575</formula>
    </cfRule>
  </conditionalFormatting>
  <conditionalFormatting sqref="BB255:BB257">
    <cfRule type="cellIs" dxfId="23757" priority="487" operator="lessThan">
      <formula>0</formula>
    </cfRule>
    <cfRule type="cellIs" dxfId="23756" priority="488" operator="lessThan">
      <formula>-105575</formula>
    </cfRule>
  </conditionalFormatting>
  <conditionalFormatting sqref="BB260:BB262">
    <cfRule type="cellIs" dxfId="23755" priority="485" operator="lessThan">
      <formula>0</formula>
    </cfRule>
    <cfRule type="cellIs" dxfId="23754" priority="486" operator="lessThan">
      <formula>-105575</formula>
    </cfRule>
  </conditionalFormatting>
  <conditionalFormatting sqref="BB260:BB262">
    <cfRule type="cellIs" dxfId="23753" priority="483" operator="lessThan">
      <formula>0</formula>
    </cfRule>
    <cfRule type="cellIs" dxfId="23752" priority="484" operator="lessThan">
      <formula>-105575</formula>
    </cfRule>
  </conditionalFormatting>
  <conditionalFormatting sqref="BB260:BB262">
    <cfRule type="cellIs" dxfId="23751" priority="481" operator="lessThan">
      <formula>0</formula>
    </cfRule>
    <cfRule type="cellIs" dxfId="23750" priority="482" operator="lessThan">
      <formula>-105575</formula>
    </cfRule>
  </conditionalFormatting>
  <conditionalFormatting sqref="BB260:BB262">
    <cfRule type="cellIs" dxfId="23749" priority="479" operator="lessThan">
      <formula>0</formula>
    </cfRule>
    <cfRule type="cellIs" dxfId="23748" priority="480" operator="lessThan">
      <formula>-105575</formula>
    </cfRule>
  </conditionalFormatting>
  <conditionalFormatting sqref="BB260:BB262">
    <cfRule type="cellIs" dxfId="23747" priority="477" operator="lessThan">
      <formula>0</formula>
    </cfRule>
    <cfRule type="cellIs" dxfId="23746" priority="478" operator="lessThan">
      <formula>-105575</formula>
    </cfRule>
  </conditionalFormatting>
  <conditionalFormatting sqref="BB260:BB262">
    <cfRule type="cellIs" dxfId="23745" priority="475" operator="lessThan">
      <formula>0</formula>
    </cfRule>
    <cfRule type="cellIs" dxfId="23744" priority="476" operator="lessThan">
      <formula>-105575</formula>
    </cfRule>
  </conditionalFormatting>
  <conditionalFormatting sqref="BB260:BB262">
    <cfRule type="cellIs" dxfId="23743" priority="473" operator="lessThan">
      <formula>0</formula>
    </cfRule>
    <cfRule type="cellIs" dxfId="23742" priority="474" operator="lessThan">
      <formula>-105575</formula>
    </cfRule>
  </conditionalFormatting>
  <conditionalFormatting sqref="BB260:BB262">
    <cfRule type="cellIs" dxfId="23741" priority="471" operator="lessThan">
      <formula>0</formula>
    </cfRule>
    <cfRule type="cellIs" dxfId="23740" priority="472" operator="lessThan">
      <formula>-105575</formula>
    </cfRule>
  </conditionalFormatting>
  <conditionalFormatting sqref="BB260:BB262">
    <cfRule type="cellIs" dxfId="23739" priority="469" operator="lessThan">
      <formula>0</formula>
    </cfRule>
    <cfRule type="cellIs" dxfId="23738" priority="470" operator="lessThan">
      <formula>-105575</formula>
    </cfRule>
  </conditionalFormatting>
  <conditionalFormatting sqref="BB264:BB267">
    <cfRule type="cellIs" dxfId="23737" priority="467" operator="lessThan">
      <formula>0</formula>
    </cfRule>
    <cfRule type="cellIs" dxfId="23736" priority="468" operator="lessThan">
      <formula>-105575</formula>
    </cfRule>
  </conditionalFormatting>
  <conditionalFormatting sqref="BB264:BB267">
    <cfRule type="cellIs" dxfId="23735" priority="465" operator="lessThan">
      <formula>0</formula>
    </cfRule>
    <cfRule type="cellIs" dxfId="23734" priority="466" operator="lessThan">
      <formula>-105575</formula>
    </cfRule>
  </conditionalFormatting>
  <conditionalFormatting sqref="BB264:BB267">
    <cfRule type="cellIs" dxfId="23733" priority="463" operator="lessThan">
      <formula>0</formula>
    </cfRule>
    <cfRule type="cellIs" dxfId="23732" priority="464" operator="lessThan">
      <formula>-105575</formula>
    </cfRule>
  </conditionalFormatting>
  <conditionalFormatting sqref="BB264:BB267">
    <cfRule type="cellIs" dxfId="23731" priority="461" operator="lessThan">
      <formula>0</formula>
    </cfRule>
    <cfRule type="cellIs" dxfId="23730" priority="462" operator="lessThan">
      <formula>-105575</formula>
    </cfRule>
  </conditionalFormatting>
  <conditionalFormatting sqref="BB264:BB267">
    <cfRule type="cellIs" dxfId="23729" priority="459" operator="lessThan">
      <formula>0</formula>
    </cfRule>
    <cfRule type="cellIs" dxfId="23728" priority="460" operator="lessThan">
      <formula>-105575</formula>
    </cfRule>
  </conditionalFormatting>
  <conditionalFormatting sqref="BB264:BB267">
    <cfRule type="cellIs" dxfId="23727" priority="457" operator="lessThan">
      <formula>0</formula>
    </cfRule>
    <cfRule type="cellIs" dxfId="23726" priority="458" operator="lessThan">
      <formula>-105575</formula>
    </cfRule>
  </conditionalFormatting>
  <conditionalFormatting sqref="BB264:BB267">
    <cfRule type="cellIs" dxfId="23725" priority="455" operator="lessThan">
      <formula>0</formula>
    </cfRule>
    <cfRule type="cellIs" dxfId="23724" priority="456" operator="lessThan">
      <formula>-105575</formula>
    </cfRule>
  </conditionalFormatting>
  <conditionalFormatting sqref="BB264:BB267">
    <cfRule type="cellIs" dxfId="23723" priority="453" operator="lessThan">
      <formula>0</formula>
    </cfRule>
    <cfRule type="cellIs" dxfId="23722" priority="454" operator="lessThan">
      <formula>-105575</formula>
    </cfRule>
  </conditionalFormatting>
  <conditionalFormatting sqref="BB264:BB267">
    <cfRule type="cellIs" dxfId="23721" priority="451" operator="lessThan">
      <formula>0</formula>
    </cfRule>
    <cfRule type="cellIs" dxfId="23720" priority="452" operator="lessThan">
      <formula>-105575</formula>
    </cfRule>
  </conditionalFormatting>
  <conditionalFormatting sqref="BB270:BB272">
    <cfRule type="cellIs" dxfId="23719" priority="449" operator="lessThan">
      <formula>0</formula>
    </cfRule>
    <cfRule type="cellIs" dxfId="23718" priority="450" operator="lessThan">
      <formula>-105575</formula>
    </cfRule>
  </conditionalFormatting>
  <conditionalFormatting sqref="BB270:BB272">
    <cfRule type="cellIs" dxfId="23717" priority="447" operator="lessThan">
      <formula>0</formula>
    </cfRule>
    <cfRule type="cellIs" dxfId="23716" priority="448" operator="lessThan">
      <formula>-105575</formula>
    </cfRule>
  </conditionalFormatting>
  <conditionalFormatting sqref="BB270:BB272">
    <cfRule type="cellIs" dxfId="23715" priority="445" operator="lessThan">
      <formula>0</formula>
    </cfRule>
    <cfRule type="cellIs" dxfId="23714" priority="446" operator="lessThan">
      <formula>-105575</formula>
    </cfRule>
  </conditionalFormatting>
  <conditionalFormatting sqref="BB270:BB272">
    <cfRule type="cellIs" dxfId="23713" priority="443" operator="lessThan">
      <formula>0</formula>
    </cfRule>
    <cfRule type="cellIs" dxfId="23712" priority="444" operator="lessThan">
      <formula>-105575</formula>
    </cfRule>
  </conditionalFormatting>
  <conditionalFormatting sqref="BB270:BB272">
    <cfRule type="cellIs" dxfId="23711" priority="441" operator="lessThan">
      <formula>0</formula>
    </cfRule>
    <cfRule type="cellIs" dxfId="23710" priority="442" operator="lessThan">
      <formula>-105575</formula>
    </cfRule>
  </conditionalFormatting>
  <conditionalFormatting sqref="BB270:BB272">
    <cfRule type="cellIs" dxfId="23709" priority="439" operator="lessThan">
      <formula>0</formula>
    </cfRule>
    <cfRule type="cellIs" dxfId="23708" priority="440" operator="lessThan">
      <formula>-105575</formula>
    </cfRule>
  </conditionalFormatting>
  <conditionalFormatting sqref="BB270:BB272">
    <cfRule type="cellIs" dxfId="23707" priority="437" operator="lessThan">
      <formula>0</formula>
    </cfRule>
    <cfRule type="cellIs" dxfId="23706" priority="438" operator="lessThan">
      <formula>-105575</formula>
    </cfRule>
  </conditionalFormatting>
  <conditionalFormatting sqref="BB270:BB272">
    <cfRule type="cellIs" dxfId="23705" priority="435" operator="lessThan">
      <formula>0</formula>
    </cfRule>
    <cfRule type="cellIs" dxfId="23704" priority="436" operator="lessThan">
      <formula>-105575</formula>
    </cfRule>
  </conditionalFormatting>
  <conditionalFormatting sqref="BB270:BB272">
    <cfRule type="cellIs" dxfId="23703" priority="433" operator="lessThan">
      <formula>0</formula>
    </cfRule>
    <cfRule type="cellIs" dxfId="23702" priority="434" operator="lessThan">
      <formula>-105575</formula>
    </cfRule>
  </conditionalFormatting>
  <conditionalFormatting sqref="BB274:BB275">
    <cfRule type="cellIs" dxfId="23701" priority="431" operator="lessThan">
      <formula>0</formula>
    </cfRule>
    <cfRule type="cellIs" dxfId="23700" priority="432" operator="lessThan">
      <formula>-105575</formula>
    </cfRule>
  </conditionalFormatting>
  <conditionalFormatting sqref="BB274:BB275">
    <cfRule type="cellIs" dxfId="23699" priority="429" operator="lessThan">
      <formula>0</formula>
    </cfRule>
    <cfRule type="cellIs" dxfId="23698" priority="430" operator="lessThan">
      <formula>-105575</formula>
    </cfRule>
  </conditionalFormatting>
  <conditionalFormatting sqref="BB274:BB275">
    <cfRule type="cellIs" dxfId="23697" priority="427" operator="lessThan">
      <formula>0</formula>
    </cfRule>
    <cfRule type="cellIs" dxfId="23696" priority="428" operator="lessThan">
      <formula>-105575</formula>
    </cfRule>
  </conditionalFormatting>
  <conditionalFormatting sqref="BB274:BB275">
    <cfRule type="cellIs" dxfId="23695" priority="425" operator="lessThan">
      <formula>0</formula>
    </cfRule>
    <cfRule type="cellIs" dxfId="23694" priority="426" operator="lessThan">
      <formula>-105575</formula>
    </cfRule>
  </conditionalFormatting>
  <conditionalFormatting sqref="BB274:BB275">
    <cfRule type="cellIs" dxfId="23693" priority="423" operator="lessThan">
      <formula>0</formula>
    </cfRule>
    <cfRule type="cellIs" dxfId="23692" priority="424" operator="lessThan">
      <formula>-105575</formula>
    </cfRule>
  </conditionalFormatting>
  <conditionalFormatting sqref="BB274:BB275">
    <cfRule type="cellIs" dxfId="23691" priority="421" operator="lessThan">
      <formula>0</formula>
    </cfRule>
    <cfRule type="cellIs" dxfId="23690" priority="422" operator="lessThan">
      <formula>-105575</formula>
    </cfRule>
  </conditionalFormatting>
  <conditionalFormatting sqref="BB274:BB275">
    <cfRule type="cellIs" dxfId="23689" priority="419" operator="lessThan">
      <formula>0</formula>
    </cfRule>
    <cfRule type="cellIs" dxfId="23688" priority="420" operator="lessThan">
      <formula>-105575</formula>
    </cfRule>
  </conditionalFormatting>
  <conditionalFormatting sqref="BB274:BB275">
    <cfRule type="cellIs" dxfId="23687" priority="417" operator="lessThan">
      <formula>0</formula>
    </cfRule>
    <cfRule type="cellIs" dxfId="23686" priority="418" operator="lessThan">
      <formula>-105575</formula>
    </cfRule>
  </conditionalFormatting>
  <conditionalFormatting sqref="BB274:BB275">
    <cfRule type="cellIs" dxfId="23685" priority="415" operator="lessThan">
      <formula>0</formula>
    </cfRule>
    <cfRule type="cellIs" dxfId="23684" priority="416" operator="lessThan">
      <formula>-105575</formula>
    </cfRule>
  </conditionalFormatting>
  <conditionalFormatting sqref="BB278:BB282">
    <cfRule type="cellIs" dxfId="23683" priority="413" operator="lessThan">
      <formula>0</formula>
    </cfRule>
    <cfRule type="cellIs" dxfId="23682" priority="414" operator="lessThan">
      <formula>-105575</formula>
    </cfRule>
  </conditionalFormatting>
  <conditionalFormatting sqref="BB278:BB282">
    <cfRule type="cellIs" dxfId="23681" priority="411" operator="lessThan">
      <formula>0</formula>
    </cfRule>
    <cfRule type="cellIs" dxfId="23680" priority="412" operator="lessThan">
      <formula>-105575</formula>
    </cfRule>
  </conditionalFormatting>
  <conditionalFormatting sqref="BB278:BB282">
    <cfRule type="cellIs" dxfId="23679" priority="409" operator="lessThan">
      <formula>0</formula>
    </cfRule>
    <cfRule type="cellIs" dxfId="23678" priority="410" operator="lessThan">
      <formula>-105575</formula>
    </cfRule>
  </conditionalFormatting>
  <conditionalFormatting sqref="BB278:BB282">
    <cfRule type="cellIs" dxfId="23677" priority="407" operator="lessThan">
      <formula>0</formula>
    </cfRule>
    <cfRule type="cellIs" dxfId="23676" priority="408" operator="lessThan">
      <formula>-105575</formula>
    </cfRule>
  </conditionalFormatting>
  <conditionalFormatting sqref="BB278:BB282">
    <cfRule type="cellIs" dxfId="23675" priority="405" operator="lessThan">
      <formula>0</formula>
    </cfRule>
    <cfRule type="cellIs" dxfId="23674" priority="406" operator="lessThan">
      <formula>-105575</formula>
    </cfRule>
  </conditionalFormatting>
  <conditionalFormatting sqref="BB278:BB282">
    <cfRule type="cellIs" dxfId="23673" priority="403" operator="lessThan">
      <formula>0</formula>
    </cfRule>
    <cfRule type="cellIs" dxfId="23672" priority="404" operator="lessThan">
      <formula>-105575</formula>
    </cfRule>
  </conditionalFormatting>
  <conditionalFormatting sqref="BB278:BB282">
    <cfRule type="cellIs" dxfId="23671" priority="401" operator="lessThan">
      <formula>0</formula>
    </cfRule>
    <cfRule type="cellIs" dxfId="23670" priority="402" operator="lessThan">
      <formula>-105575</formula>
    </cfRule>
  </conditionalFormatting>
  <conditionalFormatting sqref="BB278:BB282">
    <cfRule type="cellIs" dxfId="23669" priority="399" operator="lessThan">
      <formula>0</formula>
    </cfRule>
    <cfRule type="cellIs" dxfId="23668" priority="400" operator="lessThan">
      <formula>-105575</formula>
    </cfRule>
  </conditionalFormatting>
  <conditionalFormatting sqref="BB278:BB282">
    <cfRule type="cellIs" dxfId="23667" priority="397" operator="lessThan">
      <formula>0</formula>
    </cfRule>
    <cfRule type="cellIs" dxfId="23666" priority="398" operator="lessThan">
      <formula>-105575</formula>
    </cfRule>
  </conditionalFormatting>
  <conditionalFormatting sqref="BB285:BB288">
    <cfRule type="cellIs" dxfId="23665" priority="395" operator="lessThan">
      <formula>0</formula>
    </cfRule>
    <cfRule type="cellIs" dxfId="23664" priority="396" operator="lessThan">
      <formula>-105575</formula>
    </cfRule>
  </conditionalFormatting>
  <conditionalFormatting sqref="BB285:BB288">
    <cfRule type="cellIs" dxfId="23663" priority="393" operator="lessThan">
      <formula>0</formula>
    </cfRule>
    <cfRule type="cellIs" dxfId="23662" priority="394" operator="lessThan">
      <formula>-105575</formula>
    </cfRule>
  </conditionalFormatting>
  <conditionalFormatting sqref="BB285:BB288">
    <cfRule type="cellIs" dxfId="23661" priority="391" operator="lessThan">
      <formula>0</formula>
    </cfRule>
    <cfRule type="cellIs" dxfId="23660" priority="392" operator="lessThan">
      <formula>-105575</formula>
    </cfRule>
  </conditionalFormatting>
  <conditionalFormatting sqref="BB285:BB288">
    <cfRule type="cellIs" dxfId="23659" priority="389" operator="lessThan">
      <formula>0</formula>
    </cfRule>
    <cfRule type="cellIs" dxfId="23658" priority="390" operator="lessThan">
      <formula>-105575</formula>
    </cfRule>
  </conditionalFormatting>
  <conditionalFormatting sqref="BB285:BB288">
    <cfRule type="cellIs" dxfId="23657" priority="387" operator="lessThan">
      <formula>0</formula>
    </cfRule>
    <cfRule type="cellIs" dxfId="23656" priority="388" operator="lessThan">
      <formula>-105575</formula>
    </cfRule>
  </conditionalFormatting>
  <conditionalFormatting sqref="BB285:BB288">
    <cfRule type="cellIs" dxfId="23655" priority="385" operator="lessThan">
      <formula>0</formula>
    </cfRule>
    <cfRule type="cellIs" dxfId="23654" priority="386" operator="lessThan">
      <formula>-105575</formula>
    </cfRule>
  </conditionalFormatting>
  <conditionalFormatting sqref="BB285:BB288">
    <cfRule type="cellIs" dxfId="23653" priority="383" operator="lessThan">
      <formula>0</formula>
    </cfRule>
    <cfRule type="cellIs" dxfId="23652" priority="384" operator="lessThan">
      <formula>-105575</formula>
    </cfRule>
  </conditionalFormatting>
  <conditionalFormatting sqref="BB285:BB288">
    <cfRule type="cellIs" dxfId="23651" priority="381" operator="lessThan">
      <formula>0</formula>
    </cfRule>
    <cfRule type="cellIs" dxfId="23650" priority="382" operator="lessThan">
      <formula>-105575</formula>
    </cfRule>
  </conditionalFormatting>
  <conditionalFormatting sqref="BB285:BB288">
    <cfRule type="cellIs" dxfId="23649" priority="379" operator="lessThan">
      <formula>0</formula>
    </cfRule>
    <cfRule type="cellIs" dxfId="23648" priority="380" operator="lessThan">
      <formula>-105575</formula>
    </cfRule>
  </conditionalFormatting>
  <conditionalFormatting sqref="BB203 BB220:BB221 BB235:BB243 BB231:BB233 BB212:BB213 BB225:BB226">
    <cfRule type="cellIs" dxfId="23647" priority="377" operator="lessThan">
      <formula>0</formula>
    </cfRule>
    <cfRule type="cellIs" dxfId="23646" priority="378" operator="lessThan">
      <formula>-105575</formula>
    </cfRule>
  </conditionalFormatting>
  <conditionalFormatting sqref="BB220 BB212:BB213 BB235:BB238 BB240:BB243 BB225:BB226 BB231:BB233">
    <cfRule type="cellIs" dxfId="23645" priority="375" operator="lessThan">
      <formula>0</formula>
    </cfRule>
    <cfRule type="cellIs" dxfId="23644" priority="376" operator="lessThan">
      <formula>-105575</formula>
    </cfRule>
  </conditionalFormatting>
  <conditionalFormatting sqref="BB220:BB221 BB243 BB226 BB231:BB236 BB238:BB241 BB203 BB213">
    <cfRule type="cellIs" dxfId="23643" priority="373" operator="lessThan">
      <formula>0</formula>
    </cfRule>
    <cfRule type="cellIs" dxfId="23642" priority="374" operator="lessThan">
      <formula>-105575</formula>
    </cfRule>
  </conditionalFormatting>
  <conditionalFormatting sqref="BB235:BB243 BB231:BB233 BB220 BB212:BB213 BB225:BB226">
    <cfRule type="cellIs" dxfId="23641" priority="371" operator="lessThan">
      <formula>0</formula>
    </cfRule>
    <cfRule type="cellIs" dxfId="23640" priority="372" operator="lessThan">
      <formula>-105575</formula>
    </cfRule>
  </conditionalFormatting>
  <conditionalFormatting sqref="BB220:BB221 BB237:BB243 BB203 BB231:BB235 BB212:BB213 BB225:BB226">
    <cfRule type="cellIs" dxfId="23639" priority="369" operator="lessThan">
      <formula>0</formula>
    </cfRule>
    <cfRule type="cellIs" dxfId="23638" priority="370" operator="lessThan">
      <formula>-105575</formula>
    </cfRule>
  </conditionalFormatting>
  <conditionalFormatting sqref="BB220:BB221 BB237:BB240 BB242:BB243 BB225:BB226 BB231:BB235">
    <cfRule type="cellIs" dxfId="23637" priority="367" operator="lessThan">
      <formula>0</formula>
    </cfRule>
    <cfRule type="cellIs" dxfId="23636" priority="368" operator="lessThan">
      <formula>-105575</formula>
    </cfRule>
  </conditionalFormatting>
  <conditionalFormatting sqref="BB212 BB231 BB233:BB238 BB240:BB243 BB225">
    <cfRule type="cellIs" dxfId="23635" priority="365" operator="lessThan">
      <formula>0</formula>
    </cfRule>
    <cfRule type="cellIs" dxfId="23634" priority="366" operator="lessThan">
      <formula>-105575</formula>
    </cfRule>
  </conditionalFormatting>
  <conditionalFormatting sqref="BB237:BB243 BB231:BB235 BB220:BB221 BB225:BB226">
    <cfRule type="cellIs" dxfId="23633" priority="363" operator="lessThan">
      <formula>0</formula>
    </cfRule>
    <cfRule type="cellIs" dxfId="23632" priority="364" operator="lessThan">
      <formula>-105575</formula>
    </cfRule>
  </conditionalFormatting>
  <conditionalFormatting sqref="BB233:BB237 BB231 BB239:BB243">
    <cfRule type="cellIs" dxfId="23631" priority="361" operator="lessThan">
      <formula>0</formula>
    </cfRule>
    <cfRule type="cellIs" dxfId="23630" priority="362" operator="lessThan">
      <formula>-105575</formula>
    </cfRule>
  </conditionalFormatting>
  <conditionalFormatting sqref="BB233:BB237 BB231 BB239:BB243">
    <cfRule type="cellIs" dxfId="23629" priority="359" operator="lessThan">
      <formula>0</formula>
    </cfRule>
    <cfRule type="cellIs" dxfId="23628" priority="360" operator="lessThan">
      <formula>-105575</formula>
    </cfRule>
  </conditionalFormatting>
  <conditionalFormatting sqref="BB119:BB128 BB106:BB117 BB101:BB104 BB80:BB99">
    <cfRule type="cellIs" dxfId="23627" priority="357" operator="lessThan">
      <formula>0</formula>
    </cfRule>
    <cfRule type="cellIs" dxfId="23626" priority="358" operator="lessThan">
      <formula>-105575</formula>
    </cfRule>
  </conditionalFormatting>
  <conditionalFormatting sqref="BB130 BB132 BB134">
    <cfRule type="cellIs" dxfId="23625" priority="355" operator="lessThan">
      <formula>0</formula>
    </cfRule>
    <cfRule type="cellIs" dxfId="23624" priority="356" operator="lessThan">
      <formula>-105575</formula>
    </cfRule>
  </conditionalFormatting>
  <conditionalFormatting sqref="BB130 BB132 BB134">
    <cfRule type="cellIs" dxfId="23623" priority="353" operator="lessThan">
      <formula>0</formula>
    </cfRule>
    <cfRule type="cellIs" dxfId="23622" priority="354" operator="lessThan">
      <formula>-105575</formula>
    </cfRule>
  </conditionalFormatting>
  <conditionalFormatting sqref="BB129 BB131 BB133 BB135">
    <cfRule type="cellIs" dxfId="23621" priority="351" operator="lessThan">
      <formula>0</formula>
    </cfRule>
    <cfRule type="cellIs" dxfId="23620" priority="352" operator="lessThan">
      <formula>-105575</formula>
    </cfRule>
  </conditionalFormatting>
  <conditionalFormatting sqref="BB140 BB145 BB142:BB143 BB137:BB138">
    <cfRule type="cellIs" dxfId="23619" priority="349" operator="lessThan">
      <formula>0</formula>
    </cfRule>
    <cfRule type="cellIs" dxfId="23618" priority="350" operator="lessThan">
      <formula>-105575</formula>
    </cfRule>
  </conditionalFormatting>
  <conditionalFormatting sqref="BB149">
    <cfRule type="cellIs" dxfId="23617" priority="347" operator="lessThan">
      <formula>0</formula>
    </cfRule>
    <cfRule type="cellIs" dxfId="23616" priority="348" operator="lessThan">
      <formula>-105575</formula>
    </cfRule>
  </conditionalFormatting>
  <conditionalFormatting sqref="BB129:BB138 BB140:BB149">
    <cfRule type="cellIs" dxfId="23615" priority="345" operator="lessThan">
      <formula>0</formula>
    </cfRule>
    <cfRule type="cellIs" dxfId="23614" priority="346" operator="lessThan">
      <formula>-105575</formula>
    </cfRule>
  </conditionalFormatting>
  <conditionalFormatting sqref="BB86:BB87 BB89:BB91 BB141:BB149 BB124:BB133 BB107:BB110 BB112:BB117 BB119:BB122 BB135:BB138 BB101:BB104 BB80:BB84 BB94:BB99">
    <cfRule type="cellIs" dxfId="23613" priority="343" operator="lessThan">
      <formula>0</formula>
    </cfRule>
    <cfRule type="cellIs" dxfId="23612" priority="344" operator="lessThan">
      <formula>-105575</formula>
    </cfRule>
  </conditionalFormatting>
  <conditionalFormatting sqref="BB129 BB131 BB133 BB135">
    <cfRule type="cellIs" dxfId="23611" priority="341" operator="lessThan">
      <formula>0</formula>
    </cfRule>
    <cfRule type="cellIs" dxfId="23610" priority="342" operator="lessThan">
      <formula>-105575</formula>
    </cfRule>
  </conditionalFormatting>
  <conditionalFormatting sqref="BB146 BB144 BB141">
    <cfRule type="cellIs" dxfId="23609" priority="339" operator="lessThan">
      <formula>0</formula>
    </cfRule>
    <cfRule type="cellIs" dxfId="23608" priority="340" operator="lessThan">
      <formula>-105575</formula>
    </cfRule>
  </conditionalFormatting>
  <conditionalFormatting sqref="BB146 BB144 BB141">
    <cfRule type="cellIs" dxfId="23607" priority="337" operator="lessThan">
      <formula>0</formula>
    </cfRule>
    <cfRule type="cellIs" dxfId="23606" priority="338" operator="lessThan">
      <formula>-105575</formula>
    </cfRule>
  </conditionalFormatting>
  <conditionalFormatting sqref="BB140 BB145 BB142:BB143 BB137:BB138">
    <cfRule type="cellIs" dxfId="23605" priority="335" operator="lessThan">
      <formula>0</formula>
    </cfRule>
    <cfRule type="cellIs" dxfId="23604" priority="336" operator="lessThan">
      <formula>-105575</formula>
    </cfRule>
  </conditionalFormatting>
  <conditionalFormatting sqref="BB149">
    <cfRule type="cellIs" dxfId="23603" priority="333" operator="lessThan">
      <formula>0</formula>
    </cfRule>
    <cfRule type="cellIs" dxfId="23602" priority="334" operator="lessThan">
      <formula>-105575</formula>
    </cfRule>
  </conditionalFormatting>
  <conditionalFormatting sqref="BB86:BB87 BB89:BB91 BB141:BB149 BB124:BB133 BB107:BB110 BB112:BB117 BB119:BB122 BB135:BB138 BB101:BB104 BB80:BB84 BB94:BB99">
    <cfRule type="cellIs" dxfId="23601" priority="331" operator="lessThan">
      <formula>0</formula>
    </cfRule>
    <cfRule type="cellIs" dxfId="2360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3599" priority="329" operator="lessThan">
      <formula>0</formula>
    </cfRule>
    <cfRule type="cellIs" dxfId="23598" priority="330" operator="lessThan">
      <formula>-105575</formula>
    </cfRule>
  </conditionalFormatting>
  <conditionalFormatting sqref="BB41">
    <cfRule type="cellIs" dxfId="23597" priority="327" operator="lessThan">
      <formula>0</formula>
    </cfRule>
    <cfRule type="cellIs" dxfId="23596" priority="328" operator="lessThan">
      <formula>-105575</formula>
    </cfRule>
  </conditionalFormatting>
  <conditionalFormatting sqref="BB152:BB155">
    <cfRule type="cellIs" dxfId="23595" priority="325" operator="lessThan">
      <formula>0</formula>
    </cfRule>
    <cfRule type="cellIs" dxfId="23594" priority="326" operator="lessThan">
      <formula>-105575</formula>
    </cfRule>
  </conditionalFormatting>
  <conditionalFormatting sqref="BB152:BB155">
    <cfRule type="cellIs" dxfId="23593" priority="323" operator="lessThan">
      <formula>0</formula>
    </cfRule>
    <cfRule type="cellIs" dxfId="23592" priority="324" operator="lessThan">
      <formula>-105575</formula>
    </cfRule>
  </conditionalFormatting>
  <conditionalFormatting sqref="BB152:BB155">
    <cfRule type="cellIs" dxfId="23591" priority="321" operator="lessThan">
      <formula>0</formula>
    </cfRule>
    <cfRule type="cellIs" dxfId="23590" priority="322" operator="lessThan">
      <formula>-105575</formula>
    </cfRule>
  </conditionalFormatting>
  <conditionalFormatting sqref="BB157:BB158">
    <cfRule type="cellIs" dxfId="23589" priority="319" operator="lessThan">
      <formula>0</formula>
    </cfRule>
    <cfRule type="cellIs" dxfId="23588" priority="320" operator="lessThan">
      <formula>-105575</formula>
    </cfRule>
  </conditionalFormatting>
  <conditionalFormatting sqref="BB157:BB158">
    <cfRule type="cellIs" dxfId="23587" priority="317" operator="lessThan">
      <formula>0</formula>
    </cfRule>
    <cfRule type="cellIs" dxfId="23586" priority="318" operator="lessThan">
      <formula>-105575</formula>
    </cfRule>
  </conditionalFormatting>
  <conditionalFormatting sqref="BB157:BB158">
    <cfRule type="cellIs" dxfId="23585" priority="315" operator="lessThan">
      <formula>0</formula>
    </cfRule>
    <cfRule type="cellIs" dxfId="23584" priority="316" operator="lessThan">
      <formula>-105575</formula>
    </cfRule>
  </conditionalFormatting>
  <conditionalFormatting sqref="BB160:BB161">
    <cfRule type="cellIs" dxfId="23583" priority="313" operator="lessThan">
      <formula>0</formula>
    </cfRule>
    <cfRule type="cellIs" dxfId="23582" priority="314" operator="lessThan">
      <formula>-105575</formula>
    </cfRule>
  </conditionalFormatting>
  <conditionalFormatting sqref="BB160:BB161">
    <cfRule type="cellIs" dxfId="23581" priority="311" operator="lessThan">
      <formula>0</formula>
    </cfRule>
    <cfRule type="cellIs" dxfId="23580" priority="312" operator="lessThan">
      <formula>-105575</formula>
    </cfRule>
  </conditionalFormatting>
  <conditionalFormatting sqref="BB160:BB161">
    <cfRule type="cellIs" dxfId="23579" priority="309" operator="lessThan">
      <formula>0</formula>
    </cfRule>
    <cfRule type="cellIs" dxfId="23578" priority="310" operator="lessThan">
      <formula>-105575</formula>
    </cfRule>
  </conditionalFormatting>
  <conditionalFormatting sqref="BB164:BB167">
    <cfRule type="cellIs" dxfId="23577" priority="307" operator="lessThan">
      <formula>0</formula>
    </cfRule>
    <cfRule type="cellIs" dxfId="23576" priority="308" operator="lessThan">
      <formula>-105575</formula>
    </cfRule>
  </conditionalFormatting>
  <conditionalFormatting sqref="BB164:BB167">
    <cfRule type="cellIs" dxfId="23575" priority="305" operator="lessThan">
      <formula>0</formula>
    </cfRule>
    <cfRule type="cellIs" dxfId="23574" priority="306" operator="lessThan">
      <formula>-105575</formula>
    </cfRule>
  </conditionalFormatting>
  <conditionalFormatting sqref="BB164:BB167">
    <cfRule type="cellIs" dxfId="23573" priority="303" operator="lessThan">
      <formula>0</formula>
    </cfRule>
    <cfRule type="cellIs" dxfId="23572" priority="304" operator="lessThan">
      <formula>-105575</formula>
    </cfRule>
  </conditionalFormatting>
  <conditionalFormatting sqref="BB169:BB177">
    <cfRule type="cellIs" dxfId="23571" priority="301" operator="lessThan">
      <formula>0</formula>
    </cfRule>
    <cfRule type="cellIs" dxfId="23570" priority="302" operator="lessThan">
      <formula>-105575</formula>
    </cfRule>
  </conditionalFormatting>
  <conditionalFormatting sqref="BB169:BB177">
    <cfRule type="cellIs" dxfId="23569" priority="299" operator="lessThan">
      <formula>0</formula>
    </cfRule>
    <cfRule type="cellIs" dxfId="23568" priority="300" operator="lessThan">
      <formula>-105575</formula>
    </cfRule>
  </conditionalFormatting>
  <conditionalFormatting sqref="BB169:BB177">
    <cfRule type="cellIs" dxfId="23567" priority="297" operator="lessThan">
      <formula>0</formula>
    </cfRule>
    <cfRule type="cellIs" dxfId="23566" priority="298" operator="lessThan">
      <formula>-105575</formula>
    </cfRule>
  </conditionalFormatting>
  <conditionalFormatting sqref="BB179:BB180">
    <cfRule type="cellIs" dxfId="23565" priority="295" operator="lessThan">
      <formula>0</formula>
    </cfRule>
    <cfRule type="cellIs" dxfId="23564" priority="296" operator="lessThan">
      <formula>-105575</formula>
    </cfRule>
  </conditionalFormatting>
  <conditionalFormatting sqref="BB179:BB180">
    <cfRule type="cellIs" dxfId="23563" priority="293" operator="lessThan">
      <formula>0</formula>
    </cfRule>
    <cfRule type="cellIs" dxfId="23562" priority="294" operator="lessThan">
      <formula>-105575</formula>
    </cfRule>
  </conditionalFormatting>
  <conditionalFormatting sqref="BB179:BB180">
    <cfRule type="cellIs" dxfId="23561" priority="291" operator="lessThan">
      <formula>0</formula>
    </cfRule>
    <cfRule type="cellIs" dxfId="23560" priority="292" operator="lessThan">
      <formula>-105575</formula>
    </cfRule>
  </conditionalFormatting>
  <conditionalFormatting sqref="BB183:BB189">
    <cfRule type="cellIs" dxfId="23559" priority="289" operator="lessThan">
      <formula>0</formula>
    </cfRule>
    <cfRule type="cellIs" dxfId="23558" priority="290" operator="lessThan">
      <formula>-105575</formula>
    </cfRule>
  </conditionalFormatting>
  <conditionalFormatting sqref="BB183:BB189">
    <cfRule type="cellIs" dxfId="23557" priority="287" operator="lessThan">
      <formula>0</formula>
    </cfRule>
    <cfRule type="cellIs" dxfId="23556" priority="288" operator="lessThan">
      <formula>-105575</formula>
    </cfRule>
  </conditionalFormatting>
  <conditionalFormatting sqref="BB183:BB189">
    <cfRule type="cellIs" dxfId="23555" priority="285" operator="lessThan">
      <formula>0</formula>
    </cfRule>
    <cfRule type="cellIs" dxfId="23554" priority="286" operator="lessThan">
      <formula>-105575</formula>
    </cfRule>
  </conditionalFormatting>
  <conditionalFormatting sqref="BB191:BB192">
    <cfRule type="cellIs" dxfId="23553" priority="283" operator="lessThan">
      <formula>0</formula>
    </cfRule>
    <cfRule type="cellIs" dxfId="23552" priority="284" operator="lessThan">
      <formula>-105575</formula>
    </cfRule>
  </conditionalFormatting>
  <conditionalFormatting sqref="BB191:BB192">
    <cfRule type="cellIs" dxfId="23551" priority="281" operator="lessThan">
      <formula>0</formula>
    </cfRule>
    <cfRule type="cellIs" dxfId="23550" priority="282" operator="lessThan">
      <formula>-105575</formula>
    </cfRule>
  </conditionalFormatting>
  <conditionalFormatting sqref="BB191:BB192">
    <cfRule type="cellIs" dxfId="23549" priority="279" operator="lessThan">
      <formula>0</formula>
    </cfRule>
    <cfRule type="cellIs" dxfId="23548" priority="280" operator="lessThan">
      <formula>-105575</formula>
    </cfRule>
  </conditionalFormatting>
  <conditionalFormatting sqref="BB194:BB195">
    <cfRule type="cellIs" dxfId="23547" priority="277" operator="lessThan">
      <formula>0</formula>
    </cfRule>
    <cfRule type="cellIs" dxfId="23546" priority="278" operator="lessThan">
      <formula>-105575</formula>
    </cfRule>
  </conditionalFormatting>
  <conditionalFormatting sqref="BB194:BB195">
    <cfRule type="cellIs" dxfId="23545" priority="275" operator="lessThan">
      <formula>0</formula>
    </cfRule>
    <cfRule type="cellIs" dxfId="23544" priority="276" operator="lessThan">
      <formula>-105575</formula>
    </cfRule>
  </conditionalFormatting>
  <conditionalFormatting sqref="BB194:BB195">
    <cfRule type="cellIs" dxfId="23543" priority="273" operator="lessThan">
      <formula>0</formula>
    </cfRule>
    <cfRule type="cellIs" dxfId="23542" priority="274" operator="lessThan">
      <formula>-105575</formula>
    </cfRule>
  </conditionalFormatting>
  <conditionalFormatting sqref="BB199:BB202">
    <cfRule type="cellIs" dxfId="23541" priority="271" operator="lessThan">
      <formula>0</formula>
    </cfRule>
    <cfRule type="cellIs" dxfId="23540" priority="272" operator="lessThan">
      <formula>-105575</formula>
    </cfRule>
  </conditionalFormatting>
  <conditionalFormatting sqref="BB199:BB202">
    <cfRule type="cellIs" dxfId="23539" priority="269" operator="lessThan">
      <formula>0</formula>
    </cfRule>
    <cfRule type="cellIs" dxfId="23538" priority="270" operator="lessThan">
      <formula>-105575</formula>
    </cfRule>
  </conditionalFormatting>
  <conditionalFormatting sqref="BB199:BB202">
    <cfRule type="cellIs" dxfId="23537" priority="267" operator="lessThan">
      <formula>0</formula>
    </cfRule>
    <cfRule type="cellIs" dxfId="23536" priority="268" operator="lessThan">
      <formula>-105575</formula>
    </cfRule>
  </conditionalFormatting>
  <conditionalFormatting sqref="BB204:BB208">
    <cfRule type="cellIs" dxfId="23535" priority="265" operator="lessThan">
      <formula>0</formula>
    </cfRule>
    <cfRule type="cellIs" dxfId="23534" priority="266" operator="lessThan">
      <formula>-105575</formula>
    </cfRule>
  </conditionalFormatting>
  <conditionalFormatting sqref="BB204:BB208">
    <cfRule type="cellIs" dxfId="23533" priority="263" operator="lessThan">
      <formula>0</formula>
    </cfRule>
    <cfRule type="cellIs" dxfId="23532" priority="264" operator="lessThan">
      <formula>-105575</formula>
    </cfRule>
  </conditionalFormatting>
  <conditionalFormatting sqref="BB204:BB208">
    <cfRule type="cellIs" dxfId="23531" priority="261" operator="lessThan">
      <formula>0</formula>
    </cfRule>
    <cfRule type="cellIs" dxfId="23530" priority="262" operator="lessThan">
      <formula>-105575</formula>
    </cfRule>
  </conditionalFormatting>
  <conditionalFormatting sqref="BB210:BB211">
    <cfRule type="cellIs" dxfId="23529" priority="259" operator="lessThan">
      <formula>0</formula>
    </cfRule>
    <cfRule type="cellIs" dxfId="23528" priority="260" operator="lessThan">
      <formula>-105575</formula>
    </cfRule>
  </conditionalFormatting>
  <conditionalFormatting sqref="BB210:BB211">
    <cfRule type="cellIs" dxfId="23527" priority="257" operator="lessThan">
      <formula>0</formula>
    </cfRule>
    <cfRule type="cellIs" dxfId="23526" priority="258" operator="lessThan">
      <formula>-105575</formula>
    </cfRule>
  </conditionalFormatting>
  <conditionalFormatting sqref="BB210:BB211">
    <cfRule type="cellIs" dxfId="23525" priority="255" operator="lessThan">
      <formula>0</formula>
    </cfRule>
    <cfRule type="cellIs" dxfId="23524" priority="256" operator="lessThan">
      <formula>-105575</formula>
    </cfRule>
  </conditionalFormatting>
  <conditionalFormatting sqref="BB214:BB219">
    <cfRule type="cellIs" dxfId="23523" priority="253" operator="lessThan">
      <formula>0</formula>
    </cfRule>
    <cfRule type="cellIs" dxfId="23522" priority="254" operator="lessThan">
      <formula>-105575</formula>
    </cfRule>
  </conditionalFormatting>
  <conditionalFormatting sqref="BB214:BB219">
    <cfRule type="cellIs" dxfId="23521" priority="251" operator="lessThan">
      <formula>0</formula>
    </cfRule>
    <cfRule type="cellIs" dxfId="23520" priority="252" operator="lessThan">
      <formula>-105575</formula>
    </cfRule>
  </conditionalFormatting>
  <conditionalFormatting sqref="BB214:BB219">
    <cfRule type="cellIs" dxfId="23519" priority="249" operator="lessThan">
      <formula>0</formula>
    </cfRule>
    <cfRule type="cellIs" dxfId="23518" priority="250" operator="lessThan">
      <formula>-105575</formula>
    </cfRule>
  </conditionalFormatting>
  <conditionalFormatting sqref="BB222:BB224">
    <cfRule type="cellIs" dxfId="23517" priority="247" operator="lessThan">
      <formula>0</formula>
    </cfRule>
    <cfRule type="cellIs" dxfId="23516" priority="248" operator="lessThan">
      <formula>-105575</formula>
    </cfRule>
  </conditionalFormatting>
  <conditionalFormatting sqref="BB222:BB224">
    <cfRule type="cellIs" dxfId="23515" priority="245" operator="lessThan">
      <formula>0</formula>
    </cfRule>
    <cfRule type="cellIs" dxfId="23514" priority="246" operator="lessThan">
      <formula>-105575</formula>
    </cfRule>
  </conditionalFormatting>
  <conditionalFormatting sqref="BB222:BB224">
    <cfRule type="cellIs" dxfId="23513" priority="243" operator="lessThan">
      <formula>0</formula>
    </cfRule>
    <cfRule type="cellIs" dxfId="23512" priority="244" operator="lessThan">
      <formula>-105575</formula>
    </cfRule>
  </conditionalFormatting>
  <conditionalFormatting sqref="BB227:BB230">
    <cfRule type="cellIs" dxfId="23511" priority="241" operator="lessThan">
      <formula>0</formula>
    </cfRule>
    <cfRule type="cellIs" dxfId="23510" priority="242" operator="lessThan">
      <formula>-105575</formula>
    </cfRule>
  </conditionalFormatting>
  <conditionalFormatting sqref="BB227:BB230">
    <cfRule type="cellIs" dxfId="23509" priority="239" operator="lessThan">
      <formula>0</formula>
    </cfRule>
    <cfRule type="cellIs" dxfId="23508" priority="240" operator="lessThan">
      <formula>-105575</formula>
    </cfRule>
  </conditionalFormatting>
  <conditionalFormatting sqref="BB227:BB230">
    <cfRule type="cellIs" dxfId="23507" priority="237" operator="lessThan">
      <formula>0</formula>
    </cfRule>
    <cfRule type="cellIs" dxfId="23506" priority="238" operator="lessThan">
      <formula>-105575</formula>
    </cfRule>
  </conditionalFormatting>
  <conditionalFormatting sqref="BB246:BB249">
    <cfRule type="cellIs" dxfId="23505" priority="235" operator="lessThan">
      <formula>0</formula>
    </cfRule>
    <cfRule type="cellIs" dxfId="23504" priority="236" operator="lessThan">
      <formula>-105575</formula>
    </cfRule>
  </conditionalFormatting>
  <conditionalFormatting sqref="BB246:BB249">
    <cfRule type="cellIs" dxfId="23503" priority="233" operator="lessThan">
      <formula>0</formula>
    </cfRule>
    <cfRule type="cellIs" dxfId="23502" priority="234" operator="lessThan">
      <formula>-105575</formula>
    </cfRule>
  </conditionalFormatting>
  <conditionalFormatting sqref="BB246:BB249">
    <cfRule type="cellIs" dxfId="23501" priority="231" operator="lessThan">
      <formula>0</formula>
    </cfRule>
    <cfRule type="cellIs" dxfId="23500" priority="232" operator="lessThan">
      <formula>-105575</formula>
    </cfRule>
  </conditionalFormatting>
  <conditionalFormatting sqref="BB246:BB249">
    <cfRule type="cellIs" dxfId="23499" priority="229" operator="lessThan">
      <formula>0</formula>
    </cfRule>
    <cfRule type="cellIs" dxfId="23498" priority="230" operator="lessThan">
      <formula>-105575</formula>
    </cfRule>
  </conditionalFormatting>
  <conditionalFormatting sqref="BB246:BB249">
    <cfRule type="cellIs" dxfId="23497" priority="227" operator="lessThan">
      <formula>0</formula>
    </cfRule>
    <cfRule type="cellIs" dxfId="23496" priority="228" operator="lessThan">
      <formula>-105575</formula>
    </cfRule>
  </conditionalFormatting>
  <conditionalFormatting sqref="BB246:BB249">
    <cfRule type="cellIs" dxfId="23495" priority="225" operator="lessThan">
      <formula>0</formula>
    </cfRule>
    <cfRule type="cellIs" dxfId="23494" priority="226" operator="lessThan">
      <formula>-105575</formula>
    </cfRule>
  </conditionalFormatting>
  <conditionalFormatting sqref="BB246:BB249">
    <cfRule type="cellIs" dxfId="23493" priority="223" operator="lessThan">
      <formula>0</formula>
    </cfRule>
    <cfRule type="cellIs" dxfId="23492" priority="224" operator="lessThan">
      <formula>-105575</formula>
    </cfRule>
  </conditionalFormatting>
  <conditionalFormatting sqref="BB246:BB249">
    <cfRule type="cellIs" dxfId="23491" priority="221" operator="lessThan">
      <formula>0</formula>
    </cfRule>
    <cfRule type="cellIs" dxfId="23490" priority="222" operator="lessThan">
      <formula>-105575</formula>
    </cfRule>
  </conditionalFormatting>
  <conditionalFormatting sqref="BB246:BB249">
    <cfRule type="cellIs" dxfId="23489" priority="219" operator="lessThan">
      <formula>0</formula>
    </cfRule>
    <cfRule type="cellIs" dxfId="23488" priority="220" operator="lessThan">
      <formula>-105575</formula>
    </cfRule>
  </conditionalFormatting>
  <conditionalFormatting sqref="BB251:BB253">
    <cfRule type="cellIs" dxfId="23487" priority="217" operator="lessThan">
      <formula>0</formula>
    </cfRule>
    <cfRule type="cellIs" dxfId="23486" priority="218" operator="lessThan">
      <formula>-105575</formula>
    </cfRule>
  </conditionalFormatting>
  <conditionalFormatting sqref="BB251:BB253">
    <cfRule type="cellIs" dxfId="23485" priority="215" operator="lessThan">
      <formula>0</formula>
    </cfRule>
    <cfRule type="cellIs" dxfId="23484" priority="216" operator="lessThan">
      <formula>-105575</formula>
    </cfRule>
  </conditionalFormatting>
  <conditionalFormatting sqref="BB251:BB253">
    <cfRule type="cellIs" dxfId="23483" priority="213" operator="lessThan">
      <formula>0</formula>
    </cfRule>
    <cfRule type="cellIs" dxfId="23482" priority="214" operator="lessThan">
      <formula>-105575</formula>
    </cfRule>
  </conditionalFormatting>
  <conditionalFormatting sqref="BB251:BB253">
    <cfRule type="cellIs" dxfId="23481" priority="211" operator="lessThan">
      <formula>0</formula>
    </cfRule>
    <cfRule type="cellIs" dxfId="23480" priority="212" operator="lessThan">
      <formula>-105575</formula>
    </cfRule>
  </conditionalFormatting>
  <conditionalFormatting sqref="BB251:BB253">
    <cfRule type="cellIs" dxfId="23479" priority="209" operator="lessThan">
      <formula>0</formula>
    </cfRule>
    <cfRule type="cellIs" dxfId="23478" priority="210" operator="lessThan">
      <formula>-105575</formula>
    </cfRule>
  </conditionalFormatting>
  <conditionalFormatting sqref="BB251:BB253">
    <cfRule type="cellIs" dxfId="23477" priority="207" operator="lessThan">
      <formula>0</formula>
    </cfRule>
    <cfRule type="cellIs" dxfId="23476" priority="208" operator="lessThan">
      <formula>-105575</formula>
    </cfRule>
  </conditionalFormatting>
  <conditionalFormatting sqref="BB251:BB253">
    <cfRule type="cellIs" dxfId="23475" priority="205" operator="lessThan">
      <formula>0</formula>
    </cfRule>
    <cfRule type="cellIs" dxfId="23474" priority="206" operator="lessThan">
      <formula>-105575</formula>
    </cfRule>
  </conditionalFormatting>
  <conditionalFormatting sqref="BB251:BB253">
    <cfRule type="cellIs" dxfId="23473" priority="203" operator="lessThan">
      <formula>0</formula>
    </cfRule>
    <cfRule type="cellIs" dxfId="23472" priority="204" operator="lessThan">
      <formula>-105575</formula>
    </cfRule>
  </conditionalFormatting>
  <conditionalFormatting sqref="BB251:BB253">
    <cfRule type="cellIs" dxfId="23471" priority="201" operator="lessThan">
      <formula>0</formula>
    </cfRule>
    <cfRule type="cellIs" dxfId="23470" priority="202" operator="lessThan">
      <formula>-105575</formula>
    </cfRule>
  </conditionalFormatting>
  <conditionalFormatting sqref="BB255:BB257">
    <cfRule type="cellIs" dxfId="23469" priority="199" operator="lessThan">
      <formula>0</formula>
    </cfRule>
    <cfRule type="cellIs" dxfId="23468" priority="200" operator="lessThan">
      <formula>-105575</formula>
    </cfRule>
  </conditionalFormatting>
  <conditionalFormatting sqref="BB255:BB257">
    <cfRule type="cellIs" dxfId="23467" priority="197" operator="lessThan">
      <formula>0</formula>
    </cfRule>
    <cfRule type="cellIs" dxfId="23466" priority="198" operator="lessThan">
      <formula>-105575</formula>
    </cfRule>
  </conditionalFormatting>
  <conditionalFormatting sqref="BB255:BB257">
    <cfRule type="cellIs" dxfId="23465" priority="195" operator="lessThan">
      <formula>0</formula>
    </cfRule>
    <cfRule type="cellIs" dxfId="23464" priority="196" operator="lessThan">
      <formula>-105575</formula>
    </cfRule>
  </conditionalFormatting>
  <conditionalFormatting sqref="BB255:BB257">
    <cfRule type="cellIs" dxfId="23463" priority="193" operator="lessThan">
      <formula>0</formula>
    </cfRule>
    <cfRule type="cellIs" dxfId="23462" priority="194" operator="lessThan">
      <formula>-105575</formula>
    </cfRule>
  </conditionalFormatting>
  <conditionalFormatting sqref="BB255:BB257">
    <cfRule type="cellIs" dxfId="23461" priority="191" operator="lessThan">
      <formula>0</formula>
    </cfRule>
    <cfRule type="cellIs" dxfId="23460" priority="192" operator="lessThan">
      <formula>-105575</formula>
    </cfRule>
  </conditionalFormatting>
  <conditionalFormatting sqref="BB255:BB257">
    <cfRule type="cellIs" dxfId="23459" priority="189" operator="lessThan">
      <formula>0</formula>
    </cfRule>
    <cfRule type="cellIs" dxfId="23458" priority="190" operator="lessThan">
      <formula>-105575</formula>
    </cfRule>
  </conditionalFormatting>
  <conditionalFormatting sqref="BB255:BB257">
    <cfRule type="cellIs" dxfId="23457" priority="187" operator="lessThan">
      <formula>0</formula>
    </cfRule>
    <cfRule type="cellIs" dxfId="23456" priority="188" operator="lessThan">
      <formula>-105575</formula>
    </cfRule>
  </conditionalFormatting>
  <conditionalFormatting sqref="BB255:BB257">
    <cfRule type="cellIs" dxfId="23455" priority="185" operator="lessThan">
      <formula>0</formula>
    </cfRule>
    <cfRule type="cellIs" dxfId="23454" priority="186" operator="lessThan">
      <formula>-105575</formula>
    </cfRule>
  </conditionalFormatting>
  <conditionalFormatting sqref="BB255:BB257">
    <cfRule type="cellIs" dxfId="23453" priority="183" operator="lessThan">
      <formula>0</formula>
    </cfRule>
    <cfRule type="cellIs" dxfId="23452" priority="184" operator="lessThan">
      <formula>-105575</formula>
    </cfRule>
  </conditionalFormatting>
  <conditionalFormatting sqref="BB260:BB262">
    <cfRule type="cellIs" dxfId="23451" priority="181" operator="lessThan">
      <formula>0</formula>
    </cfRule>
    <cfRule type="cellIs" dxfId="23450" priority="182" operator="lessThan">
      <formula>-105575</formula>
    </cfRule>
  </conditionalFormatting>
  <conditionalFormatting sqref="BB260:BB262">
    <cfRule type="cellIs" dxfId="23449" priority="179" operator="lessThan">
      <formula>0</formula>
    </cfRule>
    <cfRule type="cellIs" dxfId="23448" priority="180" operator="lessThan">
      <formula>-105575</formula>
    </cfRule>
  </conditionalFormatting>
  <conditionalFormatting sqref="BB260:BB262">
    <cfRule type="cellIs" dxfId="23447" priority="177" operator="lessThan">
      <formula>0</formula>
    </cfRule>
    <cfRule type="cellIs" dxfId="23446" priority="178" operator="lessThan">
      <formula>-105575</formula>
    </cfRule>
  </conditionalFormatting>
  <conditionalFormatting sqref="BB260:BB262">
    <cfRule type="cellIs" dxfId="23445" priority="175" operator="lessThan">
      <formula>0</formula>
    </cfRule>
    <cfRule type="cellIs" dxfId="23444" priority="176" operator="lessThan">
      <formula>-105575</formula>
    </cfRule>
  </conditionalFormatting>
  <conditionalFormatting sqref="BB260:BB262">
    <cfRule type="cellIs" dxfId="23443" priority="173" operator="lessThan">
      <formula>0</formula>
    </cfRule>
    <cfRule type="cellIs" dxfId="23442" priority="174" operator="lessThan">
      <formula>-105575</formula>
    </cfRule>
  </conditionalFormatting>
  <conditionalFormatting sqref="BB260:BB262">
    <cfRule type="cellIs" dxfId="23441" priority="171" operator="lessThan">
      <formula>0</formula>
    </cfRule>
    <cfRule type="cellIs" dxfId="23440" priority="172" operator="lessThan">
      <formula>-105575</formula>
    </cfRule>
  </conditionalFormatting>
  <conditionalFormatting sqref="BB260:BB262">
    <cfRule type="cellIs" dxfId="23439" priority="169" operator="lessThan">
      <formula>0</formula>
    </cfRule>
    <cfRule type="cellIs" dxfId="23438" priority="170" operator="lessThan">
      <formula>-105575</formula>
    </cfRule>
  </conditionalFormatting>
  <conditionalFormatting sqref="BB260:BB262">
    <cfRule type="cellIs" dxfId="23437" priority="167" operator="lessThan">
      <formula>0</formula>
    </cfRule>
    <cfRule type="cellIs" dxfId="23436" priority="168" operator="lessThan">
      <formula>-105575</formula>
    </cfRule>
  </conditionalFormatting>
  <conditionalFormatting sqref="BB260:BB262">
    <cfRule type="cellIs" dxfId="23435" priority="165" operator="lessThan">
      <formula>0</formula>
    </cfRule>
    <cfRule type="cellIs" dxfId="23434" priority="166" operator="lessThan">
      <formula>-105575</formula>
    </cfRule>
  </conditionalFormatting>
  <conditionalFormatting sqref="BB264:BB267">
    <cfRule type="cellIs" dxfId="23433" priority="163" operator="lessThan">
      <formula>0</formula>
    </cfRule>
    <cfRule type="cellIs" dxfId="23432" priority="164" operator="lessThan">
      <formula>-105575</formula>
    </cfRule>
  </conditionalFormatting>
  <conditionalFormatting sqref="BB264:BB267">
    <cfRule type="cellIs" dxfId="23431" priority="161" operator="lessThan">
      <formula>0</formula>
    </cfRule>
    <cfRule type="cellIs" dxfId="23430" priority="162" operator="lessThan">
      <formula>-105575</formula>
    </cfRule>
  </conditionalFormatting>
  <conditionalFormatting sqref="BB264:BB267">
    <cfRule type="cellIs" dxfId="23429" priority="159" operator="lessThan">
      <formula>0</formula>
    </cfRule>
    <cfRule type="cellIs" dxfId="23428" priority="160" operator="lessThan">
      <formula>-105575</formula>
    </cfRule>
  </conditionalFormatting>
  <conditionalFormatting sqref="BB264:BB267">
    <cfRule type="cellIs" dxfId="23427" priority="157" operator="lessThan">
      <formula>0</formula>
    </cfRule>
    <cfRule type="cellIs" dxfId="23426" priority="158" operator="lessThan">
      <formula>-105575</formula>
    </cfRule>
  </conditionalFormatting>
  <conditionalFormatting sqref="BB264:BB267">
    <cfRule type="cellIs" dxfId="23425" priority="155" operator="lessThan">
      <formula>0</formula>
    </cfRule>
    <cfRule type="cellIs" dxfId="23424" priority="156" operator="lessThan">
      <formula>-105575</formula>
    </cfRule>
  </conditionalFormatting>
  <conditionalFormatting sqref="BB264:BB267">
    <cfRule type="cellIs" dxfId="23423" priority="153" operator="lessThan">
      <formula>0</formula>
    </cfRule>
    <cfRule type="cellIs" dxfId="23422" priority="154" operator="lessThan">
      <formula>-105575</formula>
    </cfRule>
  </conditionalFormatting>
  <conditionalFormatting sqref="BB264:BB267">
    <cfRule type="cellIs" dxfId="23421" priority="151" operator="lessThan">
      <formula>0</formula>
    </cfRule>
    <cfRule type="cellIs" dxfId="23420" priority="152" operator="lessThan">
      <formula>-105575</formula>
    </cfRule>
  </conditionalFormatting>
  <conditionalFormatting sqref="BB264:BB267">
    <cfRule type="cellIs" dxfId="23419" priority="149" operator="lessThan">
      <formula>0</formula>
    </cfRule>
    <cfRule type="cellIs" dxfId="23418" priority="150" operator="lessThan">
      <formula>-105575</formula>
    </cfRule>
  </conditionalFormatting>
  <conditionalFormatting sqref="BB264:BB267">
    <cfRule type="cellIs" dxfId="23417" priority="147" operator="lessThan">
      <formula>0</formula>
    </cfRule>
    <cfRule type="cellIs" dxfId="23416" priority="148" operator="lessThan">
      <formula>-105575</formula>
    </cfRule>
  </conditionalFormatting>
  <conditionalFormatting sqref="BB270:BB272">
    <cfRule type="cellIs" dxfId="23415" priority="145" operator="lessThan">
      <formula>0</formula>
    </cfRule>
    <cfRule type="cellIs" dxfId="23414" priority="146" operator="lessThan">
      <formula>-105575</formula>
    </cfRule>
  </conditionalFormatting>
  <conditionalFormatting sqref="BB270:BB272">
    <cfRule type="cellIs" dxfId="23413" priority="143" operator="lessThan">
      <formula>0</formula>
    </cfRule>
    <cfRule type="cellIs" dxfId="23412" priority="144" operator="lessThan">
      <formula>-105575</formula>
    </cfRule>
  </conditionalFormatting>
  <conditionalFormatting sqref="BB270:BB272">
    <cfRule type="cellIs" dxfId="23411" priority="141" operator="lessThan">
      <formula>0</formula>
    </cfRule>
    <cfRule type="cellIs" dxfId="23410" priority="142" operator="lessThan">
      <formula>-105575</formula>
    </cfRule>
  </conditionalFormatting>
  <conditionalFormatting sqref="BB270:BB272">
    <cfRule type="cellIs" dxfId="23409" priority="139" operator="lessThan">
      <formula>0</formula>
    </cfRule>
    <cfRule type="cellIs" dxfId="23408" priority="140" operator="lessThan">
      <formula>-105575</formula>
    </cfRule>
  </conditionalFormatting>
  <conditionalFormatting sqref="BB270:BB272">
    <cfRule type="cellIs" dxfId="23407" priority="137" operator="lessThan">
      <formula>0</formula>
    </cfRule>
    <cfRule type="cellIs" dxfId="23406" priority="138" operator="lessThan">
      <formula>-105575</formula>
    </cfRule>
  </conditionalFormatting>
  <conditionalFormatting sqref="BB270:BB272">
    <cfRule type="cellIs" dxfId="23405" priority="135" operator="lessThan">
      <formula>0</formula>
    </cfRule>
    <cfRule type="cellIs" dxfId="23404" priority="136" operator="lessThan">
      <formula>-105575</formula>
    </cfRule>
  </conditionalFormatting>
  <conditionalFormatting sqref="BB270:BB272">
    <cfRule type="cellIs" dxfId="23403" priority="133" operator="lessThan">
      <formula>0</formula>
    </cfRule>
    <cfRule type="cellIs" dxfId="23402" priority="134" operator="lessThan">
      <formula>-105575</formula>
    </cfRule>
  </conditionalFormatting>
  <conditionalFormatting sqref="BB270:BB272">
    <cfRule type="cellIs" dxfId="23401" priority="131" operator="lessThan">
      <formula>0</formula>
    </cfRule>
    <cfRule type="cellIs" dxfId="23400" priority="132" operator="lessThan">
      <formula>-105575</formula>
    </cfRule>
  </conditionalFormatting>
  <conditionalFormatting sqref="BB270:BB272">
    <cfRule type="cellIs" dxfId="23399" priority="129" operator="lessThan">
      <formula>0</formula>
    </cfRule>
    <cfRule type="cellIs" dxfId="23398" priority="130" operator="lessThan">
      <formula>-105575</formula>
    </cfRule>
  </conditionalFormatting>
  <conditionalFormatting sqref="BB274:BB275">
    <cfRule type="cellIs" dxfId="23397" priority="127" operator="lessThan">
      <formula>0</formula>
    </cfRule>
    <cfRule type="cellIs" dxfId="23396" priority="128" operator="lessThan">
      <formula>-105575</formula>
    </cfRule>
  </conditionalFormatting>
  <conditionalFormatting sqref="BB274:BB275">
    <cfRule type="cellIs" dxfId="23395" priority="125" operator="lessThan">
      <formula>0</formula>
    </cfRule>
    <cfRule type="cellIs" dxfId="23394" priority="126" operator="lessThan">
      <formula>-105575</formula>
    </cfRule>
  </conditionalFormatting>
  <conditionalFormatting sqref="BB274:BB275">
    <cfRule type="cellIs" dxfId="23393" priority="123" operator="lessThan">
      <formula>0</formula>
    </cfRule>
    <cfRule type="cellIs" dxfId="23392" priority="124" operator="lessThan">
      <formula>-105575</formula>
    </cfRule>
  </conditionalFormatting>
  <conditionalFormatting sqref="BB274:BB275">
    <cfRule type="cellIs" dxfId="23391" priority="121" operator="lessThan">
      <formula>0</formula>
    </cfRule>
    <cfRule type="cellIs" dxfId="23390" priority="122" operator="lessThan">
      <formula>-105575</formula>
    </cfRule>
  </conditionalFormatting>
  <conditionalFormatting sqref="BB274:BB275">
    <cfRule type="cellIs" dxfId="23389" priority="119" operator="lessThan">
      <formula>0</formula>
    </cfRule>
    <cfRule type="cellIs" dxfId="23388" priority="120" operator="lessThan">
      <formula>-105575</formula>
    </cfRule>
  </conditionalFormatting>
  <conditionalFormatting sqref="BB274:BB275">
    <cfRule type="cellIs" dxfId="23387" priority="117" operator="lessThan">
      <formula>0</formula>
    </cfRule>
    <cfRule type="cellIs" dxfId="23386" priority="118" operator="lessThan">
      <formula>-105575</formula>
    </cfRule>
  </conditionalFormatting>
  <conditionalFormatting sqref="BB274:BB275">
    <cfRule type="cellIs" dxfId="23385" priority="115" operator="lessThan">
      <formula>0</formula>
    </cfRule>
    <cfRule type="cellIs" dxfId="23384" priority="116" operator="lessThan">
      <formula>-105575</formula>
    </cfRule>
  </conditionalFormatting>
  <conditionalFormatting sqref="BB274:BB275">
    <cfRule type="cellIs" dxfId="23383" priority="113" operator="lessThan">
      <formula>0</formula>
    </cfRule>
    <cfRule type="cellIs" dxfId="23382" priority="114" operator="lessThan">
      <formula>-105575</formula>
    </cfRule>
  </conditionalFormatting>
  <conditionalFormatting sqref="BB274:BB275">
    <cfRule type="cellIs" dxfId="23381" priority="111" operator="lessThan">
      <formula>0</formula>
    </cfRule>
    <cfRule type="cellIs" dxfId="23380" priority="112" operator="lessThan">
      <formula>-105575</formula>
    </cfRule>
  </conditionalFormatting>
  <conditionalFormatting sqref="BB278:BB282">
    <cfRule type="cellIs" dxfId="23379" priority="109" operator="lessThan">
      <formula>0</formula>
    </cfRule>
    <cfRule type="cellIs" dxfId="23378" priority="110" operator="lessThan">
      <formula>-105575</formula>
    </cfRule>
  </conditionalFormatting>
  <conditionalFormatting sqref="BB278:BB282">
    <cfRule type="cellIs" dxfId="23377" priority="107" operator="lessThan">
      <formula>0</formula>
    </cfRule>
    <cfRule type="cellIs" dxfId="23376" priority="108" operator="lessThan">
      <formula>-105575</formula>
    </cfRule>
  </conditionalFormatting>
  <conditionalFormatting sqref="BB278:BB282">
    <cfRule type="cellIs" dxfId="23375" priority="105" operator="lessThan">
      <formula>0</formula>
    </cfRule>
    <cfRule type="cellIs" dxfId="23374" priority="106" operator="lessThan">
      <formula>-105575</formula>
    </cfRule>
  </conditionalFormatting>
  <conditionalFormatting sqref="BB278:BB282">
    <cfRule type="cellIs" dxfId="23373" priority="103" operator="lessThan">
      <formula>0</formula>
    </cfRule>
    <cfRule type="cellIs" dxfId="23372" priority="104" operator="lessThan">
      <formula>-105575</formula>
    </cfRule>
  </conditionalFormatting>
  <conditionalFormatting sqref="BB278:BB282">
    <cfRule type="cellIs" dxfId="23371" priority="101" operator="lessThan">
      <formula>0</formula>
    </cfRule>
    <cfRule type="cellIs" dxfId="23370" priority="102" operator="lessThan">
      <formula>-105575</formula>
    </cfRule>
  </conditionalFormatting>
  <conditionalFormatting sqref="BB278:BB282">
    <cfRule type="cellIs" dxfId="23369" priority="99" operator="lessThan">
      <formula>0</formula>
    </cfRule>
    <cfRule type="cellIs" dxfId="23368" priority="100" operator="lessThan">
      <formula>-105575</formula>
    </cfRule>
  </conditionalFormatting>
  <conditionalFormatting sqref="BB278:BB282">
    <cfRule type="cellIs" dxfId="23367" priority="97" operator="lessThan">
      <formula>0</formula>
    </cfRule>
    <cfRule type="cellIs" dxfId="23366" priority="98" operator="lessThan">
      <formula>-105575</formula>
    </cfRule>
  </conditionalFormatting>
  <conditionalFormatting sqref="BB278:BB282">
    <cfRule type="cellIs" dxfId="23365" priority="95" operator="lessThan">
      <formula>0</formula>
    </cfRule>
    <cfRule type="cellIs" dxfId="23364" priority="96" operator="lessThan">
      <formula>-105575</formula>
    </cfRule>
  </conditionalFormatting>
  <conditionalFormatting sqref="BB278:BB282">
    <cfRule type="cellIs" dxfId="23363" priority="93" operator="lessThan">
      <formula>0</formula>
    </cfRule>
    <cfRule type="cellIs" dxfId="23362" priority="94" operator="lessThan">
      <formula>-105575</formula>
    </cfRule>
  </conditionalFormatting>
  <conditionalFormatting sqref="BB285:BB288">
    <cfRule type="cellIs" dxfId="23361" priority="91" operator="lessThan">
      <formula>0</formula>
    </cfRule>
    <cfRule type="cellIs" dxfId="23360" priority="92" operator="lessThan">
      <formula>-105575</formula>
    </cfRule>
  </conditionalFormatting>
  <conditionalFormatting sqref="BB285:BB288">
    <cfRule type="cellIs" dxfId="23359" priority="89" operator="lessThan">
      <formula>0</formula>
    </cfRule>
    <cfRule type="cellIs" dxfId="23358" priority="90" operator="lessThan">
      <formula>-105575</formula>
    </cfRule>
  </conditionalFormatting>
  <conditionalFormatting sqref="BB285:BB288">
    <cfRule type="cellIs" dxfId="23357" priority="87" operator="lessThan">
      <formula>0</formula>
    </cfRule>
    <cfRule type="cellIs" dxfId="23356" priority="88" operator="lessThan">
      <formula>-105575</formula>
    </cfRule>
  </conditionalFormatting>
  <conditionalFormatting sqref="BB285:BB288">
    <cfRule type="cellIs" dxfId="23355" priority="85" operator="lessThan">
      <formula>0</formula>
    </cfRule>
    <cfRule type="cellIs" dxfId="23354" priority="86" operator="lessThan">
      <formula>-105575</formula>
    </cfRule>
  </conditionalFormatting>
  <conditionalFormatting sqref="BB285:BB288">
    <cfRule type="cellIs" dxfId="23353" priority="83" operator="lessThan">
      <formula>0</formula>
    </cfRule>
    <cfRule type="cellIs" dxfId="23352" priority="84" operator="lessThan">
      <formula>-105575</formula>
    </cfRule>
  </conditionalFormatting>
  <conditionalFormatting sqref="BB285:BB288">
    <cfRule type="cellIs" dxfId="23351" priority="81" operator="lessThan">
      <formula>0</formula>
    </cfRule>
    <cfRule type="cellIs" dxfId="23350" priority="82" operator="lessThan">
      <formula>-105575</formula>
    </cfRule>
  </conditionalFormatting>
  <conditionalFormatting sqref="BB285:BB288">
    <cfRule type="cellIs" dxfId="23349" priority="79" operator="lessThan">
      <formula>0</formula>
    </cfRule>
    <cfRule type="cellIs" dxfId="23348" priority="80" operator="lessThan">
      <formula>-105575</formula>
    </cfRule>
  </conditionalFormatting>
  <conditionalFormatting sqref="BB285:BB288">
    <cfRule type="cellIs" dxfId="23347" priority="77" operator="lessThan">
      <formula>0</formula>
    </cfRule>
    <cfRule type="cellIs" dxfId="23346" priority="78" operator="lessThan">
      <formula>-105575</formula>
    </cfRule>
  </conditionalFormatting>
  <conditionalFormatting sqref="BB285:BB288">
    <cfRule type="cellIs" dxfId="23345" priority="75" operator="lessThan">
      <formula>0</formula>
    </cfRule>
    <cfRule type="cellIs" dxfId="23344" priority="76" operator="lessThan">
      <formula>-105575</formula>
    </cfRule>
  </conditionalFormatting>
  <conditionalFormatting sqref="BB80:BB84">
    <cfRule type="cellIs" dxfId="23343" priority="73" operator="lessThan">
      <formula>0</formula>
    </cfRule>
    <cfRule type="cellIs" dxfId="23342" priority="74" operator="lessThan">
      <formula>-105575</formula>
    </cfRule>
  </conditionalFormatting>
  <conditionalFormatting sqref="BB86:BB87">
    <cfRule type="cellIs" dxfId="23341" priority="71" operator="lessThan">
      <formula>0</formula>
    </cfRule>
    <cfRule type="cellIs" dxfId="23340" priority="72" operator="lessThan">
      <formula>-105575</formula>
    </cfRule>
  </conditionalFormatting>
  <conditionalFormatting sqref="BB89:BB91">
    <cfRule type="cellIs" dxfId="23339" priority="69" operator="lessThan">
      <formula>0</formula>
    </cfRule>
    <cfRule type="cellIs" dxfId="23338" priority="70" operator="lessThan">
      <formula>-105575</formula>
    </cfRule>
  </conditionalFormatting>
  <conditionalFormatting sqref="BB94:BB98">
    <cfRule type="cellIs" dxfId="23337" priority="67" operator="lessThan">
      <formula>0</formula>
    </cfRule>
    <cfRule type="cellIs" dxfId="23336" priority="68" operator="lessThan">
      <formula>-105575</formula>
    </cfRule>
  </conditionalFormatting>
  <conditionalFormatting sqref="BB101:BB104">
    <cfRule type="cellIs" dxfId="23335" priority="65" operator="lessThan">
      <formula>0</formula>
    </cfRule>
    <cfRule type="cellIs" dxfId="23334" priority="66" operator="lessThan">
      <formula>-105575</formula>
    </cfRule>
  </conditionalFormatting>
  <conditionalFormatting sqref="BB107:BB109">
    <cfRule type="cellIs" dxfId="23333" priority="63" operator="lessThan">
      <formula>0</formula>
    </cfRule>
    <cfRule type="cellIs" dxfId="23332" priority="64" operator="lessThan">
      <formula>-105575</formula>
    </cfRule>
  </conditionalFormatting>
  <conditionalFormatting sqref="BB112:BB116">
    <cfRule type="cellIs" dxfId="23331" priority="61" operator="lessThan">
      <formula>0</formula>
    </cfRule>
    <cfRule type="cellIs" dxfId="23330" priority="62" operator="lessThan">
      <formula>-105575</formula>
    </cfRule>
  </conditionalFormatting>
  <conditionalFormatting sqref="BB119:BB121">
    <cfRule type="cellIs" dxfId="23329" priority="59" operator="lessThan">
      <formula>0</formula>
    </cfRule>
    <cfRule type="cellIs" dxfId="23328" priority="60" operator="lessThan">
      <formula>-105575</formula>
    </cfRule>
  </conditionalFormatting>
  <conditionalFormatting sqref="BB124:BB132">
    <cfRule type="cellIs" dxfId="23327" priority="57" operator="lessThan">
      <formula>0</formula>
    </cfRule>
    <cfRule type="cellIs" dxfId="23326" priority="58" operator="lessThan">
      <formula>-105575</formula>
    </cfRule>
  </conditionalFormatting>
  <conditionalFormatting sqref="BB135:BB138">
    <cfRule type="cellIs" dxfId="23325" priority="55" operator="lessThan">
      <formula>0</formula>
    </cfRule>
    <cfRule type="cellIs" dxfId="23324" priority="56" operator="lessThan">
      <formula>-105575</formula>
    </cfRule>
  </conditionalFormatting>
  <conditionalFormatting sqref="BB141:BB148">
    <cfRule type="cellIs" dxfId="23323" priority="53" operator="lessThan">
      <formula>0</formula>
    </cfRule>
    <cfRule type="cellIs" dxfId="23322" priority="54" operator="lessThan">
      <formula>-105575</formula>
    </cfRule>
  </conditionalFormatting>
  <conditionalFormatting sqref="BB152:BB155">
    <cfRule type="cellIs" dxfId="23321" priority="51" operator="lessThan">
      <formula>0</formula>
    </cfRule>
    <cfRule type="cellIs" dxfId="23320" priority="52" operator="lessThan">
      <formula>-105575</formula>
    </cfRule>
  </conditionalFormatting>
  <conditionalFormatting sqref="BB157:BB158">
    <cfRule type="cellIs" dxfId="23319" priority="49" operator="lessThan">
      <formula>0</formula>
    </cfRule>
    <cfRule type="cellIs" dxfId="23318" priority="50" operator="lessThan">
      <formula>-105575</formula>
    </cfRule>
  </conditionalFormatting>
  <conditionalFormatting sqref="BB160:BB161">
    <cfRule type="cellIs" dxfId="23317" priority="47" operator="lessThan">
      <formula>0</formula>
    </cfRule>
    <cfRule type="cellIs" dxfId="23316" priority="48" operator="lessThan">
      <formula>-105575</formula>
    </cfRule>
  </conditionalFormatting>
  <conditionalFormatting sqref="BB164:BB167">
    <cfRule type="cellIs" dxfId="23315" priority="45" operator="lessThan">
      <formula>0</formula>
    </cfRule>
    <cfRule type="cellIs" dxfId="23314" priority="46" operator="lessThan">
      <formula>-105575</formula>
    </cfRule>
  </conditionalFormatting>
  <conditionalFormatting sqref="BB169:BB177">
    <cfRule type="cellIs" dxfId="23313" priority="43" operator="lessThan">
      <formula>0</formula>
    </cfRule>
    <cfRule type="cellIs" dxfId="23312" priority="44" operator="lessThan">
      <formula>-105575</formula>
    </cfRule>
  </conditionalFormatting>
  <conditionalFormatting sqref="BB179:BB180">
    <cfRule type="cellIs" dxfId="23311" priority="41" operator="lessThan">
      <formula>0</formula>
    </cfRule>
    <cfRule type="cellIs" dxfId="23310" priority="42" operator="lessThan">
      <formula>-105575</formula>
    </cfRule>
  </conditionalFormatting>
  <conditionalFormatting sqref="BB183:BB189">
    <cfRule type="cellIs" dxfId="23309" priority="39" operator="lessThan">
      <formula>0</formula>
    </cfRule>
    <cfRule type="cellIs" dxfId="23308" priority="40" operator="lessThan">
      <formula>-105575</formula>
    </cfRule>
  </conditionalFormatting>
  <conditionalFormatting sqref="BB191:BB192">
    <cfRule type="cellIs" dxfId="23307" priority="37" operator="lessThan">
      <formula>0</formula>
    </cfRule>
    <cfRule type="cellIs" dxfId="23306" priority="38" operator="lessThan">
      <formula>-105575</formula>
    </cfRule>
  </conditionalFormatting>
  <conditionalFormatting sqref="BB194:BB195">
    <cfRule type="cellIs" dxfId="23305" priority="35" operator="lessThan">
      <formula>0</formula>
    </cfRule>
    <cfRule type="cellIs" dxfId="23304" priority="36" operator="lessThan">
      <formula>-105575</formula>
    </cfRule>
  </conditionalFormatting>
  <conditionalFormatting sqref="BB199:BB202">
    <cfRule type="cellIs" dxfId="23303" priority="33" operator="lessThan">
      <formula>0</formula>
    </cfRule>
    <cfRule type="cellIs" dxfId="23302" priority="34" operator="lessThan">
      <formula>-105575</formula>
    </cfRule>
  </conditionalFormatting>
  <conditionalFormatting sqref="BB204:BB208">
    <cfRule type="cellIs" dxfId="23301" priority="31" operator="lessThan">
      <formula>0</formula>
    </cfRule>
    <cfRule type="cellIs" dxfId="23300" priority="32" operator="lessThan">
      <formula>-105575</formula>
    </cfRule>
  </conditionalFormatting>
  <conditionalFormatting sqref="BB210:BB211">
    <cfRule type="cellIs" dxfId="23299" priority="29" operator="lessThan">
      <formula>0</formula>
    </cfRule>
    <cfRule type="cellIs" dxfId="23298" priority="30" operator="lessThan">
      <formula>-105575</formula>
    </cfRule>
  </conditionalFormatting>
  <conditionalFormatting sqref="BB214:BB219">
    <cfRule type="cellIs" dxfId="23297" priority="27" operator="lessThan">
      <formula>0</formula>
    </cfRule>
    <cfRule type="cellIs" dxfId="23296" priority="28" operator="lessThan">
      <formula>-105575</formula>
    </cfRule>
  </conditionalFormatting>
  <conditionalFormatting sqref="BB222:BB224">
    <cfRule type="cellIs" dxfId="23295" priority="25" operator="lessThan">
      <formula>0</formula>
    </cfRule>
    <cfRule type="cellIs" dxfId="23294" priority="26" operator="lessThan">
      <formula>-105575</formula>
    </cfRule>
  </conditionalFormatting>
  <conditionalFormatting sqref="BB227:BB230">
    <cfRule type="cellIs" dxfId="23293" priority="23" operator="lessThan">
      <formula>0</formula>
    </cfRule>
    <cfRule type="cellIs" dxfId="23292" priority="24" operator="lessThan">
      <formula>-105575</formula>
    </cfRule>
  </conditionalFormatting>
  <conditionalFormatting sqref="BB233:BB236">
    <cfRule type="cellIs" dxfId="23291" priority="21" operator="lessThan">
      <formula>0</formula>
    </cfRule>
    <cfRule type="cellIs" dxfId="23290" priority="22" operator="lessThan">
      <formula>-105575</formula>
    </cfRule>
  </conditionalFormatting>
  <conditionalFormatting sqref="BB239:BB242">
    <cfRule type="cellIs" dxfId="23289" priority="19" operator="lessThan">
      <formula>0</formula>
    </cfRule>
    <cfRule type="cellIs" dxfId="23288" priority="20" operator="lessThan">
      <formula>-105575</formula>
    </cfRule>
  </conditionalFormatting>
  <conditionalFormatting sqref="BB246:BB249">
    <cfRule type="cellIs" dxfId="23287" priority="17" operator="lessThan">
      <formula>0</formula>
    </cfRule>
    <cfRule type="cellIs" dxfId="23286" priority="18" operator="lessThan">
      <formula>-105575</formula>
    </cfRule>
  </conditionalFormatting>
  <conditionalFormatting sqref="BB251:BB253">
    <cfRule type="cellIs" dxfId="23285" priority="15" operator="lessThan">
      <formula>0</formula>
    </cfRule>
    <cfRule type="cellIs" dxfId="23284" priority="16" operator="lessThan">
      <formula>-105575</formula>
    </cfRule>
  </conditionalFormatting>
  <conditionalFormatting sqref="BB255:BB257">
    <cfRule type="cellIs" dxfId="23283" priority="13" operator="lessThan">
      <formula>0</formula>
    </cfRule>
    <cfRule type="cellIs" dxfId="23282" priority="14" operator="lessThan">
      <formula>-105575</formula>
    </cfRule>
  </conditionalFormatting>
  <conditionalFormatting sqref="BB260:BB262">
    <cfRule type="cellIs" dxfId="23281" priority="11" operator="lessThan">
      <formula>0</formula>
    </cfRule>
    <cfRule type="cellIs" dxfId="23280" priority="12" operator="lessThan">
      <formula>-105575</formula>
    </cfRule>
  </conditionalFormatting>
  <conditionalFormatting sqref="BB264:BB267">
    <cfRule type="cellIs" dxfId="23279" priority="9" operator="lessThan">
      <formula>0</formula>
    </cfRule>
    <cfRule type="cellIs" dxfId="23278" priority="10" operator="lessThan">
      <formula>-105575</formula>
    </cfRule>
  </conditionalFormatting>
  <conditionalFormatting sqref="BB270:BB272">
    <cfRule type="cellIs" dxfId="23277" priority="7" operator="lessThan">
      <formula>0</formula>
    </cfRule>
    <cfRule type="cellIs" dxfId="23276" priority="8" operator="lessThan">
      <formula>-105575</formula>
    </cfRule>
  </conditionalFormatting>
  <conditionalFormatting sqref="BB274:BB275">
    <cfRule type="cellIs" dxfId="23275" priority="5" operator="lessThan">
      <formula>0</formula>
    </cfRule>
    <cfRule type="cellIs" dxfId="23274" priority="6" operator="lessThan">
      <formula>-105575</formula>
    </cfRule>
  </conditionalFormatting>
  <conditionalFormatting sqref="BB278:BB282">
    <cfRule type="cellIs" dxfId="23273" priority="3" operator="lessThan">
      <formula>0</formula>
    </cfRule>
    <cfRule type="cellIs" dxfId="23272" priority="4" operator="lessThan">
      <formula>-105575</formula>
    </cfRule>
  </conditionalFormatting>
  <conditionalFormatting sqref="BB285:BB288">
    <cfRule type="cellIs" dxfId="23271" priority="1" operator="lessThan">
      <formula>0</formula>
    </cfRule>
    <cfRule type="cellIs" dxfId="23270" priority="2" operator="lessThan">
      <formula>-105575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F292"/>
  <sheetViews>
    <sheetView topLeftCell="AN1" zoomScale="65" zoomScaleNormal="65" workbookViewId="0">
      <selection activeCell="AQ3" sqref="AQ3:BB4"/>
    </sheetView>
  </sheetViews>
  <sheetFormatPr defaultColWidth="8.88671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2.6640625" style="235" customWidth="1"/>
    <col min="55" max="58" width="9.109375" style="167" customWidth="1"/>
    <col min="59" max="16384" width="8.88671875" style="169"/>
  </cols>
  <sheetData>
    <row r="1" spans="1:58" s="183" customFormat="1" ht="37.799999999999997" customHeight="1">
      <c r="A1" s="115"/>
      <c r="B1" s="391" t="s">
        <v>155</v>
      </c>
      <c r="C1" s="391"/>
      <c r="D1" s="391"/>
      <c r="E1" s="391"/>
      <c r="F1" s="391"/>
      <c r="G1" s="391"/>
      <c r="H1" s="391"/>
      <c r="I1" s="292"/>
      <c r="J1" s="292"/>
      <c r="K1" s="292"/>
      <c r="L1" s="292"/>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532</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2.4">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113" t="s">
        <v>58</v>
      </c>
      <c r="I5" s="243"/>
      <c r="J5" s="243"/>
      <c r="K5" s="243"/>
      <c r="L5" s="243">
        <f>SUM(L6+L16+L20+L40+L45+L61)</f>
        <v>2005272068.5714285</v>
      </c>
      <c r="M5" s="243">
        <f>SUM(M6+M16+M20+M40+M45+M61)</f>
        <v>334880435.45142853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1643000</v>
      </c>
      <c r="AC5" s="243">
        <f t="shared" si="0"/>
        <v>1519963102</v>
      </c>
      <c r="AD5" s="243">
        <f t="shared" si="0"/>
        <v>0</v>
      </c>
      <c r="AE5" s="243">
        <f t="shared" si="0"/>
        <v>87861400</v>
      </c>
      <c r="AF5" s="243">
        <f t="shared" si="0"/>
        <v>1612465002</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2340152504.0228567</v>
      </c>
      <c r="AR5" s="245">
        <f>SUM(AR6+AR16+AR20+AR40+AR45+AR61)</f>
        <v>1612465002</v>
      </c>
      <c r="AS5" s="245">
        <f>SUM(AS6+AS16+AS20+AS40+AS45+AS61)</f>
        <v>0</v>
      </c>
      <c r="AT5" s="245">
        <f>SUM(AT6+AT16+AT20+AT40+AT45+AT61)</f>
        <v>3952617506.0228572</v>
      </c>
      <c r="AU5" s="245">
        <f t="shared" ref="AU5:BB5" si="1">SUM(AU6+AU16+AU20+AU40+AU45+AU61)</f>
        <v>3944031506.0228572</v>
      </c>
      <c r="AV5" s="245">
        <f t="shared" si="1"/>
        <v>0</v>
      </c>
      <c r="AW5" s="245">
        <f>SUM(AW6+AW16+AW20+AW40+AW45+AW61)</f>
        <v>0</v>
      </c>
      <c r="AX5" s="245">
        <f t="shared" si="1"/>
        <v>0</v>
      </c>
      <c r="AY5" s="245">
        <f t="shared" si="1"/>
        <v>2346000</v>
      </c>
      <c r="AZ5" s="245">
        <f t="shared" si="1"/>
        <v>0</v>
      </c>
      <c r="BA5" s="245">
        <f t="shared" si="1"/>
        <v>0</v>
      </c>
      <c r="BB5" s="245">
        <f t="shared" si="1"/>
        <v>-6240000</v>
      </c>
    </row>
    <row r="6" spans="1:58" s="170" customFormat="1" ht="15.75" customHeight="1">
      <c r="A6" s="120"/>
      <c r="B6" s="290"/>
      <c r="C6" s="381" t="s">
        <v>191</v>
      </c>
      <c r="D6" s="381"/>
      <c r="E6" s="38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6'!AH7*'1. Standard_Cost'!$C$27+'Incremental_Cost Year 6'!AI7*'1. Standard_Cost'!$D$27+'Incremental_Cost Year 6'!AJ7+'Incremental_Cost Year 6'!AL7+AK7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4.8"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6'!AH8*'1. Standard_Cost'!$C$27+'Incremental_Cost Year 6'!AI8*'1. Standard_Cost'!$D$27+'Incremental_Cost Year 6'!AJ8+'Incremental_Cost Year 6'!AL8+AK8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0.4"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6'!AH9*'1. Standard_Cost'!$C$27+'Incremental_Cost Year 6'!AI9*'1. Standard_Cost'!$D$27+'Incremental_Cost Year 6'!AJ9+'Incremental_Cost Year 6'!AL9+AK9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0.4"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6'!AH10*'1. Standard_Cost'!$C$27+'Incremental_Cost Year 6'!AI10*'1. Standard_Cost'!$D$27+'Incremental_Cost Year 6'!AJ10+'Incremental_Cost Year 6'!AL10+AK10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 outlineLevel="1">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187.2" outlineLevel="2">
      <c r="A12" s="115"/>
      <c r="B12" s="200"/>
      <c r="C12" s="201"/>
      <c r="D12" s="138"/>
      <c r="E12" s="295"/>
      <c r="F12" s="295"/>
      <c r="G12" s="296"/>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6'!AH12*'1. Standard_Cost'!$C$27+'Incremental_Cost Year 6'!AI12*'1. Standard_Cost'!$D$27+'Incremental_Cost Year 6'!AJ12+'Incremental_Cost Year 6'!AL12+AK12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3.6"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6'!AH13*'1. Standard_Cost'!$C$27+'Incremental_Cost Year 6'!AI13*'1. Standard_Cost'!$D$27+'Incremental_Cost Year 6'!AJ13+'Incremental_Cost Year 6'!AL13+AK13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0.4"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6'!AH14*'1. Standard_Cost'!$C$27+'Incremental_Cost Year 6'!AI14*'1. Standard_Cost'!$D$27+'Incremental_Cost Year 6'!AJ14+'Incremental_Cost Year 6'!AL14+AK14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1130000</v>
      </c>
      <c r="AC16" s="247">
        <f t="shared" si="8"/>
        <v>18000</v>
      </c>
      <c r="AD16" s="247">
        <f t="shared" si="8"/>
        <v>0</v>
      </c>
      <c r="AE16" s="247">
        <f t="shared" si="8"/>
        <v>229600</v>
      </c>
      <c r="AF16" s="247">
        <f t="shared" si="8"/>
        <v>1377600</v>
      </c>
      <c r="AG16" s="247"/>
      <c r="AH16" s="247"/>
      <c r="AI16" s="247"/>
      <c r="AJ16" s="247">
        <f>SUM(AJ19)</f>
        <v>0</v>
      </c>
      <c r="AK16" s="247">
        <f>SUM(AK19)</f>
        <v>0</v>
      </c>
      <c r="AL16" s="247">
        <f>SUM(AL19)</f>
        <v>0</v>
      </c>
      <c r="AM16" s="247">
        <f>SUM(AM19)</f>
        <v>0</v>
      </c>
      <c r="AN16" s="247">
        <f>SUM(AN19)</f>
        <v>0</v>
      </c>
      <c r="AO16" s="247"/>
      <c r="AP16" s="244"/>
      <c r="AQ16" s="248">
        <f>SUM(AQ19)</f>
        <v>3769410</v>
      </c>
      <c r="AR16" s="248">
        <f>SUM(AR19)</f>
        <v>1377600</v>
      </c>
      <c r="AS16" s="248">
        <f>SUM(AS19)</f>
        <v>0</v>
      </c>
      <c r="AT16" s="248">
        <f>SUM(AT19)</f>
        <v>5147010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-1377600</v>
      </c>
    </row>
    <row r="17" spans="1:58" ht="109.2"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6'!AH17*'1. Standard_Cost'!$C$27+'Incremental_Cost Year 6'!AI17*'1. Standard_Cost'!$D$27+'Incremental_Cost Year 6'!AJ17+'Incremental_Cost Year 6'!AL17+AK17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2" customHeight="1" outlineLevel="2">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v>5</v>
      </c>
      <c r="AA18" s="126">
        <v>40</v>
      </c>
      <c r="AB18" s="127">
        <f>+Z18*'1. Standard_Cost'!$B$23+AA18*'1. Standard_Cost'!$C$23</f>
        <v>1130000</v>
      </c>
      <c r="AC18" s="128">
        <f>60*300</f>
        <v>18000</v>
      </c>
      <c r="AD18" s="129"/>
      <c r="AE18" s="127">
        <f>SUM(AD18,AC18,AB18,Y18,U18,T18,S18,R18)*'1. Standard_Cost'!$B$31</f>
        <v>229600</v>
      </c>
      <c r="AF18" s="127">
        <f>SUM(AE18,AD18,AC18,AB18,Y18,U18,T18,S18,R18)</f>
        <v>1377600</v>
      </c>
      <c r="AG18" s="126"/>
      <c r="AH18" s="126"/>
      <c r="AI18" s="126"/>
      <c r="AJ18" s="130"/>
      <c r="AK18" s="130"/>
      <c r="AL18" s="130"/>
      <c r="AM18" s="127">
        <f>AG18*'1. Standard_Cost'!$B$27+'Incremental_Cost Year 6'!AH18*'1. Standard_Cost'!$C$27+'Incremental_Cost Year 6'!AI18*'1. Standard_Cost'!$D$27+'Incremental_Cost Year 6'!AJ18+'Incremental_Cost Year 6'!AL18+AK18</f>
        <v>0</v>
      </c>
      <c r="AN18" s="127">
        <f>AM18*'1. Standard_Cost'!$C$31</f>
        <v>0</v>
      </c>
      <c r="AO18" s="130"/>
      <c r="AQ18" s="171">
        <f>L18+M18</f>
        <v>3769410</v>
      </c>
      <c r="AR18" s="171">
        <f>AF18</f>
        <v>1377600</v>
      </c>
      <c r="AS18" s="171">
        <f>AM18+AN18</f>
        <v>0</v>
      </c>
      <c r="AT18" s="171">
        <f>SUM(AQ18,AR18,AS18)</f>
        <v>5147010</v>
      </c>
      <c r="AU18" s="250">
        <f>AQ18</f>
        <v>3769410</v>
      </c>
      <c r="AV18" s="250"/>
      <c r="AW18" s="250"/>
      <c r="AX18" s="250"/>
      <c r="AY18" s="250"/>
      <c r="AZ18" s="250"/>
      <c r="BA18" s="250"/>
      <c r="BB18" s="251">
        <f t="shared" si="10"/>
        <v>-1377600</v>
      </c>
      <c r="BC18" s="169"/>
      <c r="BD18" s="169"/>
      <c r="BE18" s="169"/>
      <c r="BF18" s="169"/>
    </row>
    <row r="19" spans="1:58" ht="62.4" outlineLevel="1">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1130000</v>
      </c>
      <c r="AC19" s="127">
        <f>SUM(AC17:AC18)</f>
        <v>18000</v>
      </c>
      <c r="AD19" s="127">
        <f>SUM(AD17:AD18)</f>
        <v>0</v>
      </c>
      <c r="AE19" s="127">
        <f>SUM(AE17:AE18)</f>
        <v>229600</v>
      </c>
      <c r="AF19" s="127">
        <f>SUM(AF17:AF18)</f>
        <v>1377600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1377600</v>
      </c>
      <c r="AS19" s="175">
        <f>SUM(AS17:AS18)</f>
        <v>0</v>
      </c>
      <c r="AT19" s="175">
        <f>SUM(AT17:AT18)</f>
        <v>5147010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-1377600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958946602</v>
      </c>
      <c r="AD20" s="247">
        <f t="shared" si="13"/>
        <v>0</v>
      </c>
      <c r="AE20" s="247">
        <f t="shared" si="13"/>
        <v>570000</v>
      </c>
      <c r="AF20" s="247">
        <f t="shared" si="13"/>
        <v>959516602</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959516602</v>
      </c>
      <c r="AS20" s="248">
        <f>SUM(AS25+AS29+AS37+AS39)</f>
        <v>0</v>
      </c>
      <c r="AT20" s="248">
        <f>SUM(AT25+AT29+AT37+AT39)</f>
        <v>1285474406.1999998</v>
      </c>
      <c r="AU20" s="248">
        <f t="shared" ref="AU20:BB20" si="14">SUM(AU25+AU29+AU37+AU39)</f>
        <v>1285474406.1999998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7.2"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271978153</v>
      </c>
      <c r="AD21" s="129"/>
      <c r="AE21" s="127">
        <v>0</v>
      </c>
      <c r="AF21" s="127">
        <f>SUM(AE21,AD21,AC21,AB21,Y21,U21,T21,S21,R21)</f>
        <v>271978153</v>
      </c>
      <c r="AG21" s="126"/>
      <c r="AH21" s="126"/>
      <c r="AI21" s="126"/>
      <c r="AJ21" s="130"/>
      <c r="AK21" s="130"/>
      <c r="AL21" s="130"/>
      <c r="AM21" s="127">
        <f>AG21*'1. Standard_Cost'!$B$27+'Incremental_Cost Year 6'!AH21*'1. Standard_Cost'!$C$27+'Incremental_Cost Year 6'!AI21*'1. Standard_Cost'!$D$27+'Incremental_Cost Year 6'!AJ21+'Incremental_Cost Year 6'!AL21+AK21</f>
        <v>0</v>
      </c>
      <c r="AN21" s="127">
        <f>AM21*'1. Standard_Cost'!$C$31</f>
        <v>0</v>
      </c>
      <c r="AO21" s="249"/>
      <c r="AQ21" s="171">
        <f>L21+M21</f>
        <v>0</v>
      </c>
      <c r="AR21" s="171">
        <f>AF21</f>
        <v>271978153</v>
      </c>
      <c r="AS21" s="171">
        <f>AM21+AN21</f>
        <v>0</v>
      </c>
      <c r="AT21" s="171">
        <f>SUM(AQ21,AR21,AS21)</f>
        <v>271978153</v>
      </c>
      <c r="AU21" s="250">
        <f>AT21</f>
        <v>271978153</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6'!AH22*'1. Standard_Cost'!$C$27+'Incremental_Cost Year 6'!AI22*'1. Standard_Cost'!$D$27+'Incremental_Cost Year 6'!AJ22+'Incremental_Cost Year 6'!AL22+AK22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6'!AH23*'1. Standard_Cost'!$C$27+'Incremental_Cost Year 6'!AI23*'1. Standard_Cost'!$D$27+'Incremental_Cost Year 6'!AJ23+'Incremental_Cost Year 6'!AL23+AK23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6'!AH24*'1. Standard_Cost'!$C$27+'Incremental_Cost Year 6'!AI24*'1. Standard_Cost'!$D$27+'Incremental_Cost Year 6'!AJ24+'Incremental_Cost Year 6'!AL24+AK24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273828153</v>
      </c>
      <c r="AD25" s="127">
        <f>SUM(AD21:AD24)</f>
        <v>0</v>
      </c>
      <c r="AE25" s="127">
        <f>SUM(AE21:AE24)</f>
        <v>370000</v>
      </c>
      <c r="AF25" s="127">
        <f>SUM(AF21:AF24)</f>
        <v>274198153</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274198153</v>
      </c>
      <c r="AS25" s="175">
        <f>SUM(AS21:AS24)</f>
        <v>0</v>
      </c>
      <c r="AT25" s="175">
        <f>SUM(AT21:AT24)</f>
        <v>323957165.80000001</v>
      </c>
      <c r="AU25" s="175">
        <f t="shared" ref="AU25:BB25" si="16">SUM(AU21:AU24)</f>
        <v>323957165.80000001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229006449</v>
      </c>
      <c r="AD26" s="129"/>
      <c r="AE26" s="127">
        <v>0</v>
      </c>
      <c r="AF26" s="127">
        <f>SUM(AE26,AD26,AC26,AB26,Y26,U26,T26,S26,R26)</f>
        <v>229006449</v>
      </c>
      <c r="AG26" s="126"/>
      <c r="AH26" s="126"/>
      <c r="AI26" s="126"/>
      <c r="AJ26" s="130"/>
      <c r="AK26" s="130"/>
      <c r="AL26" s="130"/>
      <c r="AM26" s="127">
        <f>AG26*'1. Standard_Cost'!$B$27+'Incremental_Cost Year 6'!AH26*'1. Standard_Cost'!$C$27+'Incremental_Cost Year 6'!AI26*'1. Standard_Cost'!$D$27+'Incremental_Cost Year 6'!AJ26+'Incremental_Cost Year 6'!AL26+AK26</f>
        <v>0</v>
      </c>
      <c r="AN26" s="127">
        <f>AM26*'1. Standard_Cost'!$C$31</f>
        <v>0</v>
      </c>
      <c r="AO26" s="249"/>
      <c r="AQ26" s="171">
        <f>L26+M26</f>
        <v>0</v>
      </c>
      <c r="AR26" s="171">
        <f>AF26</f>
        <v>229006449</v>
      </c>
      <c r="AS26" s="171">
        <f>AM26+AN26</f>
        <v>0</v>
      </c>
      <c r="AT26" s="171">
        <f>SUM(AQ26,AR26,AS26)</f>
        <v>229006449</v>
      </c>
      <c r="AU26" s="250">
        <f>AT26</f>
        <v>229006449</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151924500</v>
      </c>
      <c r="AD27" s="129"/>
      <c r="AE27" s="127">
        <v>0</v>
      </c>
      <c r="AF27" s="127">
        <f>SUM(AE27,AD27,AC27,AB27,Y27,U27,T27,S27,R27)</f>
        <v>151924500</v>
      </c>
      <c r="AG27" s="126"/>
      <c r="AH27" s="126"/>
      <c r="AI27" s="126"/>
      <c r="AJ27" s="130"/>
      <c r="AK27" s="130"/>
      <c r="AL27" s="130"/>
      <c r="AM27" s="127">
        <f>AG27*'1. Standard_Cost'!$B$27+'Incremental_Cost Year 6'!AH27*'1. Standard_Cost'!$C$27+'Incremental_Cost Year 6'!AI27*'1. Standard_Cost'!$D$27+'Incremental_Cost Year 6'!AJ27+'Incremental_Cost Year 6'!AL27+AK27</f>
        <v>0</v>
      </c>
      <c r="AN27" s="127">
        <f>AM27*'1. Standard_Cost'!$C$31</f>
        <v>0</v>
      </c>
      <c r="AO27" s="130"/>
      <c r="AQ27" s="171">
        <f>L27+M27</f>
        <v>0</v>
      </c>
      <c r="AR27" s="171">
        <f>AF27</f>
        <v>151924500</v>
      </c>
      <c r="AS27" s="171">
        <f>AM27+AN27</f>
        <v>0</v>
      </c>
      <c r="AT27" s="171">
        <f>SUM(AQ27,AR27,AS27)</f>
        <v>151924500</v>
      </c>
      <c r="AU27" s="250">
        <f>AT27</f>
        <v>151924500</v>
      </c>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303187500</v>
      </c>
      <c r="AD28" s="129"/>
      <c r="AE28" s="127">
        <v>0</v>
      </c>
      <c r="AF28" s="127">
        <f>SUM(AE28,AD28,AC28,AB28,Y28,U28,T28,S28,R28)</f>
        <v>303187500</v>
      </c>
      <c r="AG28" s="126"/>
      <c r="AH28" s="126"/>
      <c r="AI28" s="126"/>
      <c r="AJ28" s="130"/>
      <c r="AK28" s="130"/>
      <c r="AL28" s="130"/>
      <c r="AM28" s="127">
        <f>AG28*'1. Standard_Cost'!$B$27+'Incremental_Cost Year 6'!AH28*'1. Standard_Cost'!$C$27+'Incremental_Cost Year 6'!AI28*'1. Standard_Cost'!$D$27+'Incremental_Cost Year 6'!AJ28+'Incremental_Cost Year 6'!AL28+AK28</f>
        <v>0</v>
      </c>
      <c r="AN28" s="127">
        <f>AM28*'1. Standard_Cost'!$C$31</f>
        <v>0</v>
      </c>
      <c r="AO28" s="130"/>
      <c r="AQ28" s="171">
        <f>L28+M28</f>
        <v>0</v>
      </c>
      <c r="AR28" s="171">
        <f>AF28</f>
        <v>303187500</v>
      </c>
      <c r="AS28" s="171">
        <f>AM28+AN28</f>
        <v>0</v>
      </c>
      <c r="AT28" s="171">
        <f>SUM(AQ28,AR28,AS28)</f>
        <v>303187500</v>
      </c>
      <c r="AU28" s="250">
        <f>AT28</f>
        <v>303187500</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684118449</v>
      </c>
      <c r="AD29" s="127">
        <f>SUM(AD26:AD28)</f>
        <v>0</v>
      </c>
      <c r="AE29" s="127">
        <f>SUM(AE26:AE28)</f>
        <v>0</v>
      </c>
      <c r="AF29" s="127">
        <f>SUM(AF26:AF28)</f>
        <v>684118449</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684118449</v>
      </c>
      <c r="AS29" s="175">
        <f>SUM(AS26:AS28)</f>
        <v>0</v>
      </c>
      <c r="AT29" s="175">
        <f>SUM(AT26:AT28)</f>
        <v>684118449</v>
      </c>
      <c r="AU29" s="175">
        <f t="shared" ref="AU29:BB29" si="18">SUM(AU26:AU28)</f>
        <v>684118449</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6'!AH30*'1. Standard_Cost'!$C$27+'Incremental_Cost Year 6'!AI30*'1. Standard_Cost'!$D$27+'Incremental_Cost Year 6'!AJ30+'Incremental_Cost Year 6'!AL30+AK30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6'!AH31*'1. Standard_Cost'!$C$27+'Incremental_Cost Year 6'!AI31*'1. Standard_Cost'!$D$27+'Incremental_Cost Year 6'!AJ31+'Incremental_Cost Year 6'!AL31+AK31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6'!AH32*'1. Standard_Cost'!$C$27+'Incremental_Cost Year 6'!AI32*'1. Standard_Cost'!$D$27+'Incremental_Cost Year 6'!AJ32+'Incremental_Cost Year 6'!AL32+AK32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6'!AH33*'1. Standard_Cost'!$C$27+'Incremental_Cost Year 6'!AI33*'1. Standard_Cost'!$D$27+'Incremental_Cost Year 6'!AJ33+'Incremental_Cost Year 6'!AL33+AK33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6'!AH34*'1. Standard_Cost'!$C$27+'Incremental_Cost Year 6'!AI34*'1. Standard_Cost'!$D$27+'Incremental_Cost Year 6'!AJ34+'Incremental_Cost Year 6'!AL34+AK34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6'!AH35*'1. Standard_Cost'!$C$27+'Incremental_Cost Year 6'!AI35*'1. Standard_Cost'!$D$27+'Incremental_Cost Year 6'!AJ35+'Incremental_Cost Year 6'!AL35+AK35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6'!AH36*'1. Standard_Cost'!$C$27+'Incremental_Cost Year 6'!AI36*'1. Standard_Cost'!$D$27+'Incremental_Cost Year 6'!AJ36+'Incremental_Cost Year 6'!AL36+AK36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6'!AH38*'1. Standard_Cost'!$C$27+'Incremental_Cost Year 6'!AI38*'1. Standard_Cost'!$D$27+'Incremental_Cost Year 6'!AJ38+'Incremental_Cost Year 6'!AL38+AK38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78"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6'!AH41*'1. Standard_Cost'!$C$27+'Incremental_Cost Year 6'!AI41*'1. Standard_Cost'!$D$27+'Incremental_Cost Year 6'!AJ41+'Incremental_Cost Year 6'!AL41+AK41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6'!AH42*'1. Standard_Cost'!$C$27+'Incremental_Cost Year 6'!AI42*'1. Standard_Cost'!$D$27+'Incremental_Cost Year 6'!AJ42+'Incremental_Cost Year 6'!AL42+AK42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6'!AH43*'1. Standard_Cost'!$C$27+'Incremental_Cost Year 6'!AI43*'1. Standard_Cost'!$D$27+'Incremental_Cost Year 6'!AJ43+'Incremental_Cost Year 6'!AL43+AK43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6'!AH46*'1. Standard_Cost'!$C$27+'Incremental_Cost Year 6'!AI46*'1. Standard_Cost'!$D$27+'Incremental_Cost Year 6'!AJ46+'Incremental_Cost Year 6'!AL46+AK46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6'!AH47*'1. Standard_Cost'!$C$27+'Incremental_Cost Year 6'!AI47*'1. Standard_Cost'!$D$27+'Incremental_Cost Year 6'!AJ47+'Incremental_Cost Year 6'!AL47+AK47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6'!AH48*'1. Standard_Cost'!$C$27+'Incremental_Cost Year 6'!AI48*'1. Standard_Cost'!$D$27+'Incremental_Cost Year 6'!AJ48+'Incremental_Cost Year 6'!AL48+AK48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6'!AH49*'1. Standard_Cost'!$C$27+'Incremental_Cost Year 6'!AI49*'1. Standard_Cost'!$D$27+'Incremental_Cost Year 6'!AJ49+'Incremental_Cost Year 6'!AL49+AK49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3.6"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6'!AH51*'1. Standard_Cost'!$C$27+'Incremental_Cost Year 6'!AI51*'1. Standard_Cost'!$D$27+'Incremental_Cost Year 6'!AJ51+'Incremental_Cost Year 6'!AL51+AK51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6'!AH52*'1. Standard_Cost'!$C$27+'Incremental_Cost Year 6'!AI52*'1. Standard_Cost'!$D$27+'Incremental_Cost Year 6'!AJ52+'Incremental_Cost Year 6'!AL52+AK52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6'!AH53*'1. Standard_Cost'!$C$27+'Incremental_Cost Year 6'!AI53*'1. Standard_Cost'!$D$27+'Incremental_Cost Year 6'!AJ53+'Incremental_Cost Year 6'!AL53+AK53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6'!AH54*'1. Standard_Cost'!$C$27+'Incremental_Cost Year 6'!AI54*'1. Standard_Cost'!$D$27+'Incremental_Cost Year 6'!AJ54+'Incremental_Cost Year 6'!AL54+AK54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6'!AH55*'1. Standard_Cost'!$C$27+'Incremental_Cost Year 6'!AI55*'1. Standard_Cost'!$D$27+'Incremental_Cost Year 6'!AJ55+'Incremental_Cost Year 6'!AL55+AK55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6'!AH57*'1. Standard_Cost'!$C$27+'Incremental_Cost Year 6'!AI57*'1. Standard_Cost'!$D$27+'Incremental_Cost Year 6'!AJ57+'Incremental_Cost Year 6'!AL57+AK57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6'!AH58*'1. Standard_Cost'!$C$27+'Incremental_Cost Year 6'!AI58*'1. Standard_Cost'!$D$27+'Incremental_Cost Year 6'!AJ58+'Incremental_Cost Year 6'!AL58+AK58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6'!AH59*'1. Standard_Cost'!$C$27+'Incremental_Cost Year 6'!AI59*'1. Standard_Cost'!$D$27+'Incremental_Cost Year 6'!AJ59+'Incremental_Cost Year 6'!AL59+AK59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84421400</v>
      </c>
      <c r="AF61" s="247">
        <f t="shared" si="44"/>
        <v>635728400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635728400</v>
      </c>
      <c r="AS61" s="248">
        <f>SUM(AS77)</f>
        <v>0</v>
      </c>
      <c r="AT61" s="248">
        <f>SUM(AT77)</f>
        <v>1390178524.7750001</v>
      </c>
      <c r="AU61" s="248">
        <f t="shared" ref="AU61:BB61" si="45">SUM(AU77)</f>
        <v>1386752524.7750001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24.8"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6'!AH62*'1. Standard_Cost'!$C$27+'Incremental_Cost Year 6'!AI62*'1. Standard_Cost'!$D$27+'Incremental_Cost Year 6'!AJ62+'Incremental_Cost Year 6'!AL62+AK62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6'!AH63*'1. Standard_Cost'!$C$27+'Incremental_Cost Year 6'!AI63*'1. Standard_Cost'!$D$27+'Incremental_Cost Year 6'!AJ63+'Incremental_Cost Year 6'!AL63+AK63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2.4"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6'!AH64*'1. Standard_Cost'!$C$27+'Incremental_Cost Year 6'!AI64*'1. Standard_Cost'!$D$27+'Incremental_Cost Year 6'!AJ64+'Incremental_Cost Year 6'!AL64+AK64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6'!AH65*'1. Standard_Cost'!$C$27+'Incremental_Cost Year 6'!AI65*'1. Standard_Cost'!$D$27+'Incremental_Cost Year 6'!AJ65+'Incremental_Cost Year 6'!AL65+AK65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3.6"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6'!AH66*'1. Standard_Cost'!$C$27+'Incremental_Cost Year 6'!AI66*'1. Standard_Cost'!$D$27+'Incremental_Cost Year 6'!AJ66+'Incremental_Cost Year 6'!AL66+AK66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6'!AH67*'1. Standard_Cost'!$C$27+'Incremental_Cost Year 6'!AI67*'1. Standard_Cost'!$D$27+'Incremental_Cost Year 6'!AJ67+'Incremental_Cost Year 6'!AL67+AK67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3.6"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6'!AH68*'1. Standard_Cost'!$C$27+'Incremental_Cost Year 6'!AI68*'1. Standard_Cost'!$D$27+'Incremental_Cost Year 6'!AJ68+'Incremental_Cost Year 6'!AL68+AK68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6'!AH69*'1. Standard_Cost'!$C$27+'Incremental_Cost Year 6'!AI69*'1. Standard_Cost'!$D$27+'Incremental_Cost Year 6'!AJ69+'Incremental_Cost Year 6'!AL69+AK69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6'!AH70*'1. Standard_Cost'!$C$27+'Incremental_Cost Year 6'!AI70*'1. Standard_Cost'!$D$27+'Incremental_Cost Year 6'!AJ70+'Incremental_Cost Year 6'!AL70+AK70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6'!AH71*'1. Standard_Cost'!$C$27+'Incremental_Cost Year 6'!AI71*'1. Standard_Cost'!$D$27+'Incremental_Cost Year 6'!AJ71+'Incremental_Cost Year 6'!AL71+AK71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71.6"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6'!AH72*'1. Standard_Cost'!$C$27+'Incremental_Cost Year 6'!AI72*'1. Standard_Cost'!$D$27+'Incremental_Cost Year 6'!AJ72+'Incremental_Cost Year 6'!AL72+AK72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6'!AH73*'1. Standard_Cost'!$C$27+'Incremental_Cost Year 6'!AI73*'1. Standard_Cost'!$D$27+'Incremental_Cost Year 6'!AJ73+'Incremental_Cost Year 6'!AL73+AK73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6'!AH74*'1. Standard_Cost'!$C$27+'Incremental_Cost Year 6'!AI74*'1. Standard_Cost'!$D$27+'Incremental_Cost Year 6'!AJ74+'Incremental_Cost Year 6'!AL74+AK74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f>SUM(AD75,AC75,AB75,Y75,U75,T75,S75,R75)*'1. Standard_Cost'!$B$31</f>
        <v>2600000</v>
      </c>
      <c r="AF75" s="127">
        <f t="shared" si="53"/>
        <v>15600000</v>
      </c>
      <c r="AG75" s="126"/>
      <c r="AH75" s="126"/>
      <c r="AI75" s="126"/>
      <c r="AJ75" s="130"/>
      <c r="AK75" s="130"/>
      <c r="AL75" s="130"/>
      <c r="AM75" s="127">
        <f>AG75*'1. Standard_Cost'!$B$27+'Incremental_Cost Year 6'!AH75*'1. Standard_Cost'!$C$27+'Incremental_Cost Year 6'!AI75*'1. Standard_Cost'!$D$27+'Incremental_Cost Year 6'!AJ75+'Incremental_Cost Year 6'!AL75+AK75</f>
        <v>0</v>
      </c>
      <c r="AN75" s="127">
        <f>AM75*'1. Standard_Cost'!$C$31</f>
        <v>0</v>
      </c>
      <c r="AO75" s="130"/>
      <c r="AQ75" s="171">
        <f t="shared" si="47"/>
        <v>71285961.599999994</v>
      </c>
      <c r="AR75" s="171">
        <f t="shared" si="48"/>
        <v>15600000</v>
      </c>
      <c r="AS75" s="171">
        <f t="shared" si="49"/>
        <v>0</v>
      </c>
      <c r="AT75" s="171">
        <f t="shared" si="50"/>
        <v>86885961.599999994</v>
      </c>
      <c r="AU75" s="250">
        <f>AT75</f>
        <v>86885961.599999994</v>
      </c>
      <c r="AV75" s="250"/>
      <c r="AW75" s="250"/>
      <c r="AX75" s="250"/>
      <c r="AY75" s="250"/>
      <c r="AZ75" s="250"/>
      <c r="BA75" s="250"/>
      <c r="BB75" s="251">
        <f t="shared" si="52"/>
        <v>0</v>
      </c>
      <c r="BC75" s="169"/>
      <c r="BD75" s="169"/>
      <c r="BE75" s="169"/>
      <c r="BF75" s="169"/>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6'!AH76*'1. Standard_Cost'!$C$27+'Incremental_Cost Year 6'!AI76*'1. Standard_Cost'!$D$27+'Incremental_Cost Year 6'!AJ76+'Incremental_Cost Year 6'!AL76+AK76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84421400</v>
      </c>
      <c r="AF77" s="127">
        <f>SUM(AF62:AF76)</f>
        <v>635728400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635728400</v>
      </c>
      <c r="AS77" s="175">
        <f>SUM(AS62:AS76)</f>
        <v>0</v>
      </c>
      <c r="AT77" s="175">
        <f>SUM(AT62:AT76)</f>
        <v>1390178524.7750001</v>
      </c>
      <c r="AU77" s="175">
        <f t="shared" ref="AU77:BB77" si="54">SUM(AU62:AU76)</f>
        <v>1386752524.7750001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c r="A78" s="120"/>
      <c r="B78" s="386" t="s">
        <v>298</v>
      </c>
      <c r="C78" s="387"/>
      <c r="D78" s="387"/>
      <c r="E78" s="388"/>
      <c r="F78" s="339"/>
      <c r="G78" s="339"/>
      <c r="H78" s="113" t="s">
        <v>60</v>
      </c>
      <c r="I78" s="243"/>
      <c r="J78" s="243"/>
      <c r="K78" s="243"/>
      <c r="L78" s="243">
        <f>SUM(L79,L93,L100,L106,L111,L118,L123,L134,L140)</f>
        <v>96416432.857142866</v>
      </c>
      <c r="M78" s="243">
        <f>SUM(M79,M93,M100,M106,M111,M118,M123,M134,M140)</f>
        <v>16101544.287142858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4769000</v>
      </c>
      <c r="AC78" s="243">
        <f>SUM(AC79,AC93,AC100,AC106,AC111,AC118,AC123,AC134,AC140)</f>
        <v>14680216424</v>
      </c>
      <c r="AD78" s="243">
        <f>SUM(AD79,AD93,AD100,AD106,AD111,AD118,AD123,AD134,AD140)</f>
        <v>0</v>
      </c>
      <c r="AE78" s="243">
        <f>SUM(AE79,AE93,AE100,AE106,AE111,AE118,AE123,AE134,AE140)</f>
        <v>320272084.80000001</v>
      </c>
      <c r="AF78" s="243">
        <f>SUM(AF79,AF93,AF100,AF106,AF111,AF118,AF123,AF134,AF140)</f>
        <v>15006867508.799999</v>
      </c>
      <c r="AG78" s="243"/>
      <c r="AH78" s="243"/>
      <c r="AI78" s="243"/>
      <c r="AJ78" s="243">
        <f>SUM(AJ79,AJ93,AJ100,AJ106,AJ111,AJ118,AJ123,AJ134,AJ140)</f>
        <v>0</v>
      </c>
      <c r="AK78" s="243">
        <f>SUM(AK79,AK93,AK100,AK106,AK111,AK118,AK123,AK134,AK140)</f>
        <v>0</v>
      </c>
      <c r="AL78" s="243">
        <f>SUM(AL79,AL93,AL100,AL106,AL111,AL118,AL123,AL134,AL140)</f>
        <v>20000000</v>
      </c>
      <c r="AM78" s="243">
        <f>SUM(AM79,AM93,AM100,AM106,AM111,AM118,AM123,AM134,AM140)</f>
        <v>20000000</v>
      </c>
      <c r="AN78" s="243">
        <f>SUM(AN79,AN93,AN100,AN106,AN111,AN118,AN123,AN134,AN140)</f>
        <v>3000000</v>
      </c>
      <c r="AO78" s="243"/>
      <c r="AP78" s="244"/>
      <c r="AQ78" s="245">
        <f>SUM(AQ79,AQ93,AQ100,AQ106,AQ111,AQ118,AQ123,AQ134,AQ140)</f>
        <v>112517977.14428572</v>
      </c>
      <c r="AR78" s="245">
        <f>SUM(AR79,AR93,AR100,AR106,AR111,AR118,AR123,AR134,AR140)</f>
        <v>15006867508.799999</v>
      </c>
      <c r="AS78" s="245">
        <f>SUM(AS79,AS93,AS100,AS106,AS111,AS118,AS123,AS134,AS140)</f>
        <v>23000000</v>
      </c>
      <c r="AT78" s="245">
        <f>SUM(AT79,AT93,AT100,AT106,AT111,AT118,AT123,AT134,AT140)</f>
        <v>15142385485.944286</v>
      </c>
      <c r="AU78" s="245">
        <f t="shared" ref="AU78:BB78" si="55">SUM(AU79,AU93,AU100,AU106,AU111,AU118,AU123,AU134,AU140)</f>
        <v>14797610686.5</v>
      </c>
      <c r="AV78" s="245">
        <f t="shared" si="55"/>
        <v>0</v>
      </c>
      <c r="AW78" s="245">
        <f t="shared" si="55"/>
        <v>0</v>
      </c>
      <c r="AX78" s="245">
        <f t="shared" si="55"/>
        <v>0</v>
      </c>
      <c r="AY78" s="245">
        <f t="shared" si="55"/>
        <v>0</v>
      </c>
      <c r="AZ78" s="245">
        <f t="shared" si="55"/>
        <v>0</v>
      </c>
      <c r="BA78" s="245">
        <f t="shared" si="55"/>
        <v>0</v>
      </c>
      <c r="BB78" s="245">
        <f t="shared" si="55"/>
        <v>-344774799.44428575</v>
      </c>
    </row>
    <row r="79" spans="1:58" s="170" customFormat="1" ht="15.75" customHeight="1">
      <c r="A79" s="120"/>
      <c r="B79" s="290"/>
      <c r="C79" s="381" t="s">
        <v>313</v>
      </c>
      <c r="D79" s="381"/>
      <c r="E79" s="382"/>
      <c r="F79" s="293"/>
      <c r="G79" s="293"/>
      <c r="H79" s="114" t="s">
        <v>163</v>
      </c>
      <c r="I79" s="246"/>
      <c r="J79" s="246"/>
      <c r="K79" s="246"/>
      <c r="L79" s="247">
        <f>SUM(L85,L88,L92)</f>
        <v>6705740</v>
      </c>
      <c r="M79" s="247">
        <f>SUM(M85,M88,M92)</f>
        <v>1119858.58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2514246744</v>
      </c>
      <c r="AD79" s="247">
        <f>SUM(AD85,AD88,AD92)</f>
        <v>0</v>
      </c>
      <c r="AE79" s="247">
        <f>SUM(AE85,AE88,AE92)</f>
        <v>314328348.80000001</v>
      </c>
      <c r="AF79" s="247">
        <f>SUM(AF85,AF88,AF92)</f>
        <v>2831205092.7999997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7825598.5800000001</v>
      </c>
      <c r="AR79" s="248">
        <f>SUM(AR85,AR88,AR92)</f>
        <v>2831205092.7999997</v>
      </c>
      <c r="AS79" s="248">
        <f>SUM(AS85,AS88,AS92)</f>
        <v>0</v>
      </c>
      <c r="AT79" s="248">
        <f>SUM(AT85,AT88,AT92)</f>
        <v>2839030691.3800001</v>
      </c>
      <c r="AU79" s="248">
        <f t="shared" ref="AU79:BB79" si="56">SUM(AU85,AU88,AU92)</f>
        <v>2522354691</v>
      </c>
      <c r="AV79" s="248">
        <f t="shared" si="56"/>
        <v>0</v>
      </c>
      <c r="AW79" s="248">
        <f t="shared" si="56"/>
        <v>0</v>
      </c>
      <c r="AX79" s="248">
        <f t="shared" si="56"/>
        <v>0</v>
      </c>
      <c r="AY79" s="248">
        <f t="shared" si="56"/>
        <v>0</v>
      </c>
      <c r="AZ79" s="248">
        <f t="shared" si="56"/>
        <v>0</v>
      </c>
      <c r="BA79" s="248">
        <f t="shared" si="56"/>
        <v>0</v>
      </c>
      <c r="BB79" s="248">
        <f t="shared" si="56"/>
        <v>-316676000.38</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c r="AF80" s="127">
        <f>SUM(AE80,AD80,AC80,AB80,Y80,U80,T80,S80,R80)</f>
        <v>876090000</v>
      </c>
      <c r="AG80" s="126"/>
      <c r="AH80" s="126"/>
      <c r="AI80" s="126"/>
      <c r="AJ80" s="130"/>
      <c r="AK80" s="130"/>
      <c r="AL80" s="130"/>
      <c r="AM80" s="127">
        <f>AG80*'1. Standard_Cost'!$B$27+'Incremental_Cost Year 6'!AH80*'1. Standard_Cost'!$C$27+'Incremental_Cost Year 6'!AI80*'1. Standard_Cost'!$D$27+'Incremental_Cost Year 6'!AJ80+'Incremental_Cost Year 6'!AL80+AK80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c r="AF81" s="127">
        <f>SUM(AE81,AD81,AC81,AB81,Y81,U81,T81,S81,R81)</f>
        <v>56520000</v>
      </c>
      <c r="AG81" s="126"/>
      <c r="AH81" s="126"/>
      <c r="AI81" s="126"/>
      <c r="AJ81" s="130"/>
      <c r="AK81" s="130"/>
      <c r="AL81" s="130"/>
      <c r="AM81" s="127">
        <f>AG81*'1. Standard_Cost'!$B$27+'Incremental_Cost Year 6'!AH81*'1. Standard_Cost'!$C$27+'Incremental_Cost Year 6'!AI81*'1. Standard_Cost'!$D$27+'Incremental_Cost Year 6'!AJ81+'Incremental_Cost Year 6'!AL81+AK81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c r="AF82" s="127">
        <f>SUM(AE82,AD82,AC82,AB82,Y82,U82,T82,S82,R82)</f>
        <v>12625000</v>
      </c>
      <c r="AG82" s="126"/>
      <c r="AH82" s="126"/>
      <c r="AI82" s="126"/>
      <c r="AJ82" s="130"/>
      <c r="AK82" s="130"/>
      <c r="AL82" s="130"/>
      <c r="AM82" s="127">
        <f>AG82*'1. Standard_Cost'!$B$27+'Incremental_Cost Year 6'!AH82*'1. Standard_Cost'!$C$27+'Incremental_Cost Year 6'!AI82*'1. Standard_Cost'!$D$27+'Incremental_Cost Year 6'!AJ82+'Incremental_Cost Year 6'!AL82+AK82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6'!AH83*'1. Standard_Cost'!$C$27+'Incremental_Cost Year 6'!AI83*'1. Standard_Cost'!$D$27+'Incremental_Cost Year 6'!AJ83+'Incremental_Cost Year 6'!AL83+AK83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6'!AH84*'1. Standard_Cost'!$C$27+'Incremental_Cost Year 6'!AI84*'1. Standard_Cost'!$D$27+'Incremental_Cost Year 6'!AJ84+'Incremental_Cost Year 6'!AL84+AK84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93.6"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6'!AH86*'1. Standard_Cost'!$C$27+'Incremental_Cost Year 6'!AI86*'1. Standard_Cost'!$D$27+'Incremental_Cost Year 6'!AJ86+'Incremental_Cost Year 6'!AL86+AK86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24.8" outlineLevel="2">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6'!AH87*'1. Standard_Cost'!$C$27+'Incremental_Cost Year 6'!AI87*'1. Standard_Cost'!$D$27+'Incremental_Cost Year 6'!AJ87+'Incremental_Cost Year 6'!AL87+AK87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1442540</v>
      </c>
      <c r="M88" s="127">
        <f>SUM(M86:M87)</f>
        <v>240904.18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1044783</v>
      </c>
      <c r="AD88" s="127">
        <f>SUM(AD86:AD87)</f>
        <v>0</v>
      </c>
      <c r="AE88" s="127">
        <f>SUM(AE86:AE87)</f>
        <v>588956.6</v>
      </c>
      <c r="AF88" s="127">
        <f>SUM(AF86:AF87)</f>
        <v>3533739.6</v>
      </c>
      <c r="AG88" s="252"/>
      <c r="AH88" s="252"/>
      <c r="AI88" s="252"/>
      <c r="AJ88" s="127">
        <f>SUM(AJ86:AJ87)</f>
        <v>0</v>
      </c>
      <c r="AK88" s="127">
        <f>SUM(AK86:AK87)</f>
        <v>0</v>
      </c>
      <c r="AL88" s="127">
        <f>SUM(AL86:AL87)</f>
        <v>0</v>
      </c>
      <c r="AM88" s="127">
        <f>SUM(AM86:AM87)</f>
        <v>0</v>
      </c>
      <c r="AN88" s="127">
        <f>SUM(AN86:AN87)</f>
        <v>0</v>
      </c>
      <c r="AO88" s="253"/>
      <c r="AP88" s="254"/>
      <c r="AQ88" s="175">
        <f>SUM(AQ86:AQ87)</f>
        <v>1683444.1800000002</v>
      </c>
      <c r="AR88" s="175">
        <f>SUM(AR86:AR87)</f>
        <v>3533739.6</v>
      </c>
      <c r="AS88" s="175">
        <f>SUM(AS86:AS87)</f>
        <v>0</v>
      </c>
      <c r="AT88" s="175">
        <f>SUM(AT86:AT87)</f>
        <v>5217183.7799999993</v>
      </c>
      <c r="AU88" s="175">
        <f t="shared" ref="AU88:BB88" si="60">SUM(AU86:AU87)</f>
        <v>2557184</v>
      </c>
      <c r="AV88" s="175">
        <f t="shared" si="60"/>
        <v>0</v>
      </c>
      <c r="AW88" s="175">
        <f t="shared" si="60"/>
        <v>0</v>
      </c>
      <c r="AX88" s="175">
        <f t="shared" si="60"/>
        <v>0</v>
      </c>
      <c r="AY88" s="175">
        <f t="shared" si="60"/>
        <v>0</v>
      </c>
      <c r="AZ88" s="175">
        <f t="shared" si="60"/>
        <v>0</v>
      </c>
      <c r="BA88" s="175">
        <f t="shared" si="60"/>
        <v>0</v>
      </c>
      <c r="BB88" s="175">
        <f t="shared" si="60"/>
        <v>-2659999.7799999998</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6'!AH89*'1. Standard_Cost'!$C$27+'Incremental_Cost Year 6'!AI89*'1. Standard_Cost'!$D$27+'Incremental_Cost Year 6'!AJ89+'Incremental_Cost Year 6'!AL89+AK89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3.6"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6'!AH90*'1. Standard_Cost'!$C$27+'Incremental_Cost Year 6'!AI90*'1. Standard_Cost'!$D$27+'Incremental_Cost Year 6'!AJ90+'Incremental_Cost Year 6'!AL90+AK90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6'!AH91*'1. Standard_Cost'!$C$27+'Incremental_Cost Year 6'!AI91*'1. Standard_Cost'!$D$27+'Incremental_Cost Year 6'!AJ91+'Incremental_Cost Year 6'!AL91+AK91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63" customHeight="1"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302282</v>
      </c>
      <c r="AD93" s="258">
        <f>SUM(AD99)</f>
        <v>0</v>
      </c>
      <c r="AE93" s="258">
        <f>SUM(AE99)</f>
        <v>60456.4</v>
      </c>
      <c r="AF93" s="258">
        <f>SUM(AF99)</f>
        <v>362738.4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362738.4</v>
      </c>
      <c r="AS93" s="261">
        <f>SUM(AS99)</f>
        <v>0</v>
      </c>
      <c r="AT93" s="261">
        <f>SUM(AT99)</f>
        <v>2522680.35</v>
      </c>
      <c r="AU93" s="261">
        <f t="shared" ref="AU93:BA93" si="63">SUM(AU99)</f>
        <v>2522680</v>
      </c>
      <c r="AV93" s="261">
        <f t="shared" si="63"/>
        <v>0</v>
      </c>
      <c r="AW93" s="261">
        <f t="shared" si="63"/>
        <v>0</v>
      </c>
      <c r="AX93" s="261">
        <f t="shared" si="63"/>
        <v>0</v>
      </c>
      <c r="AY93" s="261">
        <f t="shared" si="63"/>
        <v>0</v>
      </c>
      <c r="AZ93" s="261">
        <f t="shared" si="63"/>
        <v>0</v>
      </c>
      <c r="BA93" s="261">
        <f t="shared" si="63"/>
        <v>0</v>
      </c>
      <c r="BB93" s="261">
        <f>SUM(BB99)</f>
        <v>-0.35000000009313226</v>
      </c>
    </row>
    <row r="94" spans="1:58" ht="93.6"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6'!AH94*'1. Standard_Cost'!$C$27+'Incremental_Cost Year 6'!AI94*'1. Standard_Cost'!$D$27+'Incremental_Cost Year 6'!AJ94+'Incremental_Cost Year 6'!AL94+AK94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2.4" outlineLevel="2">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6'!AH95*'1. Standard_Cost'!$C$27+'Incremental_Cost Year 6'!AI95*'1. Standard_Cost'!$D$27+'Incremental_Cost Year 6'!AJ95+'Incremental_Cost Year 6'!AL95+AK95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6'!AH96*'1. Standard_Cost'!$C$27+'Incremental_Cost Year 6'!AI96*'1. Standard_Cost'!$D$27+'Incremental_Cost Year 6'!AJ96+'Incremental_Cost Year 6'!AL96+AK96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93.6"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v>131082</v>
      </c>
      <c r="AD97" s="129"/>
      <c r="AE97" s="127">
        <f>SUM(AD97,AC97,AB97,Y97,U97,T97,S97,R97)*'1. Standard_Cost'!$B$31</f>
        <v>26216.400000000001</v>
      </c>
      <c r="AF97" s="127">
        <f>SUM(AE97,AD97,AC97,AB97,Y97,U97,T97,S97,R97)</f>
        <v>157298.4</v>
      </c>
      <c r="AG97" s="126"/>
      <c r="AH97" s="126"/>
      <c r="AI97" s="126"/>
      <c r="AJ97" s="130"/>
      <c r="AK97" s="130"/>
      <c r="AL97" s="130"/>
      <c r="AM97" s="127">
        <f>AG97*'1. Standard_Cost'!$B$27+'Incremental_Cost Year 6'!AH97*'1. Standard_Cost'!$C$27+'Incremental_Cost Year 6'!AI97*'1. Standard_Cost'!$D$27+'Incremental_Cost Year 6'!AJ97+'Incremental_Cost Year 6'!AL97+AK97</f>
        <v>0</v>
      </c>
      <c r="AN97" s="127">
        <f>AM97*'1. Standard_Cost'!$C$31</f>
        <v>0</v>
      </c>
      <c r="AO97" s="130"/>
      <c r="AQ97" s="171">
        <f>L97+M97</f>
        <v>942352.5</v>
      </c>
      <c r="AR97" s="171">
        <f>AF97</f>
        <v>157298.4</v>
      </c>
      <c r="AS97" s="171">
        <f>AM97+AN97</f>
        <v>0</v>
      </c>
      <c r="AT97" s="171">
        <f>SUM(AQ97,AR97,AS97)</f>
        <v>1099650.8999999999</v>
      </c>
      <c r="AU97" s="250">
        <v>1099651</v>
      </c>
      <c r="AV97" s="250"/>
      <c r="AW97" s="250"/>
      <c r="AX97" s="250"/>
      <c r="AY97" s="250"/>
      <c r="AZ97" s="250"/>
      <c r="BA97" s="250"/>
      <c r="BB97" s="251">
        <f t="shared" si="64"/>
        <v>0.10000000009313226</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6'!AH98*'1. Standard_Cost'!$C$27+'Incremental_Cost Year 6'!AI98*'1. Standard_Cost'!$D$27+'Incremental_Cost Year 6'!AJ98+'Incremental_Cost Year 6'!AL98+AK98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302282</v>
      </c>
      <c r="AD99" s="127">
        <f>SUM(AD94:AD98)</f>
        <v>0</v>
      </c>
      <c r="AE99" s="127">
        <f>SUM(AE94:AE98)</f>
        <v>60456.4</v>
      </c>
      <c r="AF99" s="127">
        <f>SUM(AF94:AF98)</f>
        <v>362738.4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362738.4</v>
      </c>
      <c r="AS99" s="175">
        <f>SUM(AS94:AS98)</f>
        <v>0</v>
      </c>
      <c r="AT99" s="175">
        <f>SUM(AT94:AT98)</f>
        <v>2522680.35</v>
      </c>
      <c r="AU99" s="175">
        <f t="shared" ref="AU99:BA99" si="65">SUM(AU94:AU98)</f>
        <v>2522680</v>
      </c>
      <c r="AV99" s="175">
        <f t="shared" si="65"/>
        <v>0</v>
      </c>
      <c r="AW99" s="175">
        <f t="shared" si="65"/>
        <v>0</v>
      </c>
      <c r="AX99" s="175">
        <f t="shared" si="65"/>
        <v>0</v>
      </c>
      <c r="AY99" s="175">
        <f t="shared" si="65"/>
        <v>0</v>
      </c>
      <c r="AZ99" s="175">
        <f t="shared" si="65"/>
        <v>0</v>
      </c>
      <c r="BA99" s="175">
        <f t="shared" si="65"/>
        <v>0</v>
      </c>
      <c r="BB99" s="251">
        <f t="shared" ref="BB99" si="66">SUM(AU99:BA99)-AT99</f>
        <v>-0.35000000009313226</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6'!AH101*'1. Standard_Cost'!$C$27+'Incremental_Cost Year 6'!AI101*'1. Standard_Cost'!$D$27+'Incremental_Cost Year 6'!AJ101+'Incremental_Cost Year 6'!AL101+AK101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6'!AH102*'1. Standard_Cost'!$C$27+'Incremental_Cost Year 6'!AI102*'1. Standard_Cost'!$D$27+'Incremental_Cost Year 6'!AJ102+'Incremental_Cost Year 6'!AL102+AK102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2"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6'!AH103*'1. Standard_Cost'!$C$27+'Incremental_Cost Year 6'!AI103*'1. Standard_Cost'!$D$27+'Incremental_Cost Year 6'!AJ103+'Incremental_Cost Year 6'!AL103+AK103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6'!AH104*'1. Standard_Cost'!$C$27+'Incremental_Cost Year 6'!AI104*'1. Standard_Cost'!$D$27+'Incremental_Cost Year 6'!AJ104+'Incremental_Cost Year 6'!AL104+AK104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2.4"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6'!AH107*'1. Standard_Cost'!$C$27+'Incremental_Cost Year 6'!AI107*'1. Standard_Cost'!$D$27+'Incremental_Cost Year 6'!AJ107+'Incremental_Cost Year 6'!AL107+AK107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6'!AH108*'1. Standard_Cost'!$C$27+'Incremental_Cost Year 6'!AI108*'1. Standard_Cost'!$D$27+'Incremental_Cost Year 6'!AJ108+'Incremental_Cost Year 6'!AL108+AK108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6'!AH109*'1. Standard_Cost'!$C$27+'Incremental_Cost Year 6'!AI109*'1. Standard_Cost'!$D$27+'Incremental_Cost Year 6'!AJ109+'Incremental_Cost Year 6'!AL109+AK109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6'!AH112*'1. Standard_Cost'!$C$27+'Incremental_Cost Year 6'!AI112*'1. Standard_Cost'!$D$27+'Incremental_Cost Year 6'!AJ112+'Incremental_Cost Year 6'!AL112+AK112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2.4"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6'!AH113*'1. Standard_Cost'!$C$27+'Incremental_Cost Year 6'!AI113*'1. Standard_Cost'!$D$27+'Incremental_Cost Year 6'!AJ113+'Incremental_Cost Year 6'!AL113+AK113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6'!AH114*'1. Standard_Cost'!$C$27+'Incremental_Cost Year 6'!AI114*'1. Standard_Cost'!$D$27+'Incremental_Cost Year 6'!AJ114+'Incremental_Cost Year 6'!AL114+AK114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6'!AH115*'1. Standard_Cost'!$C$27+'Incremental_Cost Year 6'!AI115*'1. Standard_Cost'!$D$27+'Incremental_Cost Year 6'!AJ115+'Incremental_Cost Year 6'!AL115+AK115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6'!AH116*'1. Standard_Cost'!$C$27+'Incremental_Cost Year 6'!AI116*'1. Standard_Cost'!$D$27+'Incremental_Cost Year 6'!AJ116+'Incremental_Cost Year 6'!AL116+AK116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6'!AH119*'1. Standard_Cost'!$C$27+'Incremental_Cost Year 6'!AI119*'1. Standard_Cost'!$D$27+'Incremental_Cost Year 6'!AJ119+'Incremental_Cost Year 6'!AL119+AK119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6'!AH120*'1. Standard_Cost'!$C$27+'Incremental_Cost Year 6'!AI120*'1. Standard_Cost'!$D$27+'Incremental_Cost Year 6'!AJ120+'Incremental_Cost Year 6'!AL120+AK120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09.2"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6'!AH121*'1. Standard_Cost'!$C$27+'Incremental_Cost Year 6'!AI121*'1. Standard_Cost'!$D$27+'Incremental_Cost Year 6'!AJ121+'Incremental_Cost Year 6'!AL121+AK121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2.4"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6'!AH124*'1. Standard_Cost'!$C$27+'Incremental_Cost Year 6'!AI124*'1. Standard_Cost'!$D$27+'Incremental_Cost Year 6'!AJ124+'Incremental_Cost Year 6'!AL124+AK124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6.8"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6'!AH125*'1. Standard_Cost'!$C$27+'Incremental_Cost Year 6'!AI125*'1. Standard_Cost'!$D$27+'Incremental_Cost Year 6'!AJ125+'Incremental_Cost Year 6'!AL125+AK125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46.8"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6'!AH126*'1. Standard_Cost'!$C$27+'Incremental_Cost Year 6'!AI126*'1. Standard_Cost'!$D$27+'Incremental_Cost Year 6'!AJ126+'Incremental_Cost Year 6'!AL126+AK126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6.8" outlineLevel="2">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6'!AH127*'1. Standard_Cost'!$C$27+'Incremental_Cost Year 6'!AI127*'1. Standard_Cost'!$D$27+'Incremental_Cost Year 6'!AJ127+'Incremental_Cost Year 6'!AL127+AK127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2.4"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6'!AH128*'1. Standard_Cost'!$C$27+'Incremental_Cost Year 6'!AI128*'1. Standard_Cost'!$D$27+'Incremental_Cost Year 6'!AJ128+'Incremental_Cost Year 6'!AL128+AK128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2"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6'!AH129*'1. Standard_Cost'!$C$27+'Incremental_Cost Year 6'!AI129*'1. Standard_Cost'!$D$27+'Incremental_Cost Year 6'!AJ129+'Incremental_Cost Year 6'!AL129+AK129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62.4"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6'!AH130*'1. Standard_Cost'!$C$27+'Incremental_Cost Year 6'!AI130*'1. Standard_Cost'!$D$27+'Incremental_Cost Year 6'!AJ130+'Incremental_Cost Year 6'!AL130+AK130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31.2"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6'!AH131*'1. Standard_Cost'!$C$27+'Incremental_Cost Year 6'!AI131*'1. Standard_Cost'!$D$27+'Incremental_Cost Year 6'!AJ131+'Incremental_Cost Year 6'!AL131+AK131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24.8" outlineLevel="2">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6'!AH132*'1. Standard_Cost'!$C$27+'Incremental_Cost Year 6'!AI132*'1. Standard_Cost'!$D$27+'Incremental_Cost Year 6'!AJ132+'Incremental_Cost Year 6'!AL132+AK132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12150720480</v>
      </c>
      <c r="AD134" s="258">
        <f>SUM(AD139)</f>
        <v>0</v>
      </c>
      <c r="AE134" s="258">
        <f>SUM(AE139)</f>
        <v>2144096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7">SUM(AU139)</f>
        <v>12159182014</v>
      </c>
      <c r="AV134" s="261">
        <f t="shared" si="87"/>
        <v>0</v>
      </c>
      <c r="AW134" s="261">
        <f t="shared" si="87"/>
        <v>0</v>
      </c>
      <c r="AX134" s="261">
        <f t="shared" si="87"/>
        <v>0</v>
      </c>
      <c r="AY134" s="261">
        <f t="shared" si="87"/>
        <v>0</v>
      </c>
      <c r="AZ134" s="261">
        <f t="shared" si="87"/>
        <v>0</v>
      </c>
      <c r="BA134" s="261">
        <f t="shared" si="87"/>
        <v>0</v>
      </c>
      <c r="BB134" s="261">
        <f t="shared" si="87"/>
        <v>0.20000000018626451</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6'!AH135*'1. Standard_Cost'!$C$27+'Incremental_Cost Year 6'!AI135*'1. Standard_Cost'!$D$27+'Incremental_Cost Year 6'!AJ135+'Incremental_Cost Year 6'!AL135+AK135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78" outlineLevel="2">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6'!AH136*'1. Standard_Cost'!$C$27+'Incremental_Cost Year 6'!AI136*'1. Standard_Cost'!$D$27+'Incremental_Cost Year 6'!AJ136+'Incremental_Cost Year 6'!AL136+AK136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109.2" outlineLevel="2">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6'!AH137*'1. Standard_Cost'!$C$27+'Incremental_Cost Year 6'!AI137*'1. Standard_Cost'!$D$27+'Incremental_Cost Year 6'!AJ137+'Incremental_Cost Year 6'!AL137+AK137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78"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6'!AH138*'1. Standard_Cost'!$C$27+'Incremental_Cost Year 6'!AI138*'1. Standard_Cost'!$D$27+'Incremental_Cost Year 6'!AJ138+'Incremental_Cost Year 6'!AL138+AK138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12150720480</v>
      </c>
      <c r="AD139" s="127">
        <f>SUM(AD135:AD138)</f>
        <v>0</v>
      </c>
      <c r="AE139" s="127">
        <f>SUM(AE135:AE138)</f>
        <v>2144096</v>
      </c>
      <c r="AF139" s="127">
        <f>SUM(AF135:AF138)</f>
        <v>12152864576</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6317437.8000000007</v>
      </c>
      <c r="AR139" s="175">
        <f>SUM(AR135:AR138)</f>
        <v>12152864576</v>
      </c>
      <c r="AS139" s="175">
        <f>SUM(AS135:AS138)</f>
        <v>0</v>
      </c>
      <c r="AT139" s="175">
        <f>SUM(AT135:AT138)</f>
        <v>12159182013.800001</v>
      </c>
      <c r="AU139" s="175">
        <f t="shared" ref="AU139:BB139" si="89">SUM(AU135:AU138)</f>
        <v>12159182014</v>
      </c>
      <c r="AV139" s="175">
        <f t="shared" si="89"/>
        <v>0</v>
      </c>
      <c r="AW139" s="175">
        <f t="shared" si="89"/>
        <v>0</v>
      </c>
      <c r="AX139" s="175">
        <f t="shared" si="89"/>
        <v>0</v>
      </c>
      <c r="AY139" s="175">
        <f t="shared" si="89"/>
        <v>0</v>
      </c>
      <c r="AZ139" s="175">
        <f t="shared" si="89"/>
        <v>0</v>
      </c>
      <c r="BA139" s="175">
        <f t="shared" si="89"/>
        <v>0</v>
      </c>
      <c r="BB139" s="175">
        <f t="shared" si="89"/>
        <v>0.20000000018626451</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20000000</v>
      </c>
      <c r="AM140" s="258">
        <f>SUM(AM149)</f>
        <v>20000000</v>
      </c>
      <c r="AN140" s="258">
        <f>SUM(AN149)</f>
        <v>3000000</v>
      </c>
      <c r="AO140" s="259"/>
      <c r="AP140" s="260"/>
      <c r="AQ140" s="261">
        <f>SUM(AQ149)</f>
        <v>13523779.5</v>
      </c>
      <c r="AR140" s="261">
        <f>SUM(AR149)</f>
        <v>6284304</v>
      </c>
      <c r="AS140" s="261">
        <f>SUM(AS149)</f>
        <v>23000000</v>
      </c>
      <c r="AT140" s="261">
        <f>SUM(AT149)</f>
        <v>42808083.5</v>
      </c>
      <c r="AU140" s="261">
        <f t="shared" ref="AU140:BB140" si="90">SUM(AU149)</f>
        <v>16647283.5</v>
      </c>
      <c r="AV140" s="261">
        <f t="shared" si="90"/>
        <v>0</v>
      </c>
      <c r="AW140" s="261">
        <f t="shared" si="90"/>
        <v>0</v>
      </c>
      <c r="AX140" s="261">
        <f t="shared" si="90"/>
        <v>0</v>
      </c>
      <c r="AY140" s="261">
        <f t="shared" si="90"/>
        <v>0</v>
      </c>
      <c r="AZ140" s="261">
        <f t="shared" si="90"/>
        <v>0</v>
      </c>
      <c r="BA140" s="261">
        <f t="shared" si="90"/>
        <v>0</v>
      </c>
      <c r="BB140" s="261">
        <f t="shared" si="90"/>
        <v>-26160800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6'!AH141*'1. Standard_Cost'!$C$27+'Incremental_Cost Year 6'!AI141*'1. Standard_Cost'!$D$27+'Incremental_Cost Year 6'!AJ141+'Incremental_Cost Year 6'!AL141+AK141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6'!AH142*'1. Standard_Cost'!$C$27+'Incremental_Cost Year 6'!AI142*'1. Standard_Cost'!$D$27+'Incremental_Cost Year 6'!AJ142+'Incremental_Cost Year 6'!AL142+AK142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78"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10000000</v>
      </c>
      <c r="AM143" s="127">
        <f>AG143*'1. Standard_Cost'!$B$27+'Incremental_Cost Year 6'!AH143*'1. Standard_Cost'!$C$27+'Incremental_Cost Year 6'!AI143*'1. Standard_Cost'!$D$27+'Incremental_Cost Year 6'!AJ143+'Incremental_Cost Year 6'!AL143+AK143</f>
        <v>10000000</v>
      </c>
      <c r="AN143" s="127">
        <f>AM143*'1. Standard_Cost'!$C$31</f>
        <v>1500000</v>
      </c>
      <c r="AO143" s="130"/>
      <c r="AQ143" s="171">
        <f t="shared" si="92"/>
        <v>7058016</v>
      </c>
      <c r="AR143" s="171">
        <f t="shared" si="93"/>
        <v>1440000</v>
      </c>
      <c r="AS143" s="171">
        <f t="shared" si="94"/>
        <v>11500000</v>
      </c>
      <c r="AT143" s="171">
        <f t="shared" si="95"/>
        <v>19998016</v>
      </c>
      <c r="AU143" s="250">
        <v>8498016</v>
      </c>
      <c r="AV143" s="250"/>
      <c r="AW143" s="250"/>
      <c r="AX143" s="250"/>
      <c r="AY143" s="250"/>
      <c r="AZ143" s="250"/>
      <c r="BA143" s="250"/>
      <c r="BB143" s="251">
        <f t="shared" si="96"/>
        <v>-11500000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6'!AH144*'1. Standard_Cost'!$C$27+'Incremental_Cost Year 6'!AI144*'1. Standard_Cost'!$D$27+'Incremental_Cost Year 6'!AJ144+'Incremental_Cost Year 6'!AL144+AK144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93.6" customHeight="1"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v>10000000</v>
      </c>
      <c r="AM145" s="127">
        <f>AG145*'1. Standard_Cost'!$B$27+'Incremental_Cost Year 6'!AH145*'1. Standard_Cost'!$C$27+'Incremental_Cost Year 6'!AI145*'1. Standard_Cost'!$D$27+'Incremental_Cost Year 6'!AJ145+'Incremental_Cost Year 6'!AL145+AK145</f>
        <v>10000000</v>
      </c>
      <c r="AN145" s="127">
        <f>AM145*'1. Standard_Cost'!$C$31</f>
        <v>1500000</v>
      </c>
      <c r="AO145" s="130"/>
      <c r="AQ145" s="171">
        <f t="shared" si="92"/>
        <v>2261646</v>
      </c>
      <c r="AR145" s="171">
        <f t="shared" si="93"/>
        <v>325680</v>
      </c>
      <c r="AS145" s="171">
        <f t="shared" si="94"/>
        <v>11500000</v>
      </c>
      <c r="AT145" s="171">
        <f t="shared" si="95"/>
        <v>14087326</v>
      </c>
      <c r="AU145" s="250">
        <v>2587326</v>
      </c>
      <c r="AV145" s="250"/>
      <c r="AW145" s="250"/>
      <c r="AX145" s="250"/>
      <c r="AY145" s="250"/>
      <c r="AZ145" s="250"/>
      <c r="BA145" s="250"/>
      <c r="BB145" s="251">
        <f t="shared" si="96"/>
        <v>-11500000</v>
      </c>
      <c r="BC145" s="169"/>
      <c r="BD145" s="169"/>
      <c r="BE145" s="169"/>
      <c r="BF145" s="169"/>
    </row>
    <row r="146" spans="1:58" ht="171.6" outlineLevel="2">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6'!AH146*'1. Standard_Cost'!$C$27+'Incremental_Cost Year 6'!AI146*'1. Standard_Cost'!$D$27+'Incremental_Cost Year 6'!AJ146+'Incremental_Cost Year 6'!AL146+AK146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93.6"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6'!AH147*'1. Standard_Cost'!$C$27+'Incremental_Cost Year 6'!AI147*'1. Standard_Cost'!$D$27+'Incremental_Cost Year 6'!AJ147+'Incremental_Cost Year 6'!AL147+AK147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124.8"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6'!AH148*'1. Standard_Cost'!$C$27+'Incremental_Cost Year 6'!AI148*'1. Standard_Cost'!$D$27+'Incremental_Cost Year 6'!AJ148+'Incremental_Cost Year 6'!AL148+AK148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20000000</v>
      </c>
      <c r="AM149" s="127">
        <f>SUM(AM141:AM148)</f>
        <v>20000000</v>
      </c>
      <c r="AN149" s="127">
        <f>SUM(AN141:AN148)</f>
        <v>3000000</v>
      </c>
      <c r="AO149" s="253"/>
      <c r="AP149" s="254"/>
      <c r="AQ149" s="175">
        <f>SUM(AQ141:AQ148)</f>
        <v>13523779.5</v>
      </c>
      <c r="AR149" s="175">
        <f>SUM(AR141:AR148)</f>
        <v>6284304</v>
      </c>
      <c r="AS149" s="175">
        <f>SUM(AS141:AS148)</f>
        <v>23000000</v>
      </c>
      <c r="AT149" s="175">
        <f>SUM(AT141:AT148)</f>
        <v>42808083.5</v>
      </c>
      <c r="AU149" s="175">
        <f t="shared" ref="AU149:BB149" si="97">SUM(AU141:AU148)</f>
        <v>16647283.5</v>
      </c>
      <c r="AV149" s="175">
        <f t="shared" si="97"/>
        <v>0</v>
      </c>
      <c r="AW149" s="175">
        <f t="shared" si="97"/>
        <v>0</v>
      </c>
      <c r="AX149" s="175">
        <f t="shared" si="97"/>
        <v>0</v>
      </c>
      <c r="AY149" s="175">
        <f t="shared" si="97"/>
        <v>0</v>
      </c>
      <c r="AZ149" s="175">
        <f t="shared" si="97"/>
        <v>0</v>
      </c>
      <c r="BA149" s="175">
        <f t="shared" si="97"/>
        <v>0</v>
      </c>
      <c r="BB149" s="175">
        <f t="shared" si="97"/>
        <v>-26160800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11012216000</v>
      </c>
      <c r="M150" s="243">
        <f>M151+M163+M182</f>
        <v>1839040071.9999998</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14734188274</v>
      </c>
      <c r="AD150" s="243">
        <f>AD151+AD163+AD182</f>
        <v>0</v>
      </c>
      <c r="AE150" s="243">
        <f>AE151+AE163+AE182</f>
        <v>1880077151</v>
      </c>
      <c r="AF150" s="243">
        <f>AF151+AF163+AF182</f>
        <v>16614265425</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12851256072</v>
      </c>
      <c r="AR150" s="243">
        <f>AR151+AR163+AR182</f>
        <v>16614265425</v>
      </c>
      <c r="AS150" s="243">
        <f>AS151+AS163+AS182</f>
        <v>0</v>
      </c>
      <c r="AT150" s="243">
        <f>AT151+AT163+AT182</f>
        <v>29465521496.999996</v>
      </c>
      <c r="AU150" s="243">
        <f t="shared" ref="AU150:BB150" si="98">AU151+AU163+AU182</f>
        <v>27665521497.200001</v>
      </c>
      <c r="AV150" s="243">
        <f t="shared" si="98"/>
        <v>0</v>
      </c>
      <c r="AW150" s="243">
        <f t="shared" si="98"/>
        <v>0</v>
      </c>
      <c r="AX150" s="243">
        <f t="shared" si="98"/>
        <v>0</v>
      </c>
      <c r="AY150" s="243">
        <f t="shared" si="98"/>
        <v>0</v>
      </c>
      <c r="AZ150" s="243">
        <f t="shared" si="98"/>
        <v>0</v>
      </c>
      <c r="BA150" s="243">
        <f t="shared" si="98"/>
        <v>0</v>
      </c>
      <c r="BB150" s="243">
        <f t="shared" si="98"/>
        <v>-1799999999.7999997</v>
      </c>
    </row>
    <row r="151" spans="1:58" s="184" customFormat="1" ht="15.75"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3646519</v>
      </c>
      <c r="AD151" s="258">
        <f>AD156+AD159+AD162</f>
        <v>0</v>
      </c>
      <c r="AE151" s="258">
        <f>AE156+AE159+AE162</f>
        <v>0</v>
      </c>
      <c r="AF151" s="258">
        <f>AF156+AF159+AF162</f>
        <v>3646519</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3646519</v>
      </c>
      <c r="AS151" s="258">
        <f>AS156+AS159+AS162</f>
        <v>0</v>
      </c>
      <c r="AT151" s="258">
        <f>AT156+AT159+AT162</f>
        <v>16517595.4</v>
      </c>
      <c r="AU151" s="258">
        <f t="shared" ref="AU151:BB151" si="99">AU156+AU159+AU162</f>
        <v>16517595</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6'!AH152*'1. Standard_Cost'!$C$27+'Incremental_Cost Year 6'!AI152*'1. Standard_Cost'!$D$27+'Incremental_Cost Year 6'!AJ152+'Incremental_Cost Year 6'!AL152+AK152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109.2"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6'!AH153*'1. Standard_Cost'!$C$27+'Incremental_Cost Year 6'!AI153*'1. Standard_Cost'!$D$27+'Incremental_Cost Year 6'!AJ153+'Incremental_Cost Year 6'!AL153+AK153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62.4"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6'!AH154*'1. Standard_Cost'!$C$27+'Incremental_Cost Year 6'!AI154*'1. Standard_Cost'!$D$27+'Incremental_Cost Year 6'!AJ154+'Incremental_Cost Year 6'!AL154+AK154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124.8"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6'!AH155*'1. Standard_Cost'!$C$27+'Incremental_Cost Year 6'!AI155*'1. Standard_Cost'!$D$27+'Incremental_Cost Year 6'!AJ155+'Incremental_Cost Year 6'!AL155+AK155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46.8"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6'!AH157*'1. Standard_Cost'!$C$27+'Incremental_Cost Year 6'!AI157*'1. Standard_Cost'!$D$27+'Incremental_Cost Year 6'!AJ157+'Incremental_Cost Year 6'!AL157+AK157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6'!AH158*'1. Standard_Cost'!$C$27+'Incremental_Cost Year 6'!AI158*'1. Standard_Cost'!$D$27+'Incremental_Cost Year 6'!AJ158+'Incremental_Cost Year 6'!AL158+AK158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93.6"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6'!AH160*'1. Standard_Cost'!$C$27+'Incremental_Cost Year 6'!AI160*'1. Standard_Cost'!$D$27+'Incremental_Cost Year 6'!AJ160+'Incremental_Cost Year 6'!AL160+AK160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3646519</v>
      </c>
      <c r="AD161" s="129"/>
      <c r="AE161" s="127"/>
      <c r="AF161" s="127">
        <f>SUM(AE161,AD161,AC161,AB161,Y161,U161,T161,S161,R161)</f>
        <v>3646519</v>
      </c>
      <c r="AG161" s="126"/>
      <c r="AH161" s="126"/>
      <c r="AI161" s="126"/>
      <c r="AJ161" s="130"/>
      <c r="AK161" s="130"/>
      <c r="AL161" s="130"/>
      <c r="AM161" s="127">
        <f>AG161*'1. Standard_Cost'!$B$27+'Incremental_Cost Year 6'!AH161*'1. Standard_Cost'!$C$27+'Incremental_Cost Year 6'!AI161*'1. Standard_Cost'!$D$27+'Incremental_Cost Year 6'!AJ161+'Incremental_Cost Year 6'!AL161+AK161</f>
        <v>0</v>
      </c>
      <c r="AN161" s="127">
        <f>AM161*'1. Standard_Cost'!$C$31</f>
        <v>0</v>
      </c>
      <c r="AO161" s="130"/>
      <c r="AP161" s="256"/>
      <c r="AQ161" s="171">
        <f>L161+M161</f>
        <v>12871076.4</v>
      </c>
      <c r="AR161" s="171">
        <f>AF161</f>
        <v>3646519</v>
      </c>
      <c r="AS161" s="171">
        <f>AM161+AN161</f>
        <v>0</v>
      </c>
      <c r="AT161" s="171">
        <f>SUM(AQ161,AR161,AS161)</f>
        <v>16517595.4</v>
      </c>
      <c r="AU161" s="250">
        <v>16517595</v>
      </c>
      <c r="AV161" s="250"/>
      <c r="AW161" s="250"/>
      <c r="AX161" s="250"/>
      <c r="AY161" s="250"/>
      <c r="AZ161" s="250"/>
      <c r="BA161" s="250"/>
      <c r="BB161" s="251">
        <f t="shared" si="104"/>
        <v>-0.40000000037252903</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3646519</v>
      </c>
      <c r="AD162" s="127">
        <f>SUM(AD160:AD161)</f>
        <v>0</v>
      </c>
      <c r="AE162" s="127">
        <f>SUM(AE160:AE161)</f>
        <v>0</v>
      </c>
      <c r="AF162" s="127">
        <f>SUM(AF160:AF161)</f>
        <v>3646519</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3646519</v>
      </c>
      <c r="AS162" s="175">
        <f>SUM(AS160:AS161)</f>
        <v>0</v>
      </c>
      <c r="AT162" s="175">
        <f>SUM(AT160:AT161)</f>
        <v>16517595.4</v>
      </c>
      <c r="AU162" s="175">
        <f t="shared" ref="AU162:BA162" si="105">SUM(AU160:AU161)</f>
        <v>16517595</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5323003755</v>
      </c>
      <c r="AD163" s="258">
        <f>AD168+AD178+AD181</f>
        <v>0</v>
      </c>
      <c r="AE163" s="258">
        <f>AE168+AE178+AE181</f>
        <v>28151</v>
      </c>
      <c r="AF163" s="258">
        <f>AF168+AF178+AF181</f>
        <v>5323031906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5323031906</v>
      </c>
      <c r="AS163" s="261">
        <f>AS168+AS178+AS181</f>
        <v>0</v>
      </c>
      <c r="AT163" s="261">
        <f>AT168+AT178+AT181</f>
        <v>5832687296.8999996</v>
      </c>
      <c r="AU163" s="261">
        <f t="shared" ref="AU163:BB163" si="106">AU168+AU178+AU181</f>
        <v>5832687297.1999998</v>
      </c>
      <c r="AV163" s="261">
        <f t="shared" si="106"/>
        <v>0</v>
      </c>
      <c r="AW163" s="261">
        <f t="shared" si="106"/>
        <v>0</v>
      </c>
      <c r="AX163" s="261">
        <f t="shared" si="106"/>
        <v>0</v>
      </c>
      <c r="AY163" s="261">
        <f t="shared" si="106"/>
        <v>0</v>
      </c>
      <c r="AZ163" s="261">
        <f t="shared" si="106"/>
        <v>0</v>
      </c>
      <c r="BA163" s="261">
        <f t="shared" si="106"/>
        <v>0</v>
      </c>
      <c r="BB163" s="261">
        <f t="shared" si="106"/>
        <v>0.30000000004656613</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6'!AH164*'1. Standard_Cost'!$C$27+'Incremental_Cost Year 6'!AI164*'1. Standard_Cost'!$D$27+'Incremental_Cost Year 6'!AJ164+'Incremental_Cost Year 6'!AL164+AK164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6'!AH165*'1. Standard_Cost'!$C$27+'Incremental_Cost Year 6'!AI165*'1. Standard_Cost'!$D$27+'Incremental_Cost Year 6'!AJ165+'Incremental_Cost Year 6'!AL165+AK165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6'!AH166*'1. Standard_Cost'!$C$27+'Incremental_Cost Year 6'!AI166*'1. Standard_Cost'!$D$27+'Incremental_Cost Year 6'!AJ166+'Incremental_Cost Year 6'!AL166+AK166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2"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788000000</v>
      </c>
      <c r="AD167" s="129"/>
      <c r="AE167" s="127"/>
      <c r="AF167" s="127">
        <f>SUM(AE167,AD167,AC167,AB167,Y167,U167,T167,S167,R167)</f>
        <v>788000000</v>
      </c>
      <c r="AG167" s="126"/>
      <c r="AH167" s="126"/>
      <c r="AI167" s="126"/>
      <c r="AJ167" s="130"/>
      <c r="AK167" s="130"/>
      <c r="AL167" s="130"/>
      <c r="AM167" s="127">
        <f>AG167*'1. Standard_Cost'!$B$27+'Incremental_Cost Year 6'!AH167*'1. Standard_Cost'!$C$27+'Incremental_Cost Year 6'!AI167*'1. Standard_Cost'!$D$27+'Incremental_Cost Year 6'!AJ167+'Incremental_Cost Year 6'!AL167+AK167</f>
        <v>0</v>
      </c>
      <c r="AN167" s="127">
        <f>AM167*'1. Standard_Cost'!$C$31</f>
        <v>0</v>
      </c>
      <c r="AO167" s="130"/>
      <c r="AP167" s="256"/>
      <c r="AQ167" s="171">
        <f>L167+M167</f>
        <v>450067554</v>
      </c>
      <c r="AR167" s="171">
        <f>AF167</f>
        <v>788000000</v>
      </c>
      <c r="AS167" s="171">
        <f>AM167+AN167</f>
        <v>0</v>
      </c>
      <c r="AT167" s="171">
        <f>SUM(AQ167,AR167,AS167)</f>
        <v>1238067554</v>
      </c>
      <c r="AU167" s="250">
        <v>1238067554</v>
      </c>
      <c r="AV167" s="250"/>
      <c r="AW167" s="250"/>
      <c r="AX167" s="250"/>
      <c r="AY167" s="250"/>
      <c r="AZ167" s="250"/>
      <c r="BA167" s="250"/>
      <c r="BB167" s="251">
        <f t="shared" si="107"/>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788000000</v>
      </c>
      <c r="AD168" s="127">
        <f>SUM(AD164:AD167)</f>
        <v>0</v>
      </c>
      <c r="AE168" s="127">
        <f>SUM(AE164:AE167)</f>
        <v>0</v>
      </c>
      <c r="AF168" s="127">
        <f>SUM(AF164:AF167)</f>
        <v>788000000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788000000</v>
      </c>
      <c r="AS168" s="175">
        <f>SUM(AS164:AS167)</f>
        <v>0</v>
      </c>
      <c r="AT168" s="175">
        <f>SUM(AT164:AT167)</f>
        <v>1238067554</v>
      </c>
      <c r="AU168" s="175">
        <f t="shared" ref="AU168:BA168" si="108">SUM(AU164:AU167)</f>
        <v>1238067554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c r="AF169" s="127">
        <f t="shared" ref="AF169:AF177" si="109">SUM(AE169,AD169,AC169,AB169,Y169,U169,T169,S169,R169)</f>
        <v>1320223000</v>
      </c>
      <c r="AG169" s="126"/>
      <c r="AH169" s="126"/>
      <c r="AI169" s="126"/>
      <c r="AJ169" s="130"/>
      <c r="AK169" s="130"/>
      <c r="AL169" s="130"/>
      <c r="AM169" s="127">
        <f>AG169*'1. Standard_Cost'!$B$27+'Incremental_Cost Year 6'!AH169*'1. Standard_Cost'!$C$27+'Incremental_Cost Year 6'!AI169*'1. Standard_Cost'!$D$27+'Incremental_Cost Year 6'!AJ169+'Incremental_Cost Year 6'!AL169+AK169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c r="AF170" s="127">
        <f t="shared" si="109"/>
        <v>946000000</v>
      </c>
      <c r="AG170" s="126"/>
      <c r="AH170" s="126"/>
      <c r="AI170" s="126"/>
      <c r="AJ170" s="130"/>
      <c r="AK170" s="130"/>
      <c r="AL170" s="130"/>
      <c r="AM170" s="127">
        <f>AG170*'1. Standard_Cost'!$B$27+'Incremental_Cost Year 6'!AH170*'1. Standard_Cost'!$C$27+'Incremental_Cost Year 6'!AI170*'1. Standard_Cost'!$D$27+'Incremental_Cost Year 6'!AJ170+'Incremental_Cost Year 6'!AL170+AK170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c r="AF171" s="127">
        <f t="shared" si="109"/>
        <v>1790000000</v>
      </c>
      <c r="AG171" s="126"/>
      <c r="AH171" s="126"/>
      <c r="AI171" s="126"/>
      <c r="AJ171" s="130"/>
      <c r="AK171" s="130"/>
      <c r="AL171" s="130"/>
      <c r="AM171" s="127">
        <f>AG171*'1. Standard_Cost'!$B$27+'Incremental_Cost Year 6'!AH171*'1. Standard_Cost'!$C$27+'Incremental_Cost Year 6'!AI171*'1. Standard_Cost'!$D$27+'Incremental_Cost Year 6'!AJ171+'Incremental_Cost Year 6'!AL171+AK171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c r="AK172" s="130"/>
      <c r="AL172" s="130"/>
      <c r="AM172" s="127">
        <f>AG172*'1. Standard_Cost'!$B$27+'Incremental_Cost Year 6'!AH172*'1. Standard_Cost'!$C$27+'Incremental_Cost Year 6'!AI172*'1. Standard_Cost'!$D$27+'Incremental_Cost Year 6'!AJ172+'Incremental_Cost Year 6'!AL172+AK172</f>
        <v>0</v>
      </c>
      <c r="AN172" s="127">
        <f>AM172*'1. Standard_Cost'!$C$31</f>
        <v>0</v>
      </c>
      <c r="AO172" s="130"/>
      <c r="AP172" s="256"/>
      <c r="AQ172" s="171">
        <f t="shared" si="110"/>
        <v>0</v>
      </c>
      <c r="AR172" s="171">
        <f t="shared" si="111"/>
        <v>0</v>
      </c>
      <c r="AS172" s="171">
        <f t="shared" si="112"/>
        <v>0</v>
      </c>
      <c r="AT172" s="171">
        <f t="shared" si="113"/>
        <v>0</v>
      </c>
      <c r="AU172" s="250"/>
      <c r="AV172" s="250"/>
      <c r="AW172" s="250"/>
      <c r="AX172" s="250"/>
      <c r="AY172" s="250"/>
      <c r="AZ172" s="250"/>
      <c r="BA172" s="250"/>
      <c r="BB172" s="251">
        <f t="shared" si="114"/>
        <v>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458640000</v>
      </c>
      <c r="AD173" s="129"/>
      <c r="AE173" s="127"/>
      <c r="AF173" s="127">
        <f t="shared" si="109"/>
        <v>458640000</v>
      </c>
      <c r="AG173" s="126"/>
      <c r="AH173" s="126"/>
      <c r="AI173" s="126"/>
      <c r="AJ173" s="130"/>
      <c r="AK173" s="130"/>
      <c r="AL173" s="130"/>
      <c r="AM173" s="127">
        <f>AG173*'1. Standard_Cost'!$B$27+'Incremental_Cost Year 6'!AH173*'1. Standard_Cost'!$C$27+'Incremental_Cost Year 6'!AI173*'1. Standard_Cost'!$D$27+'Incremental_Cost Year 6'!AJ173+'Incremental_Cost Year 6'!AL173+AK173</f>
        <v>0</v>
      </c>
      <c r="AN173" s="127">
        <f>AM173*'1. Standard_Cost'!$C$31</f>
        <v>0</v>
      </c>
      <c r="AO173" s="130"/>
      <c r="AP173" s="256"/>
      <c r="AQ173" s="171">
        <f t="shared" si="110"/>
        <v>58414885.200000003</v>
      </c>
      <c r="AR173" s="171">
        <f t="shared" si="111"/>
        <v>458640000</v>
      </c>
      <c r="AS173" s="171">
        <f t="shared" si="112"/>
        <v>0</v>
      </c>
      <c r="AT173" s="171">
        <f t="shared" si="113"/>
        <v>517054885.19999999</v>
      </c>
      <c r="AU173" s="250">
        <v>517054885.19999999</v>
      </c>
      <c r="AV173" s="250"/>
      <c r="AW173" s="250"/>
      <c r="AX173" s="250"/>
      <c r="AY173" s="250"/>
      <c r="AZ173" s="250"/>
      <c r="BA173" s="250"/>
      <c r="BB173" s="251">
        <f t="shared" si="114"/>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6'!AH174*'1. Standard_Cost'!$C$27+'Incremental_Cost Year 6'!AI174*'1. Standard_Cost'!$D$27+'Incremental_Cost Year 6'!AJ174+'Incremental_Cost Year 6'!AL174+AK174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6.8"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6'!AH175*'1. Standard_Cost'!$C$27+'Incremental_Cost Year 6'!AI175*'1. Standard_Cost'!$D$27+'Incremental_Cost Year 6'!AJ175+'Incremental_Cost Year 6'!AL175+AK175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6'!AH176*'1. Standard_Cost'!$C$27+'Incremental_Cost Year 6'!AI176*'1. Standard_Cost'!$D$27+'Incremental_Cost Year 6'!AJ176+'Incremental_Cost Year 6'!AL176+AK176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09"/>
        <v>20000000</v>
      </c>
      <c r="AG177" s="126"/>
      <c r="AH177" s="126"/>
      <c r="AI177" s="126"/>
      <c r="AJ177" s="130"/>
      <c r="AK177" s="130"/>
      <c r="AL177" s="130"/>
      <c r="AM177" s="127">
        <f>AG177*'1. Standard_Cost'!$B$27+'Incremental_Cost Year 6'!AH177*'1. Standard_Cost'!$C$27+'Incremental_Cost Year 6'!AI177*'1. Standard_Cost'!$D$27+'Incremental_Cost Year 6'!AJ177+'Incremental_Cost Year 6'!AL177+AK177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4535003755</v>
      </c>
      <c r="AD178" s="127">
        <f>SUM(AD169:AD177)</f>
        <v>0</v>
      </c>
      <c r="AE178" s="127">
        <f>SUM(AE169:AE177)</f>
        <v>28151</v>
      </c>
      <c r="AF178" s="127">
        <f>SUM(AF169:AF177)</f>
        <v>4535031906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4535031906</v>
      </c>
      <c r="AS178" s="175">
        <f>SUM(AS169:AS177)</f>
        <v>0</v>
      </c>
      <c r="AT178" s="175">
        <f>SUM(AT169:AT177)</f>
        <v>4594619742.8999996</v>
      </c>
      <c r="AU178" s="175">
        <f t="shared" ref="AU178:BA178" si="115">SUM(AU169:AU177)</f>
        <v>4594619743.1999998</v>
      </c>
      <c r="AV178" s="175">
        <f t="shared" si="115"/>
        <v>0</v>
      </c>
      <c r="AW178" s="175">
        <f t="shared" si="115"/>
        <v>0</v>
      </c>
      <c r="AX178" s="175">
        <f t="shared" si="115"/>
        <v>0</v>
      </c>
      <c r="AY178" s="175">
        <f t="shared" si="115"/>
        <v>0</v>
      </c>
      <c r="AZ178" s="175">
        <f t="shared" si="115"/>
        <v>0</v>
      </c>
      <c r="BA178" s="175">
        <f t="shared" si="115"/>
        <v>0</v>
      </c>
      <c r="BB178" s="175">
        <f>SUM(BB169:BB177)</f>
        <v>0.30000000004656613</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6'!AH179*'1. Standard_Cost'!$C$27+'Incremental_Cost Year 6'!AI179*'1. Standard_Cost'!$D$27+'Incremental_Cost Year 6'!AJ179+'Incremental_Cost Year 6'!AL179+AK179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3.6"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6'!AH180*'1. Standard_Cost'!$C$27+'Incremental_Cost Year 6'!AI180*'1. Standard_Cost'!$D$27+'Incremental_Cost Year 6'!AJ180+'Incremental_Cost Year 6'!AL180+AK180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10564464100</v>
      </c>
      <c r="M182" s="258">
        <f>M190+M193+M196</f>
        <v>1764265504.6999998</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9407538000</v>
      </c>
      <c r="AD182" s="258">
        <f>AD190+AD193+AD196</f>
        <v>0</v>
      </c>
      <c r="AE182" s="258">
        <f>AE190+AE193+AE196</f>
        <v>1880049000</v>
      </c>
      <c r="AF182" s="258">
        <f>AF190+AF193+AF196</f>
        <v>11287587000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12328729604.700001</v>
      </c>
      <c r="AR182" s="261">
        <f>AR190+AR193+AR196</f>
        <v>11287587000</v>
      </c>
      <c r="AS182" s="261">
        <f>AS190+AS193+AS196</f>
        <v>0</v>
      </c>
      <c r="AT182" s="261">
        <f>AT190+AT193+AT196</f>
        <v>23616316604.699997</v>
      </c>
      <c r="AU182" s="261">
        <f t="shared" ref="AU182:BA182" si="118">AU190+AU193+AU196</f>
        <v>21816316605</v>
      </c>
      <c r="AV182" s="261">
        <f t="shared" si="118"/>
        <v>0</v>
      </c>
      <c r="AW182" s="261">
        <f t="shared" si="118"/>
        <v>0</v>
      </c>
      <c r="AX182" s="261">
        <f t="shared" si="118"/>
        <v>0</v>
      </c>
      <c r="AY182" s="261">
        <f t="shared" si="118"/>
        <v>0</v>
      </c>
      <c r="AZ182" s="261">
        <f t="shared" si="118"/>
        <v>0</v>
      </c>
      <c r="BA182" s="261">
        <f t="shared" si="118"/>
        <v>0</v>
      </c>
      <c r="BB182" s="261">
        <f>BB190+BB193+BB196</f>
        <v>-1799999999.6999998</v>
      </c>
      <c r="BC182" s="184"/>
      <c r="BD182" s="184"/>
      <c r="BE182" s="184"/>
      <c r="BF182" s="184"/>
    </row>
    <row r="183" spans="1:58" ht="93.6" outlineLevel="2">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9400000000</v>
      </c>
      <c r="AD183" s="129"/>
      <c r="AE183" s="127">
        <f>SUM(AD183,AC183,AB183,Y183,U183,T183,S183,R183)*'1. Standard_Cost'!$B$31</f>
        <v>1880000000</v>
      </c>
      <c r="AF183" s="127">
        <f t="shared" ref="AF183:AF189" si="119">SUM(AE183,AD183,AC183,AB183,Y183,U183,T183,S183,R183)</f>
        <v>11280000000</v>
      </c>
      <c r="AG183" s="126"/>
      <c r="AH183" s="126"/>
      <c r="AI183" s="126"/>
      <c r="AJ183" s="130"/>
      <c r="AK183" s="130"/>
      <c r="AL183" s="130"/>
      <c r="AM183" s="127">
        <f>AG183*'1. Standard_Cost'!$B$27+'Incremental_Cost Year 6'!AH183*'1. Standard_Cost'!$C$27+'Incremental_Cost Year 6'!AI183*'1. Standard_Cost'!$D$27+'Incremental_Cost Year 6'!AJ183+'Incremental_Cost Year 6'!AL183+AK183</f>
        <v>0</v>
      </c>
      <c r="AN183" s="127">
        <f>AM183*'1. Standard_Cost'!$C$31</f>
        <v>0</v>
      </c>
      <c r="AO183" s="130"/>
      <c r="AP183" s="256"/>
      <c r="AQ183" s="171">
        <f t="shared" ref="AQ183:AQ189" si="120">L183+M183</f>
        <v>12305615886</v>
      </c>
      <c r="AR183" s="171">
        <f t="shared" ref="AR183:AR189" si="121">AF183</f>
        <v>11280000000</v>
      </c>
      <c r="AS183" s="171">
        <f t="shared" ref="AS183:AS189" si="122">AM183+AN183</f>
        <v>0</v>
      </c>
      <c r="AT183" s="171">
        <f t="shared" ref="AT183:AT189" si="123">SUM(AQ183,AR183,AS183)</f>
        <v>23585615886</v>
      </c>
      <c r="AU183" s="250">
        <v>21785615886</v>
      </c>
      <c r="AV183" s="250"/>
      <c r="AW183" s="250"/>
      <c r="AX183" s="250"/>
      <c r="AY183" s="250"/>
      <c r="AZ183" s="250"/>
      <c r="BA183" s="250"/>
      <c r="BB183" s="251">
        <f t="shared" ref="BB183:BB189" si="124">SUM(AU183:BA183)-AT183</f>
        <v>-1800000000</v>
      </c>
      <c r="BC183" s="169"/>
      <c r="BD183" s="169"/>
      <c r="BE183" s="169"/>
      <c r="BF183" s="169"/>
    </row>
    <row r="184" spans="1:58" ht="78" outlineLevel="2">
      <c r="A184" s="115"/>
      <c r="B184" s="200"/>
      <c r="C184" s="330"/>
      <c r="D184" s="343"/>
      <c r="E184" s="328"/>
      <c r="F184" s="328"/>
      <c r="G184" s="328"/>
      <c r="H184" s="213" t="s">
        <v>543</v>
      </c>
      <c r="I184" s="130"/>
      <c r="J184" s="126"/>
      <c r="K184" s="126"/>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6'!AH184*'1. Standard_Cost'!$C$27+'Incremental_Cost Year 6'!AI184*'1. Standard_Cost'!$D$27+'Incremental_Cost Year 6'!AJ184+'Incremental_Cost Year 6'!AL184+AK184</f>
        <v>0</v>
      </c>
      <c r="AN184" s="127">
        <f>AM184*'1. Standard_Cost'!$C$31</f>
        <v>0</v>
      </c>
      <c r="AO184" s="130"/>
      <c r="AP184" s="256"/>
      <c r="AQ184" s="171">
        <f t="shared" si="120"/>
        <v>0</v>
      </c>
      <c r="AR184" s="171">
        <f t="shared" si="121"/>
        <v>0</v>
      </c>
      <c r="AS184" s="171">
        <f t="shared" si="122"/>
        <v>0</v>
      </c>
      <c r="AT184" s="171">
        <f t="shared" si="123"/>
        <v>0</v>
      </c>
      <c r="AU184" s="250"/>
      <c r="AV184" s="250"/>
      <c r="AW184" s="250"/>
      <c r="AX184" s="250"/>
      <c r="AY184" s="250"/>
      <c r="AZ184" s="250"/>
      <c r="BA184" s="250"/>
      <c r="BB184" s="251">
        <f t="shared" si="124"/>
        <v>0</v>
      </c>
      <c r="BC184" s="169"/>
      <c r="BD184" s="169"/>
      <c r="BE184" s="169"/>
      <c r="BF184" s="169"/>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6'!AH185*'1. Standard_Cost'!$C$27+'Incremental_Cost Year 6'!AI185*'1. Standard_Cost'!$D$27+'Incremental_Cost Year 6'!AJ185+'Incremental_Cost Year 6'!AL185+AK185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78"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6'!AH186*'1. Standard_Cost'!$C$27+'Incremental_Cost Year 6'!AI186*'1. Standard_Cost'!$D$27+'Incremental_Cost Year 6'!AJ186+'Incremental_Cost Year 6'!AL186+AK186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78" outlineLevel="2">
      <c r="A187" s="115"/>
      <c r="B187" s="200"/>
      <c r="C187" s="330"/>
      <c r="D187" s="343"/>
      <c r="E187" s="328"/>
      <c r="F187" s="328"/>
      <c r="G187" s="328"/>
      <c r="H187" s="199" t="s">
        <v>493</v>
      </c>
      <c r="I187" s="130" t="s">
        <v>5</v>
      </c>
      <c r="J187" s="126">
        <v>2</v>
      </c>
      <c r="K187" s="126">
        <v>7</v>
      </c>
      <c r="L187" s="125">
        <f>IF(I187&lt;&gt;0,((VLOOKUP(I187,'1. Standard_Cost'!$B$4:$D$11,2)+VLOOKUP(I187,'1. Standard_Cost'!$B$4:$D$11,3))*J187*K187),"0")</f>
        <v>989800</v>
      </c>
      <c r="M187" s="125">
        <f>L187*'1. Standard_Cost'!$F$4</f>
        <v>165296.6</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v>120000</v>
      </c>
      <c r="AD187" s="129"/>
      <c r="AE187" s="127">
        <f>SUM(AD187,AC187,AB187,Y187,U187,T187,S187,R187)*'1. Standard_Cost'!$B$31</f>
        <v>24000</v>
      </c>
      <c r="AF187" s="127">
        <f t="shared" si="119"/>
        <v>144000</v>
      </c>
      <c r="AG187" s="126"/>
      <c r="AH187" s="126"/>
      <c r="AI187" s="126"/>
      <c r="AJ187" s="130"/>
      <c r="AK187" s="130"/>
      <c r="AL187" s="130"/>
      <c r="AM187" s="127">
        <f>AG187*'1. Standard_Cost'!$B$27+'Incremental_Cost Year 6'!AH187*'1. Standard_Cost'!$C$27+'Incremental_Cost Year 6'!AI187*'1. Standard_Cost'!$D$27+'Incremental_Cost Year 6'!AJ187+'Incremental_Cost Year 6'!AL187+AK187</f>
        <v>0</v>
      </c>
      <c r="AN187" s="127">
        <f>AM187*'1. Standard_Cost'!$C$31</f>
        <v>0</v>
      </c>
      <c r="AO187" s="130"/>
      <c r="AP187" s="256"/>
      <c r="AQ187" s="171">
        <f t="shared" si="120"/>
        <v>1155096.6000000001</v>
      </c>
      <c r="AR187" s="171">
        <f t="shared" si="121"/>
        <v>144000</v>
      </c>
      <c r="AS187" s="171">
        <f t="shared" si="122"/>
        <v>0</v>
      </c>
      <c r="AT187" s="171">
        <f t="shared" si="123"/>
        <v>1299096.6000000001</v>
      </c>
      <c r="AU187" s="250">
        <v>1299097</v>
      </c>
      <c r="AV187" s="250"/>
      <c r="AW187" s="250"/>
      <c r="AX187" s="250"/>
      <c r="AY187" s="250"/>
      <c r="AZ187" s="250"/>
      <c r="BA187" s="250"/>
      <c r="BB187" s="251">
        <f t="shared" si="124"/>
        <v>0.39999999990686774</v>
      </c>
      <c r="BC187" s="169"/>
      <c r="BD187" s="169"/>
      <c r="BE187" s="169"/>
      <c r="BF187" s="169"/>
    </row>
    <row r="188" spans="1:58"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6'!AH188*'1. Standard_Cost'!$C$27+'Incremental_Cost Year 6'!AI188*'1. Standard_Cost'!$D$27+'Incremental_Cost Year 6'!AJ188+'Incremental_Cost Year 6'!AL188+AK188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46.8"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6'!AH189*'1. Standard_Cost'!$C$27+'Incremental_Cost Year 6'!AI189*'1. Standard_Cost'!$D$27+'Incremental_Cost Year 6'!AJ189+'Incremental_Cost Year 6'!AL189+AK189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10545647800</v>
      </c>
      <c r="M190" s="127">
        <f>SUM(M183:M189)</f>
        <v>1761123182.5999999</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9400120000</v>
      </c>
      <c r="AD190" s="127">
        <f>SUM(AD183:AD188)</f>
        <v>0</v>
      </c>
      <c r="AE190" s="127">
        <f>SUM(AE183:AE189)</f>
        <v>1880024000</v>
      </c>
      <c r="AF190" s="127">
        <f>SUM(AF183:AF189)</f>
        <v>11280144000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12306770982.6</v>
      </c>
      <c r="AR190" s="175">
        <f>SUM(AR183:AR189)</f>
        <v>11280144000</v>
      </c>
      <c r="AS190" s="175">
        <f>SUM(AS183:AS189)</f>
        <v>0</v>
      </c>
      <c r="AT190" s="175">
        <f>SUM(AT183:AT189)</f>
        <v>23586914982.599998</v>
      </c>
      <c r="AU190" s="175">
        <f t="shared" ref="AU190:BA190" si="125">SUM(AU183:AU188)</f>
        <v>21786914983</v>
      </c>
      <c r="AV190" s="175">
        <f t="shared" si="125"/>
        <v>0</v>
      </c>
      <c r="AW190" s="175">
        <f t="shared" si="125"/>
        <v>0</v>
      </c>
      <c r="AX190" s="175">
        <f t="shared" si="125"/>
        <v>0</v>
      </c>
      <c r="AY190" s="175">
        <f t="shared" si="125"/>
        <v>0</v>
      </c>
      <c r="AZ190" s="175">
        <f t="shared" si="125"/>
        <v>0</v>
      </c>
      <c r="BA190" s="175">
        <f t="shared" si="125"/>
        <v>0</v>
      </c>
      <c r="BB190" s="175">
        <f>SUM(BB183:BB189)</f>
        <v>-1799999999.5999999</v>
      </c>
      <c r="BC190" s="169"/>
      <c r="BD190" s="169"/>
      <c r="BE190" s="169"/>
      <c r="BF190" s="169"/>
    </row>
    <row r="191" spans="1:58" ht="46.8"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7293000</v>
      </c>
      <c r="AD191" s="129"/>
      <c r="AE191" s="127"/>
      <c r="AF191" s="127">
        <f>SUM(AE191,AD191,AC191,AB191,Y191,U191,T191,S191,R191)</f>
        <v>7293000</v>
      </c>
      <c r="AG191" s="126"/>
      <c r="AH191" s="126"/>
      <c r="AI191" s="126"/>
      <c r="AJ191" s="130"/>
      <c r="AK191" s="130"/>
      <c r="AL191" s="130"/>
      <c r="AM191" s="127">
        <f>AG191*'1. Standard_Cost'!$B$27+'Incremental_Cost Year 6'!AH191*'1. Standard_Cost'!$C$27+'Incremental_Cost Year 6'!AI191*'1. Standard_Cost'!$D$27+'Incremental_Cost Year 6'!AJ191+'Incremental_Cost Year 6'!AL191+AK191</f>
        <v>0</v>
      </c>
      <c r="AN191" s="127">
        <f>AM191*'1. Standard_Cost'!$C$31</f>
        <v>0</v>
      </c>
      <c r="AO191" s="130"/>
      <c r="AP191" s="256"/>
      <c r="AQ191" s="171">
        <f>L191+M191</f>
        <v>19801656</v>
      </c>
      <c r="AR191" s="171">
        <f>AF191</f>
        <v>7293000</v>
      </c>
      <c r="AS191" s="171">
        <f>AM191+AN191</f>
        <v>0</v>
      </c>
      <c r="AT191" s="171">
        <f>SUM(AQ191,AR191,AS191)</f>
        <v>27094656</v>
      </c>
      <c r="AU191" s="250">
        <v>27094656</v>
      </c>
      <c r="AV191" s="250"/>
      <c r="AW191" s="250"/>
      <c r="AX191" s="250"/>
      <c r="AY191" s="250"/>
      <c r="AZ191" s="250"/>
      <c r="BA191" s="250"/>
      <c r="BB191" s="251">
        <f t="shared" ref="BB191:BB192" si="126">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6'!AH192*'1. Standard_Cost'!$C$27+'Incremental_Cost Year 6'!AI192*'1. Standard_Cost'!$D$27+'Incremental_Cost Year 6'!AJ192+'Incremental_Cost Year 6'!AL192+AK192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7343000</v>
      </c>
      <c r="AD193" s="127">
        <f>SUM(AD191:AD192)</f>
        <v>0</v>
      </c>
      <c r="AE193" s="127">
        <f>SUM(AE191:AE192)</f>
        <v>10000</v>
      </c>
      <c r="AF193" s="127">
        <f>SUM(AF191:AF192)</f>
        <v>7353000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7353000</v>
      </c>
      <c r="AS193" s="175">
        <f>SUM(AS191:AS192)</f>
        <v>0</v>
      </c>
      <c r="AT193" s="175">
        <f>SUM(AT191:AT192)</f>
        <v>28569060</v>
      </c>
      <c r="AU193" s="175">
        <f t="shared" ref="AU193:BA193" si="127">SUM(AU191:AU192)</f>
        <v>28569060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6'!AH194*'1. Standard_Cost'!$C$27+'Incremental_Cost Year 6'!AI194*'1. Standard_Cost'!$D$27+'Incremental_Cost Year 6'!AJ194+'Incremental_Cost Year 6'!AL194+AK194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6.8"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6'!AH195*'1. Standard_Cost'!$C$27+'Incremental_Cost Year 6'!AI195*'1. Standard_Cost'!$D$27+'Incremental_Cost Year 6'!AJ195+'Incremental_Cost Year 6'!AL195+AK195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8"/>
        <v>0</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29">SUM(AU194:AU195)</f>
        <v>832562</v>
      </c>
      <c r="AV196" s="175">
        <f t="shared" si="129"/>
        <v>0</v>
      </c>
      <c r="AW196" s="175">
        <f t="shared" si="129"/>
        <v>0</v>
      </c>
      <c r="AX196" s="175">
        <f t="shared" si="129"/>
        <v>0</v>
      </c>
      <c r="AY196" s="175">
        <f t="shared" si="129"/>
        <v>0</v>
      </c>
      <c r="AZ196" s="175">
        <f t="shared" si="129"/>
        <v>0</v>
      </c>
      <c r="BA196" s="175">
        <f t="shared" si="129"/>
        <v>0</v>
      </c>
      <c r="BB196" s="175">
        <f>SUM(BB194:BB195)</f>
        <v>-9.9999999976716936E-2</v>
      </c>
      <c r="BC196" s="169"/>
      <c r="BD196" s="169"/>
      <c r="BE196" s="169"/>
      <c r="BF196" s="169"/>
    </row>
    <row r="197" spans="1:58" s="170" customFormat="1" ht="15.75" customHeight="1">
      <c r="A197" s="120"/>
      <c r="B197" s="386" t="s">
        <v>243</v>
      </c>
      <c r="C197" s="387"/>
      <c r="D197" s="387"/>
      <c r="E197" s="388"/>
      <c r="F197" s="286"/>
      <c r="G197" s="286"/>
      <c r="H197" s="279"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0">SUM(AU198,AU213,AU221,AU226,AU232,AU238)</f>
        <v>2508121669.8000002</v>
      </c>
      <c r="AV197" s="245">
        <f t="shared" si="130"/>
        <v>0</v>
      </c>
      <c r="AW197" s="245">
        <f t="shared" si="130"/>
        <v>0</v>
      </c>
      <c r="AX197" s="245">
        <f t="shared" si="130"/>
        <v>0</v>
      </c>
      <c r="AY197" s="245">
        <f t="shared" si="130"/>
        <v>0</v>
      </c>
      <c r="AZ197" s="245">
        <f t="shared" si="130"/>
        <v>0</v>
      </c>
      <c r="BA197" s="245">
        <f t="shared" si="130"/>
        <v>0</v>
      </c>
      <c r="BB197" s="245">
        <f t="shared" si="130"/>
        <v>-2080800</v>
      </c>
    </row>
    <row r="198" spans="1:58" s="184" customFormat="1" ht="15.75" customHeight="1">
      <c r="A198" s="143"/>
      <c r="B198" s="332"/>
      <c r="C198" s="389" t="s">
        <v>244</v>
      </c>
      <c r="D198" s="389"/>
      <c r="E198" s="390"/>
      <c r="F198" s="291"/>
      <c r="G198" s="340"/>
      <c r="H198" s="144"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1">SUM(AU203,AU209,AU212)</f>
        <v>0</v>
      </c>
      <c r="AV198" s="261">
        <f t="shared" si="131"/>
        <v>0</v>
      </c>
      <c r="AW198" s="261">
        <f t="shared" si="131"/>
        <v>0</v>
      </c>
      <c r="AX198" s="261">
        <f t="shared" si="131"/>
        <v>0</v>
      </c>
      <c r="AY198" s="261">
        <f t="shared" si="131"/>
        <v>0</v>
      </c>
      <c r="AZ198" s="261">
        <f t="shared" si="131"/>
        <v>0</v>
      </c>
      <c r="BA198" s="261">
        <f t="shared" si="131"/>
        <v>0</v>
      </c>
      <c r="BB198" s="261">
        <f t="shared" si="131"/>
        <v>-2080800</v>
      </c>
    </row>
    <row r="199" spans="1:58" ht="62.4"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6'!AH199*'1. Standard_Cost'!$C$27+'Incremental_Cost Year 6'!AI199*'1. Standard_Cost'!$D$27+'Incremental_Cost Year 6'!AJ199+'Incremental_Cost Year 6'!AL199+AK199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93.6"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6'!AH200*'1. Standard_Cost'!$C$27+'Incremental_Cost Year 6'!AI200*'1. Standard_Cost'!$D$27+'Incremental_Cost Year 6'!AJ200+'Incremental_Cost Year 6'!AL200+AK200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6'!AH201*'1. Standard_Cost'!$C$27+'Incremental_Cost Year 6'!AI201*'1. Standard_Cost'!$D$27+'Incremental_Cost Year 6'!AJ201+'Incremental_Cost Year 6'!AL201+AK201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6'!AH202*'1. Standard_Cost'!$C$27+'Incremental_Cost Year 6'!AI202*'1. Standard_Cost'!$D$27+'Incremental_Cost Year 6'!AJ202+'Incremental_Cost Year 6'!AL202+AK202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6'!AH204*'1. Standard_Cost'!$C$27+'Incremental_Cost Year 6'!AI204*'1. Standard_Cost'!$D$27+'Incremental_Cost Year 6'!AJ204+'Incremental_Cost Year 6'!AL204+AK204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4">SUM(AU204:BA204)-AT204</f>
        <v>0</v>
      </c>
      <c r="BC204" s="169"/>
      <c r="BD204" s="169"/>
      <c r="BE204" s="169"/>
      <c r="BF204" s="169"/>
    </row>
    <row r="205" spans="1:58" ht="46.8"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6'!AH205*'1. Standard_Cost'!$C$27+'Incremental_Cost Year 6'!AI205*'1. Standard_Cost'!$D$27+'Incremental_Cost Year 6'!AJ205+'Incremental_Cost Year 6'!AL205+AK205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4"/>
        <v>0</v>
      </c>
      <c r="BC205" s="169"/>
      <c r="BD205" s="169"/>
      <c r="BE205" s="169"/>
      <c r="BF205" s="169"/>
    </row>
    <row r="206" spans="1:58" ht="62.4"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6'!AH206*'1. Standard_Cost'!$C$27+'Incremental_Cost Year 6'!AI206*'1. Standard_Cost'!$D$27+'Incremental_Cost Year 6'!AJ206+'Incremental_Cost Year 6'!AL206+AK206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4"/>
        <v>0</v>
      </c>
      <c r="BC206" s="169"/>
      <c r="BD206" s="169"/>
      <c r="BE206" s="169"/>
      <c r="BF206" s="169"/>
    </row>
    <row r="207" spans="1:58" ht="62.4"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6'!AH207*'1. Standard_Cost'!$C$27+'Incremental_Cost Year 6'!AI207*'1. Standard_Cost'!$D$27+'Incremental_Cost Year 6'!AJ207+'Incremental_Cost Year 6'!AL207+AK207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4"/>
        <v>0</v>
      </c>
      <c r="BC207" s="169"/>
      <c r="BD207" s="169"/>
      <c r="BE207" s="169"/>
      <c r="BF207" s="169"/>
    </row>
    <row r="208" spans="1:58" ht="62.4"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6'!AH208*'1. Standard_Cost'!$C$27+'Incremental_Cost Year 6'!AI208*'1. Standard_Cost'!$D$27+'Incremental_Cost Year 6'!AJ208+'Incremental_Cost Year 6'!AL208+AK208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4"/>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0</v>
      </c>
      <c r="AD209" s="127">
        <f t="shared" si="136"/>
        <v>0</v>
      </c>
      <c r="AE209" s="127">
        <f t="shared" si="136"/>
        <v>0</v>
      </c>
      <c r="AF209" s="127">
        <f t="shared" si="136"/>
        <v>0</v>
      </c>
      <c r="AG209" s="252"/>
      <c r="AH209" s="252"/>
      <c r="AI209" s="252"/>
      <c r="AJ209" s="127">
        <f t="shared" ref="AJ209:AN209" si="137">SUM(AJ204:AJ208)</f>
        <v>0</v>
      </c>
      <c r="AK209" s="127">
        <f t="shared" si="137"/>
        <v>0</v>
      </c>
      <c r="AL209" s="127">
        <f t="shared" si="137"/>
        <v>0</v>
      </c>
      <c r="AM209" s="127">
        <f t="shared" si="137"/>
        <v>0</v>
      </c>
      <c r="AN209" s="127">
        <f t="shared" si="137"/>
        <v>0</v>
      </c>
      <c r="AO209" s="253"/>
      <c r="AP209" s="254"/>
      <c r="AQ209" s="127">
        <f t="shared" ref="AQ209:BB209" si="138">SUM(AQ204:AQ208)</f>
        <v>0</v>
      </c>
      <c r="AR209" s="127">
        <f t="shared" si="138"/>
        <v>0</v>
      </c>
      <c r="AS209" s="127">
        <f t="shared" si="138"/>
        <v>0</v>
      </c>
      <c r="AT209" s="127">
        <f t="shared" si="138"/>
        <v>0</v>
      </c>
      <c r="AU209" s="127">
        <f t="shared" si="138"/>
        <v>0</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4.8" outlineLevel="2">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6'!AH210*'1. Standard_Cost'!$C$27+'Incremental_Cost Year 6'!AI210*'1. Standard_Cost'!$D$27+'Incremental_Cost Year 6'!AJ210+'Incremental_Cost Year 6'!AL210+AK210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39">SUM(AU210:BA210)-AT210</f>
        <v>0</v>
      </c>
      <c r="BC210" s="169"/>
      <c r="BD210" s="169"/>
      <c r="BE210" s="169"/>
      <c r="BF210" s="169"/>
    </row>
    <row r="211" spans="1:58" ht="124.8"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6'!AH211*'1. Standard_Cost'!$C$27+'Incremental_Cost Year 6'!AI211*'1. Standard_Cost'!$D$27+'Incremental_Cost Year 6'!AJ211+'Incremental_Cost Year 6'!AL211+AK211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39"/>
        <v>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0">SUM(AU210:AU211)</f>
        <v>0</v>
      </c>
      <c r="AV212" s="175">
        <f t="shared" si="140"/>
        <v>0</v>
      </c>
      <c r="AW212" s="175">
        <f t="shared" si="140"/>
        <v>0</v>
      </c>
      <c r="AX212" s="175">
        <f t="shared" si="140"/>
        <v>0</v>
      </c>
      <c r="AY212" s="175">
        <f t="shared" si="140"/>
        <v>0</v>
      </c>
      <c r="AZ212" s="175">
        <f t="shared" si="140"/>
        <v>0</v>
      </c>
      <c r="BA212" s="175">
        <f t="shared" si="140"/>
        <v>0</v>
      </c>
      <c r="BB212" s="175">
        <f t="shared" si="140"/>
        <v>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1">SUM(AU220)</f>
        <v>2425319921.7428575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6'!AH214*'1. Standard_Cost'!$C$27+'Incremental_Cost Year 6'!AI214*'1. Standard_Cost'!$D$27+'Incremental_Cost Year 6'!AJ214+'Incremental_Cost Year 6'!AL214+AK214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6.8"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6'!AH215*'1. Standard_Cost'!$C$27+'Incremental_Cost Year 6'!AI215*'1. Standard_Cost'!$D$27+'Incremental_Cost Year 6'!AJ215+'Incremental_Cost Year 6'!AL215+AK215</f>
        <v>0</v>
      </c>
      <c r="AN215" s="127">
        <f>AM215*'1. Standard_Cost'!$C$31</f>
        <v>0</v>
      </c>
      <c r="AO215" s="130"/>
      <c r="AQ215" s="171">
        <f t="shared" si="143"/>
        <v>0</v>
      </c>
      <c r="AR215" s="171">
        <f t="shared" si="144"/>
        <v>0</v>
      </c>
      <c r="AS215" s="171">
        <f t="shared" si="145"/>
        <v>0</v>
      </c>
      <c r="AT215" s="171">
        <f t="shared" si="146"/>
        <v>0</v>
      </c>
      <c r="AU215" s="250">
        <f>AT215</f>
        <v>0</v>
      </c>
      <c r="AV215" s="250"/>
      <c r="AW215" s="250"/>
      <c r="AX215" s="250"/>
      <c r="AY215" s="250"/>
      <c r="AZ215" s="250"/>
      <c r="BA215" s="250"/>
      <c r="BB215" s="251">
        <f t="shared" si="147"/>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6'!AH216*'1. Standard_Cost'!$C$27+'Incremental_Cost Year 6'!AI216*'1. Standard_Cost'!$D$27+'Incremental_Cost Year 6'!AJ216+'Incremental_Cost Year 6'!AL216+AK216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6'!AH217*'1. Standard_Cost'!$C$27+'Incremental_Cost Year 6'!AI217*'1. Standard_Cost'!$D$27+'Incremental_Cost Year 6'!AJ217+'Incremental_Cost Year 6'!AL217+AK217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6'!AH218*'1. Standard_Cost'!$C$27+'Incremental_Cost Year 6'!AI218*'1. Standard_Cost'!$D$27+'Incremental_Cost Year 6'!AJ218+'Incremental_Cost Year 6'!AL218+AK218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6'!AH219*'1. Standard_Cost'!$C$27+'Incremental_Cost Year 6'!AI219*'1. Standard_Cost'!$D$27+'Incremental_Cost Year 6'!AJ219+'Incremental_Cost Year 6'!AL219+AK219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8">SUM(AU214:AU219)</f>
        <v>2425319921.7428575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6'!AH222*'1. Standard_Cost'!$C$27+'Incremental_Cost Year 6'!AI222*'1. Standard_Cost'!$D$27+'Incremental_Cost Year 6'!AJ222+'Incremental_Cost Year 6'!AL222+AK222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6'!AH223*'1. Standard_Cost'!$C$27+'Incremental_Cost Year 6'!AI223*'1. Standard_Cost'!$D$27+'Incremental_Cost Year 6'!AJ223+'Incremental_Cost Year 6'!AL223+AK223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6'!AH224*'1. Standard_Cost'!$C$27+'Incremental_Cost Year 6'!AI224*'1. Standard_Cost'!$D$27+'Incremental_Cost Year 6'!AJ224+'Incremental_Cost Year 6'!AL224+AK224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2">SUM(AU231)</f>
        <v>82801748.057142854</v>
      </c>
      <c r="AV226" s="261">
        <f t="shared" si="152"/>
        <v>0</v>
      </c>
      <c r="AW226" s="261">
        <f t="shared" si="152"/>
        <v>0</v>
      </c>
      <c r="AX226" s="261">
        <f t="shared" si="152"/>
        <v>0</v>
      </c>
      <c r="AY226" s="261">
        <f t="shared" si="152"/>
        <v>0</v>
      </c>
      <c r="AZ226" s="261">
        <f t="shared" si="152"/>
        <v>0</v>
      </c>
      <c r="BA226" s="261">
        <f t="shared" si="152"/>
        <v>0</v>
      </c>
      <c r="BB226" s="261">
        <f t="shared" si="152"/>
        <v>0</v>
      </c>
    </row>
    <row r="227" spans="1:58" ht="46.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6'!AH227*'1. Standard_Cost'!$C$27+'Incremental_Cost Year 6'!AI227*'1. Standard_Cost'!$D$27+'Incremental_Cost Year 6'!AJ227+'Incremental_Cost Year 6'!AL227+AK227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6'!AH228*'1. Standard_Cost'!$C$27+'Incremental_Cost Year 6'!AI228*'1. Standard_Cost'!$D$27+'Incremental_Cost Year 6'!AJ228+'Incremental_Cost Year 6'!AL228+AK228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6'!AH229*'1. Standard_Cost'!$C$27+'Incremental_Cost Year 6'!AI229*'1. Standard_Cost'!$D$27+'Incremental_Cost Year 6'!AJ229+'Incremental_Cost Year 6'!AL229+AK229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6'!AH230*'1. Standard_Cost'!$C$27+'Incremental_Cost Year 6'!AI230*'1. Standard_Cost'!$D$27+'Incremental_Cost Year 6'!AJ230+'Incremental_Cost Year 6'!AL230+AK230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3"/>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4">SUM(AU227:AU230)</f>
        <v>82801748.057142854</v>
      </c>
      <c r="AV231" s="175">
        <f t="shared" si="154"/>
        <v>0</v>
      </c>
      <c r="AW231" s="175">
        <f t="shared" si="154"/>
        <v>0</v>
      </c>
      <c r="AX231" s="175">
        <f t="shared" si="154"/>
        <v>0</v>
      </c>
      <c r="AY231" s="175">
        <f t="shared" si="154"/>
        <v>0</v>
      </c>
      <c r="AZ231" s="175">
        <f t="shared" si="154"/>
        <v>0</v>
      </c>
      <c r="BA231" s="175">
        <f t="shared" si="154"/>
        <v>0</v>
      </c>
      <c r="BB231" s="175">
        <f t="shared" si="154"/>
        <v>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5">SUM(AU237)</f>
        <v>0</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6'!AH233*'1. Standard_Cost'!$C$27+'Incremental_Cost Year 6'!AI233*'1. Standard_Cost'!$D$27+'Incremental_Cost Year 6'!AJ233+'Incremental_Cost Year 6'!AL233+AK233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93.6"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6'!AH234*'1. Standard_Cost'!$C$27+'Incremental_Cost Year 6'!AI234*'1. Standard_Cost'!$D$27+'Incremental_Cost Year 6'!AJ234+'Incremental_Cost Year 6'!AL234+AK234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93.6"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6'!AH235*'1. Standard_Cost'!$C$27+'Incremental_Cost Year 6'!AI235*'1. Standard_Cost'!$D$27+'Incremental_Cost Year 6'!AJ235+'Incremental_Cost Year 6'!AL235+AK235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6"/>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6'!AH236*'1. Standard_Cost'!$C$27+'Incremental_Cost Year 6'!AI236*'1. Standard_Cost'!$D$27+'Incremental_Cost Year 6'!AJ236+'Incremental_Cost Year 6'!AL236+AK236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6"/>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7">SUM(AU233:AU236)</f>
        <v>0</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6'!AH239*'1. Standard_Cost'!$C$27+'Incremental_Cost Year 6'!AI239*'1. Standard_Cost'!$D$27+'Incremental_Cost Year 6'!AJ239+'Incremental_Cost Year 6'!AL239+AK239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6'!AH240*'1. Standard_Cost'!$C$27+'Incremental_Cost Year 6'!AI240*'1. Standard_Cost'!$D$27+'Incremental_Cost Year 6'!AJ240+'Incremental_Cost Year 6'!AL240+AK240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6'!AH241*'1. Standard_Cost'!$C$27+'Incremental_Cost Year 6'!AI241*'1. Standard_Cost'!$D$27+'Incremental_Cost Year 6'!AJ241+'Incremental_Cost Year 6'!AL241+AK241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3.6"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6'!AH242*'1. Standard_Cost'!$C$27+'Incremental_Cost Year 6'!AI242*'1. Standard_Cost'!$D$27+'Incremental_Cost Year 6'!AJ242+'Incremental_Cost Year 6'!AL242+AK242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c r="A244" s="173"/>
      <c r="B244" s="383" t="s">
        <v>316</v>
      </c>
      <c r="C244" s="384"/>
      <c r="D244" s="384"/>
      <c r="E244" s="385"/>
      <c r="F244" s="367"/>
      <c r="G244" s="367"/>
      <c r="H244" s="188" t="s">
        <v>317</v>
      </c>
      <c r="I244" s="245"/>
      <c r="J244" s="245"/>
      <c r="K244" s="245"/>
      <c r="L244" s="245">
        <f>L245+L259+L269+L277+L284</f>
        <v>35918900</v>
      </c>
      <c r="M244" s="245">
        <f>M245+M259+M269+M277+M284</f>
        <v>5998456.3000000007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2204000</v>
      </c>
      <c r="AC244" s="245">
        <f t="shared" si="161"/>
        <v>77644000</v>
      </c>
      <c r="AD244" s="245">
        <f t="shared" si="161"/>
        <v>283894000</v>
      </c>
      <c r="AE244" s="245">
        <f t="shared" si="161"/>
        <v>19811400</v>
      </c>
      <c r="AF244" s="245">
        <f t="shared" si="161"/>
        <v>392353400</v>
      </c>
      <c r="AG244" s="245"/>
      <c r="AH244" s="245"/>
      <c r="AI244" s="245"/>
      <c r="AJ244" s="245">
        <f>AJ245+AJ259+AJ269+AJ277+AJ284</f>
        <v>0</v>
      </c>
      <c r="AK244" s="245">
        <f>AK245+AK259+AK269+AK277+AK284</f>
        <v>492000000</v>
      </c>
      <c r="AL244" s="245">
        <f>AL245+AL259+AL269+AL277+AL284</f>
        <v>0</v>
      </c>
      <c r="AM244" s="245">
        <f>AM245+AM259+AM269+AM277+AM284</f>
        <v>492000000</v>
      </c>
      <c r="AN244" s="245">
        <f>AN245+AN259+AN269+AN277+AN284</f>
        <v>0</v>
      </c>
      <c r="AO244" s="245"/>
      <c r="AP244" s="244"/>
      <c r="AQ244" s="245">
        <f t="shared" ref="AQ244:BB244" si="162">AQ245+AQ259+AQ269+AQ277+AQ284</f>
        <v>41917356.300000004</v>
      </c>
      <c r="AR244" s="245">
        <f t="shared" si="162"/>
        <v>392353400</v>
      </c>
      <c r="AS244" s="245">
        <f t="shared" si="162"/>
        <v>492000000</v>
      </c>
      <c r="AT244" s="245">
        <f t="shared" si="162"/>
        <v>926270756.29999995</v>
      </c>
      <c r="AU244" s="245">
        <f t="shared" si="162"/>
        <v>67572355.899999991</v>
      </c>
      <c r="AV244" s="245">
        <f t="shared" si="162"/>
        <v>0</v>
      </c>
      <c r="AW244" s="245">
        <f t="shared" si="162"/>
        <v>0</v>
      </c>
      <c r="AX244" s="245">
        <f t="shared" si="162"/>
        <v>0</v>
      </c>
      <c r="AY244" s="245">
        <f t="shared" si="162"/>
        <v>0</v>
      </c>
      <c r="AZ244" s="245">
        <f t="shared" si="162"/>
        <v>0</v>
      </c>
      <c r="BA244" s="245">
        <f t="shared" si="162"/>
        <v>0</v>
      </c>
      <c r="BB244" s="245">
        <f t="shared" si="162"/>
        <v>-858698400.39999998</v>
      </c>
      <c r="BC244" s="170"/>
      <c r="BD244" s="170"/>
      <c r="BE244" s="170"/>
      <c r="BF244" s="170"/>
    </row>
    <row r="245" spans="1:58" ht="12.75" customHeight="1">
      <c r="A245" s="179"/>
      <c r="B245" s="290"/>
      <c r="C245" s="381" t="s">
        <v>318</v>
      </c>
      <c r="D245" s="381"/>
      <c r="E245" s="382"/>
      <c r="F245" s="287"/>
      <c r="G245" s="289"/>
      <c r="H245" s="368"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30750000</v>
      </c>
      <c r="AE245" s="261">
        <f>AE250+AE254+AE258</f>
        <v>1361400</v>
      </c>
      <c r="AF245" s="261">
        <f>AF250+AF254+AF258</f>
        <v>94525400</v>
      </c>
      <c r="AG245" s="271"/>
      <c r="AH245" s="271"/>
      <c r="AI245" s="271"/>
      <c r="AJ245" s="261">
        <f>AJ250+AJ254+AJ258</f>
        <v>0</v>
      </c>
      <c r="AK245" s="261">
        <f>AK250+AK254+AK258</f>
        <v>307500000</v>
      </c>
      <c r="AL245" s="261">
        <f>AL250+AL254+AL258</f>
        <v>0</v>
      </c>
      <c r="AM245" s="261">
        <f>AM250+AM254+AM258</f>
        <v>307500000</v>
      </c>
      <c r="AN245" s="261">
        <f>AN250+AN254+AN258</f>
        <v>0</v>
      </c>
      <c r="AO245" s="272"/>
      <c r="AP245" s="260"/>
      <c r="AQ245" s="261">
        <f t="shared" ref="AQ245:BB245" si="163">AQ250+AQ254+AQ258</f>
        <v>6058130.4000000004</v>
      </c>
      <c r="AR245" s="261">
        <f t="shared" si="163"/>
        <v>94525400</v>
      </c>
      <c r="AS245" s="261">
        <f t="shared" si="163"/>
        <v>307500000</v>
      </c>
      <c r="AT245" s="261">
        <f t="shared" si="163"/>
        <v>408083530.39999998</v>
      </c>
      <c r="AU245" s="261">
        <f t="shared" si="163"/>
        <v>6058130.4000000004</v>
      </c>
      <c r="AV245" s="261">
        <f t="shared" si="163"/>
        <v>0</v>
      </c>
      <c r="AW245" s="261">
        <f t="shared" si="163"/>
        <v>0</v>
      </c>
      <c r="AX245" s="261">
        <f t="shared" si="163"/>
        <v>0</v>
      </c>
      <c r="AY245" s="261">
        <f t="shared" si="163"/>
        <v>0</v>
      </c>
      <c r="AZ245" s="261">
        <f t="shared" si="163"/>
        <v>0</v>
      </c>
      <c r="BA245" s="261">
        <f t="shared" si="163"/>
        <v>0</v>
      </c>
      <c r="BB245" s="261">
        <f t="shared" si="163"/>
        <v>-402025400</v>
      </c>
      <c r="BC245" s="184"/>
      <c r="BD245" s="184"/>
      <c r="BE245" s="184"/>
      <c r="BF245" s="184"/>
    </row>
    <row r="246" spans="1:58" ht="93.6">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v>123000000</v>
      </c>
      <c r="AL246" s="178"/>
      <c r="AM246" s="127">
        <f>AG246*'1. Standard_Cost'!$B$27+'Incremental_Cost Year 6'!AH246*'1. Standard_Cost'!$C$27+'Incremental_Cost Year 6'!AI246*'1. Standard_Cost'!$D$27+'Incremental_Cost Year 6'!AJ246+'Incremental_Cost Year 6'!AL246+AK246</f>
        <v>123000000</v>
      </c>
      <c r="AN246" s="127"/>
      <c r="AO246" s="178"/>
      <c r="AP246" s="256"/>
      <c r="AQ246" s="171">
        <f>L246+M246</f>
        <v>2117404.7999999998</v>
      </c>
      <c r="AR246" s="171">
        <f>AF246</f>
        <v>0</v>
      </c>
      <c r="AS246" s="171">
        <f>AM246+AN246</f>
        <v>123000000</v>
      </c>
      <c r="AT246" s="171">
        <f>SUM(AQ246,AR246,AS246)</f>
        <v>125117404.8</v>
      </c>
      <c r="AU246" s="250">
        <f>AQ246</f>
        <v>2117404.7999999998</v>
      </c>
      <c r="AV246" s="250"/>
      <c r="AW246" s="250"/>
      <c r="AX246" s="250"/>
      <c r="AY246" s="250"/>
      <c r="AZ246" s="250"/>
      <c r="BA246" s="250"/>
      <c r="BB246" s="251">
        <f t="shared" ref="BB246:BB249" si="164">SUM(AU246:BA246)-AT246</f>
        <v>-123000000</v>
      </c>
      <c r="BC246" s="169"/>
      <c r="BD246" s="169"/>
      <c r="BE246" s="169"/>
      <c r="BF246" s="169"/>
    </row>
    <row r="247" spans="1:58" ht="62.4">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6'!AH247*'1. Standard_Cost'!$C$27+'Incremental_Cost Year 6'!AI247*'1. Standard_Cost'!$D$27+'Incremental_Cost Year 6'!AJ247+'Incremental_Cost Year 6'!AL247+AK247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109.2">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6'!AH248*'1. Standard_Cost'!$C$27+'Incremental_Cost Year 6'!AI248*'1. Standard_Cost'!$D$27+'Incremental_Cost Year 6'!AJ248+'Incremental_Cost Year 6'!AL248+AK248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4"/>
        <v>-50000000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6'!AH249*'1. Standard_Cost'!$C$27+'Incremental_Cost Year 6'!AI249*'1. Standard_Cost'!$D$27+'Incremental_Cost Year 6'!AJ249+'Incremental_Cost Year 6'!AL249+AK249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0</v>
      </c>
      <c r="AE250" s="175">
        <f>SUM(AE246:AE249)</f>
        <v>0</v>
      </c>
      <c r="AF250" s="175">
        <f>SUM(AF246:AF249)</f>
        <v>51500000</v>
      </c>
      <c r="AG250" s="273"/>
      <c r="AH250" s="273"/>
      <c r="AI250" s="273"/>
      <c r="AJ250" s="175">
        <f>SUM(AJ246:AJ249)</f>
        <v>0</v>
      </c>
      <c r="AK250" s="175">
        <f>SUM(AK246:AK249)</f>
        <v>123000000</v>
      </c>
      <c r="AL250" s="175">
        <f>SUM(AL246:AL249)</f>
        <v>0</v>
      </c>
      <c r="AM250" s="175">
        <f>SUM(AM246:AM249)</f>
        <v>123000000</v>
      </c>
      <c r="AN250" s="175">
        <f>SUM(AN246:AN249)</f>
        <v>0</v>
      </c>
      <c r="AO250" s="274"/>
      <c r="AP250" s="254"/>
      <c r="AQ250" s="175">
        <f t="shared" ref="AQ250:AT250" si="165">SUM(AQ246:AQ249)</f>
        <v>2293855.1999999997</v>
      </c>
      <c r="AR250" s="175">
        <f t="shared" si="165"/>
        <v>51500000</v>
      </c>
      <c r="AS250" s="175">
        <f t="shared" si="165"/>
        <v>123000000</v>
      </c>
      <c r="AT250" s="175">
        <f t="shared" si="165"/>
        <v>176793855.19999999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-174500000</v>
      </c>
      <c r="BC250" s="169"/>
      <c r="BD250" s="169"/>
      <c r="BE250" s="169"/>
      <c r="BF250" s="169"/>
    </row>
    <row r="251" spans="1:58" ht="62.4">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6'!AH251*'1. Standard_Cost'!$C$27+'Incremental_Cost Year 6'!AI251*'1. Standard_Cost'!$D$27+'Incremental_Cost Year 6'!AJ251+'Incremental_Cost Year 6'!AL251+AK251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187.2">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6'!AH252*'1. Standard_Cost'!$C$27+'Incremental_Cost Year 6'!AI252*'1. Standard_Cost'!$D$27+'Incremental_Cost Year 6'!AJ252+'Incremental_Cost Year 6'!AL252+AK252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7"/>
        <v>-4107000.0000000005</v>
      </c>
      <c r="BC252" s="169"/>
      <c r="BD252" s="169"/>
      <c r="BE252" s="169"/>
      <c r="BF252" s="169"/>
    </row>
    <row r="253" spans="1:58" ht="140.4">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6'!AH253*'1. Standard_Cost'!$C$27+'Incremental_Cost Year 6'!AI253*'1. Standard_Cost'!$D$27+'Incremental_Cost Year 6'!AJ253+'Incremental_Cost Year 6'!AL253+AK253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2117404.7999999998</v>
      </c>
      <c r="AR254" s="175">
        <f t="shared" si="168"/>
        <v>12275400</v>
      </c>
      <c r="AS254" s="175">
        <f t="shared" si="168"/>
        <v>0</v>
      </c>
      <c r="AT254" s="175">
        <f t="shared" si="168"/>
        <v>14392804.800000001</v>
      </c>
      <c r="AU254" s="175">
        <f t="shared" ref="AU254:BB254" si="169">SUM(AU251:AU253)</f>
        <v>2117404.7999999998</v>
      </c>
      <c r="AV254" s="175">
        <f t="shared" si="169"/>
        <v>0</v>
      </c>
      <c r="AW254" s="175">
        <f t="shared" si="169"/>
        <v>0</v>
      </c>
      <c r="AX254" s="175">
        <f t="shared" si="169"/>
        <v>0</v>
      </c>
      <c r="AY254" s="175">
        <f t="shared" si="169"/>
        <v>0</v>
      </c>
      <c r="AZ254" s="175">
        <f t="shared" si="169"/>
        <v>0</v>
      </c>
      <c r="BA254" s="175">
        <f t="shared" si="169"/>
        <v>0</v>
      </c>
      <c r="BB254" s="175">
        <f t="shared" si="169"/>
        <v>-12275400</v>
      </c>
      <c r="BC254" s="169"/>
      <c r="BD254" s="169"/>
      <c r="BE254" s="169"/>
      <c r="BF254" s="169"/>
    </row>
    <row r="255" spans="1:58" ht="78">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6'!AH255*'1. Standard_Cost'!$C$27+'Incremental_Cost Year 6'!AI255*'1. Standard_Cost'!$D$27+'Incremental_Cost Year 6'!AJ255+'Incremental_Cost Year 6'!AL255+AK255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0">SUM(AU255:BA255)-AT255</f>
        <v>-30750000</v>
      </c>
      <c r="BC255" s="169"/>
      <c r="BD255" s="169"/>
      <c r="BE255" s="169"/>
      <c r="BF255" s="169"/>
    </row>
    <row r="256" spans="1:58" ht="78">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6'!AH256*'1. Standard_Cost'!$C$27+'Incremental_Cost Year 6'!AI256*'1. Standard_Cost'!$D$27+'Incremental_Cost Year 6'!AJ256+'Incremental_Cost Year 6'!AL256+AK256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0"/>
        <v>0</v>
      </c>
      <c r="BC256" s="169"/>
      <c r="BD256" s="169"/>
      <c r="BE256" s="169"/>
      <c r="BF256" s="169"/>
    </row>
    <row r="257" spans="1:58" ht="93.6">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v>184500000</v>
      </c>
      <c r="AL257" s="178"/>
      <c r="AM257" s="127">
        <f>AG257*'1. Standard_Cost'!$B$27+'Incremental_Cost Year 6'!AH257*'1. Standard_Cost'!$C$27+'Incremental_Cost Year 6'!AI257*'1. Standard_Cost'!$D$27+'Incremental_Cost Year 6'!AJ257+'Incremental_Cost Year 6'!AL257+AK257</f>
        <v>184500000</v>
      </c>
      <c r="AN257" s="127"/>
      <c r="AO257" s="178"/>
      <c r="AP257" s="256"/>
      <c r="AQ257" s="171">
        <f>L257+M257</f>
        <v>0</v>
      </c>
      <c r="AR257" s="171">
        <f>AF257</f>
        <v>0</v>
      </c>
      <c r="AS257" s="171">
        <f>AM257+AN257</f>
        <v>184500000</v>
      </c>
      <c r="AT257" s="171">
        <f>SUM(AQ257,AR257,AS257)</f>
        <v>184500000</v>
      </c>
      <c r="AU257" s="250"/>
      <c r="AV257" s="250"/>
      <c r="AW257" s="250"/>
      <c r="AX257" s="250"/>
      <c r="AY257" s="250"/>
      <c r="AZ257" s="250"/>
      <c r="BA257" s="250"/>
      <c r="BB257" s="251">
        <f t="shared" si="170"/>
        <v>-184500000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30750000</v>
      </c>
      <c r="AE258" s="175">
        <f>SUM(AE255:AE257)</f>
        <v>0</v>
      </c>
      <c r="AF258" s="175">
        <f>SUM(AF255:AF257)</f>
        <v>30750000</v>
      </c>
      <c r="AG258" s="273"/>
      <c r="AH258" s="273"/>
      <c r="AI258" s="273"/>
      <c r="AJ258" s="175">
        <f>SUM(AJ255:AJ257)</f>
        <v>0</v>
      </c>
      <c r="AK258" s="175">
        <f>SUM(AK255:AK257)</f>
        <v>184500000</v>
      </c>
      <c r="AL258" s="175">
        <f>SUM(AL255:AL257)</f>
        <v>0</v>
      </c>
      <c r="AM258" s="175">
        <f>SUM(AM255:AM257)</f>
        <v>184500000</v>
      </c>
      <c r="AN258" s="175">
        <f>SUM(AN255:AN257)</f>
        <v>0</v>
      </c>
      <c r="AO258" s="274"/>
      <c r="AP258" s="254"/>
      <c r="AQ258" s="175">
        <f t="shared" ref="AQ258:AT258" si="171">SUM(AQ255:AQ257)</f>
        <v>1646870.4</v>
      </c>
      <c r="AR258" s="175">
        <f t="shared" si="171"/>
        <v>30750000</v>
      </c>
      <c r="AS258" s="175">
        <f t="shared" si="171"/>
        <v>184500000</v>
      </c>
      <c r="AT258" s="175">
        <f t="shared" si="171"/>
        <v>216896870.40000001</v>
      </c>
      <c r="AU258" s="175">
        <f t="shared" ref="AU258:BB258" si="172">SUM(AU255:AU257)</f>
        <v>1646870.4</v>
      </c>
      <c r="AV258" s="175">
        <f t="shared" si="172"/>
        <v>0</v>
      </c>
      <c r="AW258" s="175">
        <f t="shared" si="172"/>
        <v>0</v>
      </c>
      <c r="AX258" s="175">
        <f t="shared" si="172"/>
        <v>0</v>
      </c>
      <c r="AY258" s="175">
        <f t="shared" si="172"/>
        <v>0</v>
      </c>
      <c r="AZ258" s="175">
        <f t="shared" si="172"/>
        <v>0</v>
      </c>
      <c r="BA258" s="175">
        <f t="shared" si="172"/>
        <v>0</v>
      </c>
      <c r="BB258" s="175">
        <f t="shared" si="172"/>
        <v>-215250000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22966100</v>
      </c>
      <c r="M259" s="261">
        <f>M263+M268</f>
        <v>3835338.7</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253144000</v>
      </c>
      <c r="AE259" s="261">
        <f>AE263+AE268</f>
        <v>18450000</v>
      </c>
      <c r="AF259" s="261">
        <f>AF263+AF268</f>
        <v>297249000</v>
      </c>
      <c r="AG259" s="271"/>
      <c r="AH259" s="271"/>
      <c r="AI259" s="271"/>
      <c r="AJ259" s="261">
        <f>AJ263+AJ268</f>
        <v>0</v>
      </c>
      <c r="AK259" s="261">
        <f>AK263+AK268</f>
        <v>184500000</v>
      </c>
      <c r="AL259" s="261">
        <f>AL263+AL268</f>
        <v>0</v>
      </c>
      <c r="AM259" s="261">
        <f>AM263+AM268</f>
        <v>184500000</v>
      </c>
      <c r="AN259" s="261">
        <f>AN263+AN268</f>
        <v>0</v>
      </c>
      <c r="AO259" s="272"/>
      <c r="AP259" s="260"/>
      <c r="AQ259" s="261">
        <f t="shared" ref="AQ259:BB259" si="173">AQ263+AQ268</f>
        <v>26801438.699999999</v>
      </c>
      <c r="AR259" s="261">
        <f t="shared" si="173"/>
        <v>297249000</v>
      </c>
      <c r="AS259" s="261">
        <f t="shared" si="173"/>
        <v>184500000</v>
      </c>
      <c r="AT259" s="261">
        <f t="shared" si="173"/>
        <v>508550438.69999999</v>
      </c>
      <c r="AU259" s="261">
        <f t="shared" si="173"/>
        <v>52456438.299999997</v>
      </c>
      <c r="AV259" s="261">
        <f t="shared" si="173"/>
        <v>0</v>
      </c>
      <c r="AW259" s="261">
        <f t="shared" si="173"/>
        <v>0</v>
      </c>
      <c r="AX259" s="261">
        <f t="shared" si="173"/>
        <v>0</v>
      </c>
      <c r="AY259" s="261">
        <f t="shared" si="173"/>
        <v>0</v>
      </c>
      <c r="AZ259" s="261">
        <f t="shared" si="173"/>
        <v>0</v>
      </c>
      <c r="BA259" s="261">
        <f t="shared" si="173"/>
        <v>0</v>
      </c>
      <c r="BB259" s="261">
        <f t="shared" si="173"/>
        <v>-456094000.39999998</v>
      </c>
      <c r="BC259" s="184"/>
      <c r="BD259" s="184"/>
      <c r="BE259" s="184"/>
      <c r="BF259" s="184"/>
    </row>
    <row r="260" spans="1:58" ht="99.75" customHeight="1">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6'!AH260*'1. Standard_Cost'!$C$27+'Incremental_Cost Year 6'!AI260*'1. Standard_Cost'!$D$27+'Incremental_Cost Year 6'!AJ260+'Incremental_Cost Year 6'!AL260+AK260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4">SUM(AU260:BA260)-AT260</f>
        <v>-134685000</v>
      </c>
      <c r="BC260" s="169"/>
      <c r="BD260" s="169"/>
      <c r="BE260" s="169"/>
      <c r="BF260" s="169"/>
    </row>
    <row r="261" spans="1:58" ht="62.4">
      <c r="A261" s="172"/>
      <c r="B261" s="357"/>
      <c r="C261" s="359"/>
      <c r="D261" s="343"/>
      <c r="E261" s="328"/>
      <c r="F261" s="328"/>
      <c r="G261" s="328"/>
      <c r="H261" s="199" t="s">
        <v>337</v>
      </c>
      <c r="I261" s="178" t="s">
        <v>4</v>
      </c>
      <c r="J261" s="174">
        <v>1</v>
      </c>
      <c r="K261" s="174">
        <v>2</v>
      </c>
      <c r="L261" s="125">
        <f>IF(I261&lt;&gt;0,((VLOOKUP(I261,'1. Standard_Cost'!$B$4:$D$11,2)+VLOOKUP(I261,'1. Standard_Cost'!$B$4:$D$11,3))*J261*K261),"0")</f>
        <v>161500</v>
      </c>
      <c r="M261" s="125">
        <f>L261*'1. Standard_Cost'!$F$4</f>
        <v>26970.5</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6'!AH261*'1. Standard_Cost'!$C$27+'Incremental_Cost Year 6'!AI261*'1. Standard_Cost'!$D$27+'Incremental_Cost Year 6'!AJ261+'Incremental_Cost Year 6'!AL261+AK261</f>
        <v>0</v>
      </c>
      <c r="AN261" s="127">
        <f>AM261*'1. Standard_Cost'!$C$31</f>
        <v>0</v>
      </c>
      <c r="AO261" s="178"/>
      <c r="AP261" s="256"/>
      <c r="AQ261" s="171">
        <f>L261+M261</f>
        <v>188470.5</v>
      </c>
      <c r="AR261" s="171">
        <f>AF261</f>
        <v>12925000</v>
      </c>
      <c r="AS261" s="171">
        <f>AM261+AN261</f>
        <v>0</v>
      </c>
      <c r="AT261" s="171">
        <f>SUM(AQ261,AR261,AS261)</f>
        <v>13113470.5</v>
      </c>
      <c r="AU261" s="250">
        <f>AQ261</f>
        <v>188470.5</v>
      </c>
      <c r="AV261" s="250"/>
      <c r="AW261" s="250"/>
      <c r="AX261" s="250"/>
      <c r="AY261" s="250"/>
      <c r="AZ261" s="250"/>
      <c r="BA261" s="250"/>
      <c r="BB261" s="251">
        <f t="shared" si="174"/>
        <v>-12925000</v>
      </c>
      <c r="BC261" s="169"/>
      <c r="BD261" s="169"/>
      <c r="BE261" s="169"/>
      <c r="BF261" s="169"/>
    </row>
    <row r="262" spans="1:58" ht="62.4">
      <c r="A262" s="172"/>
      <c r="B262" s="357"/>
      <c r="C262" s="359"/>
      <c r="D262" s="343"/>
      <c r="E262" s="328"/>
      <c r="F262" s="328"/>
      <c r="G262" s="328"/>
      <c r="H262" s="199" t="s">
        <v>552</v>
      </c>
      <c r="I262" s="178" t="s">
        <v>5</v>
      </c>
      <c r="J262" s="174">
        <v>1</v>
      </c>
      <c r="K262" s="174">
        <v>2</v>
      </c>
      <c r="L262" s="125">
        <f>IF(I262&lt;&gt;0,((VLOOKUP(I262,'1. Standard_Cost'!$B$4:$D$11,2)+VLOOKUP(I262,'1. Standard_Cost'!$B$4:$D$11,3))*J262*K262),"0")</f>
        <v>141400</v>
      </c>
      <c r="M262" s="125">
        <f>L262*'1. Standard_Cost'!$F$4</f>
        <v>23613.800000000003</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6'!AH262*'1. Standard_Cost'!$C$27+'Incremental_Cost Year 6'!AI262*'1. Standard_Cost'!$D$27+'Incremental_Cost Year 6'!AJ262+'Incremental_Cost Year 6'!AL262+AK262</f>
        <v>0</v>
      </c>
      <c r="AN262" s="127">
        <f>AM262*'1. Standard_Cost'!$C$31</f>
        <v>0</v>
      </c>
      <c r="AO262" s="178"/>
      <c r="AP262" s="256"/>
      <c r="AQ262" s="171">
        <f>L262+M262</f>
        <v>165013.79999999999</v>
      </c>
      <c r="AR262" s="171">
        <f>AF262</f>
        <v>13284000</v>
      </c>
      <c r="AS262" s="171">
        <f>AM262+AN262</f>
        <v>0</v>
      </c>
      <c r="AT262" s="171">
        <f>SUM(AQ262,AR262,AS262)</f>
        <v>13449013.800000001</v>
      </c>
      <c r="AU262" s="250">
        <f>AQ262</f>
        <v>165013.79999999999</v>
      </c>
      <c r="AV262" s="250"/>
      <c r="AW262" s="250"/>
      <c r="AX262" s="250"/>
      <c r="AY262" s="250"/>
      <c r="AZ262" s="250"/>
      <c r="BA262" s="250"/>
      <c r="BB262" s="251">
        <f t="shared" si="174"/>
        <v>-13284000</v>
      </c>
      <c r="BC262" s="169"/>
      <c r="BD262" s="169"/>
      <c r="BE262" s="169"/>
      <c r="BF262" s="169"/>
    </row>
    <row r="263" spans="1:58">
      <c r="A263" s="172"/>
      <c r="B263" s="357"/>
      <c r="C263" s="359"/>
      <c r="D263" s="343"/>
      <c r="E263" s="328"/>
      <c r="F263" s="328"/>
      <c r="G263" s="328"/>
      <c r="H263" s="182" t="s">
        <v>338</v>
      </c>
      <c r="I263" s="273"/>
      <c r="J263" s="273"/>
      <c r="K263" s="273"/>
      <c r="L263" s="175">
        <f>SUM(L260:L262)</f>
        <v>504500</v>
      </c>
      <c r="M263" s="175">
        <f>SUM(M260:M262)</f>
        <v>84251.5</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588751.5</v>
      </c>
      <c r="AR263" s="175">
        <f t="shared" si="175"/>
        <v>160894000</v>
      </c>
      <c r="AS263" s="175">
        <f t="shared" si="175"/>
        <v>0</v>
      </c>
      <c r="AT263" s="175">
        <f t="shared" si="175"/>
        <v>161482751.5</v>
      </c>
      <c r="AU263" s="175">
        <f t="shared" ref="AU263:BB263" si="176">SUM(AU260:AU262)</f>
        <v>588751.5</v>
      </c>
      <c r="AV263" s="175">
        <f t="shared" si="176"/>
        <v>0</v>
      </c>
      <c r="AW263" s="175">
        <f t="shared" si="176"/>
        <v>0</v>
      </c>
      <c r="AX263" s="175">
        <f t="shared" si="176"/>
        <v>0</v>
      </c>
      <c r="AY263" s="175">
        <f t="shared" si="176"/>
        <v>0</v>
      </c>
      <c r="AZ263" s="175">
        <f t="shared" si="176"/>
        <v>0</v>
      </c>
      <c r="BA263" s="175">
        <f t="shared" si="176"/>
        <v>0</v>
      </c>
      <c r="BB263" s="175">
        <f t="shared" si="176"/>
        <v>-160894000</v>
      </c>
      <c r="BC263" s="169"/>
      <c r="BD263" s="169"/>
      <c r="BE263" s="169"/>
      <c r="BF263" s="169"/>
    </row>
    <row r="264" spans="1:58" ht="78">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6'!AH264*'1. Standard_Cost'!$C$27+'Incremental_Cost Year 6'!AI264*'1. Standard_Cost'!$D$27+'Incremental_Cost Year 6'!AJ264+'Incremental_Cost Year 6'!AL264+AK264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6'!AH265*'1. Standard_Cost'!$C$27+'Incremental_Cost Year 6'!AI265*'1. Standard_Cost'!$D$27+'Incremental_Cost Year 6'!AJ265+'Incremental_Cost Year 6'!AL265+AK265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6'!AH266*'1. Standard_Cost'!$C$27+'Incremental_Cost Year 6'!AI266*'1. Standard_Cost'!$D$27+'Incremental_Cost Year 6'!AJ266+'Incremental_Cost Year 6'!AL266+AK266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v>184500000</v>
      </c>
      <c r="AL267" s="178"/>
      <c r="AM267" s="127">
        <f>AG267*'1. Standard_Cost'!$B$27+'Incremental_Cost Year 6'!AH267*'1. Standard_Cost'!$C$27+'Incremental_Cost Year 6'!AI267*'1. Standard_Cost'!$D$27+'Incremental_Cost Year 6'!AJ267+'Incremental_Cost Year 6'!AL267+AK267</f>
        <v>184500000</v>
      </c>
      <c r="AN267" s="127"/>
      <c r="AO267" s="178"/>
      <c r="AP267" s="256"/>
      <c r="AQ267" s="171">
        <f>L267+M267</f>
        <v>0</v>
      </c>
      <c r="AR267" s="171">
        <f>AF267</f>
        <v>0</v>
      </c>
      <c r="AS267" s="171">
        <f>AM267+AN267</f>
        <v>184500000</v>
      </c>
      <c r="AT267" s="171">
        <f>SUM(AQ267,AR267,AS267)</f>
        <v>184500000</v>
      </c>
      <c r="AU267" s="250"/>
      <c r="AV267" s="250"/>
      <c r="AW267" s="250"/>
      <c r="AX267" s="250"/>
      <c r="AY267" s="250"/>
      <c r="AZ267" s="250"/>
      <c r="BA267" s="250"/>
      <c r="BB267" s="251">
        <f t="shared" si="177"/>
        <v>-184500000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92250000</v>
      </c>
      <c r="AE268" s="175">
        <f>SUM(AE264:AE267)</f>
        <v>18450000</v>
      </c>
      <c r="AF268" s="175">
        <f>SUM(AF264:AF267)</f>
        <v>136355000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78">SUM(AQ264:AQ267)</f>
        <v>26212687.199999999</v>
      </c>
      <c r="AR268" s="175">
        <f t="shared" si="178"/>
        <v>136355000</v>
      </c>
      <c r="AS268" s="175">
        <f t="shared" si="178"/>
        <v>184500000</v>
      </c>
      <c r="AT268" s="175">
        <f t="shared" si="178"/>
        <v>347067687.19999999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-295200000.39999998</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570000</v>
      </c>
      <c r="AC269" s="261">
        <f>AC273+AC276</f>
        <v>9000</v>
      </c>
      <c r="AD269" s="261">
        <f>AD273+AD276</f>
        <v>0</v>
      </c>
      <c r="AE269" s="261">
        <f>AE273+AE276</f>
        <v>0</v>
      </c>
      <c r="AF269" s="261">
        <f>AF273+AF276</f>
        <v>579000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117633.60000000001</v>
      </c>
      <c r="AR269" s="261">
        <f t="shared" si="180"/>
        <v>579000</v>
      </c>
      <c r="AS269" s="261">
        <f t="shared" si="180"/>
        <v>0</v>
      </c>
      <c r="AT269" s="261">
        <f t="shared" si="180"/>
        <v>696633.6</v>
      </c>
      <c r="AU269" s="261">
        <f t="shared" si="180"/>
        <v>117633.60000000001</v>
      </c>
      <c r="AV269" s="261">
        <f t="shared" si="180"/>
        <v>0</v>
      </c>
      <c r="AW269" s="261">
        <f t="shared" si="180"/>
        <v>0</v>
      </c>
      <c r="AX269" s="261">
        <f t="shared" si="180"/>
        <v>0</v>
      </c>
      <c r="AY269" s="261">
        <f t="shared" si="180"/>
        <v>0</v>
      </c>
      <c r="AZ269" s="261">
        <f t="shared" si="180"/>
        <v>0</v>
      </c>
      <c r="BA269" s="261">
        <f t="shared" si="180"/>
        <v>0</v>
      </c>
      <c r="BB269" s="261">
        <f t="shared" si="180"/>
        <v>-579000</v>
      </c>
      <c r="BC269" s="184"/>
      <c r="BD269" s="184"/>
      <c r="BE269" s="184"/>
      <c r="BF269" s="184"/>
    </row>
    <row r="270" spans="1:58" ht="78">
      <c r="A270" s="172"/>
      <c r="B270" s="200"/>
      <c r="C270" s="201"/>
      <c r="D270" s="202"/>
      <c r="E270" s="354"/>
      <c r="F270" s="355"/>
      <c r="G270" s="356"/>
      <c r="H270" s="199" t="s">
        <v>344</v>
      </c>
      <c r="I270" s="178" t="s">
        <v>3</v>
      </c>
      <c r="J270" s="174">
        <v>1</v>
      </c>
      <c r="K270" s="174">
        <v>1</v>
      </c>
      <c r="L270" s="125">
        <f>IF(I270&lt;&gt;0,((VLOOKUP(I270,'1. Standard_Cost'!$B$4:$D$11,2)+VLOOKUP(I270,'1. Standard_Cost'!$B$4:$D$11,3))*J270*K270),"0")</f>
        <v>100800</v>
      </c>
      <c r="M270" s="125">
        <f>L270*'1. Standard_Cost'!$F$4</f>
        <v>16833.600000000002</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v>30</v>
      </c>
      <c r="AB270" s="127">
        <f>+Z270*'1. Standard_Cost'!$B$23+AA270*'1. Standard_Cost'!$C$23</f>
        <v>570000</v>
      </c>
      <c r="AC270" s="176">
        <f>30*300</f>
        <v>9000</v>
      </c>
      <c r="AD270" s="177"/>
      <c r="AE270" s="127"/>
      <c r="AF270" s="127">
        <f>SUM(AE270,AD270,AC270,AB270,Y270,U270,T270,S270,R270)</f>
        <v>579000</v>
      </c>
      <c r="AG270" s="174"/>
      <c r="AH270" s="174"/>
      <c r="AI270" s="174"/>
      <c r="AJ270" s="178"/>
      <c r="AK270" s="178"/>
      <c r="AL270" s="178"/>
      <c r="AM270" s="127">
        <f>AG270*'1. Standard_Cost'!$B$27+'Incremental_Cost Year 6'!AH270*'1. Standard_Cost'!$C$27+'Incremental_Cost Year 6'!AI270*'1. Standard_Cost'!$D$27+'Incremental_Cost Year 6'!AJ270+'Incremental_Cost Year 6'!AL270+AK270</f>
        <v>0</v>
      </c>
      <c r="AN270" s="127">
        <f>AM270*'1. Standard_Cost'!$C$31</f>
        <v>0</v>
      </c>
      <c r="AO270" s="178"/>
      <c r="AP270" s="256"/>
      <c r="AQ270" s="171">
        <f>L270+M270</f>
        <v>117633.60000000001</v>
      </c>
      <c r="AR270" s="171">
        <f>AF270</f>
        <v>579000</v>
      </c>
      <c r="AS270" s="171">
        <f>AM270+AN270</f>
        <v>0</v>
      </c>
      <c r="AT270" s="171">
        <f>SUM(AQ270,AR270,AS270)</f>
        <v>696633.6</v>
      </c>
      <c r="AU270" s="250">
        <f>AQ270</f>
        <v>117633.60000000001</v>
      </c>
      <c r="AV270" s="250"/>
      <c r="AW270" s="250"/>
      <c r="AX270" s="250"/>
      <c r="AY270" s="250"/>
      <c r="AZ270" s="250"/>
      <c r="BA270" s="250"/>
      <c r="BB270" s="251">
        <f t="shared" ref="BB270:BB272" si="181">SUM(AU270:BA270)-AT270</f>
        <v>-579000</v>
      </c>
      <c r="BC270" s="169"/>
      <c r="BD270" s="169"/>
      <c r="BE270" s="169"/>
      <c r="BF270" s="169"/>
    </row>
    <row r="271" spans="1:58" ht="62.4">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6'!AH271*'1. Standard_Cost'!$C$27+'Incremental_Cost Year 6'!AI271*'1. Standard_Cost'!$D$27+'Incremental_Cost Year 6'!AJ271+'Incremental_Cost Year 6'!AL271+AK271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6'!AH272*'1. Standard_Cost'!$C$27+'Incremental_Cost Year 6'!AI272*'1. Standard_Cost'!$D$27+'Incremental_Cost Year 6'!AJ272+'Incremental_Cost Year 6'!AL272+AK272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570000</v>
      </c>
      <c r="AC273" s="175">
        <f>SUM(AC270:AC272)</f>
        <v>9000</v>
      </c>
      <c r="AD273" s="175">
        <f>SUM(AD270:AD272)</f>
        <v>0</v>
      </c>
      <c r="AE273" s="175">
        <f>SUM(AE270:AE272)</f>
        <v>0</v>
      </c>
      <c r="AF273" s="175">
        <f>SUM(AF270:AF272)</f>
        <v>579000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117633.60000000001</v>
      </c>
      <c r="AR273" s="175">
        <f t="shared" si="182"/>
        <v>579000</v>
      </c>
      <c r="AS273" s="175">
        <f t="shared" si="182"/>
        <v>0</v>
      </c>
      <c r="AT273" s="175">
        <f t="shared" si="182"/>
        <v>696633.6</v>
      </c>
      <c r="AU273" s="175">
        <f t="shared" ref="AU273:BB273" si="183">SUM(AU270:AU272)</f>
        <v>117633.60000000001</v>
      </c>
      <c r="AV273" s="175">
        <f t="shared" si="183"/>
        <v>0</v>
      </c>
      <c r="AW273" s="175">
        <f t="shared" si="183"/>
        <v>0</v>
      </c>
      <c r="AX273" s="175">
        <f t="shared" si="183"/>
        <v>0</v>
      </c>
      <c r="AY273" s="175">
        <f t="shared" si="183"/>
        <v>0</v>
      </c>
      <c r="AZ273" s="175">
        <f t="shared" si="183"/>
        <v>0</v>
      </c>
      <c r="BA273" s="175">
        <f t="shared" si="183"/>
        <v>0</v>
      </c>
      <c r="BB273" s="175">
        <f t="shared" si="183"/>
        <v>-579000</v>
      </c>
      <c r="BC273" s="169"/>
      <c r="BD273" s="169"/>
      <c r="BE273" s="169"/>
      <c r="BF273" s="169"/>
    </row>
    <row r="274" spans="1:58" ht="78">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6'!AH274*'1. Standard_Cost'!$C$27+'Incremental_Cost Year 6'!AI274*'1. Standard_Cost'!$D$27+'Incremental_Cost Year 6'!AJ274+'Incremental_Cost Year 6'!AL274+AK274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09.2">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6'!AH275*'1. Standard_Cost'!$C$27+'Incremental_Cost Year 6'!AI275*'1. Standard_Cost'!$D$27+'Incremental_Cost Year 6'!AJ275+'Incremental_Cost Year 6'!AL275+AK275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4"/>
        <v>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0</v>
      </c>
      <c r="AR276" s="175">
        <f t="shared" si="185"/>
        <v>0</v>
      </c>
      <c r="AS276" s="175">
        <f t="shared" si="185"/>
        <v>0</v>
      </c>
      <c r="AT276" s="175">
        <f t="shared" si="185"/>
        <v>0</v>
      </c>
      <c r="AU276" s="175">
        <f t="shared" ref="AU276:BB276" si="186">SUM(AU274:AU275)</f>
        <v>0</v>
      </c>
      <c r="AV276" s="175">
        <f t="shared" si="186"/>
        <v>0</v>
      </c>
      <c r="AW276" s="175">
        <f t="shared" si="186"/>
        <v>0</v>
      </c>
      <c r="AX276" s="175">
        <f t="shared" si="186"/>
        <v>0</v>
      </c>
      <c r="AY276" s="175">
        <f t="shared" si="186"/>
        <v>0</v>
      </c>
      <c r="AZ276" s="175">
        <f t="shared" si="186"/>
        <v>0</v>
      </c>
      <c r="BA276" s="175">
        <f t="shared" si="186"/>
        <v>0</v>
      </c>
      <c r="BB276" s="175">
        <f t="shared" si="186"/>
        <v>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6'!AH278*'1. Standard_Cost'!$C$27+'Incremental_Cost Year 6'!AI278*'1. Standard_Cost'!$D$27+'Incremental_Cost Year 6'!AJ278+'Incremental_Cost Year 6'!AL278+AK278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6.8">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6'!AH279*'1. Standard_Cost'!$C$27+'Incremental_Cost Year 6'!AI279*'1. Standard_Cost'!$D$27+'Incremental_Cost Year 6'!AJ279+'Incremental_Cost Year 6'!AL279+AK279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2">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6'!AH280*'1. Standard_Cost'!$C$27+'Incremental_Cost Year 6'!AI280*'1. Standard_Cost'!$D$27+'Incremental_Cost Year 6'!AJ280+'Incremental_Cost Year 6'!AL280+AK280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88"/>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6'!AH281*'1. Standard_Cost'!$C$27+'Incremental_Cost Year 6'!AI281*'1. Standard_Cost'!$D$27+'Incremental_Cost Year 6'!AJ281+'Incremental_Cost Year 6'!AL281+AK281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88"/>
        <v>0</v>
      </c>
      <c r="BC281" s="169"/>
      <c r="BD281" s="169"/>
      <c r="BE281" s="169"/>
      <c r="BF281" s="169"/>
    </row>
    <row r="282" spans="1:58" ht="31.2">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6'!AH282*'1. Standard_Cost'!$C$27+'Incremental_Cost Year 6'!AI282*'1. Standard_Cost'!$D$27+'Incremental_Cost Year 6'!AJ282+'Incremental_Cost Year 6'!AL282+AK282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88"/>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124.8">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6'!AH285*'1. Standard_Cost'!$C$27+'Incremental_Cost Year 6'!AI285*'1. Standard_Cost'!$D$27+'Incremental_Cost Year 6'!AJ285+'Incremental_Cost Year 6'!AL285+AK285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6'!AH286*'1. Standard_Cost'!$C$27+'Incremental_Cost Year 6'!AI286*'1. Standard_Cost'!$D$27+'Incremental_Cost Year 6'!AJ286+'Incremental_Cost Year 6'!AL286+AK286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109.2">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6'!AH287*'1. Standard_Cost'!$C$27+'Incremental_Cost Year 6'!AI287*'1. Standard_Cost'!$D$27+'Incremental_Cost Year 6'!AJ287+'Incremental_Cost Year 6'!AL287+AK287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6'!AH288*'1. Standard_Cost'!$C$27+'Incremental_Cost Year 6'!AI288*'1. Standard_Cost'!$D$27+'Incremental_Cost Year 6'!AJ288+'Incremental_Cost Year 6'!AL288+AK288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c r="AQ292" s="239">
        <f>AQ5+AQ78+AQ150+AQ197+AQ244</f>
        <v>16411442579.267141</v>
      </c>
      <c r="AR292" s="239">
        <f t="shared" ref="AR292:BB292" si="195">AR5+AR78+AR150+AR197+AR244</f>
        <v>35070555135.800003</v>
      </c>
      <c r="AS292" s="239">
        <f t="shared" si="195"/>
        <v>515000000</v>
      </c>
      <c r="AT292" s="239">
        <f t="shared" si="195"/>
        <v>51996997715.067146</v>
      </c>
      <c r="AU292" s="239">
        <f t="shared" si="195"/>
        <v>48982857715.422859</v>
      </c>
      <c r="AV292" s="239">
        <f t="shared" si="195"/>
        <v>0</v>
      </c>
      <c r="AW292" s="239">
        <f t="shared" si="195"/>
        <v>0</v>
      </c>
      <c r="AX292" s="239">
        <f t="shared" si="195"/>
        <v>0</v>
      </c>
      <c r="AY292" s="239">
        <f t="shared" si="195"/>
        <v>2346000</v>
      </c>
      <c r="AZ292" s="239">
        <f t="shared" si="195"/>
        <v>0</v>
      </c>
      <c r="BA292" s="239">
        <f t="shared" si="195"/>
        <v>0</v>
      </c>
      <c r="BB292" s="239">
        <f t="shared" si="195"/>
        <v>-3011793999.6442857</v>
      </c>
    </row>
  </sheetData>
  <mergeCells count="38">
    <mergeCell ref="AQ2:BB2"/>
    <mergeCell ref="B2:E2"/>
    <mergeCell ref="B3:E3"/>
    <mergeCell ref="B5:E5"/>
    <mergeCell ref="C6:E6"/>
    <mergeCell ref="C16:E16"/>
    <mergeCell ref="C20:E20"/>
    <mergeCell ref="C40:E40"/>
    <mergeCell ref="C45:E45"/>
    <mergeCell ref="C61:E61"/>
    <mergeCell ref="B78:E78"/>
    <mergeCell ref="C79:E79"/>
    <mergeCell ref="C93:E93"/>
    <mergeCell ref="C100:E100"/>
    <mergeCell ref="C106:E106"/>
    <mergeCell ref="C182:E182"/>
    <mergeCell ref="B197:E197"/>
    <mergeCell ref="C111:E111"/>
    <mergeCell ref="C118:E118"/>
    <mergeCell ref="C123:E123"/>
    <mergeCell ref="C134:E134"/>
    <mergeCell ref="C140:E140"/>
    <mergeCell ref="C277:E277"/>
    <mergeCell ref="C284:E284"/>
    <mergeCell ref="B1:H1"/>
    <mergeCell ref="C238:E238"/>
    <mergeCell ref="B244:E244"/>
    <mergeCell ref="C245:E245"/>
    <mergeCell ref="C259:E259"/>
    <mergeCell ref="C269:E269"/>
    <mergeCell ref="C198:E198"/>
    <mergeCell ref="C213:E213"/>
    <mergeCell ref="C221:E221"/>
    <mergeCell ref="C226:E226"/>
    <mergeCell ref="C232:E232"/>
    <mergeCell ref="B150:E150"/>
    <mergeCell ref="C151:E151"/>
    <mergeCell ref="C163:E163"/>
  </mergeCells>
  <conditionalFormatting sqref="BB203 BB220:BB221 BB235:BB243 BB231:BB233 BB212:BB213 BB225:BB226">
    <cfRule type="cellIs" dxfId="23269" priority="2907" operator="lessThan">
      <formula>0</formula>
    </cfRule>
    <cfRule type="cellIs" dxfId="23268" priority="2908" operator="lessThan">
      <formula>-105575</formula>
    </cfRule>
  </conditionalFormatting>
  <conditionalFormatting sqref="BB220 BB212:BB213 BB235:BB238 BB240:BB243 BB225:BB226 BB231:BB233">
    <cfRule type="cellIs" dxfId="23267" priority="2905" operator="lessThan">
      <formula>0</formula>
    </cfRule>
    <cfRule type="cellIs" dxfId="23266" priority="2906" operator="lessThan">
      <formula>-105575</formula>
    </cfRule>
  </conditionalFormatting>
  <conditionalFormatting sqref="BB220:BB221 BB243 BB226 BB231:BB236 BB238:BB241 BB203 BB213">
    <cfRule type="cellIs" dxfId="23265" priority="2903" operator="lessThan">
      <formula>0</formula>
    </cfRule>
    <cfRule type="cellIs" dxfId="23264" priority="2904" operator="lessThan">
      <formula>-105575</formula>
    </cfRule>
  </conditionalFormatting>
  <conditionalFormatting sqref="BB235:BB243 BB231:BB233 BB220 BB212:BB213 BB225:BB226">
    <cfRule type="cellIs" dxfId="23263" priority="2901" operator="lessThan">
      <formula>0</formula>
    </cfRule>
    <cfRule type="cellIs" dxfId="23262" priority="2902" operator="lessThan">
      <formula>-105575</formula>
    </cfRule>
  </conditionalFormatting>
  <conditionalFormatting sqref="BB220:BB221 BB237:BB243 BB203 BB231:BB235 BB212:BB213 BB225:BB226">
    <cfRule type="cellIs" dxfId="23261" priority="2899" operator="lessThan">
      <formula>0</formula>
    </cfRule>
    <cfRule type="cellIs" dxfId="23260" priority="2900" operator="lessThan">
      <formula>-105575</formula>
    </cfRule>
  </conditionalFormatting>
  <conditionalFormatting sqref="BB220:BB221 BB237:BB240 BB242:BB243 BB225:BB226 BB231:BB235">
    <cfRule type="cellIs" dxfId="23259" priority="2897" operator="lessThan">
      <formula>0</formula>
    </cfRule>
    <cfRule type="cellIs" dxfId="23258" priority="2898" operator="lessThan">
      <formula>-105575</formula>
    </cfRule>
  </conditionalFormatting>
  <conditionalFormatting sqref="BB212 BB231 BB233:BB238 BB240:BB243 BB225">
    <cfRule type="cellIs" dxfId="23257" priority="2895" operator="lessThan">
      <formula>0</formula>
    </cfRule>
    <cfRule type="cellIs" dxfId="23256" priority="2896" operator="lessThan">
      <formula>-105575</formula>
    </cfRule>
  </conditionalFormatting>
  <conditionalFormatting sqref="BB237:BB243 BB231:BB235 BB220:BB221 BB225:BB226">
    <cfRule type="cellIs" dxfId="23255" priority="2893" operator="lessThan">
      <formula>0</formula>
    </cfRule>
    <cfRule type="cellIs" dxfId="23254" priority="2894" operator="lessThan">
      <formula>-105575</formula>
    </cfRule>
  </conditionalFormatting>
  <conditionalFormatting sqref="BB233:BB237 BB231 BB239:BB243">
    <cfRule type="cellIs" dxfId="23253" priority="2891" operator="lessThan">
      <formula>0</formula>
    </cfRule>
    <cfRule type="cellIs" dxfId="23252" priority="2892" operator="lessThan">
      <formula>-105575</formula>
    </cfRule>
  </conditionalFormatting>
  <conditionalFormatting sqref="BB233:BB237 BB231 BB239:BB243">
    <cfRule type="cellIs" dxfId="23251" priority="2889" operator="lessThan">
      <formula>0</formula>
    </cfRule>
    <cfRule type="cellIs" dxfId="23250" priority="2890" operator="lessThan">
      <formula>-105575</formula>
    </cfRule>
  </conditionalFormatting>
  <conditionalFormatting sqref="BB119:BB128 BB106:BB117 BB101:BB104 BB80:BB98">
    <cfRule type="cellIs" dxfId="23249" priority="2887" operator="lessThan">
      <formula>0</formula>
    </cfRule>
    <cfRule type="cellIs" dxfId="23248" priority="2888" operator="lessThan">
      <formula>-105575</formula>
    </cfRule>
  </conditionalFormatting>
  <conditionalFormatting sqref="BB130 BB132 BB134">
    <cfRule type="cellIs" dxfId="23247" priority="2885" operator="lessThan">
      <formula>0</formula>
    </cfRule>
    <cfRule type="cellIs" dxfId="23246" priority="2886" operator="lessThan">
      <formula>-105575</formula>
    </cfRule>
  </conditionalFormatting>
  <conditionalFormatting sqref="BB130 BB132 BB134">
    <cfRule type="cellIs" dxfId="23245" priority="2883" operator="lessThan">
      <formula>0</formula>
    </cfRule>
    <cfRule type="cellIs" dxfId="23244" priority="2884" operator="lessThan">
      <formula>-105575</formula>
    </cfRule>
  </conditionalFormatting>
  <conditionalFormatting sqref="BB129 BB131 BB133 BB135">
    <cfRule type="cellIs" dxfId="23243" priority="2881" operator="lessThan">
      <formula>0</formula>
    </cfRule>
    <cfRule type="cellIs" dxfId="23242" priority="2882" operator="lessThan">
      <formula>-105575</formula>
    </cfRule>
  </conditionalFormatting>
  <conditionalFormatting sqref="BB140 BB145 BB142:BB143 BB137:BB138">
    <cfRule type="cellIs" dxfId="23241" priority="2871" operator="lessThan">
      <formula>0</formula>
    </cfRule>
    <cfRule type="cellIs" dxfId="23240" priority="2872" operator="lessThan">
      <formula>-105575</formula>
    </cfRule>
  </conditionalFormatting>
  <conditionalFormatting sqref="BB149">
    <cfRule type="cellIs" dxfId="23239" priority="2867" operator="lessThan">
      <formula>0</formula>
    </cfRule>
    <cfRule type="cellIs" dxfId="23238" priority="2868" operator="lessThan">
      <formula>-105575</formula>
    </cfRule>
  </conditionalFormatting>
  <conditionalFormatting sqref="BB129:BB138 BB140:BB149">
    <cfRule type="cellIs" dxfId="23237" priority="2865" operator="lessThan">
      <formula>0</formula>
    </cfRule>
    <cfRule type="cellIs" dxfId="23236" priority="2866" operator="lessThan">
      <formula>-105575</formula>
    </cfRule>
  </conditionalFormatting>
  <conditionalFormatting sqref="BB94:BB98 BB86:BB87 BB89:BB91 BB141:BB149 BB124:BB133 BB107:BB110 BB112:BB117 BB119:BB122 BB135:BB138 BB101:BB104 BB80:BB84">
    <cfRule type="cellIs" dxfId="23235" priority="2861" operator="lessThan">
      <formula>0</formula>
    </cfRule>
    <cfRule type="cellIs" dxfId="23234" priority="2862" operator="lessThan">
      <formula>-105575</formula>
    </cfRule>
  </conditionalFormatting>
  <conditionalFormatting sqref="BB129 BB131 BB133 BB135">
    <cfRule type="cellIs" dxfId="23233" priority="2879" operator="lessThan">
      <formula>0</formula>
    </cfRule>
    <cfRule type="cellIs" dxfId="23232" priority="2880" operator="lessThan">
      <formula>-105575</formula>
    </cfRule>
  </conditionalFormatting>
  <conditionalFormatting sqref="BB146 BB144 BB141">
    <cfRule type="cellIs" dxfId="23231" priority="2877" operator="lessThan">
      <formula>0</formula>
    </cfRule>
    <cfRule type="cellIs" dxfId="23230" priority="2878" operator="lessThan">
      <formula>-105575</formula>
    </cfRule>
  </conditionalFormatting>
  <conditionalFormatting sqref="BB146 BB144 BB141">
    <cfRule type="cellIs" dxfId="23229" priority="2875" operator="lessThan">
      <formula>0</formula>
    </cfRule>
    <cfRule type="cellIs" dxfId="23228" priority="2876" operator="lessThan">
      <formula>-105575</formula>
    </cfRule>
  </conditionalFormatting>
  <conditionalFormatting sqref="BB140 BB145 BB142:BB143 BB137:BB138">
    <cfRule type="cellIs" dxfId="23227" priority="2873" operator="lessThan">
      <formula>0</formula>
    </cfRule>
    <cfRule type="cellIs" dxfId="23226" priority="2874" operator="lessThan">
      <formula>-105575</formula>
    </cfRule>
  </conditionalFormatting>
  <conditionalFormatting sqref="BB149">
    <cfRule type="cellIs" dxfId="23225" priority="2869" operator="lessThan">
      <formula>0</formula>
    </cfRule>
    <cfRule type="cellIs" dxfId="23224" priority="2870" operator="lessThan">
      <formula>-105575</formula>
    </cfRule>
  </conditionalFormatting>
  <conditionalFormatting sqref="BB94:BB98 BB86:BB87 BB89:BB91 BB141:BB149 BB124:BB133 BB107:BB110 BB112:BB117 BB119:BB122 BB135:BB138 BB101:BB104 BB80:BB84">
    <cfRule type="cellIs" dxfId="23223" priority="2863" operator="lessThan">
      <formula>0</formula>
    </cfRule>
    <cfRule type="cellIs" dxfId="23222" priority="286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3221" priority="2911" operator="lessThan">
      <formula>0</formula>
    </cfRule>
    <cfRule type="cellIs" dxfId="23220" priority="2912" operator="lessThan">
      <formula>-105575</formula>
    </cfRule>
  </conditionalFormatting>
  <conditionalFormatting sqref="BB41">
    <cfRule type="cellIs" dxfId="23219" priority="2909" operator="lessThan">
      <formula>0</formula>
    </cfRule>
    <cfRule type="cellIs" dxfId="23218" priority="2910" operator="lessThan">
      <formula>-105575</formula>
    </cfRule>
  </conditionalFormatting>
  <conditionalFormatting sqref="BB152:BB155">
    <cfRule type="cellIs" dxfId="23217" priority="2859" operator="lessThan">
      <formula>0</formula>
    </cfRule>
    <cfRule type="cellIs" dxfId="23216" priority="2860" operator="lessThan">
      <formula>-105575</formula>
    </cfRule>
  </conditionalFormatting>
  <conditionalFormatting sqref="BB152:BB155">
    <cfRule type="cellIs" dxfId="23215" priority="2855" operator="lessThan">
      <formula>0</formula>
    </cfRule>
    <cfRule type="cellIs" dxfId="23214" priority="2856" operator="lessThan">
      <formula>-105575</formula>
    </cfRule>
  </conditionalFormatting>
  <conditionalFormatting sqref="BB152:BB155">
    <cfRule type="cellIs" dxfId="23213" priority="2857" operator="lessThan">
      <formula>0</formula>
    </cfRule>
    <cfRule type="cellIs" dxfId="23212" priority="2858" operator="lessThan">
      <formula>-105575</formula>
    </cfRule>
  </conditionalFormatting>
  <conditionalFormatting sqref="BB157:BB158">
    <cfRule type="cellIs" dxfId="23211" priority="2853" operator="lessThan">
      <formula>0</formula>
    </cfRule>
    <cfRule type="cellIs" dxfId="23210" priority="2854" operator="lessThan">
      <formula>-105575</formula>
    </cfRule>
  </conditionalFormatting>
  <conditionalFormatting sqref="BB157:BB158">
    <cfRule type="cellIs" dxfId="23209" priority="2849" operator="lessThan">
      <formula>0</formula>
    </cfRule>
    <cfRule type="cellIs" dxfId="23208" priority="2850" operator="lessThan">
      <formula>-105575</formula>
    </cfRule>
  </conditionalFormatting>
  <conditionalFormatting sqref="BB157:BB158">
    <cfRule type="cellIs" dxfId="23207" priority="2851" operator="lessThan">
      <formula>0</formula>
    </cfRule>
    <cfRule type="cellIs" dxfId="23206" priority="2852" operator="lessThan">
      <formula>-105575</formula>
    </cfRule>
  </conditionalFormatting>
  <conditionalFormatting sqref="BB160:BB161">
    <cfRule type="cellIs" dxfId="23205" priority="2847" operator="lessThan">
      <formula>0</formula>
    </cfRule>
    <cfRule type="cellIs" dxfId="23204" priority="2848" operator="lessThan">
      <formula>-105575</formula>
    </cfRule>
  </conditionalFormatting>
  <conditionalFormatting sqref="BB160:BB161">
    <cfRule type="cellIs" dxfId="23203" priority="2843" operator="lessThan">
      <formula>0</formula>
    </cfRule>
    <cfRule type="cellIs" dxfId="23202" priority="2844" operator="lessThan">
      <formula>-105575</formula>
    </cfRule>
  </conditionalFormatting>
  <conditionalFormatting sqref="BB160:BB161">
    <cfRule type="cellIs" dxfId="23201" priority="2845" operator="lessThan">
      <formula>0</formula>
    </cfRule>
    <cfRule type="cellIs" dxfId="23200" priority="2846" operator="lessThan">
      <formula>-105575</formula>
    </cfRule>
  </conditionalFormatting>
  <conditionalFormatting sqref="BB164:BB167">
    <cfRule type="cellIs" dxfId="23199" priority="2841" operator="lessThan">
      <formula>0</formula>
    </cfRule>
    <cfRule type="cellIs" dxfId="23198" priority="2842" operator="lessThan">
      <formula>-105575</formula>
    </cfRule>
  </conditionalFormatting>
  <conditionalFormatting sqref="BB164:BB167">
    <cfRule type="cellIs" dxfId="23197" priority="2837" operator="lessThan">
      <formula>0</formula>
    </cfRule>
    <cfRule type="cellIs" dxfId="23196" priority="2838" operator="lessThan">
      <formula>-105575</formula>
    </cfRule>
  </conditionalFormatting>
  <conditionalFormatting sqref="BB164:BB167">
    <cfRule type="cellIs" dxfId="23195" priority="2839" operator="lessThan">
      <formula>0</formula>
    </cfRule>
    <cfRule type="cellIs" dxfId="23194" priority="2840" operator="lessThan">
      <formula>-105575</formula>
    </cfRule>
  </conditionalFormatting>
  <conditionalFormatting sqref="BB169:BB177">
    <cfRule type="cellIs" dxfId="23193" priority="2835" operator="lessThan">
      <formula>0</formula>
    </cfRule>
    <cfRule type="cellIs" dxfId="23192" priority="2836" operator="lessThan">
      <formula>-105575</formula>
    </cfRule>
  </conditionalFormatting>
  <conditionalFormatting sqref="BB169:BB177">
    <cfRule type="cellIs" dxfId="23191" priority="2831" operator="lessThan">
      <formula>0</formula>
    </cfRule>
    <cfRule type="cellIs" dxfId="23190" priority="2832" operator="lessThan">
      <formula>-105575</formula>
    </cfRule>
  </conditionalFormatting>
  <conditionalFormatting sqref="BB169:BB177">
    <cfRule type="cellIs" dxfId="23189" priority="2833" operator="lessThan">
      <formula>0</formula>
    </cfRule>
    <cfRule type="cellIs" dxfId="23188" priority="2834" operator="lessThan">
      <formula>-105575</formula>
    </cfRule>
  </conditionalFormatting>
  <conditionalFormatting sqref="BB179:BB180">
    <cfRule type="cellIs" dxfId="23187" priority="2829" operator="lessThan">
      <formula>0</formula>
    </cfRule>
    <cfRule type="cellIs" dxfId="23186" priority="2830" operator="lessThan">
      <formula>-105575</formula>
    </cfRule>
  </conditionalFormatting>
  <conditionalFormatting sqref="BB179:BB180">
    <cfRule type="cellIs" dxfId="23185" priority="2825" operator="lessThan">
      <formula>0</formula>
    </cfRule>
    <cfRule type="cellIs" dxfId="23184" priority="2826" operator="lessThan">
      <formula>-105575</formula>
    </cfRule>
  </conditionalFormatting>
  <conditionalFormatting sqref="BB179:BB180">
    <cfRule type="cellIs" dxfId="23183" priority="2827" operator="lessThan">
      <formula>0</formula>
    </cfRule>
    <cfRule type="cellIs" dxfId="23182" priority="2828" operator="lessThan">
      <formula>-105575</formula>
    </cfRule>
  </conditionalFormatting>
  <conditionalFormatting sqref="BB183:BB189">
    <cfRule type="cellIs" dxfId="23181" priority="2823" operator="lessThan">
      <formula>0</formula>
    </cfRule>
    <cfRule type="cellIs" dxfId="23180" priority="2824" operator="lessThan">
      <formula>-105575</formula>
    </cfRule>
  </conditionalFormatting>
  <conditionalFormatting sqref="BB183:BB189">
    <cfRule type="cellIs" dxfId="23179" priority="2819" operator="lessThan">
      <formula>0</formula>
    </cfRule>
    <cfRule type="cellIs" dxfId="23178" priority="2820" operator="lessThan">
      <formula>-105575</formula>
    </cfRule>
  </conditionalFormatting>
  <conditionalFormatting sqref="BB183:BB189">
    <cfRule type="cellIs" dxfId="23177" priority="2821" operator="lessThan">
      <formula>0</formula>
    </cfRule>
    <cfRule type="cellIs" dxfId="23176" priority="2822" operator="lessThan">
      <formula>-105575</formula>
    </cfRule>
  </conditionalFormatting>
  <conditionalFormatting sqref="BB191:BB192">
    <cfRule type="cellIs" dxfId="23175" priority="2817" operator="lessThan">
      <formula>0</formula>
    </cfRule>
    <cfRule type="cellIs" dxfId="23174" priority="2818" operator="lessThan">
      <formula>-105575</formula>
    </cfRule>
  </conditionalFormatting>
  <conditionalFormatting sqref="BB191:BB192">
    <cfRule type="cellIs" dxfId="23173" priority="2813" operator="lessThan">
      <formula>0</formula>
    </cfRule>
    <cfRule type="cellIs" dxfId="23172" priority="2814" operator="lessThan">
      <formula>-105575</formula>
    </cfRule>
  </conditionalFormatting>
  <conditionalFormatting sqref="BB191:BB192">
    <cfRule type="cellIs" dxfId="23171" priority="2815" operator="lessThan">
      <formula>0</formula>
    </cfRule>
    <cfRule type="cellIs" dxfId="23170" priority="2816" operator="lessThan">
      <formula>-105575</formula>
    </cfRule>
  </conditionalFormatting>
  <conditionalFormatting sqref="BB194:BB195">
    <cfRule type="cellIs" dxfId="23169" priority="2811" operator="lessThan">
      <formula>0</formula>
    </cfRule>
    <cfRule type="cellIs" dxfId="23168" priority="2812" operator="lessThan">
      <formula>-105575</formula>
    </cfRule>
  </conditionalFormatting>
  <conditionalFormatting sqref="BB194:BB195">
    <cfRule type="cellIs" dxfId="23167" priority="2807" operator="lessThan">
      <formula>0</formula>
    </cfRule>
    <cfRule type="cellIs" dxfId="23166" priority="2808" operator="lessThan">
      <formula>-105575</formula>
    </cfRule>
  </conditionalFormatting>
  <conditionalFormatting sqref="BB194:BB195">
    <cfRule type="cellIs" dxfId="23165" priority="2809" operator="lessThan">
      <formula>0</formula>
    </cfRule>
    <cfRule type="cellIs" dxfId="23164" priority="2810" operator="lessThan">
      <formula>-105575</formula>
    </cfRule>
  </conditionalFormatting>
  <conditionalFormatting sqref="BB199:BB202">
    <cfRule type="cellIs" dxfId="23163" priority="2805" operator="lessThan">
      <formula>0</formula>
    </cfRule>
    <cfRule type="cellIs" dxfId="23162" priority="2806" operator="lessThan">
      <formula>-105575</formula>
    </cfRule>
  </conditionalFormatting>
  <conditionalFormatting sqref="BB199:BB202">
    <cfRule type="cellIs" dxfId="23161" priority="2801" operator="lessThan">
      <formula>0</formula>
    </cfRule>
    <cfRule type="cellIs" dxfId="23160" priority="2802" operator="lessThan">
      <formula>-105575</formula>
    </cfRule>
  </conditionalFormatting>
  <conditionalFormatting sqref="BB199:BB202">
    <cfRule type="cellIs" dxfId="23159" priority="2803" operator="lessThan">
      <formula>0</formula>
    </cfRule>
    <cfRule type="cellIs" dxfId="23158" priority="2804" operator="lessThan">
      <formula>-105575</formula>
    </cfRule>
  </conditionalFormatting>
  <conditionalFormatting sqref="BB204:BB208">
    <cfRule type="cellIs" dxfId="23157" priority="2799" operator="lessThan">
      <formula>0</formula>
    </cfRule>
    <cfRule type="cellIs" dxfId="23156" priority="2800" operator="lessThan">
      <formula>-105575</formula>
    </cfRule>
  </conditionalFormatting>
  <conditionalFormatting sqref="BB204:BB208">
    <cfRule type="cellIs" dxfId="23155" priority="2795" operator="lessThan">
      <formula>0</formula>
    </cfRule>
    <cfRule type="cellIs" dxfId="23154" priority="2796" operator="lessThan">
      <formula>-105575</formula>
    </cfRule>
  </conditionalFormatting>
  <conditionalFormatting sqref="BB204:BB208">
    <cfRule type="cellIs" dxfId="23153" priority="2797" operator="lessThan">
      <formula>0</formula>
    </cfRule>
    <cfRule type="cellIs" dxfId="23152" priority="2798" operator="lessThan">
      <formula>-105575</formula>
    </cfRule>
  </conditionalFormatting>
  <conditionalFormatting sqref="BB210:BB211">
    <cfRule type="cellIs" dxfId="23151" priority="2793" operator="lessThan">
      <formula>0</formula>
    </cfRule>
    <cfRule type="cellIs" dxfId="23150" priority="2794" operator="lessThan">
      <formula>-105575</formula>
    </cfRule>
  </conditionalFormatting>
  <conditionalFormatting sqref="BB210:BB211">
    <cfRule type="cellIs" dxfId="23149" priority="2789" operator="lessThan">
      <formula>0</formula>
    </cfRule>
    <cfRule type="cellIs" dxfId="23148" priority="2790" operator="lessThan">
      <formula>-105575</formula>
    </cfRule>
  </conditionalFormatting>
  <conditionalFormatting sqref="BB210:BB211">
    <cfRule type="cellIs" dxfId="23147" priority="2791" operator="lessThan">
      <formula>0</formula>
    </cfRule>
    <cfRule type="cellIs" dxfId="23146" priority="2792" operator="lessThan">
      <formula>-105575</formula>
    </cfRule>
  </conditionalFormatting>
  <conditionalFormatting sqref="BB214:BB219">
    <cfRule type="cellIs" dxfId="23145" priority="2787" operator="lessThan">
      <formula>0</formula>
    </cfRule>
    <cfRule type="cellIs" dxfId="23144" priority="2788" operator="lessThan">
      <formula>-105575</formula>
    </cfRule>
  </conditionalFormatting>
  <conditionalFormatting sqref="BB214:BB219">
    <cfRule type="cellIs" dxfId="23143" priority="2783" operator="lessThan">
      <formula>0</formula>
    </cfRule>
    <cfRule type="cellIs" dxfId="23142" priority="2784" operator="lessThan">
      <formula>-105575</formula>
    </cfRule>
  </conditionalFormatting>
  <conditionalFormatting sqref="BB214:BB219">
    <cfRule type="cellIs" dxfId="23141" priority="2785" operator="lessThan">
      <formula>0</formula>
    </cfRule>
    <cfRule type="cellIs" dxfId="23140" priority="2786" operator="lessThan">
      <formula>-105575</formula>
    </cfRule>
  </conditionalFormatting>
  <conditionalFormatting sqref="BB222:BB224">
    <cfRule type="cellIs" dxfId="23139" priority="2781" operator="lessThan">
      <formula>0</formula>
    </cfRule>
    <cfRule type="cellIs" dxfId="23138" priority="2782" operator="lessThan">
      <formula>-105575</formula>
    </cfRule>
  </conditionalFormatting>
  <conditionalFormatting sqref="BB222:BB224">
    <cfRule type="cellIs" dxfId="23137" priority="2777" operator="lessThan">
      <formula>0</formula>
    </cfRule>
    <cfRule type="cellIs" dxfId="23136" priority="2778" operator="lessThan">
      <formula>-105575</formula>
    </cfRule>
  </conditionalFormatting>
  <conditionalFormatting sqref="BB222:BB224">
    <cfRule type="cellIs" dxfId="23135" priority="2779" operator="lessThan">
      <formula>0</formula>
    </cfRule>
    <cfRule type="cellIs" dxfId="23134" priority="2780" operator="lessThan">
      <formula>-105575</formula>
    </cfRule>
  </conditionalFormatting>
  <conditionalFormatting sqref="BB227:BB230">
    <cfRule type="cellIs" dxfId="23133" priority="2775" operator="lessThan">
      <formula>0</formula>
    </cfRule>
    <cfRule type="cellIs" dxfId="23132" priority="2776" operator="lessThan">
      <formula>-105575</formula>
    </cfRule>
  </conditionalFormatting>
  <conditionalFormatting sqref="BB227:BB230">
    <cfRule type="cellIs" dxfId="23131" priority="2771" operator="lessThan">
      <formula>0</formula>
    </cfRule>
    <cfRule type="cellIs" dxfId="23130" priority="2772" operator="lessThan">
      <formula>-105575</formula>
    </cfRule>
  </conditionalFormatting>
  <conditionalFormatting sqref="BB227:BB230">
    <cfRule type="cellIs" dxfId="23129" priority="2773" operator="lessThan">
      <formula>0</formula>
    </cfRule>
    <cfRule type="cellIs" dxfId="23128" priority="2774" operator="lessThan">
      <formula>-105575</formula>
    </cfRule>
  </conditionalFormatting>
  <conditionalFormatting sqref="BB203 BB220:BB221 BB235:BB243 BB231:BB233 BB212:BB213 BB225:BB226">
    <cfRule type="cellIs" dxfId="23127" priority="2769" operator="lessThan">
      <formula>0</formula>
    </cfRule>
    <cfRule type="cellIs" dxfId="23126" priority="2770" operator="lessThan">
      <formula>-105575</formula>
    </cfRule>
  </conditionalFormatting>
  <conditionalFormatting sqref="BB220 BB212:BB213 BB235:BB238 BB240:BB243 BB225:BB226 BB231:BB233">
    <cfRule type="cellIs" dxfId="23125" priority="2767" operator="lessThan">
      <formula>0</formula>
    </cfRule>
    <cfRule type="cellIs" dxfId="23124" priority="2768" operator="lessThan">
      <formula>-105575</formula>
    </cfRule>
  </conditionalFormatting>
  <conditionalFormatting sqref="BB220:BB221 BB243 BB226 BB231:BB236 BB238:BB241 BB203 BB213">
    <cfRule type="cellIs" dxfId="23123" priority="2765" operator="lessThan">
      <formula>0</formula>
    </cfRule>
    <cfRule type="cellIs" dxfId="23122" priority="2766" operator="lessThan">
      <formula>-105575</formula>
    </cfRule>
  </conditionalFormatting>
  <conditionalFormatting sqref="BB235:BB243 BB231:BB233 BB220 BB212:BB213 BB225:BB226">
    <cfRule type="cellIs" dxfId="23121" priority="2763" operator="lessThan">
      <formula>0</formula>
    </cfRule>
    <cfRule type="cellIs" dxfId="23120" priority="2764" operator="lessThan">
      <formula>-105575</formula>
    </cfRule>
  </conditionalFormatting>
  <conditionalFormatting sqref="BB220:BB221 BB237:BB243 BB203 BB231:BB235 BB212:BB213 BB225:BB226">
    <cfRule type="cellIs" dxfId="23119" priority="2761" operator="lessThan">
      <formula>0</formula>
    </cfRule>
    <cfRule type="cellIs" dxfId="23118" priority="2762" operator="lessThan">
      <formula>-105575</formula>
    </cfRule>
  </conditionalFormatting>
  <conditionalFormatting sqref="BB220:BB221 BB237:BB240 BB242:BB243 BB225:BB226 BB231:BB235">
    <cfRule type="cellIs" dxfId="23117" priority="2759" operator="lessThan">
      <formula>0</formula>
    </cfRule>
    <cfRule type="cellIs" dxfId="23116" priority="2760" operator="lessThan">
      <formula>-105575</formula>
    </cfRule>
  </conditionalFormatting>
  <conditionalFormatting sqref="BB212 BB231 BB233:BB238 BB240:BB243 BB225">
    <cfRule type="cellIs" dxfId="23115" priority="2757" operator="lessThan">
      <formula>0</formula>
    </cfRule>
    <cfRule type="cellIs" dxfId="23114" priority="2758" operator="lessThan">
      <formula>-105575</formula>
    </cfRule>
  </conditionalFormatting>
  <conditionalFormatting sqref="BB237:BB243 BB231:BB235 BB220:BB221 BB225:BB226">
    <cfRule type="cellIs" dxfId="23113" priority="2755" operator="lessThan">
      <formula>0</formula>
    </cfRule>
    <cfRule type="cellIs" dxfId="23112" priority="2756" operator="lessThan">
      <formula>-105575</formula>
    </cfRule>
  </conditionalFormatting>
  <conditionalFormatting sqref="BB233:BB237 BB231 BB239:BB243">
    <cfRule type="cellIs" dxfId="23111" priority="2753" operator="lessThan">
      <formula>0</formula>
    </cfRule>
    <cfRule type="cellIs" dxfId="23110" priority="2754" operator="lessThan">
      <formula>-105575</formula>
    </cfRule>
  </conditionalFormatting>
  <conditionalFormatting sqref="BB233:BB237 BB231 BB239:BB243">
    <cfRule type="cellIs" dxfId="23109" priority="2751" operator="lessThan">
      <formula>0</formula>
    </cfRule>
    <cfRule type="cellIs" dxfId="23108" priority="2752" operator="lessThan">
      <formula>-105575</formula>
    </cfRule>
  </conditionalFormatting>
  <conditionalFormatting sqref="BB119:BB128 BB106:BB117 BB101:BB104 BB80:BB98">
    <cfRule type="cellIs" dxfId="23107" priority="2749" operator="lessThan">
      <formula>0</formula>
    </cfRule>
    <cfRule type="cellIs" dxfId="23106" priority="2750" operator="lessThan">
      <formula>-105575</formula>
    </cfRule>
  </conditionalFormatting>
  <conditionalFormatting sqref="BB130 BB132 BB134">
    <cfRule type="cellIs" dxfId="23105" priority="2747" operator="lessThan">
      <formula>0</formula>
    </cfRule>
    <cfRule type="cellIs" dxfId="23104" priority="2748" operator="lessThan">
      <formula>-105575</formula>
    </cfRule>
  </conditionalFormatting>
  <conditionalFormatting sqref="BB130 BB132 BB134">
    <cfRule type="cellIs" dxfId="23103" priority="2745" operator="lessThan">
      <formula>0</formula>
    </cfRule>
    <cfRule type="cellIs" dxfId="23102" priority="2746" operator="lessThan">
      <formula>-105575</formula>
    </cfRule>
  </conditionalFormatting>
  <conditionalFormatting sqref="BB129 BB131 BB133 BB135">
    <cfRule type="cellIs" dxfId="23101" priority="2743" operator="lessThan">
      <formula>0</formula>
    </cfRule>
    <cfRule type="cellIs" dxfId="23100" priority="2744" operator="lessThan">
      <formula>-105575</formula>
    </cfRule>
  </conditionalFormatting>
  <conditionalFormatting sqref="BB140 BB145 BB142:BB143 BB137:BB138">
    <cfRule type="cellIs" dxfId="23099" priority="2741" operator="lessThan">
      <formula>0</formula>
    </cfRule>
    <cfRule type="cellIs" dxfId="23098" priority="2742" operator="lessThan">
      <formula>-105575</formula>
    </cfRule>
  </conditionalFormatting>
  <conditionalFormatting sqref="BB149">
    <cfRule type="cellIs" dxfId="23097" priority="2739" operator="lessThan">
      <formula>0</formula>
    </cfRule>
    <cfRule type="cellIs" dxfId="23096" priority="2740" operator="lessThan">
      <formula>-105575</formula>
    </cfRule>
  </conditionalFormatting>
  <conditionalFormatting sqref="BB129:BB138 BB140:BB149">
    <cfRule type="cellIs" dxfId="23095" priority="2737" operator="lessThan">
      <formula>0</formula>
    </cfRule>
    <cfRule type="cellIs" dxfId="23094" priority="2738" operator="lessThan">
      <formula>-105575</formula>
    </cfRule>
  </conditionalFormatting>
  <conditionalFormatting sqref="BB94:BB98 BB86:BB87 BB89:BB91 BB141:BB149 BB124:BB133 BB107:BB110 BB112:BB117 BB119:BB122 BB135:BB138 BB101:BB104 BB80:BB84">
    <cfRule type="cellIs" dxfId="23093" priority="2735" operator="lessThan">
      <formula>0</formula>
    </cfRule>
    <cfRule type="cellIs" dxfId="23092" priority="2736" operator="lessThan">
      <formula>-105575</formula>
    </cfRule>
  </conditionalFormatting>
  <conditionalFormatting sqref="BB129 BB131 BB133 BB135">
    <cfRule type="cellIs" dxfId="23091" priority="2733" operator="lessThan">
      <formula>0</formula>
    </cfRule>
    <cfRule type="cellIs" dxfId="23090" priority="2734" operator="lessThan">
      <formula>-105575</formula>
    </cfRule>
  </conditionalFormatting>
  <conditionalFormatting sqref="BB146 BB144 BB141">
    <cfRule type="cellIs" dxfId="23089" priority="2731" operator="lessThan">
      <formula>0</formula>
    </cfRule>
    <cfRule type="cellIs" dxfId="23088" priority="2732" operator="lessThan">
      <formula>-105575</formula>
    </cfRule>
  </conditionalFormatting>
  <conditionalFormatting sqref="BB146 BB144 BB141">
    <cfRule type="cellIs" dxfId="23087" priority="2729" operator="lessThan">
      <formula>0</formula>
    </cfRule>
    <cfRule type="cellIs" dxfId="23086" priority="2730" operator="lessThan">
      <formula>-105575</formula>
    </cfRule>
  </conditionalFormatting>
  <conditionalFormatting sqref="BB140 BB145 BB142:BB143 BB137:BB138">
    <cfRule type="cellIs" dxfId="23085" priority="2727" operator="lessThan">
      <formula>0</formula>
    </cfRule>
    <cfRule type="cellIs" dxfId="23084" priority="2728" operator="lessThan">
      <formula>-105575</formula>
    </cfRule>
  </conditionalFormatting>
  <conditionalFormatting sqref="BB149">
    <cfRule type="cellIs" dxfId="23083" priority="2725" operator="lessThan">
      <formula>0</formula>
    </cfRule>
    <cfRule type="cellIs" dxfId="23082" priority="2726" operator="lessThan">
      <formula>-105575</formula>
    </cfRule>
  </conditionalFormatting>
  <conditionalFormatting sqref="BB94:BB98 BB86:BB87 BB89:BB91 BB141:BB149 BB124:BB133 BB107:BB110 BB112:BB117 BB119:BB122 BB135:BB138 BB101:BB104 BB80:BB84">
    <cfRule type="cellIs" dxfId="23081" priority="2723" operator="lessThan">
      <formula>0</formula>
    </cfRule>
    <cfRule type="cellIs" dxfId="23080"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3079" priority="2721" operator="lessThan">
      <formula>0</formula>
    </cfRule>
    <cfRule type="cellIs" dxfId="23078" priority="2722" operator="lessThan">
      <formula>-105575</formula>
    </cfRule>
  </conditionalFormatting>
  <conditionalFormatting sqref="BB41">
    <cfRule type="cellIs" dxfId="23077" priority="2719" operator="lessThan">
      <formula>0</formula>
    </cfRule>
    <cfRule type="cellIs" dxfId="23076" priority="2720" operator="lessThan">
      <formula>-105575</formula>
    </cfRule>
  </conditionalFormatting>
  <conditionalFormatting sqref="BB152:BB155">
    <cfRule type="cellIs" dxfId="23075" priority="2717" operator="lessThan">
      <formula>0</formula>
    </cfRule>
    <cfRule type="cellIs" dxfId="23074" priority="2718" operator="lessThan">
      <formula>-105575</formula>
    </cfRule>
  </conditionalFormatting>
  <conditionalFormatting sqref="BB152:BB155">
    <cfRule type="cellIs" dxfId="23073" priority="2715" operator="lessThan">
      <formula>0</formula>
    </cfRule>
    <cfRule type="cellIs" dxfId="23072" priority="2716" operator="lessThan">
      <formula>-105575</formula>
    </cfRule>
  </conditionalFormatting>
  <conditionalFormatting sqref="BB152:BB155">
    <cfRule type="cellIs" dxfId="23071" priority="2713" operator="lessThan">
      <formula>0</formula>
    </cfRule>
    <cfRule type="cellIs" dxfId="23070" priority="2714" operator="lessThan">
      <formula>-105575</formula>
    </cfRule>
  </conditionalFormatting>
  <conditionalFormatting sqref="BB157:BB158">
    <cfRule type="cellIs" dxfId="23069" priority="2711" operator="lessThan">
      <formula>0</formula>
    </cfRule>
    <cfRule type="cellIs" dxfId="23068" priority="2712" operator="lessThan">
      <formula>-105575</formula>
    </cfRule>
  </conditionalFormatting>
  <conditionalFormatting sqref="BB157:BB158">
    <cfRule type="cellIs" dxfId="23067" priority="2709" operator="lessThan">
      <formula>0</formula>
    </cfRule>
    <cfRule type="cellIs" dxfId="23066" priority="2710" operator="lessThan">
      <formula>-105575</formula>
    </cfRule>
  </conditionalFormatting>
  <conditionalFormatting sqref="BB157:BB158">
    <cfRule type="cellIs" dxfId="23065" priority="2707" operator="lessThan">
      <formula>0</formula>
    </cfRule>
    <cfRule type="cellIs" dxfId="23064" priority="2708" operator="lessThan">
      <formula>-105575</formula>
    </cfRule>
  </conditionalFormatting>
  <conditionalFormatting sqref="BB160:BB161">
    <cfRule type="cellIs" dxfId="23063" priority="2705" operator="lessThan">
      <formula>0</formula>
    </cfRule>
    <cfRule type="cellIs" dxfId="23062" priority="2706" operator="lessThan">
      <formula>-105575</formula>
    </cfRule>
  </conditionalFormatting>
  <conditionalFormatting sqref="BB160:BB161">
    <cfRule type="cellIs" dxfId="23061" priority="2703" operator="lessThan">
      <formula>0</formula>
    </cfRule>
    <cfRule type="cellIs" dxfId="23060" priority="2704" operator="lessThan">
      <formula>-105575</formula>
    </cfRule>
  </conditionalFormatting>
  <conditionalFormatting sqref="BB160:BB161">
    <cfRule type="cellIs" dxfId="23059" priority="2701" operator="lessThan">
      <formula>0</formula>
    </cfRule>
    <cfRule type="cellIs" dxfId="23058" priority="2702" operator="lessThan">
      <formula>-105575</formula>
    </cfRule>
  </conditionalFormatting>
  <conditionalFormatting sqref="BB164:BB167">
    <cfRule type="cellIs" dxfId="23057" priority="2699" operator="lessThan">
      <formula>0</formula>
    </cfRule>
    <cfRule type="cellIs" dxfId="23056" priority="2700" operator="lessThan">
      <formula>-105575</formula>
    </cfRule>
  </conditionalFormatting>
  <conditionalFormatting sqref="BB164:BB167">
    <cfRule type="cellIs" dxfId="23055" priority="2697" operator="lessThan">
      <formula>0</formula>
    </cfRule>
    <cfRule type="cellIs" dxfId="23054" priority="2698" operator="lessThan">
      <formula>-105575</formula>
    </cfRule>
  </conditionalFormatting>
  <conditionalFormatting sqref="BB164:BB167">
    <cfRule type="cellIs" dxfId="23053" priority="2695" operator="lessThan">
      <formula>0</formula>
    </cfRule>
    <cfRule type="cellIs" dxfId="23052" priority="2696" operator="lessThan">
      <formula>-105575</formula>
    </cfRule>
  </conditionalFormatting>
  <conditionalFormatting sqref="BB169:BB177">
    <cfRule type="cellIs" dxfId="23051" priority="2693" operator="lessThan">
      <formula>0</formula>
    </cfRule>
    <cfRule type="cellIs" dxfId="23050" priority="2694" operator="lessThan">
      <formula>-105575</formula>
    </cfRule>
  </conditionalFormatting>
  <conditionalFormatting sqref="BB169:BB177">
    <cfRule type="cellIs" dxfId="23049" priority="2691" operator="lessThan">
      <formula>0</formula>
    </cfRule>
    <cfRule type="cellIs" dxfId="23048" priority="2692" operator="lessThan">
      <formula>-105575</formula>
    </cfRule>
  </conditionalFormatting>
  <conditionalFormatting sqref="BB169:BB177">
    <cfRule type="cellIs" dxfId="23047" priority="2689" operator="lessThan">
      <formula>0</formula>
    </cfRule>
    <cfRule type="cellIs" dxfId="23046" priority="2690" operator="lessThan">
      <formula>-105575</formula>
    </cfRule>
  </conditionalFormatting>
  <conditionalFormatting sqref="BB179:BB180">
    <cfRule type="cellIs" dxfId="23045" priority="2687" operator="lessThan">
      <formula>0</formula>
    </cfRule>
    <cfRule type="cellIs" dxfId="23044" priority="2688" operator="lessThan">
      <formula>-105575</formula>
    </cfRule>
  </conditionalFormatting>
  <conditionalFormatting sqref="BB179:BB180">
    <cfRule type="cellIs" dxfId="23043" priority="2685" operator="lessThan">
      <formula>0</formula>
    </cfRule>
    <cfRule type="cellIs" dxfId="23042" priority="2686" operator="lessThan">
      <formula>-105575</formula>
    </cfRule>
  </conditionalFormatting>
  <conditionalFormatting sqref="BB179:BB180">
    <cfRule type="cellIs" dxfId="23041" priority="2683" operator="lessThan">
      <formula>0</formula>
    </cfRule>
    <cfRule type="cellIs" dxfId="23040" priority="2684" operator="lessThan">
      <formula>-105575</formula>
    </cfRule>
  </conditionalFormatting>
  <conditionalFormatting sqref="BB183:BB189">
    <cfRule type="cellIs" dxfId="23039" priority="2681" operator="lessThan">
      <formula>0</formula>
    </cfRule>
    <cfRule type="cellIs" dxfId="23038" priority="2682" operator="lessThan">
      <formula>-105575</formula>
    </cfRule>
  </conditionalFormatting>
  <conditionalFormatting sqref="BB183:BB189">
    <cfRule type="cellIs" dxfId="23037" priority="2679" operator="lessThan">
      <formula>0</formula>
    </cfRule>
    <cfRule type="cellIs" dxfId="23036" priority="2680" operator="lessThan">
      <formula>-105575</formula>
    </cfRule>
  </conditionalFormatting>
  <conditionalFormatting sqref="BB183:BB189">
    <cfRule type="cellIs" dxfId="23035" priority="2677" operator="lessThan">
      <formula>0</formula>
    </cfRule>
    <cfRule type="cellIs" dxfId="23034" priority="2678" operator="lessThan">
      <formula>-105575</formula>
    </cfRule>
  </conditionalFormatting>
  <conditionalFormatting sqref="BB191:BB192">
    <cfRule type="cellIs" dxfId="23033" priority="2675" operator="lessThan">
      <formula>0</formula>
    </cfRule>
    <cfRule type="cellIs" dxfId="23032" priority="2676" operator="lessThan">
      <formula>-105575</formula>
    </cfRule>
  </conditionalFormatting>
  <conditionalFormatting sqref="BB191:BB192">
    <cfRule type="cellIs" dxfId="23031" priority="2673" operator="lessThan">
      <formula>0</formula>
    </cfRule>
    <cfRule type="cellIs" dxfId="23030" priority="2674" operator="lessThan">
      <formula>-105575</formula>
    </cfRule>
  </conditionalFormatting>
  <conditionalFormatting sqref="BB191:BB192">
    <cfRule type="cellIs" dxfId="23029" priority="2671" operator="lessThan">
      <formula>0</formula>
    </cfRule>
    <cfRule type="cellIs" dxfId="23028" priority="2672" operator="lessThan">
      <formula>-105575</formula>
    </cfRule>
  </conditionalFormatting>
  <conditionalFormatting sqref="BB194:BB195">
    <cfRule type="cellIs" dxfId="23027" priority="2669" operator="lessThan">
      <formula>0</formula>
    </cfRule>
    <cfRule type="cellIs" dxfId="23026" priority="2670" operator="lessThan">
      <formula>-105575</formula>
    </cfRule>
  </conditionalFormatting>
  <conditionalFormatting sqref="BB194:BB195">
    <cfRule type="cellIs" dxfId="23025" priority="2667" operator="lessThan">
      <formula>0</formula>
    </cfRule>
    <cfRule type="cellIs" dxfId="23024" priority="2668" operator="lessThan">
      <formula>-105575</formula>
    </cfRule>
  </conditionalFormatting>
  <conditionalFormatting sqref="BB194:BB195">
    <cfRule type="cellIs" dxfId="23023" priority="2665" operator="lessThan">
      <formula>0</formula>
    </cfRule>
    <cfRule type="cellIs" dxfId="23022" priority="2666" operator="lessThan">
      <formula>-105575</formula>
    </cfRule>
  </conditionalFormatting>
  <conditionalFormatting sqref="BB199:BB202">
    <cfRule type="cellIs" dxfId="23021" priority="2663" operator="lessThan">
      <formula>0</formula>
    </cfRule>
    <cfRule type="cellIs" dxfId="23020" priority="2664" operator="lessThan">
      <formula>-105575</formula>
    </cfRule>
  </conditionalFormatting>
  <conditionalFormatting sqref="BB199:BB202">
    <cfRule type="cellIs" dxfId="23019" priority="2661" operator="lessThan">
      <formula>0</formula>
    </cfRule>
    <cfRule type="cellIs" dxfId="23018" priority="2662" operator="lessThan">
      <formula>-105575</formula>
    </cfRule>
  </conditionalFormatting>
  <conditionalFormatting sqref="BB199:BB202">
    <cfRule type="cellIs" dxfId="23017" priority="2659" operator="lessThan">
      <formula>0</formula>
    </cfRule>
    <cfRule type="cellIs" dxfId="23016" priority="2660" operator="lessThan">
      <formula>-105575</formula>
    </cfRule>
  </conditionalFormatting>
  <conditionalFormatting sqref="BB204:BB208">
    <cfRule type="cellIs" dxfId="23015" priority="2657" operator="lessThan">
      <formula>0</formula>
    </cfRule>
    <cfRule type="cellIs" dxfId="23014" priority="2658" operator="lessThan">
      <formula>-105575</formula>
    </cfRule>
  </conditionalFormatting>
  <conditionalFormatting sqref="BB204:BB208">
    <cfRule type="cellIs" dxfId="23013" priority="2655" operator="lessThan">
      <formula>0</formula>
    </cfRule>
    <cfRule type="cellIs" dxfId="23012" priority="2656" operator="lessThan">
      <formula>-105575</formula>
    </cfRule>
  </conditionalFormatting>
  <conditionalFormatting sqref="BB204:BB208">
    <cfRule type="cellIs" dxfId="23011" priority="2653" operator="lessThan">
      <formula>0</formula>
    </cfRule>
    <cfRule type="cellIs" dxfId="23010" priority="2654" operator="lessThan">
      <formula>-105575</formula>
    </cfRule>
  </conditionalFormatting>
  <conditionalFormatting sqref="BB210:BB211">
    <cfRule type="cellIs" dxfId="23009" priority="2651" operator="lessThan">
      <formula>0</formula>
    </cfRule>
    <cfRule type="cellIs" dxfId="23008" priority="2652" operator="lessThan">
      <formula>-105575</formula>
    </cfRule>
  </conditionalFormatting>
  <conditionalFormatting sqref="BB210:BB211">
    <cfRule type="cellIs" dxfId="23007" priority="2649" operator="lessThan">
      <formula>0</formula>
    </cfRule>
    <cfRule type="cellIs" dxfId="23006" priority="2650" operator="lessThan">
      <formula>-105575</formula>
    </cfRule>
  </conditionalFormatting>
  <conditionalFormatting sqref="BB210:BB211">
    <cfRule type="cellIs" dxfId="23005" priority="2647" operator="lessThan">
      <formula>0</formula>
    </cfRule>
    <cfRule type="cellIs" dxfId="23004" priority="2648" operator="lessThan">
      <formula>-105575</formula>
    </cfRule>
  </conditionalFormatting>
  <conditionalFormatting sqref="BB214:BB219">
    <cfRule type="cellIs" dxfId="23003" priority="2645" operator="lessThan">
      <formula>0</formula>
    </cfRule>
    <cfRule type="cellIs" dxfId="23002" priority="2646" operator="lessThan">
      <formula>-105575</formula>
    </cfRule>
  </conditionalFormatting>
  <conditionalFormatting sqref="BB214:BB219">
    <cfRule type="cellIs" dxfId="23001" priority="2643" operator="lessThan">
      <formula>0</formula>
    </cfRule>
    <cfRule type="cellIs" dxfId="23000" priority="2644" operator="lessThan">
      <formula>-105575</formula>
    </cfRule>
  </conditionalFormatting>
  <conditionalFormatting sqref="BB214:BB219">
    <cfRule type="cellIs" dxfId="22999" priority="2641" operator="lessThan">
      <formula>0</formula>
    </cfRule>
    <cfRule type="cellIs" dxfId="22998" priority="2642" operator="lessThan">
      <formula>-105575</formula>
    </cfRule>
  </conditionalFormatting>
  <conditionalFormatting sqref="BB222:BB224">
    <cfRule type="cellIs" dxfId="22997" priority="2639" operator="lessThan">
      <formula>0</formula>
    </cfRule>
    <cfRule type="cellIs" dxfId="22996" priority="2640" operator="lessThan">
      <formula>-105575</formula>
    </cfRule>
  </conditionalFormatting>
  <conditionalFormatting sqref="BB222:BB224">
    <cfRule type="cellIs" dxfId="22995" priority="2637" operator="lessThan">
      <formula>0</formula>
    </cfRule>
    <cfRule type="cellIs" dxfId="22994" priority="2638" operator="lessThan">
      <formula>-105575</formula>
    </cfRule>
  </conditionalFormatting>
  <conditionalFormatting sqref="BB222:BB224">
    <cfRule type="cellIs" dxfId="22993" priority="2635" operator="lessThan">
      <formula>0</formula>
    </cfRule>
    <cfRule type="cellIs" dxfId="22992" priority="2636" operator="lessThan">
      <formula>-105575</formula>
    </cfRule>
  </conditionalFormatting>
  <conditionalFormatting sqref="BB227:BB230">
    <cfRule type="cellIs" dxfId="22991" priority="2633" operator="lessThan">
      <formula>0</formula>
    </cfRule>
    <cfRule type="cellIs" dxfId="22990" priority="2634" operator="lessThan">
      <formula>-105575</formula>
    </cfRule>
  </conditionalFormatting>
  <conditionalFormatting sqref="BB227:BB230">
    <cfRule type="cellIs" dxfId="22989" priority="2631" operator="lessThan">
      <formula>0</formula>
    </cfRule>
    <cfRule type="cellIs" dxfId="22988" priority="2632" operator="lessThan">
      <formula>-105575</formula>
    </cfRule>
  </conditionalFormatting>
  <conditionalFormatting sqref="BB227:BB230">
    <cfRule type="cellIs" dxfId="22987" priority="2629" operator="lessThan">
      <formula>0</formula>
    </cfRule>
    <cfRule type="cellIs" dxfId="22986" priority="2630" operator="lessThan">
      <formula>-105575</formula>
    </cfRule>
  </conditionalFormatting>
  <conditionalFormatting sqref="BB246:BB249">
    <cfRule type="cellIs" dxfId="22985" priority="2627" operator="lessThan">
      <formula>0</formula>
    </cfRule>
    <cfRule type="cellIs" dxfId="22984" priority="2628" operator="lessThan">
      <formula>-105575</formula>
    </cfRule>
  </conditionalFormatting>
  <conditionalFormatting sqref="BB246:BB249">
    <cfRule type="cellIs" dxfId="22983" priority="2625" operator="lessThan">
      <formula>0</formula>
    </cfRule>
    <cfRule type="cellIs" dxfId="22982" priority="2626" operator="lessThan">
      <formula>-105575</formula>
    </cfRule>
  </conditionalFormatting>
  <conditionalFormatting sqref="BB246:BB249">
    <cfRule type="cellIs" dxfId="22981" priority="2623" operator="lessThan">
      <formula>0</formula>
    </cfRule>
    <cfRule type="cellIs" dxfId="22980" priority="2624" operator="lessThan">
      <formula>-105575</formula>
    </cfRule>
  </conditionalFormatting>
  <conditionalFormatting sqref="BB246:BB249">
    <cfRule type="cellIs" dxfId="22979" priority="2621" operator="lessThan">
      <formula>0</formula>
    </cfRule>
    <cfRule type="cellIs" dxfId="22978" priority="2622" operator="lessThan">
      <formula>-105575</formula>
    </cfRule>
  </conditionalFormatting>
  <conditionalFormatting sqref="BB246:BB249">
    <cfRule type="cellIs" dxfId="22977" priority="2619" operator="lessThan">
      <formula>0</formula>
    </cfRule>
    <cfRule type="cellIs" dxfId="22976" priority="2620" operator="lessThan">
      <formula>-105575</formula>
    </cfRule>
  </conditionalFormatting>
  <conditionalFormatting sqref="BB246:BB249">
    <cfRule type="cellIs" dxfId="22975" priority="2617" operator="lessThan">
      <formula>0</formula>
    </cfRule>
    <cfRule type="cellIs" dxfId="22974" priority="2618" operator="lessThan">
      <formula>-105575</formula>
    </cfRule>
  </conditionalFormatting>
  <conditionalFormatting sqref="BB246:BB249">
    <cfRule type="cellIs" dxfId="22973" priority="2615" operator="lessThan">
      <formula>0</formula>
    </cfRule>
    <cfRule type="cellIs" dxfId="22972" priority="2616" operator="lessThan">
      <formula>-105575</formula>
    </cfRule>
  </conditionalFormatting>
  <conditionalFormatting sqref="BB246:BB249">
    <cfRule type="cellIs" dxfId="22971" priority="2613" operator="lessThan">
      <formula>0</formula>
    </cfRule>
    <cfRule type="cellIs" dxfId="22970" priority="2614" operator="lessThan">
      <formula>-105575</formula>
    </cfRule>
  </conditionalFormatting>
  <conditionalFormatting sqref="BB246:BB249">
    <cfRule type="cellIs" dxfId="22969" priority="2611" operator="lessThan">
      <formula>0</formula>
    </cfRule>
    <cfRule type="cellIs" dxfId="22968" priority="2612" operator="lessThan">
      <formula>-105575</formula>
    </cfRule>
  </conditionalFormatting>
  <conditionalFormatting sqref="BB251:BB253">
    <cfRule type="cellIs" dxfId="22967" priority="2609" operator="lessThan">
      <formula>0</formula>
    </cfRule>
    <cfRule type="cellIs" dxfId="22966" priority="2610" operator="lessThan">
      <formula>-105575</formula>
    </cfRule>
  </conditionalFormatting>
  <conditionalFormatting sqref="BB251:BB253">
    <cfRule type="cellIs" dxfId="22965" priority="2607" operator="lessThan">
      <formula>0</formula>
    </cfRule>
    <cfRule type="cellIs" dxfId="22964" priority="2608" operator="lessThan">
      <formula>-105575</formula>
    </cfRule>
  </conditionalFormatting>
  <conditionalFormatting sqref="BB251:BB253">
    <cfRule type="cellIs" dxfId="22963" priority="2605" operator="lessThan">
      <formula>0</formula>
    </cfRule>
    <cfRule type="cellIs" dxfId="22962" priority="2606" operator="lessThan">
      <formula>-105575</formula>
    </cfRule>
  </conditionalFormatting>
  <conditionalFormatting sqref="BB251:BB253">
    <cfRule type="cellIs" dxfId="22961" priority="2603" operator="lessThan">
      <formula>0</formula>
    </cfRule>
    <cfRule type="cellIs" dxfId="22960" priority="2604" operator="lessThan">
      <formula>-105575</formula>
    </cfRule>
  </conditionalFormatting>
  <conditionalFormatting sqref="BB251:BB253">
    <cfRule type="cellIs" dxfId="22959" priority="2601" operator="lessThan">
      <formula>0</formula>
    </cfRule>
    <cfRule type="cellIs" dxfId="22958" priority="2602" operator="lessThan">
      <formula>-105575</formula>
    </cfRule>
  </conditionalFormatting>
  <conditionalFormatting sqref="BB251:BB253">
    <cfRule type="cellIs" dxfId="22957" priority="2599" operator="lessThan">
      <formula>0</formula>
    </cfRule>
    <cfRule type="cellIs" dxfId="22956" priority="2600" operator="lessThan">
      <formula>-105575</formula>
    </cfRule>
  </conditionalFormatting>
  <conditionalFormatting sqref="BB251:BB253">
    <cfRule type="cellIs" dxfId="22955" priority="2597" operator="lessThan">
      <formula>0</formula>
    </cfRule>
    <cfRule type="cellIs" dxfId="22954" priority="2598" operator="lessThan">
      <formula>-105575</formula>
    </cfRule>
  </conditionalFormatting>
  <conditionalFormatting sqref="BB251:BB253">
    <cfRule type="cellIs" dxfId="22953" priority="2595" operator="lessThan">
      <formula>0</formula>
    </cfRule>
    <cfRule type="cellIs" dxfId="22952" priority="2596" operator="lessThan">
      <formula>-105575</formula>
    </cfRule>
  </conditionalFormatting>
  <conditionalFormatting sqref="BB251:BB253">
    <cfRule type="cellIs" dxfId="22951" priority="2593" operator="lessThan">
      <formula>0</formula>
    </cfRule>
    <cfRule type="cellIs" dxfId="22950" priority="2594" operator="lessThan">
      <formula>-105575</formula>
    </cfRule>
  </conditionalFormatting>
  <conditionalFormatting sqref="BB255:BB257">
    <cfRule type="cellIs" dxfId="22949" priority="2591" operator="lessThan">
      <formula>0</formula>
    </cfRule>
    <cfRule type="cellIs" dxfId="22948" priority="2592" operator="lessThan">
      <formula>-105575</formula>
    </cfRule>
  </conditionalFormatting>
  <conditionalFormatting sqref="BB255:BB257">
    <cfRule type="cellIs" dxfId="22947" priority="2589" operator="lessThan">
      <formula>0</formula>
    </cfRule>
    <cfRule type="cellIs" dxfId="22946" priority="2590" operator="lessThan">
      <formula>-105575</formula>
    </cfRule>
  </conditionalFormatting>
  <conditionalFormatting sqref="BB255:BB257">
    <cfRule type="cellIs" dxfId="22945" priority="2587" operator="lessThan">
      <formula>0</formula>
    </cfRule>
    <cfRule type="cellIs" dxfId="22944" priority="2588" operator="lessThan">
      <formula>-105575</formula>
    </cfRule>
  </conditionalFormatting>
  <conditionalFormatting sqref="BB255:BB257">
    <cfRule type="cellIs" dxfId="22943" priority="2585" operator="lessThan">
      <formula>0</formula>
    </cfRule>
    <cfRule type="cellIs" dxfId="22942" priority="2586" operator="lessThan">
      <formula>-105575</formula>
    </cfRule>
  </conditionalFormatting>
  <conditionalFormatting sqref="BB255:BB257">
    <cfRule type="cellIs" dxfId="22941" priority="2583" operator="lessThan">
      <formula>0</formula>
    </cfRule>
    <cfRule type="cellIs" dxfId="22940" priority="2584" operator="lessThan">
      <formula>-105575</formula>
    </cfRule>
  </conditionalFormatting>
  <conditionalFormatting sqref="BB255:BB257">
    <cfRule type="cellIs" dxfId="22939" priority="2581" operator="lessThan">
      <formula>0</formula>
    </cfRule>
    <cfRule type="cellIs" dxfId="22938" priority="2582" operator="lessThan">
      <formula>-105575</formula>
    </cfRule>
  </conditionalFormatting>
  <conditionalFormatting sqref="BB255:BB257">
    <cfRule type="cellIs" dxfId="22937" priority="2579" operator="lessThan">
      <formula>0</formula>
    </cfRule>
    <cfRule type="cellIs" dxfId="22936" priority="2580" operator="lessThan">
      <formula>-105575</formula>
    </cfRule>
  </conditionalFormatting>
  <conditionalFormatting sqref="BB255:BB257">
    <cfRule type="cellIs" dxfId="22935" priority="2577" operator="lessThan">
      <formula>0</formula>
    </cfRule>
    <cfRule type="cellIs" dxfId="22934" priority="2578" operator="lessThan">
      <formula>-105575</formula>
    </cfRule>
  </conditionalFormatting>
  <conditionalFormatting sqref="BB255:BB257">
    <cfRule type="cellIs" dxfId="22933" priority="2575" operator="lessThan">
      <formula>0</formula>
    </cfRule>
    <cfRule type="cellIs" dxfId="22932" priority="2576" operator="lessThan">
      <formula>-105575</formula>
    </cfRule>
  </conditionalFormatting>
  <conditionalFormatting sqref="BB260:BB262">
    <cfRule type="cellIs" dxfId="22931" priority="2573" operator="lessThan">
      <formula>0</formula>
    </cfRule>
    <cfRule type="cellIs" dxfId="22930" priority="2574" operator="lessThan">
      <formula>-105575</formula>
    </cfRule>
  </conditionalFormatting>
  <conditionalFormatting sqref="BB260:BB262">
    <cfRule type="cellIs" dxfId="22929" priority="2571" operator="lessThan">
      <formula>0</formula>
    </cfRule>
    <cfRule type="cellIs" dxfId="22928" priority="2572" operator="lessThan">
      <formula>-105575</formula>
    </cfRule>
  </conditionalFormatting>
  <conditionalFormatting sqref="BB260:BB262">
    <cfRule type="cellIs" dxfId="22927" priority="2569" operator="lessThan">
      <formula>0</formula>
    </cfRule>
    <cfRule type="cellIs" dxfId="22926" priority="2570" operator="lessThan">
      <formula>-105575</formula>
    </cfRule>
  </conditionalFormatting>
  <conditionalFormatting sqref="BB260:BB262">
    <cfRule type="cellIs" dxfId="22925" priority="2567" operator="lessThan">
      <formula>0</formula>
    </cfRule>
    <cfRule type="cellIs" dxfId="22924" priority="2568" operator="lessThan">
      <formula>-105575</formula>
    </cfRule>
  </conditionalFormatting>
  <conditionalFormatting sqref="BB260:BB262">
    <cfRule type="cellIs" dxfId="22923" priority="2565" operator="lessThan">
      <formula>0</formula>
    </cfRule>
    <cfRule type="cellIs" dxfId="22922" priority="2566" operator="lessThan">
      <formula>-105575</formula>
    </cfRule>
  </conditionalFormatting>
  <conditionalFormatting sqref="BB260:BB262">
    <cfRule type="cellIs" dxfId="22921" priority="2563" operator="lessThan">
      <formula>0</formula>
    </cfRule>
    <cfRule type="cellIs" dxfId="22920" priority="2564" operator="lessThan">
      <formula>-105575</formula>
    </cfRule>
  </conditionalFormatting>
  <conditionalFormatting sqref="BB260:BB262">
    <cfRule type="cellIs" dxfId="22919" priority="2561" operator="lessThan">
      <formula>0</formula>
    </cfRule>
    <cfRule type="cellIs" dxfId="22918" priority="2562" operator="lessThan">
      <formula>-105575</formula>
    </cfRule>
  </conditionalFormatting>
  <conditionalFormatting sqref="BB260:BB262">
    <cfRule type="cellIs" dxfId="22917" priority="2559" operator="lessThan">
      <formula>0</formula>
    </cfRule>
    <cfRule type="cellIs" dxfId="22916" priority="2560" operator="lessThan">
      <formula>-105575</formula>
    </cfRule>
  </conditionalFormatting>
  <conditionalFormatting sqref="BB260:BB262">
    <cfRule type="cellIs" dxfId="22915" priority="2557" operator="lessThan">
      <formula>0</formula>
    </cfRule>
    <cfRule type="cellIs" dxfId="22914" priority="2558" operator="lessThan">
      <formula>-105575</formula>
    </cfRule>
  </conditionalFormatting>
  <conditionalFormatting sqref="BB264:BB267">
    <cfRule type="cellIs" dxfId="22913" priority="2555" operator="lessThan">
      <formula>0</formula>
    </cfRule>
    <cfRule type="cellIs" dxfId="22912" priority="2556" operator="lessThan">
      <formula>-105575</formula>
    </cfRule>
  </conditionalFormatting>
  <conditionalFormatting sqref="BB264:BB267">
    <cfRule type="cellIs" dxfId="22911" priority="2553" operator="lessThan">
      <formula>0</formula>
    </cfRule>
    <cfRule type="cellIs" dxfId="22910" priority="2554" operator="lessThan">
      <formula>-105575</formula>
    </cfRule>
  </conditionalFormatting>
  <conditionalFormatting sqref="BB264:BB267">
    <cfRule type="cellIs" dxfId="22909" priority="2551" operator="lessThan">
      <formula>0</formula>
    </cfRule>
    <cfRule type="cellIs" dxfId="22908" priority="2552" operator="lessThan">
      <formula>-105575</formula>
    </cfRule>
  </conditionalFormatting>
  <conditionalFormatting sqref="BB264:BB267">
    <cfRule type="cellIs" dxfId="22907" priority="2549" operator="lessThan">
      <formula>0</formula>
    </cfRule>
    <cfRule type="cellIs" dxfId="22906" priority="2550" operator="lessThan">
      <formula>-105575</formula>
    </cfRule>
  </conditionalFormatting>
  <conditionalFormatting sqref="BB264:BB267">
    <cfRule type="cellIs" dxfId="22905" priority="2547" operator="lessThan">
      <formula>0</formula>
    </cfRule>
    <cfRule type="cellIs" dxfId="22904" priority="2548" operator="lessThan">
      <formula>-105575</formula>
    </cfRule>
  </conditionalFormatting>
  <conditionalFormatting sqref="BB264:BB267">
    <cfRule type="cellIs" dxfId="22903" priority="2545" operator="lessThan">
      <formula>0</formula>
    </cfRule>
    <cfRule type="cellIs" dxfId="22902" priority="2546" operator="lessThan">
      <formula>-105575</formula>
    </cfRule>
  </conditionalFormatting>
  <conditionalFormatting sqref="BB264:BB267">
    <cfRule type="cellIs" dxfId="22901" priority="2543" operator="lessThan">
      <formula>0</formula>
    </cfRule>
    <cfRule type="cellIs" dxfId="22900" priority="2544" operator="lessThan">
      <formula>-105575</formula>
    </cfRule>
  </conditionalFormatting>
  <conditionalFormatting sqref="BB264:BB267">
    <cfRule type="cellIs" dxfId="22899" priority="2541" operator="lessThan">
      <formula>0</formula>
    </cfRule>
    <cfRule type="cellIs" dxfId="22898" priority="2542" operator="lessThan">
      <formula>-105575</formula>
    </cfRule>
  </conditionalFormatting>
  <conditionalFormatting sqref="BB264:BB267">
    <cfRule type="cellIs" dxfId="22897" priority="2539" operator="lessThan">
      <formula>0</formula>
    </cfRule>
    <cfRule type="cellIs" dxfId="22896" priority="2540" operator="lessThan">
      <formula>-105575</formula>
    </cfRule>
  </conditionalFormatting>
  <conditionalFormatting sqref="BB270:BB272">
    <cfRule type="cellIs" dxfId="22895" priority="2537" operator="lessThan">
      <formula>0</formula>
    </cfRule>
    <cfRule type="cellIs" dxfId="22894" priority="2538" operator="lessThan">
      <formula>-105575</formula>
    </cfRule>
  </conditionalFormatting>
  <conditionalFormatting sqref="BB270:BB272">
    <cfRule type="cellIs" dxfId="22893" priority="2535" operator="lessThan">
      <formula>0</formula>
    </cfRule>
    <cfRule type="cellIs" dxfId="22892" priority="2536" operator="lessThan">
      <formula>-105575</formula>
    </cfRule>
  </conditionalFormatting>
  <conditionalFormatting sqref="BB270:BB272">
    <cfRule type="cellIs" dxfId="22891" priority="2533" operator="lessThan">
      <formula>0</formula>
    </cfRule>
    <cfRule type="cellIs" dxfId="22890" priority="2534" operator="lessThan">
      <formula>-105575</formula>
    </cfRule>
  </conditionalFormatting>
  <conditionalFormatting sqref="BB270:BB272">
    <cfRule type="cellIs" dxfId="22889" priority="2531" operator="lessThan">
      <formula>0</formula>
    </cfRule>
    <cfRule type="cellIs" dxfId="22888" priority="2532" operator="lessThan">
      <formula>-105575</formula>
    </cfRule>
  </conditionalFormatting>
  <conditionalFormatting sqref="BB270:BB272">
    <cfRule type="cellIs" dxfId="22887" priority="2529" operator="lessThan">
      <formula>0</formula>
    </cfRule>
    <cfRule type="cellIs" dxfId="22886" priority="2530" operator="lessThan">
      <formula>-105575</formula>
    </cfRule>
  </conditionalFormatting>
  <conditionalFormatting sqref="BB270:BB272">
    <cfRule type="cellIs" dxfId="22885" priority="2527" operator="lessThan">
      <formula>0</formula>
    </cfRule>
    <cfRule type="cellIs" dxfId="22884" priority="2528" operator="lessThan">
      <formula>-105575</formula>
    </cfRule>
  </conditionalFormatting>
  <conditionalFormatting sqref="BB270:BB272">
    <cfRule type="cellIs" dxfId="22883" priority="2525" operator="lessThan">
      <formula>0</formula>
    </cfRule>
    <cfRule type="cellIs" dxfId="22882" priority="2526" operator="lessThan">
      <formula>-105575</formula>
    </cfRule>
  </conditionalFormatting>
  <conditionalFormatting sqref="BB270:BB272">
    <cfRule type="cellIs" dxfId="22881" priority="2523" operator="lessThan">
      <formula>0</formula>
    </cfRule>
    <cfRule type="cellIs" dxfId="22880" priority="2524" operator="lessThan">
      <formula>-105575</formula>
    </cfRule>
  </conditionalFormatting>
  <conditionalFormatting sqref="BB270:BB272">
    <cfRule type="cellIs" dxfId="22879" priority="2521" operator="lessThan">
      <formula>0</formula>
    </cfRule>
    <cfRule type="cellIs" dxfId="22878" priority="2522" operator="lessThan">
      <formula>-105575</formula>
    </cfRule>
  </conditionalFormatting>
  <conditionalFormatting sqref="BB274:BB275">
    <cfRule type="cellIs" dxfId="22877" priority="2519" operator="lessThan">
      <formula>0</formula>
    </cfRule>
    <cfRule type="cellIs" dxfId="22876" priority="2520" operator="lessThan">
      <formula>-105575</formula>
    </cfRule>
  </conditionalFormatting>
  <conditionalFormatting sqref="BB274:BB275">
    <cfRule type="cellIs" dxfId="22875" priority="2517" operator="lessThan">
      <formula>0</formula>
    </cfRule>
    <cfRule type="cellIs" dxfId="22874" priority="2518" operator="lessThan">
      <formula>-105575</formula>
    </cfRule>
  </conditionalFormatting>
  <conditionalFormatting sqref="BB274:BB275">
    <cfRule type="cellIs" dxfId="22873" priority="2515" operator="lessThan">
      <formula>0</formula>
    </cfRule>
    <cfRule type="cellIs" dxfId="22872" priority="2516" operator="lessThan">
      <formula>-105575</formula>
    </cfRule>
  </conditionalFormatting>
  <conditionalFormatting sqref="BB274:BB275">
    <cfRule type="cellIs" dxfId="22871" priority="2513" operator="lessThan">
      <formula>0</formula>
    </cfRule>
    <cfRule type="cellIs" dxfId="22870" priority="2514" operator="lessThan">
      <formula>-105575</formula>
    </cfRule>
  </conditionalFormatting>
  <conditionalFormatting sqref="BB274:BB275">
    <cfRule type="cellIs" dxfId="22869" priority="2511" operator="lessThan">
      <formula>0</formula>
    </cfRule>
    <cfRule type="cellIs" dxfId="22868" priority="2512" operator="lessThan">
      <formula>-105575</formula>
    </cfRule>
  </conditionalFormatting>
  <conditionalFormatting sqref="BB274:BB275">
    <cfRule type="cellIs" dxfId="22867" priority="2509" operator="lessThan">
      <formula>0</formula>
    </cfRule>
    <cfRule type="cellIs" dxfId="22866" priority="2510" operator="lessThan">
      <formula>-105575</formula>
    </cfRule>
  </conditionalFormatting>
  <conditionalFormatting sqref="BB274:BB275">
    <cfRule type="cellIs" dxfId="22865" priority="2507" operator="lessThan">
      <formula>0</formula>
    </cfRule>
    <cfRule type="cellIs" dxfId="22864" priority="2508" operator="lessThan">
      <formula>-105575</formula>
    </cfRule>
  </conditionalFormatting>
  <conditionalFormatting sqref="BB274:BB275">
    <cfRule type="cellIs" dxfId="22863" priority="2505" operator="lessThan">
      <formula>0</formula>
    </cfRule>
    <cfRule type="cellIs" dxfId="22862" priority="2506" operator="lessThan">
      <formula>-105575</formula>
    </cfRule>
  </conditionalFormatting>
  <conditionalFormatting sqref="BB274:BB275">
    <cfRule type="cellIs" dxfId="22861" priority="2503" operator="lessThan">
      <formula>0</formula>
    </cfRule>
    <cfRule type="cellIs" dxfId="22860" priority="2504" operator="lessThan">
      <formula>-105575</formula>
    </cfRule>
  </conditionalFormatting>
  <conditionalFormatting sqref="BB278:BB282">
    <cfRule type="cellIs" dxfId="22859" priority="2501" operator="lessThan">
      <formula>0</formula>
    </cfRule>
    <cfRule type="cellIs" dxfId="22858" priority="2502" operator="lessThan">
      <formula>-105575</formula>
    </cfRule>
  </conditionalFormatting>
  <conditionalFormatting sqref="BB278:BB282">
    <cfRule type="cellIs" dxfId="22857" priority="2499" operator="lessThan">
      <formula>0</formula>
    </cfRule>
    <cfRule type="cellIs" dxfId="22856" priority="2500" operator="lessThan">
      <formula>-105575</formula>
    </cfRule>
  </conditionalFormatting>
  <conditionalFormatting sqref="BB278:BB282">
    <cfRule type="cellIs" dxfId="22855" priority="2497" operator="lessThan">
      <formula>0</formula>
    </cfRule>
    <cfRule type="cellIs" dxfId="22854" priority="2498" operator="lessThan">
      <formula>-105575</formula>
    </cfRule>
  </conditionalFormatting>
  <conditionalFormatting sqref="BB278:BB282">
    <cfRule type="cellIs" dxfId="22853" priority="2495" operator="lessThan">
      <formula>0</formula>
    </cfRule>
    <cfRule type="cellIs" dxfId="22852" priority="2496" operator="lessThan">
      <formula>-105575</formula>
    </cfRule>
  </conditionalFormatting>
  <conditionalFormatting sqref="BB278:BB282">
    <cfRule type="cellIs" dxfId="22851" priority="2493" operator="lessThan">
      <formula>0</formula>
    </cfRule>
    <cfRule type="cellIs" dxfId="22850" priority="2494" operator="lessThan">
      <formula>-105575</formula>
    </cfRule>
  </conditionalFormatting>
  <conditionalFormatting sqref="BB278:BB282">
    <cfRule type="cellIs" dxfId="22849" priority="2491" operator="lessThan">
      <formula>0</formula>
    </cfRule>
    <cfRule type="cellIs" dxfId="22848" priority="2492" operator="lessThan">
      <formula>-105575</formula>
    </cfRule>
  </conditionalFormatting>
  <conditionalFormatting sqref="BB278:BB282">
    <cfRule type="cellIs" dxfId="22847" priority="2489" operator="lessThan">
      <formula>0</formula>
    </cfRule>
    <cfRule type="cellIs" dxfId="22846" priority="2490" operator="lessThan">
      <formula>-105575</formula>
    </cfRule>
  </conditionalFormatting>
  <conditionalFormatting sqref="BB278:BB282">
    <cfRule type="cellIs" dxfId="22845" priority="2487" operator="lessThan">
      <formula>0</formula>
    </cfRule>
    <cfRule type="cellIs" dxfId="22844" priority="2488" operator="lessThan">
      <formula>-105575</formula>
    </cfRule>
  </conditionalFormatting>
  <conditionalFormatting sqref="BB278:BB282">
    <cfRule type="cellIs" dxfId="22843" priority="2485" operator="lessThan">
      <formula>0</formula>
    </cfRule>
    <cfRule type="cellIs" dxfId="22842" priority="2486" operator="lessThan">
      <formula>-105575</formula>
    </cfRule>
  </conditionalFormatting>
  <conditionalFormatting sqref="BB285:BB288">
    <cfRule type="cellIs" dxfId="22841" priority="2483" operator="lessThan">
      <formula>0</formula>
    </cfRule>
    <cfRule type="cellIs" dxfId="22840" priority="2484" operator="lessThan">
      <formula>-105575</formula>
    </cfRule>
  </conditionalFormatting>
  <conditionalFormatting sqref="BB285:BB288">
    <cfRule type="cellIs" dxfId="22839" priority="2481" operator="lessThan">
      <formula>0</formula>
    </cfRule>
    <cfRule type="cellIs" dxfId="22838" priority="2482" operator="lessThan">
      <formula>-105575</formula>
    </cfRule>
  </conditionalFormatting>
  <conditionalFormatting sqref="BB285:BB288">
    <cfRule type="cellIs" dxfId="22837" priority="2479" operator="lessThan">
      <formula>0</formula>
    </cfRule>
    <cfRule type="cellIs" dxfId="22836" priority="2480" operator="lessThan">
      <formula>-105575</formula>
    </cfRule>
  </conditionalFormatting>
  <conditionalFormatting sqref="BB285:BB288">
    <cfRule type="cellIs" dxfId="22835" priority="2477" operator="lessThan">
      <formula>0</formula>
    </cfRule>
    <cfRule type="cellIs" dxfId="22834" priority="2478" operator="lessThan">
      <formula>-105575</formula>
    </cfRule>
  </conditionalFormatting>
  <conditionalFormatting sqref="BB285:BB288">
    <cfRule type="cellIs" dxfId="22833" priority="2475" operator="lessThan">
      <formula>0</formula>
    </cfRule>
    <cfRule type="cellIs" dxfId="22832" priority="2476" operator="lessThan">
      <formula>-105575</formula>
    </cfRule>
  </conditionalFormatting>
  <conditionalFormatting sqref="BB285:BB288">
    <cfRule type="cellIs" dxfId="22831" priority="2473" operator="lessThan">
      <formula>0</formula>
    </cfRule>
    <cfRule type="cellIs" dxfId="22830" priority="2474" operator="lessThan">
      <formula>-105575</formula>
    </cfRule>
  </conditionalFormatting>
  <conditionalFormatting sqref="BB285:BB288">
    <cfRule type="cellIs" dxfId="22829" priority="2471" operator="lessThan">
      <formula>0</formula>
    </cfRule>
    <cfRule type="cellIs" dxfId="22828" priority="2472" operator="lessThan">
      <formula>-105575</formula>
    </cfRule>
  </conditionalFormatting>
  <conditionalFormatting sqref="BB285:BB288">
    <cfRule type="cellIs" dxfId="22827" priority="2469" operator="lessThan">
      <formula>0</formula>
    </cfRule>
    <cfRule type="cellIs" dxfId="22826" priority="2470" operator="lessThan">
      <formula>-105575</formula>
    </cfRule>
  </conditionalFormatting>
  <conditionalFormatting sqref="BB285:BB288">
    <cfRule type="cellIs" dxfId="22825" priority="2467" operator="lessThan">
      <formula>0</formula>
    </cfRule>
    <cfRule type="cellIs" dxfId="22824" priority="2468" operator="lessThan">
      <formula>-105575</formula>
    </cfRule>
  </conditionalFormatting>
  <conditionalFormatting sqref="BB203 BB220:BB221 BB235:BB243 BB231:BB233 BB212:BB213 BB225:BB226">
    <cfRule type="cellIs" dxfId="22823" priority="2465" operator="lessThan">
      <formula>0</formula>
    </cfRule>
    <cfRule type="cellIs" dxfId="22822" priority="2466" operator="lessThan">
      <formula>-105575</formula>
    </cfRule>
  </conditionalFormatting>
  <conditionalFormatting sqref="BB220 BB212:BB213 BB235:BB238 BB240:BB243 BB225:BB226 BB231:BB233">
    <cfRule type="cellIs" dxfId="22821" priority="2463" operator="lessThan">
      <formula>0</formula>
    </cfRule>
    <cfRule type="cellIs" dxfId="22820" priority="2464" operator="lessThan">
      <formula>-105575</formula>
    </cfRule>
  </conditionalFormatting>
  <conditionalFormatting sqref="BB220:BB221 BB243 BB226 BB231:BB236 BB238:BB241 BB203 BB213">
    <cfRule type="cellIs" dxfId="22819" priority="2461" operator="lessThan">
      <formula>0</formula>
    </cfRule>
    <cfRule type="cellIs" dxfId="22818" priority="2462" operator="lessThan">
      <formula>-105575</formula>
    </cfRule>
  </conditionalFormatting>
  <conditionalFormatting sqref="BB235:BB243 BB231:BB233 BB220 BB212:BB213 BB225:BB226">
    <cfRule type="cellIs" dxfId="22817" priority="2459" operator="lessThan">
      <formula>0</formula>
    </cfRule>
    <cfRule type="cellIs" dxfId="22816" priority="2460" operator="lessThan">
      <formula>-105575</formula>
    </cfRule>
  </conditionalFormatting>
  <conditionalFormatting sqref="BB220:BB221 BB237:BB243 BB203 BB231:BB235 BB212:BB213 BB225:BB226">
    <cfRule type="cellIs" dxfId="22815" priority="2457" operator="lessThan">
      <formula>0</formula>
    </cfRule>
    <cfRule type="cellIs" dxfId="22814" priority="2458" operator="lessThan">
      <formula>-105575</formula>
    </cfRule>
  </conditionalFormatting>
  <conditionalFormatting sqref="BB220:BB221 BB237:BB240 BB242:BB243 BB225:BB226 BB231:BB235">
    <cfRule type="cellIs" dxfId="22813" priority="2455" operator="lessThan">
      <formula>0</formula>
    </cfRule>
    <cfRule type="cellIs" dxfId="22812" priority="2456" operator="lessThan">
      <formula>-105575</formula>
    </cfRule>
  </conditionalFormatting>
  <conditionalFormatting sqref="BB212 BB231 BB233:BB238 BB240:BB243 BB225">
    <cfRule type="cellIs" dxfId="22811" priority="2453" operator="lessThan">
      <formula>0</formula>
    </cfRule>
    <cfRule type="cellIs" dxfId="22810" priority="2454" operator="lessThan">
      <formula>-105575</formula>
    </cfRule>
  </conditionalFormatting>
  <conditionalFormatting sqref="BB237:BB243 BB231:BB235 BB220:BB221 BB225:BB226">
    <cfRule type="cellIs" dxfId="22809" priority="2451" operator="lessThan">
      <formula>0</formula>
    </cfRule>
    <cfRule type="cellIs" dxfId="22808" priority="2452" operator="lessThan">
      <formula>-105575</formula>
    </cfRule>
  </conditionalFormatting>
  <conditionalFormatting sqref="BB233:BB237 BB231 BB239:BB243">
    <cfRule type="cellIs" dxfId="22807" priority="2449" operator="lessThan">
      <formula>0</formula>
    </cfRule>
    <cfRule type="cellIs" dxfId="22806" priority="2450" operator="lessThan">
      <formula>-105575</formula>
    </cfRule>
  </conditionalFormatting>
  <conditionalFormatting sqref="BB233:BB237 BB231 BB239:BB243">
    <cfRule type="cellIs" dxfId="22805" priority="2447" operator="lessThan">
      <formula>0</formula>
    </cfRule>
    <cfRule type="cellIs" dxfId="22804" priority="2448" operator="lessThan">
      <formula>-105575</formula>
    </cfRule>
  </conditionalFormatting>
  <conditionalFormatting sqref="BB119:BB128 BB106:BB117 BB101:BB104 BB80:BB98">
    <cfRule type="cellIs" dxfId="22803" priority="2445" operator="lessThan">
      <formula>0</formula>
    </cfRule>
    <cfRule type="cellIs" dxfId="22802" priority="2446" operator="lessThan">
      <formula>-105575</formula>
    </cfRule>
  </conditionalFormatting>
  <conditionalFormatting sqref="BB130 BB132 BB134">
    <cfRule type="cellIs" dxfId="22801" priority="2443" operator="lessThan">
      <formula>0</formula>
    </cfRule>
    <cfRule type="cellIs" dxfId="22800" priority="2444" operator="lessThan">
      <formula>-105575</formula>
    </cfRule>
  </conditionalFormatting>
  <conditionalFormatting sqref="BB130 BB132 BB134">
    <cfRule type="cellIs" dxfId="22799" priority="2441" operator="lessThan">
      <formula>0</formula>
    </cfRule>
    <cfRule type="cellIs" dxfId="22798" priority="2442" operator="lessThan">
      <formula>-105575</formula>
    </cfRule>
  </conditionalFormatting>
  <conditionalFormatting sqref="BB129 BB131 BB133 BB135">
    <cfRule type="cellIs" dxfId="22797" priority="2439" operator="lessThan">
      <formula>0</formula>
    </cfRule>
    <cfRule type="cellIs" dxfId="22796" priority="2440" operator="lessThan">
      <formula>-105575</formula>
    </cfRule>
  </conditionalFormatting>
  <conditionalFormatting sqref="BB140 BB145 BB142:BB143 BB137:BB138">
    <cfRule type="cellIs" dxfId="22795" priority="2437" operator="lessThan">
      <formula>0</formula>
    </cfRule>
    <cfRule type="cellIs" dxfId="22794" priority="2438" operator="lessThan">
      <formula>-105575</formula>
    </cfRule>
  </conditionalFormatting>
  <conditionalFormatting sqref="BB149">
    <cfRule type="cellIs" dxfId="22793" priority="2435" operator="lessThan">
      <formula>0</formula>
    </cfRule>
    <cfRule type="cellIs" dxfId="22792" priority="2436" operator="lessThan">
      <formula>-105575</formula>
    </cfRule>
  </conditionalFormatting>
  <conditionalFormatting sqref="BB129:BB138 BB140:BB149">
    <cfRule type="cellIs" dxfId="22791" priority="2433" operator="lessThan">
      <formula>0</formula>
    </cfRule>
    <cfRule type="cellIs" dxfId="22790" priority="2434" operator="lessThan">
      <formula>-105575</formula>
    </cfRule>
  </conditionalFormatting>
  <conditionalFormatting sqref="BB94:BB98 BB86:BB87 BB89:BB91 BB141:BB149 BB124:BB133 BB107:BB110 BB112:BB117 BB119:BB122 BB135:BB138 BB101:BB104 BB80:BB84">
    <cfRule type="cellIs" dxfId="22789" priority="2431" operator="lessThan">
      <formula>0</formula>
    </cfRule>
    <cfRule type="cellIs" dxfId="22788" priority="2432" operator="lessThan">
      <formula>-105575</formula>
    </cfRule>
  </conditionalFormatting>
  <conditionalFormatting sqref="BB129 BB131 BB133 BB135">
    <cfRule type="cellIs" dxfId="22787" priority="2429" operator="lessThan">
      <formula>0</formula>
    </cfRule>
    <cfRule type="cellIs" dxfId="22786" priority="2430" operator="lessThan">
      <formula>-105575</formula>
    </cfRule>
  </conditionalFormatting>
  <conditionalFormatting sqref="BB146 BB144 BB141">
    <cfRule type="cellIs" dxfId="22785" priority="2427" operator="lessThan">
      <formula>0</formula>
    </cfRule>
    <cfRule type="cellIs" dxfId="22784" priority="2428" operator="lessThan">
      <formula>-105575</formula>
    </cfRule>
  </conditionalFormatting>
  <conditionalFormatting sqref="BB146 BB144 BB141">
    <cfRule type="cellIs" dxfId="22783" priority="2425" operator="lessThan">
      <formula>0</formula>
    </cfRule>
    <cfRule type="cellIs" dxfId="22782" priority="2426" operator="lessThan">
      <formula>-105575</formula>
    </cfRule>
  </conditionalFormatting>
  <conditionalFormatting sqref="BB140 BB145 BB142:BB143 BB137:BB138">
    <cfRule type="cellIs" dxfId="22781" priority="2423" operator="lessThan">
      <formula>0</formula>
    </cfRule>
    <cfRule type="cellIs" dxfId="22780" priority="2424" operator="lessThan">
      <formula>-105575</formula>
    </cfRule>
  </conditionalFormatting>
  <conditionalFormatting sqref="BB149">
    <cfRule type="cellIs" dxfId="22779" priority="2421" operator="lessThan">
      <formula>0</formula>
    </cfRule>
    <cfRule type="cellIs" dxfId="22778" priority="2422" operator="lessThan">
      <formula>-105575</formula>
    </cfRule>
  </conditionalFormatting>
  <conditionalFormatting sqref="BB94:BB98 BB86:BB87 BB89:BB91 BB141:BB149 BB124:BB133 BB107:BB110 BB112:BB117 BB119:BB122 BB135:BB138 BB101:BB104 BB80:BB84">
    <cfRule type="cellIs" dxfId="22777" priority="2419" operator="lessThan">
      <formula>0</formula>
    </cfRule>
    <cfRule type="cellIs" dxfId="22776"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2775" priority="2417" operator="lessThan">
      <formula>0</formula>
    </cfRule>
    <cfRule type="cellIs" dxfId="22774" priority="2418" operator="lessThan">
      <formula>-105575</formula>
    </cfRule>
  </conditionalFormatting>
  <conditionalFormatting sqref="BB41">
    <cfRule type="cellIs" dxfId="22773" priority="2415" operator="lessThan">
      <formula>0</formula>
    </cfRule>
    <cfRule type="cellIs" dxfId="22772" priority="2416" operator="lessThan">
      <formula>-105575</formula>
    </cfRule>
  </conditionalFormatting>
  <conditionalFormatting sqref="BB152:BB155">
    <cfRule type="cellIs" dxfId="22771" priority="2413" operator="lessThan">
      <formula>0</formula>
    </cfRule>
    <cfRule type="cellIs" dxfId="22770" priority="2414" operator="lessThan">
      <formula>-105575</formula>
    </cfRule>
  </conditionalFormatting>
  <conditionalFormatting sqref="BB152:BB155">
    <cfRule type="cellIs" dxfId="22769" priority="2411" operator="lessThan">
      <formula>0</formula>
    </cfRule>
    <cfRule type="cellIs" dxfId="22768" priority="2412" operator="lessThan">
      <formula>-105575</formula>
    </cfRule>
  </conditionalFormatting>
  <conditionalFormatting sqref="BB152:BB155">
    <cfRule type="cellIs" dxfId="22767" priority="2409" operator="lessThan">
      <formula>0</formula>
    </cfRule>
    <cfRule type="cellIs" dxfId="22766" priority="2410" operator="lessThan">
      <formula>-105575</formula>
    </cfRule>
  </conditionalFormatting>
  <conditionalFormatting sqref="BB157:BB158">
    <cfRule type="cellIs" dxfId="22765" priority="2407" operator="lessThan">
      <formula>0</formula>
    </cfRule>
    <cfRule type="cellIs" dxfId="22764" priority="2408" operator="lessThan">
      <formula>-105575</formula>
    </cfRule>
  </conditionalFormatting>
  <conditionalFormatting sqref="BB157:BB158">
    <cfRule type="cellIs" dxfId="22763" priority="2405" operator="lessThan">
      <formula>0</formula>
    </cfRule>
    <cfRule type="cellIs" dxfId="22762" priority="2406" operator="lessThan">
      <formula>-105575</formula>
    </cfRule>
  </conditionalFormatting>
  <conditionalFormatting sqref="BB157:BB158">
    <cfRule type="cellIs" dxfId="22761" priority="2403" operator="lessThan">
      <formula>0</formula>
    </cfRule>
    <cfRule type="cellIs" dxfId="22760" priority="2404" operator="lessThan">
      <formula>-105575</formula>
    </cfRule>
  </conditionalFormatting>
  <conditionalFormatting sqref="BB160:BB161">
    <cfRule type="cellIs" dxfId="22759" priority="2401" operator="lessThan">
      <formula>0</formula>
    </cfRule>
    <cfRule type="cellIs" dxfId="22758" priority="2402" operator="lessThan">
      <formula>-105575</formula>
    </cfRule>
  </conditionalFormatting>
  <conditionalFormatting sqref="BB160:BB161">
    <cfRule type="cellIs" dxfId="22757" priority="2399" operator="lessThan">
      <formula>0</formula>
    </cfRule>
    <cfRule type="cellIs" dxfId="22756" priority="2400" operator="lessThan">
      <formula>-105575</formula>
    </cfRule>
  </conditionalFormatting>
  <conditionalFormatting sqref="BB160:BB161">
    <cfRule type="cellIs" dxfId="22755" priority="2397" operator="lessThan">
      <formula>0</formula>
    </cfRule>
    <cfRule type="cellIs" dxfId="22754" priority="2398" operator="lessThan">
      <formula>-105575</formula>
    </cfRule>
  </conditionalFormatting>
  <conditionalFormatting sqref="BB164:BB167">
    <cfRule type="cellIs" dxfId="22753" priority="2395" operator="lessThan">
      <formula>0</formula>
    </cfRule>
    <cfRule type="cellIs" dxfId="22752" priority="2396" operator="lessThan">
      <formula>-105575</formula>
    </cfRule>
  </conditionalFormatting>
  <conditionalFormatting sqref="BB164:BB167">
    <cfRule type="cellIs" dxfId="22751" priority="2393" operator="lessThan">
      <formula>0</formula>
    </cfRule>
    <cfRule type="cellIs" dxfId="22750" priority="2394" operator="lessThan">
      <formula>-105575</formula>
    </cfRule>
  </conditionalFormatting>
  <conditionalFormatting sqref="BB164:BB167">
    <cfRule type="cellIs" dxfId="22749" priority="2391" operator="lessThan">
      <formula>0</formula>
    </cfRule>
    <cfRule type="cellIs" dxfId="22748" priority="2392" operator="lessThan">
      <formula>-105575</formula>
    </cfRule>
  </conditionalFormatting>
  <conditionalFormatting sqref="BB169:BB177">
    <cfRule type="cellIs" dxfId="22747" priority="2389" operator="lessThan">
      <formula>0</formula>
    </cfRule>
    <cfRule type="cellIs" dxfId="22746" priority="2390" operator="lessThan">
      <formula>-105575</formula>
    </cfRule>
  </conditionalFormatting>
  <conditionalFormatting sqref="BB169:BB177">
    <cfRule type="cellIs" dxfId="22745" priority="2387" operator="lessThan">
      <formula>0</formula>
    </cfRule>
    <cfRule type="cellIs" dxfId="22744" priority="2388" operator="lessThan">
      <formula>-105575</formula>
    </cfRule>
  </conditionalFormatting>
  <conditionalFormatting sqref="BB169:BB177">
    <cfRule type="cellIs" dxfId="22743" priority="2385" operator="lessThan">
      <formula>0</formula>
    </cfRule>
    <cfRule type="cellIs" dxfId="22742" priority="2386" operator="lessThan">
      <formula>-105575</formula>
    </cfRule>
  </conditionalFormatting>
  <conditionalFormatting sqref="BB179:BB180">
    <cfRule type="cellIs" dxfId="22741" priority="2383" operator="lessThan">
      <formula>0</formula>
    </cfRule>
    <cfRule type="cellIs" dxfId="22740" priority="2384" operator="lessThan">
      <formula>-105575</formula>
    </cfRule>
  </conditionalFormatting>
  <conditionalFormatting sqref="BB179:BB180">
    <cfRule type="cellIs" dxfId="22739" priority="2381" operator="lessThan">
      <formula>0</formula>
    </cfRule>
    <cfRule type="cellIs" dxfId="22738" priority="2382" operator="lessThan">
      <formula>-105575</formula>
    </cfRule>
  </conditionalFormatting>
  <conditionalFormatting sqref="BB179:BB180">
    <cfRule type="cellIs" dxfId="22737" priority="2379" operator="lessThan">
      <formula>0</formula>
    </cfRule>
    <cfRule type="cellIs" dxfId="22736" priority="2380" operator="lessThan">
      <formula>-105575</formula>
    </cfRule>
  </conditionalFormatting>
  <conditionalFormatting sqref="BB183:BB189">
    <cfRule type="cellIs" dxfId="22735" priority="2377" operator="lessThan">
      <formula>0</formula>
    </cfRule>
    <cfRule type="cellIs" dxfId="22734" priority="2378" operator="lessThan">
      <formula>-105575</formula>
    </cfRule>
  </conditionalFormatting>
  <conditionalFormatting sqref="BB183:BB189">
    <cfRule type="cellIs" dxfId="22733" priority="2375" operator="lessThan">
      <formula>0</formula>
    </cfRule>
    <cfRule type="cellIs" dxfId="22732" priority="2376" operator="lessThan">
      <formula>-105575</formula>
    </cfRule>
  </conditionalFormatting>
  <conditionalFormatting sqref="BB183:BB189">
    <cfRule type="cellIs" dxfId="22731" priority="2373" operator="lessThan">
      <formula>0</formula>
    </cfRule>
    <cfRule type="cellIs" dxfId="22730" priority="2374" operator="lessThan">
      <formula>-105575</formula>
    </cfRule>
  </conditionalFormatting>
  <conditionalFormatting sqref="BB191:BB192">
    <cfRule type="cellIs" dxfId="22729" priority="2371" operator="lessThan">
      <formula>0</formula>
    </cfRule>
    <cfRule type="cellIs" dxfId="22728" priority="2372" operator="lessThan">
      <formula>-105575</formula>
    </cfRule>
  </conditionalFormatting>
  <conditionalFormatting sqref="BB191:BB192">
    <cfRule type="cellIs" dxfId="22727" priority="2369" operator="lessThan">
      <formula>0</formula>
    </cfRule>
    <cfRule type="cellIs" dxfId="22726" priority="2370" operator="lessThan">
      <formula>-105575</formula>
    </cfRule>
  </conditionalFormatting>
  <conditionalFormatting sqref="BB191:BB192">
    <cfRule type="cellIs" dxfId="22725" priority="2367" operator="lessThan">
      <formula>0</formula>
    </cfRule>
    <cfRule type="cellIs" dxfId="22724" priority="2368" operator="lessThan">
      <formula>-105575</formula>
    </cfRule>
  </conditionalFormatting>
  <conditionalFormatting sqref="BB194:BB195">
    <cfRule type="cellIs" dxfId="22723" priority="2365" operator="lessThan">
      <formula>0</formula>
    </cfRule>
    <cfRule type="cellIs" dxfId="22722" priority="2366" operator="lessThan">
      <formula>-105575</formula>
    </cfRule>
  </conditionalFormatting>
  <conditionalFormatting sqref="BB194:BB195">
    <cfRule type="cellIs" dxfId="22721" priority="2363" operator="lessThan">
      <formula>0</formula>
    </cfRule>
    <cfRule type="cellIs" dxfId="22720" priority="2364" operator="lessThan">
      <formula>-105575</formula>
    </cfRule>
  </conditionalFormatting>
  <conditionalFormatting sqref="BB194:BB195">
    <cfRule type="cellIs" dxfId="22719" priority="2361" operator="lessThan">
      <formula>0</formula>
    </cfRule>
    <cfRule type="cellIs" dxfId="22718" priority="2362" operator="lessThan">
      <formula>-105575</formula>
    </cfRule>
  </conditionalFormatting>
  <conditionalFormatting sqref="BB199:BB202">
    <cfRule type="cellIs" dxfId="22717" priority="2359" operator="lessThan">
      <formula>0</formula>
    </cfRule>
    <cfRule type="cellIs" dxfId="22716" priority="2360" operator="lessThan">
      <formula>-105575</formula>
    </cfRule>
  </conditionalFormatting>
  <conditionalFormatting sqref="BB199:BB202">
    <cfRule type="cellIs" dxfId="22715" priority="2357" operator="lessThan">
      <formula>0</formula>
    </cfRule>
    <cfRule type="cellIs" dxfId="22714" priority="2358" operator="lessThan">
      <formula>-105575</formula>
    </cfRule>
  </conditionalFormatting>
  <conditionalFormatting sqref="BB199:BB202">
    <cfRule type="cellIs" dxfId="22713" priority="2355" operator="lessThan">
      <formula>0</formula>
    </cfRule>
    <cfRule type="cellIs" dxfId="22712" priority="2356" operator="lessThan">
      <formula>-105575</formula>
    </cfRule>
  </conditionalFormatting>
  <conditionalFormatting sqref="BB204:BB208">
    <cfRule type="cellIs" dxfId="22711" priority="2353" operator="lessThan">
      <formula>0</formula>
    </cfRule>
    <cfRule type="cellIs" dxfId="22710" priority="2354" operator="lessThan">
      <formula>-105575</formula>
    </cfRule>
  </conditionalFormatting>
  <conditionalFormatting sqref="BB204:BB208">
    <cfRule type="cellIs" dxfId="22709" priority="2351" operator="lessThan">
      <formula>0</formula>
    </cfRule>
    <cfRule type="cellIs" dxfId="22708" priority="2352" operator="lessThan">
      <formula>-105575</formula>
    </cfRule>
  </conditionalFormatting>
  <conditionalFormatting sqref="BB204:BB208">
    <cfRule type="cellIs" dxfId="22707" priority="2349" operator="lessThan">
      <formula>0</formula>
    </cfRule>
    <cfRule type="cellIs" dxfId="22706" priority="2350" operator="lessThan">
      <formula>-105575</formula>
    </cfRule>
  </conditionalFormatting>
  <conditionalFormatting sqref="BB210:BB211">
    <cfRule type="cellIs" dxfId="22705" priority="2347" operator="lessThan">
      <formula>0</formula>
    </cfRule>
    <cfRule type="cellIs" dxfId="22704" priority="2348" operator="lessThan">
      <formula>-105575</formula>
    </cfRule>
  </conditionalFormatting>
  <conditionalFormatting sqref="BB210:BB211">
    <cfRule type="cellIs" dxfId="22703" priority="2345" operator="lessThan">
      <formula>0</formula>
    </cfRule>
    <cfRule type="cellIs" dxfId="22702" priority="2346" operator="lessThan">
      <formula>-105575</formula>
    </cfRule>
  </conditionalFormatting>
  <conditionalFormatting sqref="BB210:BB211">
    <cfRule type="cellIs" dxfId="22701" priority="2343" operator="lessThan">
      <formula>0</formula>
    </cfRule>
    <cfRule type="cellIs" dxfId="22700" priority="2344" operator="lessThan">
      <formula>-105575</formula>
    </cfRule>
  </conditionalFormatting>
  <conditionalFormatting sqref="BB214:BB219">
    <cfRule type="cellIs" dxfId="22699" priority="2341" operator="lessThan">
      <formula>0</formula>
    </cfRule>
    <cfRule type="cellIs" dxfId="22698" priority="2342" operator="lessThan">
      <formula>-105575</formula>
    </cfRule>
  </conditionalFormatting>
  <conditionalFormatting sqref="BB214:BB219">
    <cfRule type="cellIs" dxfId="22697" priority="2339" operator="lessThan">
      <formula>0</formula>
    </cfRule>
    <cfRule type="cellIs" dxfId="22696" priority="2340" operator="lessThan">
      <formula>-105575</formula>
    </cfRule>
  </conditionalFormatting>
  <conditionalFormatting sqref="BB214:BB219">
    <cfRule type="cellIs" dxfId="22695" priority="2337" operator="lessThan">
      <formula>0</formula>
    </cfRule>
    <cfRule type="cellIs" dxfId="22694" priority="2338" operator="lessThan">
      <formula>-105575</formula>
    </cfRule>
  </conditionalFormatting>
  <conditionalFormatting sqref="BB222:BB224">
    <cfRule type="cellIs" dxfId="22693" priority="2335" operator="lessThan">
      <formula>0</formula>
    </cfRule>
    <cfRule type="cellIs" dxfId="22692" priority="2336" operator="lessThan">
      <formula>-105575</formula>
    </cfRule>
  </conditionalFormatting>
  <conditionalFormatting sqref="BB222:BB224">
    <cfRule type="cellIs" dxfId="22691" priority="2333" operator="lessThan">
      <formula>0</formula>
    </cfRule>
    <cfRule type="cellIs" dxfId="22690" priority="2334" operator="lessThan">
      <formula>-105575</formula>
    </cfRule>
  </conditionalFormatting>
  <conditionalFormatting sqref="BB222:BB224">
    <cfRule type="cellIs" dxfId="22689" priority="2331" operator="lessThan">
      <formula>0</formula>
    </cfRule>
    <cfRule type="cellIs" dxfId="22688" priority="2332" operator="lessThan">
      <formula>-105575</formula>
    </cfRule>
  </conditionalFormatting>
  <conditionalFormatting sqref="BB227:BB230">
    <cfRule type="cellIs" dxfId="22687" priority="2329" operator="lessThan">
      <formula>0</formula>
    </cfRule>
    <cfRule type="cellIs" dxfId="22686" priority="2330" operator="lessThan">
      <formula>-105575</formula>
    </cfRule>
  </conditionalFormatting>
  <conditionalFormatting sqref="BB227:BB230">
    <cfRule type="cellIs" dxfId="22685" priority="2327" operator="lessThan">
      <formula>0</formula>
    </cfRule>
    <cfRule type="cellIs" dxfId="22684" priority="2328" operator="lessThan">
      <formula>-105575</formula>
    </cfRule>
  </conditionalFormatting>
  <conditionalFormatting sqref="BB227:BB230">
    <cfRule type="cellIs" dxfId="22683" priority="2325" operator="lessThan">
      <formula>0</formula>
    </cfRule>
    <cfRule type="cellIs" dxfId="22682" priority="2326" operator="lessThan">
      <formula>-105575</formula>
    </cfRule>
  </conditionalFormatting>
  <conditionalFormatting sqref="BB203 BB220:BB221 BB235:BB243 BB231:BB233 BB212:BB213 BB225:BB226">
    <cfRule type="cellIs" dxfId="22681" priority="2323" operator="lessThan">
      <formula>0</formula>
    </cfRule>
    <cfRule type="cellIs" dxfId="22680" priority="2324" operator="lessThan">
      <formula>-105575</formula>
    </cfRule>
  </conditionalFormatting>
  <conditionalFormatting sqref="BB220 BB212:BB213 BB235:BB238 BB240:BB243 BB225:BB226 BB231:BB233">
    <cfRule type="cellIs" dxfId="22679" priority="2321" operator="lessThan">
      <formula>0</formula>
    </cfRule>
    <cfRule type="cellIs" dxfId="22678" priority="2322" operator="lessThan">
      <formula>-105575</formula>
    </cfRule>
  </conditionalFormatting>
  <conditionalFormatting sqref="BB220:BB221 BB243 BB226 BB231:BB236 BB238:BB241 BB203 BB213">
    <cfRule type="cellIs" dxfId="22677" priority="2319" operator="lessThan">
      <formula>0</formula>
    </cfRule>
    <cfRule type="cellIs" dxfId="22676" priority="2320" operator="lessThan">
      <formula>-105575</formula>
    </cfRule>
  </conditionalFormatting>
  <conditionalFormatting sqref="BB235:BB243 BB231:BB233 BB220 BB212:BB213 BB225:BB226">
    <cfRule type="cellIs" dxfId="22675" priority="2317" operator="lessThan">
      <formula>0</formula>
    </cfRule>
    <cfRule type="cellIs" dxfId="22674" priority="2318" operator="lessThan">
      <formula>-105575</formula>
    </cfRule>
  </conditionalFormatting>
  <conditionalFormatting sqref="BB220:BB221 BB237:BB243 BB203 BB231:BB235 BB212:BB213 BB225:BB226">
    <cfRule type="cellIs" dxfId="22673" priority="2315" operator="lessThan">
      <formula>0</formula>
    </cfRule>
    <cfRule type="cellIs" dxfId="22672" priority="2316" operator="lessThan">
      <formula>-105575</formula>
    </cfRule>
  </conditionalFormatting>
  <conditionalFormatting sqref="BB220:BB221 BB237:BB240 BB242:BB243 BB225:BB226 BB231:BB235">
    <cfRule type="cellIs" dxfId="22671" priority="2313" operator="lessThan">
      <formula>0</formula>
    </cfRule>
    <cfRule type="cellIs" dxfId="22670" priority="2314" operator="lessThan">
      <formula>-105575</formula>
    </cfRule>
  </conditionalFormatting>
  <conditionalFormatting sqref="BB212 BB231 BB233:BB238 BB240:BB243 BB225">
    <cfRule type="cellIs" dxfId="22669" priority="2311" operator="lessThan">
      <formula>0</formula>
    </cfRule>
    <cfRule type="cellIs" dxfId="22668" priority="2312" operator="lessThan">
      <formula>-105575</formula>
    </cfRule>
  </conditionalFormatting>
  <conditionalFormatting sqref="BB237:BB243 BB231:BB235 BB220:BB221 BB225:BB226">
    <cfRule type="cellIs" dxfId="22667" priority="2309" operator="lessThan">
      <formula>0</formula>
    </cfRule>
    <cfRule type="cellIs" dxfId="22666" priority="2310" operator="lessThan">
      <formula>-105575</formula>
    </cfRule>
  </conditionalFormatting>
  <conditionalFormatting sqref="BB233:BB237 BB231 BB239:BB243">
    <cfRule type="cellIs" dxfId="22665" priority="2307" operator="lessThan">
      <formula>0</formula>
    </cfRule>
    <cfRule type="cellIs" dxfId="22664" priority="2308" operator="lessThan">
      <formula>-105575</formula>
    </cfRule>
  </conditionalFormatting>
  <conditionalFormatting sqref="BB233:BB237 BB231 BB239:BB243">
    <cfRule type="cellIs" dxfId="22663" priority="2305" operator="lessThan">
      <formula>0</formula>
    </cfRule>
    <cfRule type="cellIs" dxfId="22662" priority="2306" operator="lessThan">
      <formula>-105575</formula>
    </cfRule>
  </conditionalFormatting>
  <conditionalFormatting sqref="BB119:BB128 BB106:BB117 BB101:BB104 BB80:BB98">
    <cfRule type="cellIs" dxfId="22661" priority="2303" operator="lessThan">
      <formula>0</formula>
    </cfRule>
    <cfRule type="cellIs" dxfId="22660" priority="2304" operator="lessThan">
      <formula>-105575</formula>
    </cfRule>
  </conditionalFormatting>
  <conditionalFormatting sqref="BB130 BB132 BB134">
    <cfRule type="cellIs" dxfId="22659" priority="2301" operator="lessThan">
      <formula>0</formula>
    </cfRule>
    <cfRule type="cellIs" dxfId="22658" priority="2302" operator="lessThan">
      <formula>-105575</formula>
    </cfRule>
  </conditionalFormatting>
  <conditionalFormatting sqref="BB130 BB132 BB134">
    <cfRule type="cellIs" dxfId="22657" priority="2299" operator="lessThan">
      <formula>0</formula>
    </cfRule>
    <cfRule type="cellIs" dxfId="22656" priority="2300" operator="lessThan">
      <formula>-105575</formula>
    </cfRule>
  </conditionalFormatting>
  <conditionalFormatting sqref="BB129 BB131 BB133 BB135">
    <cfRule type="cellIs" dxfId="22655" priority="2297" operator="lessThan">
      <formula>0</formula>
    </cfRule>
    <cfRule type="cellIs" dxfId="22654" priority="2298" operator="lessThan">
      <formula>-105575</formula>
    </cfRule>
  </conditionalFormatting>
  <conditionalFormatting sqref="BB140 BB145 BB142:BB143 BB137:BB138">
    <cfRule type="cellIs" dxfId="22653" priority="2295" operator="lessThan">
      <formula>0</formula>
    </cfRule>
    <cfRule type="cellIs" dxfId="22652" priority="2296" operator="lessThan">
      <formula>-105575</formula>
    </cfRule>
  </conditionalFormatting>
  <conditionalFormatting sqref="BB149">
    <cfRule type="cellIs" dxfId="22651" priority="2293" operator="lessThan">
      <formula>0</formula>
    </cfRule>
    <cfRule type="cellIs" dxfId="22650" priority="2294" operator="lessThan">
      <formula>-105575</formula>
    </cfRule>
  </conditionalFormatting>
  <conditionalFormatting sqref="BB129:BB138 BB140:BB149">
    <cfRule type="cellIs" dxfId="22649" priority="2291" operator="lessThan">
      <formula>0</formula>
    </cfRule>
    <cfRule type="cellIs" dxfId="22648" priority="2292" operator="lessThan">
      <formula>-105575</formula>
    </cfRule>
  </conditionalFormatting>
  <conditionalFormatting sqref="BB94:BB98 BB86:BB87 BB89:BB91 BB141:BB149 BB124:BB133 BB107:BB110 BB112:BB117 BB119:BB122 BB135:BB138 BB101:BB104 BB80:BB84">
    <cfRule type="cellIs" dxfId="22647" priority="2289" operator="lessThan">
      <formula>0</formula>
    </cfRule>
    <cfRule type="cellIs" dxfId="22646" priority="2290" operator="lessThan">
      <formula>-105575</formula>
    </cfRule>
  </conditionalFormatting>
  <conditionalFormatting sqref="BB129 BB131 BB133 BB135">
    <cfRule type="cellIs" dxfId="22645" priority="2287" operator="lessThan">
      <formula>0</formula>
    </cfRule>
    <cfRule type="cellIs" dxfId="22644" priority="2288" operator="lessThan">
      <formula>-105575</formula>
    </cfRule>
  </conditionalFormatting>
  <conditionalFormatting sqref="BB146 BB144 BB141">
    <cfRule type="cellIs" dxfId="22643" priority="2285" operator="lessThan">
      <formula>0</formula>
    </cfRule>
    <cfRule type="cellIs" dxfId="22642" priority="2286" operator="lessThan">
      <formula>-105575</formula>
    </cfRule>
  </conditionalFormatting>
  <conditionalFormatting sqref="BB146 BB144 BB141">
    <cfRule type="cellIs" dxfId="22641" priority="2283" operator="lessThan">
      <formula>0</formula>
    </cfRule>
    <cfRule type="cellIs" dxfId="22640" priority="2284" operator="lessThan">
      <formula>-105575</formula>
    </cfRule>
  </conditionalFormatting>
  <conditionalFormatting sqref="BB140 BB145 BB142:BB143 BB137:BB138">
    <cfRule type="cellIs" dxfId="22639" priority="2281" operator="lessThan">
      <formula>0</formula>
    </cfRule>
    <cfRule type="cellIs" dxfId="22638" priority="2282" operator="lessThan">
      <formula>-105575</formula>
    </cfRule>
  </conditionalFormatting>
  <conditionalFormatting sqref="BB149">
    <cfRule type="cellIs" dxfId="22637" priority="2279" operator="lessThan">
      <formula>0</formula>
    </cfRule>
    <cfRule type="cellIs" dxfId="22636" priority="2280" operator="lessThan">
      <formula>-105575</formula>
    </cfRule>
  </conditionalFormatting>
  <conditionalFormatting sqref="BB94:BB98 BB86:BB87 BB89:BB91 BB141:BB149 BB124:BB133 BB107:BB110 BB112:BB117 BB119:BB122 BB135:BB138 BB101:BB104 BB80:BB84">
    <cfRule type="cellIs" dxfId="22635" priority="2277" operator="lessThan">
      <formula>0</formula>
    </cfRule>
    <cfRule type="cellIs" dxfId="22634"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633" priority="2275" operator="lessThan">
      <formula>0</formula>
    </cfRule>
    <cfRule type="cellIs" dxfId="22632" priority="2276" operator="lessThan">
      <formula>-105575</formula>
    </cfRule>
  </conditionalFormatting>
  <conditionalFormatting sqref="BB41">
    <cfRule type="cellIs" dxfId="22631" priority="2273" operator="lessThan">
      <formula>0</formula>
    </cfRule>
    <cfRule type="cellIs" dxfId="22630" priority="2274" operator="lessThan">
      <formula>-105575</formula>
    </cfRule>
  </conditionalFormatting>
  <conditionalFormatting sqref="BB152:BB155">
    <cfRule type="cellIs" dxfId="22629" priority="2271" operator="lessThan">
      <formula>0</formula>
    </cfRule>
    <cfRule type="cellIs" dxfId="22628" priority="2272" operator="lessThan">
      <formula>-105575</formula>
    </cfRule>
  </conditionalFormatting>
  <conditionalFormatting sqref="BB152:BB155">
    <cfRule type="cellIs" dxfId="22627" priority="2269" operator="lessThan">
      <formula>0</formula>
    </cfRule>
    <cfRule type="cellIs" dxfId="22626" priority="2270" operator="lessThan">
      <formula>-105575</formula>
    </cfRule>
  </conditionalFormatting>
  <conditionalFormatting sqref="BB152:BB155">
    <cfRule type="cellIs" dxfId="22625" priority="2267" operator="lessThan">
      <formula>0</formula>
    </cfRule>
    <cfRule type="cellIs" dxfId="22624" priority="2268" operator="lessThan">
      <formula>-105575</formula>
    </cfRule>
  </conditionalFormatting>
  <conditionalFormatting sqref="BB157:BB158">
    <cfRule type="cellIs" dxfId="22623" priority="2265" operator="lessThan">
      <formula>0</formula>
    </cfRule>
    <cfRule type="cellIs" dxfId="22622" priority="2266" operator="lessThan">
      <formula>-105575</formula>
    </cfRule>
  </conditionalFormatting>
  <conditionalFormatting sqref="BB157:BB158">
    <cfRule type="cellIs" dxfId="22621" priority="2263" operator="lessThan">
      <formula>0</formula>
    </cfRule>
    <cfRule type="cellIs" dxfId="22620" priority="2264" operator="lessThan">
      <formula>-105575</formula>
    </cfRule>
  </conditionalFormatting>
  <conditionalFormatting sqref="BB157:BB158">
    <cfRule type="cellIs" dxfId="22619" priority="2261" operator="lessThan">
      <formula>0</formula>
    </cfRule>
    <cfRule type="cellIs" dxfId="22618" priority="2262" operator="lessThan">
      <formula>-105575</formula>
    </cfRule>
  </conditionalFormatting>
  <conditionalFormatting sqref="BB160:BB161">
    <cfRule type="cellIs" dxfId="22617" priority="2259" operator="lessThan">
      <formula>0</formula>
    </cfRule>
    <cfRule type="cellIs" dxfId="22616" priority="2260" operator="lessThan">
      <formula>-105575</formula>
    </cfRule>
  </conditionalFormatting>
  <conditionalFormatting sqref="BB160:BB161">
    <cfRule type="cellIs" dxfId="22615" priority="2257" operator="lessThan">
      <formula>0</formula>
    </cfRule>
    <cfRule type="cellIs" dxfId="22614" priority="2258" operator="lessThan">
      <formula>-105575</formula>
    </cfRule>
  </conditionalFormatting>
  <conditionalFormatting sqref="BB160:BB161">
    <cfRule type="cellIs" dxfId="22613" priority="2255" operator="lessThan">
      <formula>0</formula>
    </cfRule>
    <cfRule type="cellIs" dxfId="22612" priority="2256" operator="lessThan">
      <formula>-105575</formula>
    </cfRule>
  </conditionalFormatting>
  <conditionalFormatting sqref="BB164:BB167">
    <cfRule type="cellIs" dxfId="22611" priority="2253" operator="lessThan">
      <formula>0</formula>
    </cfRule>
    <cfRule type="cellIs" dxfId="22610" priority="2254" operator="lessThan">
      <formula>-105575</formula>
    </cfRule>
  </conditionalFormatting>
  <conditionalFormatting sqref="BB164:BB167">
    <cfRule type="cellIs" dxfId="22609" priority="2251" operator="lessThan">
      <formula>0</formula>
    </cfRule>
    <cfRule type="cellIs" dxfId="22608" priority="2252" operator="lessThan">
      <formula>-105575</formula>
    </cfRule>
  </conditionalFormatting>
  <conditionalFormatting sqref="BB164:BB167">
    <cfRule type="cellIs" dxfId="22607" priority="2249" operator="lessThan">
      <formula>0</formula>
    </cfRule>
    <cfRule type="cellIs" dxfId="22606" priority="2250" operator="lessThan">
      <formula>-105575</formula>
    </cfRule>
  </conditionalFormatting>
  <conditionalFormatting sqref="BB169:BB177">
    <cfRule type="cellIs" dxfId="22605" priority="2247" operator="lessThan">
      <formula>0</formula>
    </cfRule>
    <cfRule type="cellIs" dxfId="22604" priority="2248" operator="lessThan">
      <formula>-105575</formula>
    </cfRule>
  </conditionalFormatting>
  <conditionalFormatting sqref="BB169:BB177">
    <cfRule type="cellIs" dxfId="22603" priority="2245" operator="lessThan">
      <formula>0</formula>
    </cfRule>
    <cfRule type="cellIs" dxfId="22602" priority="2246" operator="lessThan">
      <formula>-105575</formula>
    </cfRule>
  </conditionalFormatting>
  <conditionalFormatting sqref="BB169:BB177">
    <cfRule type="cellIs" dxfId="22601" priority="2243" operator="lessThan">
      <formula>0</formula>
    </cfRule>
    <cfRule type="cellIs" dxfId="22600" priority="2244" operator="lessThan">
      <formula>-105575</formula>
    </cfRule>
  </conditionalFormatting>
  <conditionalFormatting sqref="BB179:BB180">
    <cfRule type="cellIs" dxfId="22599" priority="2241" operator="lessThan">
      <formula>0</formula>
    </cfRule>
    <cfRule type="cellIs" dxfId="22598" priority="2242" operator="lessThan">
      <formula>-105575</formula>
    </cfRule>
  </conditionalFormatting>
  <conditionalFormatting sqref="BB179:BB180">
    <cfRule type="cellIs" dxfId="22597" priority="2239" operator="lessThan">
      <formula>0</formula>
    </cfRule>
    <cfRule type="cellIs" dxfId="22596" priority="2240" operator="lessThan">
      <formula>-105575</formula>
    </cfRule>
  </conditionalFormatting>
  <conditionalFormatting sqref="BB179:BB180">
    <cfRule type="cellIs" dxfId="22595" priority="2237" operator="lessThan">
      <formula>0</formula>
    </cfRule>
    <cfRule type="cellIs" dxfId="22594" priority="2238" operator="lessThan">
      <formula>-105575</formula>
    </cfRule>
  </conditionalFormatting>
  <conditionalFormatting sqref="BB183:BB189">
    <cfRule type="cellIs" dxfId="22593" priority="2235" operator="lessThan">
      <formula>0</formula>
    </cfRule>
    <cfRule type="cellIs" dxfId="22592" priority="2236" operator="lessThan">
      <formula>-105575</formula>
    </cfRule>
  </conditionalFormatting>
  <conditionalFormatting sqref="BB183:BB189">
    <cfRule type="cellIs" dxfId="22591" priority="2233" operator="lessThan">
      <formula>0</formula>
    </cfRule>
    <cfRule type="cellIs" dxfId="22590" priority="2234" operator="lessThan">
      <formula>-105575</formula>
    </cfRule>
  </conditionalFormatting>
  <conditionalFormatting sqref="BB183:BB189">
    <cfRule type="cellIs" dxfId="22589" priority="2231" operator="lessThan">
      <formula>0</formula>
    </cfRule>
    <cfRule type="cellIs" dxfId="22588" priority="2232" operator="lessThan">
      <formula>-105575</formula>
    </cfRule>
  </conditionalFormatting>
  <conditionalFormatting sqref="BB191:BB192">
    <cfRule type="cellIs" dxfId="22587" priority="2229" operator="lessThan">
      <formula>0</formula>
    </cfRule>
    <cfRule type="cellIs" dxfId="22586" priority="2230" operator="lessThan">
      <formula>-105575</formula>
    </cfRule>
  </conditionalFormatting>
  <conditionalFormatting sqref="BB191:BB192">
    <cfRule type="cellIs" dxfId="22585" priority="2227" operator="lessThan">
      <formula>0</formula>
    </cfRule>
    <cfRule type="cellIs" dxfId="22584" priority="2228" operator="lessThan">
      <formula>-105575</formula>
    </cfRule>
  </conditionalFormatting>
  <conditionalFormatting sqref="BB191:BB192">
    <cfRule type="cellIs" dxfId="22583" priority="2225" operator="lessThan">
      <formula>0</formula>
    </cfRule>
    <cfRule type="cellIs" dxfId="22582" priority="2226" operator="lessThan">
      <formula>-105575</formula>
    </cfRule>
  </conditionalFormatting>
  <conditionalFormatting sqref="BB194:BB195">
    <cfRule type="cellIs" dxfId="22581" priority="2223" operator="lessThan">
      <formula>0</formula>
    </cfRule>
    <cfRule type="cellIs" dxfId="22580" priority="2224" operator="lessThan">
      <formula>-105575</formula>
    </cfRule>
  </conditionalFormatting>
  <conditionalFormatting sqref="BB194:BB195">
    <cfRule type="cellIs" dxfId="22579" priority="2221" operator="lessThan">
      <formula>0</formula>
    </cfRule>
    <cfRule type="cellIs" dxfId="22578" priority="2222" operator="lessThan">
      <formula>-105575</formula>
    </cfRule>
  </conditionalFormatting>
  <conditionalFormatting sqref="BB194:BB195">
    <cfRule type="cellIs" dxfId="22577" priority="2219" operator="lessThan">
      <formula>0</formula>
    </cfRule>
    <cfRule type="cellIs" dxfId="22576" priority="2220" operator="lessThan">
      <formula>-105575</formula>
    </cfRule>
  </conditionalFormatting>
  <conditionalFormatting sqref="BB199:BB202">
    <cfRule type="cellIs" dxfId="22575" priority="2217" operator="lessThan">
      <formula>0</formula>
    </cfRule>
    <cfRule type="cellIs" dxfId="22574" priority="2218" operator="lessThan">
      <formula>-105575</formula>
    </cfRule>
  </conditionalFormatting>
  <conditionalFormatting sqref="BB199:BB202">
    <cfRule type="cellIs" dxfId="22573" priority="2215" operator="lessThan">
      <formula>0</formula>
    </cfRule>
    <cfRule type="cellIs" dxfId="22572" priority="2216" operator="lessThan">
      <formula>-105575</formula>
    </cfRule>
  </conditionalFormatting>
  <conditionalFormatting sqref="BB199:BB202">
    <cfRule type="cellIs" dxfId="22571" priority="2213" operator="lessThan">
      <formula>0</formula>
    </cfRule>
    <cfRule type="cellIs" dxfId="22570" priority="2214" operator="lessThan">
      <formula>-105575</formula>
    </cfRule>
  </conditionalFormatting>
  <conditionalFormatting sqref="BB204:BB208">
    <cfRule type="cellIs" dxfId="22569" priority="2211" operator="lessThan">
      <formula>0</formula>
    </cfRule>
    <cfRule type="cellIs" dxfId="22568" priority="2212" operator="lessThan">
      <formula>-105575</formula>
    </cfRule>
  </conditionalFormatting>
  <conditionalFormatting sqref="BB204:BB208">
    <cfRule type="cellIs" dxfId="22567" priority="2209" operator="lessThan">
      <formula>0</formula>
    </cfRule>
    <cfRule type="cellIs" dxfId="22566" priority="2210" operator="lessThan">
      <formula>-105575</formula>
    </cfRule>
  </conditionalFormatting>
  <conditionalFormatting sqref="BB204:BB208">
    <cfRule type="cellIs" dxfId="22565" priority="2207" operator="lessThan">
      <formula>0</formula>
    </cfRule>
    <cfRule type="cellIs" dxfId="22564" priority="2208" operator="lessThan">
      <formula>-105575</formula>
    </cfRule>
  </conditionalFormatting>
  <conditionalFormatting sqref="BB210:BB211">
    <cfRule type="cellIs" dxfId="22563" priority="2205" operator="lessThan">
      <formula>0</formula>
    </cfRule>
    <cfRule type="cellIs" dxfId="22562" priority="2206" operator="lessThan">
      <formula>-105575</formula>
    </cfRule>
  </conditionalFormatting>
  <conditionalFormatting sqref="BB210:BB211">
    <cfRule type="cellIs" dxfId="22561" priority="2203" operator="lessThan">
      <formula>0</formula>
    </cfRule>
    <cfRule type="cellIs" dxfId="22560" priority="2204" operator="lessThan">
      <formula>-105575</formula>
    </cfRule>
  </conditionalFormatting>
  <conditionalFormatting sqref="BB210:BB211">
    <cfRule type="cellIs" dxfId="22559" priority="2201" operator="lessThan">
      <formula>0</formula>
    </cfRule>
    <cfRule type="cellIs" dxfId="22558" priority="2202" operator="lessThan">
      <formula>-105575</formula>
    </cfRule>
  </conditionalFormatting>
  <conditionalFormatting sqref="BB214:BB219">
    <cfRule type="cellIs" dxfId="22557" priority="2199" operator="lessThan">
      <formula>0</formula>
    </cfRule>
    <cfRule type="cellIs" dxfId="22556" priority="2200" operator="lessThan">
      <formula>-105575</formula>
    </cfRule>
  </conditionalFormatting>
  <conditionalFormatting sqref="BB214:BB219">
    <cfRule type="cellIs" dxfId="22555" priority="2197" operator="lessThan">
      <formula>0</formula>
    </cfRule>
    <cfRule type="cellIs" dxfId="22554" priority="2198" operator="lessThan">
      <formula>-105575</formula>
    </cfRule>
  </conditionalFormatting>
  <conditionalFormatting sqref="BB214:BB219">
    <cfRule type="cellIs" dxfId="22553" priority="2195" operator="lessThan">
      <formula>0</formula>
    </cfRule>
    <cfRule type="cellIs" dxfId="22552" priority="2196" operator="lessThan">
      <formula>-105575</formula>
    </cfRule>
  </conditionalFormatting>
  <conditionalFormatting sqref="BB222:BB224">
    <cfRule type="cellIs" dxfId="22551" priority="2193" operator="lessThan">
      <formula>0</formula>
    </cfRule>
    <cfRule type="cellIs" dxfId="22550" priority="2194" operator="lessThan">
      <formula>-105575</formula>
    </cfRule>
  </conditionalFormatting>
  <conditionalFormatting sqref="BB222:BB224">
    <cfRule type="cellIs" dxfId="22549" priority="2191" operator="lessThan">
      <formula>0</formula>
    </cfRule>
    <cfRule type="cellIs" dxfId="22548" priority="2192" operator="lessThan">
      <formula>-105575</formula>
    </cfRule>
  </conditionalFormatting>
  <conditionalFormatting sqref="BB222:BB224">
    <cfRule type="cellIs" dxfId="22547" priority="2189" operator="lessThan">
      <formula>0</formula>
    </cfRule>
    <cfRule type="cellIs" dxfId="22546" priority="2190" operator="lessThan">
      <formula>-105575</formula>
    </cfRule>
  </conditionalFormatting>
  <conditionalFormatting sqref="BB227:BB230">
    <cfRule type="cellIs" dxfId="22545" priority="2187" operator="lessThan">
      <formula>0</formula>
    </cfRule>
    <cfRule type="cellIs" dxfId="22544" priority="2188" operator="lessThan">
      <formula>-105575</formula>
    </cfRule>
  </conditionalFormatting>
  <conditionalFormatting sqref="BB227:BB230">
    <cfRule type="cellIs" dxfId="22543" priority="2185" operator="lessThan">
      <formula>0</formula>
    </cfRule>
    <cfRule type="cellIs" dxfId="22542" priority="2186" operator="lessThan">
      <formula>-105575</formula>
    </cfRule>
  </conditionalFormatting>
  <conditionalFormatting sqref="BB227:BB230">
    <cfRule type="cellIs" dxfId="22541" priority="2183" operator="lessThan">
      <formula>0</formula>
    </cfRule>
    <cfRule type="cellIs" dxfId="22540" priority="2184" operator="lessThan">
      <formula>-105575</formula>
    </cfRule>
  </conditionalFormatting>
  <conditionalFormatting sqref="BB246:BB249">
    <cfRule type="cellIs" dxfId="22539" priority="2181" operator="lessThan">
      <formula>0</formula>
    </cfRule>
    <cfRule type="cellIs" dxfId="22538" priority="2182" operator="lessThan">
      <formula>-105575</formula>
    </cfRule>
  </conditionalFormatting>
  <conditionalFormatting sqref="BB246:BB249">
    <cfRule type="cellIs" dxfId="22537" priority="2179" operator="lessThan">
      <formula>0</formula>
    </cfRule>
    <cfRule type="cellIs" dxfId="22536" priority="2180" operator="lessThan">
      <formula>-105575</formula>
    </cfRule>
  </conditionalFormatting>
  <conditionalFormatting sqref="BB246:BB249">
    <cfRule type="cellIs" dxfId="22535" priority="2177" operator="lessThan">
      <formula>0</formula>
    </cfRule>
    <cfRule type="cellIs" dxfId="22534" priority="2178" operator="lessThan">
      <formula>-105575</formula>
    </cfRule>
  </conditionalFormatting>
  <conditionalFormatting sqref="BB246:BB249">
    <cfRule type="cellIs" dxfId="22533" priority="2175" operator="lessThan">
      <formula>0</formula>
    </cfRule>
    <cfRule type="cellIs" dxfId="22532" priority="2176" operator="lessThan">
      <formula>-105575</formula>
    </cfRule>
  </conditionalFormatting>
  <conditionalFormatting sqref="BB246:BB249">
    <cfRule type="cellIs" dxfId="22531" priority="2173" operator="lessThan">
      <formula>0</formula>
    </cfRule>
    <cfRule type="cellIs" dxfId="22530" priority="2174" operator="lessThan">
      <formula>-105575</formula>
    </cfRule>
  </conditionalFormatting>
  <conditionalFormatting sqref="BB246:BB249">
    <cfRule type="cellIs" dxfId="22529" priority="2171" operator="lessThan">
      <formula>0</formula>
    </cfRule>
    <cfRule type="cellIs" dxfId="22528" priority="2172" operator="lessThan">
      <formula>-105575</formula>
    </cfRule>
  </conditionalFormatting>
  <conditionalFormatting sqref="BB246:BB249">
    <cfRule type="cellIs" dxfId="22527" priority="2169" operator="lessThan">
      <formula>0</formula>
    </cfRule>
    <cfRule type="cellIs" dxfId="22526" priority="2170" operator="lessThan">
      <formula>-105575</formula>
    </cfRule>
  </conditionalFormatting>
  <conditionalFormatting sqref="BB246:BB249">
    <cfRule type="cellIs" dxfId="22525" priority="2167" operator="lessThan">
      <formula>0</formula>
    </cfRule>
    <cfRule type="cellIs" dxfId="22524" priority="2168" operator="lessThan">
      <formula>-105575</formula>
    </cfRule>
  </conditionalFormatting>
  <conditionalFormatting sqref="BB246:BB249">
    <cfRule type="cellIs" dxfId="22523" priority="2165" operator="lessThan">
      <formula>0</formula>
    </cfRule>
    <cfRule type="cellIs" dxfId="22522" priority="2166" operator="lessThan">
      <formula>-105575</formula>
    </cfRule>
  </conditionalFormatting>
  <conditionalFormatting sqref="BB251:BB253">
    <cfRule type="cellIs" dxfId="22521" priority="2163" operator="lessThan">
      <formula>0</formula>
    </cfRule>
    <cfRule type="cellIs" dxfId="22520" priority="2164" operator="lessThan">
      <formula>-105575</formula>
    </cfRule>
  </conditionalFormatting>
  <conditionalFormatting sqref="BB251:BB253">
    <cfRule type="cellIs" dxfId="22519" priority="2161" operator="lessThan">
      <formula>0</formula>
    </cfRule>
    <cfRule type="cellIs" dxfId="22518" priority="2162" operator="lessThan">
      <formula>-105575</formula>
    </cfRule>
  </conditionalFormatting>
  <conditionalFormatting sqref="BB251:BB253">
    <cfRule type="cellIs" dxfId="22517" priority="2159" operator="lessThan">
      <formula>0</formula>
    </cfRule>
    <cfRule type="cellIs" dxfId="22516" priority="2160" operator="lessThan">
      <formula>-105575</formula>
    </cfRule>
  </conditionalFormatting>
  <conditionalFormatting sqref="BB251:BB253">
    <cfRule type="cellIs" dxfId="22515" priority="2157" operator="lessThan">
      <formula>0</formula>
    </cfRule>
    <cfRule type="cellIs" dxfId="22514" priority="2158" operator="lessThan">
      <formula>-105575</formula>
    </cfRule>
  </conditionalFormatting>
  <conditionalFormatting sqref="BB251:BB253">
    <cfRule type="cellIs" dxfId="22513" priority="2155" operator="lessThan">
      <formula>0</formula>
    </cfRule>
    <cfRule type="cellIs" dxfId="22512" priority="2156" operator="lessThan">
      <formula>-105575</formula>
    </cfRule>
  </conditionalFormatting>
  <conditionalFormatting sqref="BB251:BB253">
    <cfRule type="cellIs" dxfId="22511" priority="2153" operator="lessThan">
      <formula>0</formula>
    </cfRule>
    <cfRule type="cellIs" dxfId="22510" priority="2154" operator="lessThan">
      <formula>-105575</formula>
    </cfRule>
  </conditionalFormatting>
  <conditionalFormatting sqref="BB251:BB253">
    <cfRule type="cellIs" dxfId="22509" priority="2151" operator="lessThan">
      <formula>0</formula>
    </cfRule>
    <cfRule type="cellIs" dxfId="22508" priority="2152" operator="lessThan">
      <formula>-105575</formula>
    </cfRule>
  </conditionalFormatting>
  <conditionalFormatting sqref="BB251:BB253">
    <cfRule type="cellIs" dxfId="22507" priority="2149" operator="lessThan">
      <formula>0</formula>
    </cfRule>
    <cfRule type="cellIs" dxfId="22506" priority="2150" operator="lessThan">
      <formula>-105575</formula>
    </cfRule>
  </conditionalFormatting>
  <conditionalFormatting sqref="BB251:BB253">
    <cfRule type="cellIs" dxfId="22505" priority="2147" operator="lessThan">
      <formula>0</formula>
    </cfRule>
    <cfRule type="cellIs" dxfId="22504" priority="2148" operator="lessThan">
      <formula>-105575</formula>
    </cfRule>
  </conditionalFormatting>
  <conditionalFormatting sqref="BB255:BB257">
    <cfRule type="cellIs" dxfId="22503" priority="2145" operator="lessThan">
      <formula>0</formula>
    </cfRule>
    <cfRule type="cellIs" dxfId="22502" priority="2146" operator="lessThan">
      <formula>-105575</formula>
    </cfRule>
  </conditionalFormatting>
  <conditionalFormatting sqref="BB255:BB257">
    <cfRule type="cellIs" dxfId="22501" priority="2143" operator="lessThan">
      <formula>0</formula>
    </cfRule>
    <cfRule type="cellIs" dxfId="22500" priority="2144" operator="lessThan">
      <formula>-105575</formula>
    </cfRule>
  </conditionalFormatting>
  <conditionalFormatting sqref="BB255:BB257">
    <cfRule type="cellIs" dxfId="22499" priority="2141" operator="lessThan">
      <formula>0</formula>
    </cfRule>
    <cfRule type="cellIs" dxfId="22498" priority="2142" operator="lessThan">
      <formula>-105575</formula>
    </cfRule>
  </conditionalFormatting>
  <conditionalFormatting sqref="BB255:BB257">
    <cfRule type="cellIs" dxfId="22497" priority="2139" operator="lessThan">
      <formula>0</formula>
    </cfRule>
    <cfRule type="cellIs" dxfId="22496" priority="2140" operator="lessThan">
      <formula>-105575</formula>
    </cfRule>
  </conditionalFormatting>
  <conditionalFormatting sqref="BB255:BB257">
    <cfRule type="cellIs" dxfId="22495" priority="2137" operator="lessThan">
      <formula>0</formula>
    </cfRule>
    <cfRule type="cellIs" dxfId="22494" priority="2138" operator="lessThan">
      <formula>-105575</formula>
    </cfRule>
  </conditionalFormatting>
  <conditionalFormatting sqref="BB255:BB257">
    <cfRule type="cellIs" dxfId="22493" priority="2135" operator="lessThan">
      <formula>0</formula>
    </cfRule>
    <cfRule type="cellIs" dxfId="22492" priority="2136" operator="lessThan">
      <formula>-105575</formula>
    </cfRule>
  </conditionalFormatting>
  <conditionalFormatting sqref="BB255:BB257">
    <cfRule type="cellIs" dxfId="22491" priority="2133" operator="lessThan">
      <formula>0</formula>
    </cfRule>
    <cfRule type="cellIs" dxfId="22490" priority="2134" operator="lessThan">
      <formula>-105575</formula>
    </cfRule>
  </conditionalFormatting>
  <conditionalFormatting sqref="BB255:BB257">
    <cfRule type="cellIs" dxfId="22489" priority="2131" operator="lessThan">
      <formula>0</formula>
    </cfRule>
    <cfRule type="cellIs" dxfId="22488" priority="2132" operator="lessThan">
      <formula>-105575</formula>
    </cfRule>
  </conditionalFormatting>
  <conditionalFormatting sqref="BB255:BB257">
    <cfRule type="cellIs" dxfId="22487" priority="2129" operator="lessThan">
      <formula>0</formula>
    </cfRule>
    <cfRule type="cellIs" dxfId="22486" priority="2130" operator="lessThan">
      <formula>-105575</formula>
    </cfRule>
  </conditionalFormatting>
  <conditionalFormatting sqref="BB260:BB262">
    <cfRule type="cellIs" dxfId="22485" priority="2127" operator="lessThan">
      <formula>0</formula>
    </cfRule>
    <cfRule type="cellIs" dxfId="22484" priority="2128" operator="lessThan">
      <formula>-105575</formula>
    </cfRule>
  </conditionalFormatting>
  <conditionalFormatting sqref="BB260:BB262">
    <cfRule type="cellIs" dxfId="22483" priority="2125" operator="lessThan">
      <formula>0</formula>
    </cfRule>
    <cfRule type="cellIs" dxfId="22482" priority="2126" operator="lessThan">
      <formula>-105575</formula>
    </cfRule>
  </conditionalFormatting>
  <conditionalFormatting sqref="BB260:BB262">
    <cfRule type="cellIs" dxfId="22481" priority="2123" operator="lessThan">
      <formula>0</formula>
    </cfRule>
    <cfRule type="cellIs" dxfId="22480" priority="2124" operator="lessThan">
      <formula>-105575</formula>
    </cfRule>
  </conditionalFormatting>
  <conditionalFormatting sqref="BB260:BB262">
    <cfRule type="cellIs" dxfId="22479" priority="2121" operator="lessThan">
      <formula>0</formula>
    </cfRule>
    <cfRule type="cellIs" dxfId="22478" priority="2122" operator="lessThan">
      <formula>-105575</formula>
    </cfRule>
  </conditionalFormatting>
  <conditionalFormatting sqref="BB260:BB262">
    <cfRule type="cellIs" dxfId="22477" priority="2119" operator="lessThan">
      <formula>0</formula>
    </cfRule>
    <cfRule type="cellIs" dxfId="22476" priority="2120" operator="lessThan">
      <formula>-105575</formula>
    </cfRule>
  </conditionalFormatting>
  <conditionalFormatting sqref="BB260:BB262">
    <cfRule type="cellIs" dxfId="22475" priority="2117" operator="lessThan">
      <formula>0</formula>
    </cfRule>
    <cfRule type="cellIs" dxfId="22474" priority="2118" operator="lessThan">
      <formula>-105575</formula>
    </cfRule>
  </conditionalFormatting>
  <conditionalFormatting sqref="BB260:BB262">
    <cfRule type="cellIs" dxfId="22473" priority="2115" operator="lessThan">
      <formula>0</formula>
    </cfRule>
    <cfRule type="cellIs" dxfId="22472" priority="2116" operator="lessThan">
      <formula>-105575</formula>
    </cfRule>
  </conditionalFormatting>
  <conditionalFormatting sqref="BB260:BB262">
    <cfRule type="cellIs" dxfId="22471" priority="2113" operator="lessThan">
      <formula>0</formula>
    </cfRule>
    <cfRule type="cellIs" dxfId="22470" priority="2114" operator="lessThan">
      <formula>-105575</formula>
    </cfRule>
  </conditionalFormatting>
  <conditionalFormatting sqref="BB260:BB262">
    <cfRule type="cellIs" dxfId="22469" priority="2111" operator="lessThan">
      <formula>0</formula>
    </cfRule>
    <cfRule type="cellIs" dxfId="22468" priority="2112" operator="lessThan">
      <formula>-105575</formula>
    </cfRule>
  </conditionalFormatting>
  <conditionalFormatting sqref="BB264:BB267">
    <cfRule type="cellIs" dxfId="22467" priority="2109" operator="lessThan">
      <formula>0</formula>
    </cfRule>
    <cfRule type="cellIs" dxfId="22466" priority="2110" operator="lessThan">
      <formula>-105575</formula>
    </cfRule>
  </conditionalFormatting>
  <conditionalFormatting sqref="BB264:BB267">
    <cfRule type="cellIs" dxfId="22465" priority="2107" operator="lessThan">
      <formula>0</formula>
    </cfRule>
    <cfRule type="cellIs" dxfId="22464" priority="2108" operator="lessThan">
      <formula>-105575</formula>
    </cfRule>
  </conditionalFormatting>
  <conditionalFormatting sqref="BB264:BB267">
    <cfRule type="cellIs" dxfId="22463" priority="2105" operator="lessThan">
      <formula>0</formula>
    </cfRule>
    <cfRule type="cellIs" dxfId="22462" priority="2106" operator="lessThan">
      <formula>-105575</formula>
    </cfRule>
  </conditionalFormatting>
  <conditionalFormatting sqref="BB264:BB267">
    <cfRule type="cellIs" dxfId="22461" priority="2103" operator="lessThan">
      <formula>0</formula>
    </cfRule>
    <cfRule type="cellIs" dxfId="22460" priority="2104" operator="lessThan">
      <formula>-105575</formula>
    </cfRule>
  </conditionalFormatting>
  <conditionalFormatting sqref="BB264:BB267">
    <cfRule type="cellIs" dxfId="22459" priority="2101" operator="lessThan">
      <formula>0</formula>
    </cfRule>
    <cfRule type="cellIs" dxfId="22458" priority="2102" operator="lessThan">
      <formula>-105575</formula>
    </cfRule>
  </conditionalFormatting>
  <conditionalFormatting sqref="BB264:BB267">
    <cfRule type="cellIs" dxfId="22457" priority="2099" operator="lessThan">
      <formula>0</formula>
    </cfRule>
    <cfRule type="cellIs" dxfId="22456" priority="2100" operator="lessThan">
      <formula>-105575</formula>
    </cfRule>
  </conditionalFormatting>
  <conditionalFormatting sqref="BB264:BB267">
    <cfRule type="cellIs" dxfId="22455" priority="2097" operator="lessThan">
      <formula>0</formula>
    </cfRule>
    <cfRule type="cellIs" dxfId="22454" priority="2098" operator="lessThan">
      <formula>-105575</formula>
    </cfRule>
  </conditionalFormatting>
  <conditionalFormatting sqref="BB264:BB267">
    <cfRule type="cellIs" dxfId="22453" priority="2095" operator="lessThan">
      <formula>0</formula>
    </cfRule>
    <cfRule type="cellIs" dxfId="22452" priority="2096" operator="lessThan">
      <formula>-105575</formula>
    </cfRule>
  </conditionalFormatting>
  <conditionalFormatting sqref="BB264:BB267">
    <cfRule type="cellIs" dxfId="22451" priority="2093" operator="lessThan">
      <formula>0</formula>
    </cfRule>
    <cfRule type="cellIs" dxfId="22450" priority="2094" operator="lessThan">
      <formula>-105575</formula>
    </cfRule>
  </conditionalFormatting>
  <conditionalFormatting sqref="BB270:BB272">
    <cfRule type="cellIs" dxfId="22449" priority="2091" operator="lessThan">
      <formula>0</formula>
    </cfRule>
    <cfRule type="cellIs" dxfId="22448" priority="2092" operator="lessThan">
      <formula>-105575</formula>
    </cfRule>
  </conditionalFormatting>
  <conditionalFormatting sqref="BB270:BB272">
    <cfRule type="cellIs" dxfId="22447" priority="2089" operator="lessThan">
      <formula>0</formula>
    </cfRule>
    <cfRule type="cellIs" dxfId="22446" priority="2090" operator="lessThan">
      <formula>-105575</formula>
    </cfRule>
  </conditionalFormatting>
  <conditionalFormatting sqref="BB270:BB272">
    <cfRule type="cellIs" dxfId="22445" priority="2087" operator="lessThan">
      <formula>0</formula>
    </cfRule>
    <cfRule type="cellIs" dxfId="22444" priority="2088" operator="lessThan">
      <formula>-105575</formula>
    </cfRule>
  </conditionalFormatting>
  <conditionalFormatting sqref="BB270:BB272">
    <cfRule type="cellIs" dxfId="22443" priority="2085" operator="lessThan">
      <formula>0</formula>
    </cfRule>
    <cfRule type="cellIs" dxfId="22442" priority="2086" operator="lessThan">
      <formula>-105575</formula>
    </cfRule>
  </conditionalFormatting>
  <conditionalFormatting sqref="BB270:BB272">
    <cfRule type="cellIs" dxfId="22441" priority="2083" operator="lessThan">
      <formula>0</formula>
    </cfRule>
    <cfRule type="cellIs" dxfId="22440" priority="2084" operator="lessThan">
      <formula>-105575</formula>
    </cfRule>
  </conditionalFormatting>
  <conditionalFormatting sqref="BB270:BB272">
    <cfRule type="cellIs" dxfId="22439" priority="2081" operator="lessThan">
      <formula>0</formula>
    </cfRule>
    <cfRule type="cellIs" dxfId="22438" priority="2082" operator="lessThan">
      <formula>-105575</formula>
    </cfRule>
  </conditionalFormatting>
  <conditionalFormatting sqref="BB270:BB272">
    <cfRule type="cellIs" dxfId="22437" priority="2079" operator="lessThan">
      <formula>0</formula>
    </cfRule>
    <cfRule type="cellIs" dxfId="22436" priority="2080" operator="lessThan">
      <formula>-105575</formula>
    </cfRule>
  </conditionalFormatting>
  <conditionalFormatting sqref="BB270:BB272">
    <cfRule type="cellIs" dxfId="22435" priority="2077" operator="lessThan">
      <formula>0</formula>
    </cfRule>
    <cfRule type="cellIs" dxfId="22434" priority="2078" operator="lessThan">
      <formula>-105575</formula>
    </cfRule>
  </conditionalFormatting>
  <conditionalFormatting sqref="BB270:BB272">
    <cfRule type="cellIs" dxfId="22433" priority="2075" operator="lessThan">
      <formula>0</formula>
    </cfRule>
    <cfRule type="cellIs" dxfId="22432" priority="2076" operator="lessThan">
      <formula>-105575</formula>
    </cfRule>
  </conditionalFormatting>
  <conditionalFormatting sqref="BB274:BB275">
    <cfRule type="cellIs" dxfId="22431" priority="2073" operator="lessThan">
      <formula>0</formula>
    </cfRule>
    <cfRule type="cellIs" dxfId="22430" priority="2074" operator="lessThan">
      <formula>-105575</formula>
    </cfRule>
  </conditionalFormatting>
  <conditionalFormatting sqref="BB274:BB275">
    <cfRule type="cellIs" dxfId="22429" priority="2071" operator="lessThan">
      <formula>0</formula>
    </cfRule>
    <cfRule type="cellIs" dxfId="22428" priority="2072" operator="lessThan">
      <formula>-105575</formula>
    </cfRule>
  </conditionalFormatting>
  <conditionalFormatting sqref="BB274:BB275">
    <cfRule type="cellIs" dxfId="22427" priority="2069" operator="lessThan">
      <formula>0</formula>
    </cfRule>
    <cfRule type="cellIs" dxfId="22426" priority="2070" operator="lessThan">
      <formula>-105575</formula>
    </cfRule>
  </conditionalFormatting>
  <conditionalFormatting sqref="BB274:BB275">
    <cfRule type="cellIs" dxfId="22425" priority="2067" operator="lessThan">
      <formula>0</formula>
    </cfRule>
    <cfRule type="cellIs" dxfId="22424" priority="2068" operator="lessThan">
      <formula>-105575</formula>
    </cfRule>
  </conditionalFormatting>
  <conditionalFormatting sqref="BB274:BB275">
    <cfRule type="cellIs" dxfId="22423" priority="2065" operator="lessThan">
      <formula>0</formula>
    </cfRule>
    <cfRule type="cellIs" dxfId="22422" priority="2066" operator="lessThan">
      <formula>-105575</formula>
    </cfRule>
  </conditionalFormatting>
  <conditionalFormatting sqref="BB274:BB275">
    <cfRule type="cellIs" dxfId="22421" priority="2063" operator="lessThan">
      <formula>0</formula>
    </cfRule>
    <cfRule type="cellIs" dxfId="22420" priority="2064" operator="lessThan">
      <formula>-105575</formula>
    </cfRule>
  </conditionalFormatting>
  <conditionalFormatting sqref="BB274:BB275">
    <cfRule type="cellIs" dxfId="22419" priority="2061" operator="lessThan">
      <formula>0</formula>
    </cfRule>
    <cfRule type="cellIs" dxfId="22418" priority="2062" operator="lessThan">
      <formula>-105575</formula>
    </cfRule>
  </conditionalFormatting>
  <conditionalFormatting sqref="BB274:BB275">
    <cfRule type="cellIs" dxfId="22417" priority="2059" operator="lessThan">
      <formula>0</formula>
    </cfRule>
    <cfRule type="cellIs" dxfId="22416" priority="2060" operator="lessThan">
      <formula>-105575</formula>
    </cfRule>
  </conditionalFormatting>
  <conditionalFormatting sqref="BB274:BB275">
    <cfRule type="cellIs" dxfId="22415" priority="2057" operator="lessThan">
      <formula>0</formula>
    </cfRule>
    <cfRule type="cellIs" dxfId="22414" priority="2058" operator="lessThan">
      <formula>-105575</formula>
    </cfRule>
  </conditionalFormatting>
  <conditionalFormatting sqref="BB278:BB282">
    <cfRule type="cellIs" dxfId="22413" priority="2055" operator="lessThan">
      <formula>0</formula>
    </cfRule>
    <cfRule type="cellIs" dxfId="22412" priority="2056" operator="lessThan">
      <formula>-105575</formula>
    </cfRule>
  </conditionalFormatting>
  <conditionalFormatting sqref="BB278:BB282">
    <cfRule type="cellIs" dxfId="22411" priority="2053" operator="lessThan">
      <formula>0</formula>
    </cfRule>
    <cfRule type="cellIs" dxfId="22410" priority="2054" operator="lessThan">
      <formula>-105575</formula>
    </cfRule>
  </conditionalFormatting>
  <conditionalFormatting sqref="BB278:BB282">
    <cfRule type="cellIs" dxfId="22409" priority="2051" operator="lessThan">
      <formula>0</formula>
    </cfRule>
    <cfRule type="cellIs" dxfId="22408" priority="2052" operator="lessThan">
      <formula>-105575</formula>
    </cfRule>
  </conditionalFormatting>
  <conditionalFormatting sqref="BB278:BB282">
    <cfRule type="cellIs" dxfId="22407" priority="2049" operator="lessThan">
      <formula>0</formula>
    </cfRule>
    <cfRule type="cellIs" dxfId="22406" priority="2050" operator="lessThan">
      <formula>-105575</formula>
    </cfRule>
  </conditionalFormatting>
  <conditionalFormatting sqref="BB278:BB282">
    <cfRule type="cellIs" dxfId="22405" priority="2047" operator="lessThan">
      <formula>0</formula>
    </cfRule>
    <cfRule type="cellIs" dxfId="22404" priority="2048" operator="lessThan">
      <formula>-105575</formula>
    </cfRule>
  </conditionalFormatting>
  <conditionalFormatting sqref="BB278:BB282">
    <cfRule type="cellIs" dxfId="22403" priority="2045" operator="lessThan">
      <formula>0</formula>
    </cfRule>
    <cfRule type="cellIs" dxfId="22402" priority="2046" operator="lessThan">
      <formula>-105575</formula>
    </cfRule>
  </conditionalFormatting>
  <conditionalFormatting sqref="BB278:BB282">
    <cfRule type="cellIs" dxfId="22401" priority="2043" operator="lessThan">
      <formula>0</formula>
    </cfRule>
    <cfRule type="cellIs" dxfId="22400" priority="2044" operator="lessThan">
      <formula>-105575</formula>
    </cfRule>
  </conditionalFormatting>
  <conditionalFormatting sqref="BB278:BB282">
    <cfRule type="cellIs" dxfId="22399" priority="2041" operator="lessThan">
      <formula>0</formula>
    </cfRule>
    <cfRule type="cellIs" dxfId="22398" priority="2042" operator="lessThan">
      <formula>-105575</formula>
    </cfRule>
  </conditionalFormatting>
  <conditionalFormatting sqref="BB278:BB282">
    <cfRule type="cellIs" dxfId="22397" priority="2039" operator="lessThan">
      <formula>0</formula>
    </cfRule>
    <cfRule type="cellIs" dxfId="22396" priority="2040" operator="lessThan">
      <formula>-105575</formula>
    </cfRule>
  </conditionalFormatting>
  <conditionalFormatting sqref="BB285:BB288">
    <cfRule type="cellIs" dxfId="22395" priority="2037" operator="lessThan">
      <formula>0</formula>
    </cfRule>
    <cfRule type="cellIs" dxfId="22394" priority="2038" operator="lessThan">
      <formula>-105575</formula>
    </cfRule>
  </conditionalFormatting>
  <conditionalFormatting sqref="BB285:BB288">
    <cfRule type="cellIs" dxfId="22393" priority="2035" operator="lessThan">
      <formula>0</formula>
    </cfRule>
    <cfRule type="cellIs" dxfId="22392" priority="2036" operator="lessThan">
      <formula>-105575</formula>
    </cfRule>
  </conditionalFormatting>
  <conditionalFormatting sqref="BB285:BB288">
    <cfRule type="cellIs" dxfId="22391" priority="2033" operator="lessThan">
      <formula>0</formula>
    </cfRule>
    <cfRule type="cellIs" dxfId="22390" priority="2034" operator="lessThan">
      <formula>-105575</formula>
    </cfRule>
  </conditionalFormatting>
  <conditionalFormatting sqref="BB285:BB288">
    <cfRule type="cellIs" dxfId="22389" priority="2031" operator="lessThan">
      <formula>0</formula>
    </cfRule>
    <cfRule type="cellIs" dxfId="22388" priority="2032" operator="lessThan">
      <formula>-105575</formula>
    </cfRule>
  </conditionalFormatting>
  <conditionalFormatting sqref="BB285:BB288">
    <cfRule type="cellIs" dxfId="22387" priority="2029" operator="lessThan">
      <formula>0</formula>
    </cfRule>
    <cfRule type="cellIs" dxfId="22386" priority="2030" operator="lessThan">
      <formula>-105575</formula>
    </cfRule>
  </conditionalFormatting>
  <conditionalFormatting sqref="BB285:BB288">
    <cfRule type="cellIs" dxfId="22385" priority="2027" operator="lessThan">
      <formula>0</formula>
    </cfRule>
    <cfRule type="cellIs" dxfId="22384" priority="2028" operator="lessThan">
      <formula>-105575</formula>
    </cfRule>
  </conditionalFormatting>
  <conditionalFormatting sqref="BB285:BB288">
    <cfRule type="cellIs" dxfId="22383" priority="2025" operator="lessThan">
      <formula>0</formula>
    </cfRule>
    <cfRule type="cellIs" dxfId="22382" priority="2026" operator="lessThan">
      <formula>-105575</formula>
    </cfRule>
  </conditionalFormatting>
  <conditionalFormatting sqref="BB285:BB288">
    <cfRule type="cellIs" dxfId="22381" priority="2023" operator="lessThan">
      <formula>0</formula>
    </cfRule>
    <cfRule type="cellIs" dxfId="22380" priority="2024" operator="lessThan">
      <formula>-105575</formula>
    </cfRule>
  </conditionalFormatting>
  <conditionalFormatting sqref="BB285:BB288">
    <cfRule type="cellIs" dxfId="22379" priority="2021" operator="lessThan">
      <formula>0</formula>
    </cfRule>
    <cfRule type="cellIs" dxfId="22378" priority="2022" operator="lessThan">
      <formula>-105575</formula>
    </cfRule>
  </conditionalFormatting>
  <conditionalFormatting sqref="BB203 BB220:BB221 BB235:BB243 BB231:BB233 BB212:BB213 BB225:BB226">
    <cfRule type="cellIs" dxfId="22377" priority="2019" operator="lessThan">
      <formula>0</formula>
    </cfRule>
    <cfRule type="cellIs" dxfId="22376" priority="2020" operator="lessThan">
      <formula>-105575</formula>
    </cfRule>
  </conditionalFormatting>
  <conditionalFormatting sqref="BB220 BB212:BB213 BB235:BB238 BB240:BB243 BB225:BB226 BB231:BB233">
    <cfRule type="cellIs" dxfId="22375" priority="2017" operator="lessThan">
      <formula>0</formula>
    </cfRule>
    <cfRule type="cellIs" dxfId="22374" priority="2018" operator="lessThan">
      <formula>-105575</formula>
    </cfRule>
  </conditionalFormatting>
  <conditionalFormatting sqref="BB220:BB221 BB243 BB226 BB231:BB236 BB238:BB241 BB203 BB213">
    <cfRule type="cellIs" dxfId="22373" priority="2015" operator="lessThan">
      <formula>0</formula>
    </cfRule>
    <cfRule type="cellIs" dxfId="22372" priority="2016" operator="lessThan">
      <formula>-105575</formula>
    </cfRule>
  </conditionalFormatting>
  <conditionalFormatting sqref="BB235:BB243 BB231:BB233 BB220 BB212:BB213 BB225:BB226">
    <cfRule type="cellIs" dxfId="22371" priority="2013" operator="lessThan">
      <formula>0</formula>
    </cfRule>
    <cfRule type="cellIs" dxfId="22370" priority="2014" operator="lessThan">
      <formula>-105575</formula>
    </cfRule>
  </conditionalFormatting>
  <conditionalFormatting sqref="BB220:BB221 BB237:BB243 BB203 BB231:BB235 BB212:BB213 BB225:BB226">
    <cfRule type="cellIs" dxfId="22369" priority="2011" operator="lessThan">
      <formula>0</formula>
    </cfRule>
    <cfRule type="cellIs" dxfId="22368" priority="2012" operator="lessThan">
      <formula>-105575</formula>
    </cfRule>
  </conditionalFormatting>
  <conditionalFormatting sqref="BB220:BB221 BB237:BB240 BB242:BB243 BB225:BB226 BB231:BB235">
    <cfRule type="cellIs" dxfId="22367" priority="2009" operator="lessThan">
      <formula>0</formula>
    </cfRule>
    <cfRule type="cellIs" dxfId="22366" priority="2010" operator="lessThan">
      <formula>-105575</formula>
    </cfRule>
  </conditionalFormatting>
  <conditionalFormatting sqref="BB212 BB231 BB233:BB238 BB240:BB243 BB225">
    <cfRule type="cellIs" dxfId="22365" priority="2007" operator="lessThan">
      <formula>0</formula>
    </cfRule>
    <cfRule type="cellIs" dxfId="22364" priority="2008" operator="lessThan">
      <formula>-105575</formula>
    </cfRule>
  </conditionalFormatting>
  <conditionalFormatting sqref="BB237:BB243 BB231:BB235 BB220:BB221 BB225:BB226">
    <cfRule type="cellIs" dxfId="22363" priority="2005" operator="lessThan">
      <formula>0</formula>
    </cfRule>
    <cfRule type="cellIs" dxfId="22362" priority="2006" operator="lessThan">
      <formula>-105575</formula>
    </cfRule>
  </conditionalFormatting>
  <conditionalFormatting sqref="BB233:BB237 BB231 BB239:BB243">
    <cfRule type="cellIs" dxfId="22361" priority="2003" operator="lessThan">
      <formula>0</formula>
    </cfRule>
    <cfRule type="cellIs" dxfId="22360" priority="2004" operator="lessThan">
      <formula>-105575</formula>
    </cfRule>
  </conditionalFormatting>
  <conditionalFormatting sqref="BB233:BB237 BB231 BB239:BB243">
    <cfRule type="cellIs" dxfId="22359" priority="2001" operator="lessThan">
      <formula>0</formula>
    </cfRule>
    <cfRule type="cellIs" dxfId="22358" priority="2002" operator="lessThan">
      <formula>-105575</formula>
    </cfRule>
  </conditionalFormatting>
  <conditionalFormatting sqref="BB119:BB128 BB106:BB117 BB101:BB104 BB80:BB98">
    <cfRule type="cellIs" dxfId="22357" priority="1999" operator="lessThan">
      <formula>0</formula>
    </cfRule>
    <cfRule type="cellIs" dxfId="22356" priority="2000" operator="lessThan">
      <formula>-105575</formula>
    </cfRule>
  </conditionalFormatting>
  <conditionalFormatting sqref="BB130 BB132 BB134">
    <cfRule type="cellIs" dxfId="22355" priority="1997" operator="lessThan">
      <formula>0</formula>
    </cfRule>
    <cfRule type="cellIs" dxfId="22354" priority="1998" operator="lessThan">
      <formula>-105575</formula>
    </cfRule>
  </conditionalFormatting>
  <conditionalFormatting sqref="BB130 BB132 BB134">
    <cfRule type="cellIs" dxfId="22353" priority="1995" operator="lessThan">
      <formula>0</formula>
    </cfRule>
    <cfRule type="cellIs" dxfId="22352" priority="1996" operator="lessThan">
      <formula>-105575</formula>
    </cfRule>
  </conditionalFormatting>
  <conditionalFormatting sqref="BB129 BB131 BB133 BB135">
    <cfRule type="cellIs" dxfId="22351" priority="1993" operator="lessThan">
      <formula>0</formula>
    </cfRule>
    <cfRule type="cellIs" dxfId="22350" priority="1994" operator="lessThan">
      <formula>-105575</formula>
    </cfRule>
  </conditionalFormatting>
  <conditionalFormatting sqref="BB140 BB145 BB142:BB143 BB137:BB138">
    <cfRule type="cellIs" dxfId="22349" priority="1991" operator="lessThan">
      <formula>0</formula>
    </cfRule>
    <cfRule type="cellIs" dxfId="22348" priority="1992" operator="lessThan">
      <formula>-105575</formula>
    </cfRule>
  </conditionalFormatting>
  <conditionalFormatting sqref="BB149">
    <cfRule type="cellIs" dxfId="22347" priority="1989" operator="lessThan">
      <formula>0</formula>
    </cfRule>
    <cfRule type="cellIs" dxfId="22346" priority="1990" operator="lessThan">
      <formula>-105575</formula>
    </cfRule>
  </conditionalFormatting>
  <conditionalFormatting sqref="BB129:BB138 BB140:BB149">
    <cfRule type="cellIs" dxfId="22345" priority="1987" operator="lessThan">
      <formula>0</formula>
    </cfRule>
    <cfRule type="cellIs" dxfId="22344" priority="1988" operator="lessThan">
      <formula>-105575</formula>
    </cfRule>
  </conditionalFormatting>
  <conditionalFormatting sqref="BB94:BB98 BB86:BB87 BB89:BB91 BB141:BB149 BB124:BB133 BB107:BB110 BB112:BB117 BB119:BB122 BB135:BB138 BB101:BB104 BB80:BB84">
    <cfRule type="cellIs" dxfId="22343" priority="1985" operator="lessThan">
      <formula>0</formula>
    </cfRule>
    <cfRule type="cellIs" dxfId="22342" priority="1986" operator="lessThan">
      <formula>-105575</formula>
    </cfRule>
  </conditionalFormatting>
  <conditionalFormatting sqref="BB129 BB131 BB133 BB135">
    <cfRule type="cellIs" dxfId="22341" priority="1983" operator="lessThan">
      <formula>0</formula>
    </cfRule>
    <cfRule type="cellIs" dxfId="22340" priority="1984" operator="lessThan">
      <formula>-105575</formula>
    </cfRule>
  </conditionalFormatting>
  <conditionalFormatting sqref="BB146 BB144 BB141">
    <cfRule type="cellIs" dxfId="22339" priority="1981" operator="lessThan">
      <formula>0</formula>
    </cfRule>
    <cfRule type="cellIs" dxfId="22338" priority="1982" operator="lessThan">
      <formula>-105575</formula>
    </cfRule>
  </conditionalFormatting>
  <conditionalFormatting sqref="BB146 BB144 BB141">
    <cfRule type="cellIs" dxfId="22337" priority="1979" operator="lessThan">
      <formula>0</formula>
    </cfRule>
    <cfRule type="cellIs" dxfId="22336" priority="1980" operator="lessThan">
      <formula>-105575</formula>
    </cfRule>
  </conditionalFormatting>
  <conditionalFormatting sqref="BB140 BB145 BB142:BB143 BB137:BB138">
    <cfRule type="cellIs" dxfId="22335" priority="1977" operator="lessThan">
      <formula>0</formula>
    </cfRule>
    <cfRule type="cellIs" dxfId="22334" priority="1978" operator="lessThan">
      <formula>-105575</formula>
    </cfRule>
  </conditionalFormatting>
  <conditionalFormatting sqref="BB149">
    <cfRule type="cellIs" dxfId="22333" priority="1975" operator="lessThan">
      <formula>0</formula>
    </cfRule>
    <cfRule type="cellIs" dxfId="22332" priority="1976" operator="lessThan">
      <formula>-105575</formula>
    </cfRule>
  </conditionalFormatting>
  <conditionalFormatting sqref="BB94:BB98 BB86:BB87 BB89:BB91 BB141:BB149 BB124:BB133 BB107:BB110 BB112:BB117 BB119:BB122 BB135:BB138 BB101:BB104 BB80:BB84">
    <cfRule type="cellIs" dxfId="22331" priority="1973" operator="lessThan">
      <formula>0</formula>
    </cfRule>
    <cfRule type="cellIs" dxfId="22330"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2329" priority="1971" operator="lessThan">
      <formula>0</formula>
    </cfRule>
    <cfRule type="cellIs" dxfId="22328" priority="1972" operator="lessThan">
      <formula>-105575</formula>
    </cfRule>
  </conditionalFormatting>
  <conditionalFormatting sqref="BB41">
    <cfRule type="cellIs" dxfId="22327" priority="1969" operator="lessThan">
      <formula>0</formula>
    </cfRule>
    <cfRule type="cellIs" dxfId="22326" priority="1970" operator="lessThan">
      <formula>-105575</formula>
    </cfRule>
  </conditionalFormatting>
  <conditionalFormatting sqref="BB152:BB155">
    <cfRule type="cellIs" dxfId="22325" priority="1967" operator="lessThan">
      <formula>0</formula>
    </cfRule>
    <cfRule type="cellIs" dxfId="22324" priority="1968" operator="lessThan">
      <formula>-105575</formula>
    </cfRule>
  </conditionalFormatting>
  <conditionalFormatting sqref="BB152:BB155">
    <cfRule type="cellIs" dxfId="22323" priority="1965" operator="lessThan">
      <formula>0</formula>
    </cfRule>
    <cfRule type="cellIs" dxfId="22322" priority="1966" operator="lessThan">
      <formula>-105575</formula>
    </cfRule>
  </conditionalFormatting>
  <conditionalFormatting sqref="BB152:BB155">
    <cfRule type="cellIs" dxfId="22321" priority="1963" operator="lessThan">
      <formula>0</formula>
    </cfRule>
    <cfRule type="cellIs" dxfId="22320" priority="1964" operator="lessThan">
      <formula>-105575</formula>
    </cfRule>
  </conditionalFormatting>
  <conditionalFormatting sqref="BB157:BB158">
    <cfRule type="cellIs" dxfId="22319" priority="1961" operator="lessThan">
      <formula>0</formula>
    </cfRule>
    <cfRule type="cellIs" dxfId="22318" priority="1962" operator="lessThan">
      <formula>-105575</formula>
    </cfRule>
  </conditionalFormatting>
  <conditionalFormatting sqref="BB157:BB158">
    <cfRule type="cellIs" dxfId="22317" priority="1959" operator="lessThan">
      <formula>0</formula>
    </cfRule>
    <cfRule type="cellIs" dxfId="22316" priority="1960" operator="lessThan">
      <formula>-105575</formula>
    </cfRule>
  </conditionalFormatting>
  <conditionalFormatting sqref="BB157:BB158">
    <cfRule type="cellIs" dxfId="22315" priority="1957" operator="lessThan">
      <formula>0</formula>
    </cfRule>
    <cfRule type="cellIs" dxfId="22314" priority="1958" operator="lessThan">
      <formula>-105575</formula>
    </cfRule>
  </conditionalFormatting>
  <conditionalFormatting sqref="BB160:BB161">
    <cfRule type="cellIs" dxfId="22313" priority="1955" operator="lessThan">
      <formula>0</formula>
    </cfRule>
    <cfRule type="cellIs" dxfId="22312" priority="1956" operator="lessThan">
      <formula>-105575</formula>
    </cfRule>
  </conditionalFormatting>
  <conditionalFormatting sqref="BB160:BB161">
    <cfRule type="cellIs" dxfId="22311" priority="1953" operator="lessThan">
      <formula>0</formula>
    </cfRule>
    <cfRule type="cellIs" dxfId="22310" priority="1954" operator="lessThan">
      <formula>-105575</formula>
    </cfRule>
  </conditionalFormatting>
  <conditionalFormatting sqref="BB160:BB161">
    <cfRule type="cellIs" dxfId="22309" priority="1951" operator="lessThan">
      <formula>0</formula>
    </cfRule>
    <cfRule type="cellIs" dxfId="22308" priority="1952" operator="lessThan">
      <formula>-105575</formula>
    </cfRule>
  </conditionalFormatting>
  <conditionalFormatting sqref="BB164:BB167">
    <cfRule type="cellIs" dxfId="22307" priority="1949" operator="lessThan">
      <formula>0</formula>
    </cfRule>
    <cfRule type="cellIs" dxfId="22306" priority="1950" operator="lessThan">
      <formula>-105575</formula>
    </cfRule>
  </conditionalFormatting>
  <conditionalFormatting sqref="BB164:BB167">
    <cfRule type="cellIs" dxfId="22305" priority="1947" operator="lessThan">
      <formula>0</formula>
    </cfRule>
    <cfRule type="cellIs" dxfId="22304" priority="1948" operator="lessThan">
      <formula>-105575</formula>
    </cfRule>
  </conditionalFormatting>
  <conditionalFormatting sqref="BB164:BB167">
    <cfRule type="cellIs" dxfId="22303" priority="1945" operator="lessThan">
      <formula>0</formula>
    </cfRule>
    <cfRule type="cellIs" dxfId="22302" priority="1946" operator="lessThan">
      <formula>-105575</formula>
    </cfRule>
  </conditionalFormatting>
  <conditionalFormatting sqref="BB169:BB177">
    <cfRule type="cellIs" dxfId="22301" priority="1943" operator="lessThan">
      <formula>0</formula>
    </cfRule>
    <cfRule type="cellIs" dxfId="22300" priority="1944" operator="lessThan">
      <formula>-105575</formula>
    </cfRule>
  </conditionalFormatting>
  <conditionalFormatting sqref="BB169:BB177">
    <cfRule type="cellIs" dxfId="22299" priority="1941" operator="lessThan">
      <formula>0</formula>
    </cfRule>
    <cfRule type="cellIs" dxfId="22298" priority="1942" operator="lessThan">
      <formula>-105575</formula>
    </cfRule>
  </conditionalFormatting>
  <conditionalFormatting sqref="BB169:BB177">
    <cfRule type="cellIs" dxfId="22297" priority="1939" operator="lessThan">
      <formula>0</formula>
    </cfRule>
    <cfRule type="cellIs" dxfId="22296" priority="1940" operator="lessThan">
      <formula>-105575</formula>
    </cfRule>
  </conditionalFormatting>
  <conditionalFormatting sqref="BB179:BB180">
    <cfRule type="cellIs" dxfId="22295" priority="1937" operator="lessThan">
      <formula>0</formula>
    </cfRule>
    <cfRule type="cellIs" dxfId="22294" priority="1938" operator="lessThan">
      <formula>-105575</formula>
    </cfRule>
  </conditionalFormatting>
  <conditionalFormatting sqref="BB179:BB180">
    <cfRule type="cellIs" dxfId="22293" priority="1935" operator="lessThan">
      <formula>0</formula>
    </cfRule>
    <cfRule type="cellIs" dxfId="22292" priority="1936" operator="lessThan">
      <formula>-105575</formula>
    </cfRule>
  </conditionalFormatting>
  <conditionalFormatting sqref="BB179:BB180">
    <cfRule type="cellIs" dxfId="22291" priority="1933" operator="lessThan">
      <formula>0</formula>
    </cfRule>
    <cfRule type="cellIs" dxfId="22290" priority="1934" operator="lessThan">
      <formula>-105575</formula>
    </cfRule>
  </conditionalFormatting>
  <conditionalFormatting sqref="BB183:BB189">
    <cfRule type="cellIs" dxfId="22289" priority="1931" operator="lessThan">
      <formula>0</formula>
    </cfRule>
    <cfRule type="cellIs" dxfId="22288" priority="1932" operator="lessThan">
      <formula>-105575</formula>
    </cfRule>
  </conditionalFormatting>
  <conditionalFormatting sqref="BB183:BB189">
    <cfRule type="cellIs" dxfId="22287" priority="1929" operator="lessThan">
      <formula>0</formula>
    </cfRule>
    <cfRule type="cellIs" dxfId="22286" priority="1930" operator="lessThan">
      <formula>-105575</formula>
    </cfRule>
  </conditionalFormatting>
  <conditionalFormatting sqref="BB183:BB189">
    <cfRule type="cellIs" dxfId="22285" priority="1927" operator="lessThan">
      <formula>0</formula>
    </cfRule>
    <cfRule type="cellIs" dxfId="22284" priority="1928" operator="lessThan">
      <formula>-105575</formula>
    </cfRule>
  </conditionalFormatting>
  <conditionalFormatting sqref="BB191:BB192">
    <cfRule type="cellIs" dxfId="22283" priority="1925" operator="lessThan">
      <formula>0</formula>
    </cfRule>
    <cfRule type="cellIs" dxfId="22282" priority="1926" operator="lessThan">
      <formula>-105575</formula>
    </cfRule>
  </conditionalFormatting>
  <conditionalFormatting sqref="BB191:BB192">
    <cfRule type="cellIs" dxfId="22281" priority="1923" operator="lessThan">
      <formula>0</formula>
    </cfRule>
    <cfRule type="cellIs" dxfId="22280" priority="1924" operator="lessThan">
      <formula>-105575</formula>
    </cfRule>
  </conditionalFormatting>
  <conditionalFormatting sqref="BB191:BB192">
    <cfRule type="cellIs" dxfId="22279" priority="1921" operator="lessThan">
      <formula>0</formula>
    </cfRule>
    <cfRule type="cellIs" dxfId="22278" priority="1922" operator="lessThan">
      <formula>-105575</formula>
    </cfRule>
  </conditionalFormatting>
  <conditionalFormatting sqref="BB194:BB195">
    <cfRule type="cellIs" dxfId="22277" priority="1919" operator="lessThan">
      <formula>0</formula>
    </cfRule>
    <cfRule type="cellIs" dxfId="22276" priority="1920" operator="lessThan">
      <formula>-105575</formula>
    </cfRule>
  </conditionalFormatting>
  <conditionalFormatting sqref="BB194:BB195">
    <cfRule type="cellIs" dxfId="22275" priority="1917" operator="lessThan">
      <formula>0</formula>
    </cfRule>
    <cfRule type="cellIs" dxfId="22274" priority="1918" operator="lessThan">
      <formula>-105575</formula>
    </cfRule>
  </conditionalFormatting>
  <conditionalFormatting sqref="BB194:BB195">
    <cfRule type="cellIs" dxfId="22273" priority="1915" operator="lessThan">
      <formula>0</formula>
    </cfRule>
    <cfRule type="cellIs" dxfId="22272" priority="1916" operator="lessThan">
      <formula>-105575</formula>
    </cfRule>
  </conditionalFormatting>
  <conditionalFormatting sqref="BB199:BB202">
    <cfRule type="cellIs" dxfId="22271" priority="1913" operator="lessThan">
      <formula>0</formula>
    </cfRule>
    <cfRule type="cellIs" dxfId="22270" priority="1914" operator="lessThan">
      <formula>-105575</formula>
    </cfRule>
  </conditionalFormatting>
  <conditionalFormatting sqref="BB199:BB202">
    <cfRule type="cellIs" dxfId="22269" priority="1911" operator="lessThan">
      <formula>0</formula>
    </cfRule>
    <cfRule type="cellIs" dxfId="22268" priority="1912" operator="lessThan">
      <formula>-105575</formula>
    </cfRule>
  </conditionalFormatting>
  <conditionalFormatting sqref="BB199:BB202">
    <cfRule type="cellIs" dxfId="22267" priority="1909" operator="lessThan">
      <formula>0</formula>
    </cfRule>
    <cfRule type="cellIs" dxfId="22266" priority="1910" operator="lessThan">
      <formula>-105575</formula>
    </cfRule>
  </conditionalFormatting>
  <conditionalFormatting sqref="BB204:BB208">
    <cfRule type="cellIs" dxfId="22265" priority="1907" operator="lessThan">
      <formula>0</formula>
    </cfRule>
    <cfRule type="cellIs" dxfId="22264" priority="1908" operator="lessThan">
      <formula>-105575</formula>
    </cfRule>
  </conditionalFormatting>
  <conditionalFormatting sqref="BB204:BB208">
    <cfRule type="cellIs" dxfId="22263" priority="1905" operator="lessThan">
      <formula>0</formula>
    </cfRule>
    <cfRule type="cellIs" dxfId="22262" priority="1906" operator="lessThan">
      <formula>-105575</formula>
    </cfRule>
  </conditionalFormatting>
  <conditionalFormatting sqref="BB204:BB208">
    <cfRule type="cellIs" dxfId="22261" priority="1903" operator="lessThan">
      <formula>0</formula>
    </cfRule>
    <cfRule type="cellIs" dxfId="22260" priority="1904" operator="lessThan">
      <formula>-105575</formula>
    </cfRule>
  </conditionalFormatting>
  <conditionalFormatting sqref="BB210:BB211">
    <cfRule type="cellIs" dxfId="22259" priority="1901" operator="lessThan">
      <formula>0</formula>
    </cfRule>
    <cfRule type="cellIs" dxfId="22258" priority="1902" operator="lessThan">
      <formula>-105575</formula>
    </cfRule>
  </conditionalFormatting>
  <conditionalFormatting sqref="BB210:BB211">
    <cfRule type="cellIs" dxfId="22257" priority="1899" operator="lessThan">
      <formula>0</formula>
    </cfRule>
    <cfRule type="cellIs" dxfId="22256" priority="1900" operator="lessThan">
      <formula>-105575</formula>
    </cfRule>
  </conditionalFormatting>
  <conditionalFormatting sqref="BB210:BB211">
    <cfRule type="cellIs" dxfId="22255" priority="1897" operator="lessThan">
      <formula>0</formula>
    </cfRule>
    <cfRule type="cellIs" dxfId="22254" priority="1898" operator="lessThan">
      <formula>-105575</formula>
    </cfRule>
  </conditionalFormatting>
  <conditionalFormatting sqref="BB214:BB219">
    <cfRule type="cellIs" dxfId="22253" priority="1895" operator="lessThan">
      <formula>0</formula>
    </cfRule>
    <cfRule type="cellIs" dxfId="22252" priority="1896" operator="lessThan">
      <formula>-105575</formula>
    </cfRule>
  </conditionalFormatting>
  <conditionalFormatting sqref="BB214:BB219">
    <cfRule type="cellIs" dxfId="22251" priority="1893" operator="lessThan">
      <formula>0</formula>
    </cfRule>
    <cfRule type="cellIs" dxfId="22250" priority="1894" operator="lessThan">
      <formula>-105575</formula>
    </cfRule>
  </conditionalFormatting>
  <conditionalFormatting sqref="BB214:BB219">
    <cfRule type="cellIs" dxfId="22249" priority="1891" operator="lessThan">
      <formula>0</formula>
    </cfRule>
    <cfRule type="cellIs" dxfId="22248" priority="1892" operator="lessThan">
      <formula>-105575</formula>
    </cfRule>
  </conditionalFormatting>
  <conditionalFormatting sqref="BB222:BB224">
    <cfRule type="cellIs" dxfId="22247" priority="1889" operator="lessThan">
      <formula>0</formula>
    </cfRule>
    <cfRule type="cellIs" dxfId="22246" priority="1890" operator="lessThan">
      <formula>-105575</formula>
    </cfRule>
  </conditionalFormatting>
  <conditionalFormatting sqref="BB222:BB224">
    <cfRule type="cellIs" dxfId="22245" priority="1887" operator="lessThan">
      <formula>0</formula>
    </cfRule>
    <cfRule type="cellIs" dxfId="22244" priority="1888" operator="lessThan">
      <formula>-105575</formula>
    </cfRule>
  </conditionalFormatting>
  <conditionalFormatting sqref="BB222:BB224">
    <cfRule type="cellIs" dxfId="22243" priority="1885" operator="lessThan">
      <formula>0</formula>
    </cfRule>
    <cfRule type="cellIs" dxfId="22242" priority="1886" operator="lessThan">
      <formula>-105575</formula>
    </cfRule>
  </conditionalFormatting>
  <conditionalFormatting sqref="BB227:BB230">
    <cfRule type="cellIs" dxfId="22241" priority="1883" operator="lessThan">
      <formula>0</formula>
    </cfRule>
    <cfRule type="cellIs" dxfId="22240" priority="1884" operator="lessThan">
      <formula>-105575</formula>
    </cfRule>
  </conditionalFormatting>
  <conditionalFormatting sqref="BB227:BB230">
    <cfRule type="cellIs" dxfId="22239" priority="1881" operator="lessThan">
      <formula>0</formula>
    </cfRule>
    <cfRule type="cellIs" dxfId="22238" priority="1882" operator="lessThan">
      <formula>-105575</formula>
    </cfRule>
  </conditionalFormatting>
  <conditionalFormatting sqref="BB227:BB230">
    <cfRule type="cellIs" dxfId="22237" priority="1879" operator="lessThan">
      <formula>0</formula>
    </cfRule>
    <cfRule type="cellIs" dxfId="22236" priority="1880" operator="lessThan">
      <formula>-105575</formula>
    </cfRule>
  </conditionalFormatting>
  <conditionalFormatting sqref="BB203 BB220:BB221 BB235:BB243 BB231:BB233 BB212:BB213 BB225:BB226">
    <cfRule type="cellIs" dxfId="22235" priority="1877" operator="lessThan">
      <formula>0</formula>
    </cfRule>
    <cfRule type="cellIs" dxfId="22234" priority="1878" operator="lessThan">
      <formula>-105575</formula>
    </cfRule>
  </conditionalFormatting>
  <conditionalFormatting sqref="BB220 BB212:BB213 BB235:BB238 BB240:BB243 BB225:BB226 BB231:BB233">
    <cfRule type="cellIs" dxfId="22233" priority="1875" operator="lessThan">
      <formula>0</formula>
    </cfRule>
    <cfRule type="cellIs" dxfId="22232" priority="1876" operator="lessThan">
      <formula>-105575</formula>
    </cfRule>
  </conditionalFormatting>
  <conditionalFormatting sqref="BB220:BB221 BB243 BB226 BB231:BB236 BB238:BB241 BB203 BB213">
    <cfRule type="cellIs" dxfId="22231" priority="1873" operator="lessThan">
      <formula>0</formula>
    </cfRule>
    <cfRule type="cellIs" dxfId="22230" priority="1874" operator="lessThan">
      <formula>-105575</formula>
    </cfRule>
  </conditionalFormatting>
  <conditionalFormatting sqref="BB235:BB243 BB231:BB233 BB220 BB212:BB213 BB225:BB226">
    <cfRule type="cellIs" dxfId="22229" priority="1871" operator="lessThan">
      <formula>0</formula>
    </cfRule>
    <cfRule type="cellIs" dxfId="22228" priority="1872" operator="lessThan">
      <formula>-105575</formula>
    </cfRule>
  </conditionalFormatting>
  <conditionalFormatting sqref="BB220:BB221 BB237:BB243 BB203 BB231:BB235 BB212:BB213 BB225:BB226">
    <cfRule type="cellIs" dxfId="22227" priority="1869" operator="lessThan">
      <formula>0</formula>
    </cfRule>
    <cfRule type="cellIs" dxfId="22226" priority="1870" operator="lessThan">
      <formula>-105575</formula>
    </cfRule>
  </conditionalFormatting>
  <conditionalFormatting sqref="BB220:BB221 BB237:BB240 BB242:BB243 BB225:BB226 BB231:BB235">
    <cfRule type="cellIs" dxfId="22225" priority="1867" operator="lessThan">
      <formula>0</formula>
    </cfRule>
    <cfRule type="cellIs" dxfId="22224" priority="1868" operator="lessThan">
      <formula>-105575</formula>
    </cfRule>
  </conditionalFormatting>
  <conditionalFormatting sqref="BB212 BB231 BB233:BB238 BB240:BB243 BB225">
    <cfRule type="cellIs" dxfId="22223" priority="1865" operator="lessThan">
      <formula>0</formula>
    </cfRule>
    <cfRule type="cellIs" dxfId="22222" priority="1866" operator="lessThan">
      <formula>-105575</formula>
    </cfRule>
  </conditionalFormatting>
  <conditionalFormatting sqref="BB237:BB243 BB231:BB235 BB220:BB221 BB225:BB226">
    <cfRule type="cellIs" dxfId="22221" priority="1863" operator="lessThan">
      <formula>0</formula>
    </cfRule>
    <cfRule type="cellIs" dxfId="22220" priority="1864" operator="lessThan">
      <formula>-105575</formula>
    </cfRule>
  </conditionalFormatting>
  <conditionalFormatting sqref="BB233:BB237 BB231 BB239:BB243">
    <cfRule type="cellIs" dxfId="22219" priority="1861" operator="lessThan">
      <formula>0</formula>
    </cfRule>
    <cfRule type="cellIs" dxfId="22218" priority="1862" operator="lessThan">
      <formula>-105575</formula>
    </cfRule>
  </conditionalFormatting>
  <conditionalFormatting sqref="BB233:BB237 BB231 BB239:BB243">
    <cfRule type="cellIs" dxfId="22217" priority="1859" operator="lessThan">
      <formula>0</formula>
    </cfRule>
    <cfRule type="cellIs" dxfId="22216" priority="1860" operator="lessThan">
      <formula>-105575</formula>
    </cfRule>
  </conditionalFormatting>
  <conditionalFormatting sqref="BB119:BB128 BB106:BB117 BB101:BB104 BB80:BB98">
    <cfRule type="cellIs" dxfId="22215" priority="1857" operator="lessThan">
      <formula>0</formula>
    </cfRule>
    <cfRule type="cellIs" dxfId="22214" priority="1858" operator="lessThan">
      <formula>-105575</formula>
    </cfRule>
  </conditionalFormatting>
  <conditionalFormatting sqref="BB130 BB132 BB134">
    <cfRule type="cellIs" dxfId="22213" priority="1855" operator="lessThan">
      <formula>0</formula>
    </cfRule>
    <cfRule type="cellIs" dxfId="22212" priority="1856" operator="lessThan">
      <formula>-105575</formula>
    </cfRule>
  </conditionalFormatting>
  <conditionalFormatting sqref="BB130 BB132 BB134">
    <cfRule type="cellIs" dxfId="22211" priority="1853" operator="lessThan">
      <formula>0</formula>
    </cfRule>
    <cfRule type="cellIs" dxfId="22210" priority="1854" operator="lessThan">
      <formula>-105575</formula>
    </cfRule>
  </conditionalFormatting>
  <conditionalFormatting sqref="BB129 BB131 BB133 BB135">
    <cfRule type="cellIs" dxfId="22209" priority="1851" operator="lessThan">
      <formula>0</formula>
    </cfRule>
    <cfRule type="cellIs" dxfId="22208" priority="1852" operator="lessThan">
      <formula>-105575</formula>
    </cfRule>
  </conditionalFormatting>
  <conditionalFormatting sqref="BB140 BB145 BB142:BB143 BB137:BB138">
    <cfRule type="cellIs" dxfId="22207" priority="1849" operator="lessThan">
      <formula>0</formula>
    </cfRule>
    <cfRule type="cellIs" dxfId="22206" priority="1850" operator="lessThan">
      <formula>-105575</formula>
    </cfRule>
  </conditionalFormatting>
  <conditionalFormatting sqref="BB149">
    <cfRule type="cellIs" dxfId="22205" priority="1847" operator="lessThan">
      <formula>0</formula>
    </cfRule>
    <cfRule type="cellIs" dxfId="22204" priority="1848" operator="lessThan">
      <formula>-105575</formula>
    </cfRule>
  </conditionalFormatting>
  <conditionalFormatting sqref="BB129:BB138 BB140:BB149">
    <cfRule type="cellIs" dxfId="22203" priority="1845" operator="lessThan">
      <formula>0</formula>
    </cfRule>
    <cfRule type="cellIs" dxfId="22202" priority="1846" operator="lessThan">
      <formula>-105575</formula>
    </cfRule>
  </conditionalFormatting>
  <conditionalFormatting sqref="BB94:BB98 BB86:BB87 BB89:BB91 BB141:BB149 BB124:BB133 BB107:BB110 BB112:BB117 BB119:BB122 BB135:BB138 BB101:BB104 BB80:BB84">
    <cfRule type="cellIs" dxfId="22201" priority="1843" operator="lessThan">
      <formula>0</formula>
    </cfRule>
    <cfRule type="cellIs" dxfId="22200" priority="1844" operator="lessThan">
      <formula>-105575</formula>
    </cfRule>
  </conditionalFormatting>
  <conditionalFormatting sqref="BB129 BB131 BB133 BB135">
    <cfRule type="cellIs" dxfId="22199" priority="1841" operator="lessThan">
      <formula>0</formula>
    </cfRule>
    <cfRule type="cellIs" dxfId="22198" priority="1842" operator="lessThan">
      <formula>-105575</formula>
    </cfRule>
  </conditionalFormatting>
  <conditionalFormatting sqref="BB146 BB144 BB141">
    <cfRule type="cellIs" dxfId="22197" priority="1839" operator="lessThan">
      <formula>0</formula>
    </cfRule>
    <cfRule type="cellIs" dxfId="22196" priority="1840" operator="lessThan">
      <formula>-105575</formula>
    </cfRule>
  </conditionalFormatting>
  <conditionalFormatting sqref="BB146 BB144 BB141">
    <cfRule type="cellIs" dxfId="22195" priority="1837" operator="lessThan">
      <formula>0</formula>
    </cfRule>
    <cfRule type="cellIs" dxfId="22194" priority="1838" operator="lessThan">
      <formula>-105575</formula>
    </cfRule>
  </conditionalFormatting>
  <conditionalFormatting sqref="BB140 BB145 BB142:BB143 BB137:BB138">
    <cfRule type="cellIs" dxfId="22193" priority="1835" operator="lessThan">
      <formula>0</formula>
    </cfRule>
    <cfRule type="cellIs" dxfId="22192" priority="1836" operator="lessThan">
      <formula>-105575</formula>
    </cfRule>
  </conditionalFormatting>
  <conditionalFormatting sqref="BB149">
    <cfRule type="cellIs" dxfId="22191" priority="1833" operator="lessThan">
      <formula>0</formula>
    </cfRule>
    <cfRule type="cellIs" dxfId="22190" priority="1834" operator="lessThan">
      <formula>-105575</formula>
    </cfRule>
  </conditionalFormatting>
  <conditionalFormatting sqref="BB94:BB98 BB86:BB87 BB89:BB91 BB141:BB149 BB124:BB133 BB107:BB110 BB112:BB117 BB119:BB122 BB135:BB138 BB101:BB104 BB80:BB84">
    <cfRule type="cellIs" dxfId="22189" priority="1831" operator="lessThan">
      <formula>0</formula>
    </cfRule>
    <cfRule type="cellIs" dxfId="22188"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187" priority="1829" operator="lessThan">
      <formula>0</formula>
    </cfRule>
    <cfRule type="cellIs" dxfId="22186" priority="1830" operator="lessThan">
      <formula>-105575</formula>
    </cfRule>
  </conditionalFormatting>
  <conditionalFormatting sqref="BB41">
    <cfRule type="cellIs" dxfId="22185" priority="1827" operator="lessThan">
      <formula>0</formula>
    </cfRule>
    <cfRule type="cellIs" dxfId="22184" priority="1828" operator="lessThan">
      <formula>-105575</formula>
    </cfRule>
  </conditionalFormatting>
  <conditionalFormatting sqref="BB152:BB155">
    <cfRule type="cellIs" dxfId="22183" priority="1825" operator="lessThan">
      <formula>0</formula>
    </cfRule>
    <cfRule type="cellIs" dxfId="22182" priority="1826" operator="lessThan">
      <formula>-105575</formula>
    </cfRule>
  </conditionalFormatting>
  <conditionalFormatting sqref="BB152:BB155">
    <cfRule type="cellIs" dxfId="22181" priority="1823" operator="lessThan">
      <formula>0</formula>
    </cfRule>
    <cfRule type="cellIs" dxfId="22180" priority="1824" operator="lessThan">
      <formula>-105575</formula>
    </cfRule>
  </conditionalFormatting>
  <conditionalFormatting sqref="BB152:BB155">
    <cfRule type="cellIs" dxfId="22179" priority="1821" operator="lessThan">
      <formula>0</formula>
    </cfRule>
    <cfRule type="cellIs" dxfId="22178" priority="1822" operator="lessThan">
      <formula>-105575</formula>
    </cfRule>
  </conditionalFormatting>
  <conditionalFormatting sqref="BB157:BB158">
    <cfRule type="cellIs" dxfId="22177" priority="1819" operator="lessThan">
      <formula>0</formula>
    </cfRule>
    <cfRule type="cellIs" dxfId="22176" priority="1820" operator="lessThan">
      <formula>-105575</formula>
    </cfRule>
  </conditionalFormatting>
  <conditionalFormatting sqref="BB157:BB158">
    <cfRule type="cellIs" dxfId="22175" priority="1817" operator="lessThan">
      <formula>0</formula>
    </cfRule>
    <cfRule type="cellIs" dxfId="22174" priority="1818" operator="lessThan">
      <formula>-105575</formula>
    </cfRule>
  </conditionalFormatting>
  <conditionalFormatting sqref="BB157:BB158">
    <cfRule type="cellIs" dxfId="22173" priority="1815" operator="lessThan">
      <formula>0</formula>
    </cfRule>
    <cfRule type="cellIs" dxfId="22172" priority="1816" operator="lessThan">
      <formula>-105575</formula>
    </cfRule>
  </conditionalFormatting>
  <conditionalFormatting sqref="BB160:BB161">
    <cfRule type="cellIs" dxfId="22171" priority="1813" operator="lessThan">
      <formula>0</formula>
    </cfRule>
    <cfRule type="cellIs" dxfId="22170" priority="1814" operator="lessThan">
      <formula>-105575</formula>
    </cfRule>
  </conditionalFormatting>
  <conditionalFormatting sqref="BB160:BB161">
    <cfRule type="cellIs" dxfId="22169" priority="1811" operator="lessThan">
      <formula>0</formula>
    </cfRule>
    <cfRule type="cellIs" dxfId="22168" priority="1812" operator="lessThan">
      <formula>-105575</formula>
    </cfRule>
  </conditionalFormatting>
  <conditionalFormatting sqref="BB160:BB161">
    <cfRule type="cellIs" dxfId="22167" priority="1809" operator="lessThan">
      <formula>0</formula>
    </cfRule>
    <cfRule type="cellIs" dxfId="22166" priority="1810" operator="lessThan">
      <formula>-105575</formula>
    </cfRule>
  </conditionalFormatting>
  <conditionalFormatting sqref="BB164:BB167">
    <cfRule type="cellIs" dxfId="22165" priority="1807" operator="lessThan">
      <formula>0</formula>
    </cfRule>
    <cfRule type="cellIs" dxfId="22164" priority="1808" operator="lessThan">
      <formula>-105575</formula>
    </cfRule>
  </conditionalFormatting>
  <conditionalFormatting sqref="BB164:BB167">
    <cfRule type="cellIs" dxfId="22163" priority="1805" operator="lessThan">
      <formula>0</formula>
    </cfRule>
    <cfRule type="cellIs" dxfId="22162" priority="1806" operator="lessThan">
      <formula>-105575</formula>
    </cfRule>
  </conditionalFormatting>
  <conditionalFormatting sqref="BB164:BB167">
    <cfRule type="cellIs" dxfId="22161" priority="1803" operator="lessThan">
      <formula>0</formula>
    </cfRule>
    <cfRule type="cellIs" dxfId="22160" priority="1804" operator="lessThan">
      <formula>-105575</formula>
    </cfRule>
  </conditionalFormatting>
  <conditionalFormatting sqref="BB169:BB177">
    <cfRule type="cellIs" dxfId="22159" priority="1801" operator="lessThan">
      <formula>0</formula>
    </cfRule>
    <cfRule type="cellIs" dxfId="22158" priority="1802" operator="lessThan">
      <formula>-105575</formula>
    </cfRule>
  </conditionalFormatting>
  <conditionalFormatting sqref="BB169:BB177">
    <cfRule type="cellIs" dxfId="22157" priority="1799" operator="lessThan">
      <formula>0</formula>
    </cfRule>
    <cfRule type="cellIs" dxfId="22156" priority="1800" operator="lessThan">
      <formula>-105575</formula>
    </cfRule>
  </conditionalFormatting>
  <conditionalFormatting sqref="BB169:BB177">
    <cfRule type="cellIs" dxfId="22155" priority="1797" operator="lessThan">
      <formula>0</formula>
    </cfRule>
    <cfRule type="cellIs" dxfId="22154" priority="1798" operator="lessThan">
      <formula>-105575</formula>
    </cfRule>
  </conditionalFormatting>
  <conditionalFormatting sqref="BB179:BB180">
    <cfRule type="cellIs" dxfId="22153" priority="1795" operator="lessThan">
      <formula>0</formula>
    </cfRule>
    <cfRule type="cellIs" dxfId="22152" priority="1796" operator="lessThan">
      <formula>-105575</formula>
    </cfRule>
  </conditionalFormatting>
  <conditionalFormatting sqref="BB179:BB180">
    <cfRule type="cellIs" dxfId="22151" priority="1793" operator="lessThan">
      <formula>0</formula>
    </cfRule>
    <cfRule type="cellIs" dxfId="22150" priority="1794" operator="lessThan">
      <formula>-105575</formula>
    </cfRule>
  </conditionalFormatting>
  <conditionalFormatting sqref="BB179:BB180">
    <cfRule type="cellIs" dxfId="22149" priority="1791" operator="lessThan">
      <formula>0</formula>
    </cfRule>
    <cfRule type="cellIs" dxfId="22148" priority="1792" operator="lessThan">
      <formula>-105575</formula>
    </cfRule>
  </conditionalFormatting>
  <conditionalFormatting sqref="BB183:BB189">
    <cfRule type="cellIs" dxfId="22147" priority="1789" operator="lessThan">
      <formula>0</formula>
    </cfRule>
    <cfRule type="cellIs" dxfId="22146" priority="1790" operator="lessThan">
      <formula>-105575</formula>
    </cfRule>
  </conditionalFormatting>
  <conditionalFormatting sqref="BB183:BB189">
    <cfRule type="cellIs" dxfId="22145" priority="1787" operator="lessThan">
      <formula>0</formula>
    </cfRule>
    <cfRule type="cellIs" dxfId="22144" priority="1788" operator="lessThan">
      <formula>-105575</formula>
    </cfRule>
  </conditionalFormatting>
  <conditionalFormatting sqref="BB183:BB189">
    <cfRule type="cellIs" dxfId="22143" priority="1785" operator="lessThan">
      <formula>0</formula>
    </cfRule>
    <cfRule type="cellIs" dxfId="22142" priority="1786" operator="lessThan">
      <formula>-105575</formula>
    </cfRule>
  </conditionalFormatting>
  <conditionalFormatting sqref="BB191:BB192">
    <cfRule type="cellIs" dxfId="22141" priority="1783" operator="lessThan">
      <formula>0</formula>
    </cfRule>
    <cfRule type="cellIs" dxfId="22140" priority="1784" operator="lessThan">
      <formula>-105575</formula>
    </cfRule>
  </conditionalFormatting>
  <conditionalFormatting sqref="BB191:BB192">
    <cfRule type="cellIs" dxfId="22139" priority="1781" operator="lessThan">
      <formula>0</formula>
    </cfRule>
    <cfRule type="cellIs" dxfId="22138" priority="1782" operator="lessThan">
      <formula>-105575</formula>
    </cfRule>
  </conditionalFormatting>
  <conditionalFormatting sqref="BB191:BB192">
    <cfRule type="cellIs" dxfId="22137" priority="1779" operator="lessThan">
      <formula>0</formula>
    </cfRule>
    <cfRule type="cellIs" dxfId="22136" priority="1780" operator="lessThan">
      <formula>-105575</formula>
    </cfRule>
  </conditionalFormatting>
  <conditionalFormatting sqref="BB194:BB195">
    <cfRule type="cellIs" dxfId="22135" priority="1777" operator="lessThan">
      <formula>0</formula>
    </cfRule>
    <cfRule type="cellIs" dxfId="22134" priority="1778" operator="lessThan">
      <formula>-105575</formula>
    </cfRule>
  </conditionalFormatting>
  <conditionalFormatting sqref="BB194:BB195">
    <cfRule type="cellIs" dxfId="22133" priority="1775" operator="lessThan">
      <formula>0</formula>
    </cfRule>
    <cfRule type="cellIs" dxfId="22132" priority="1776" operator="lessThan">
      <formula>-105575</formula>
    </cfRule>
  </conditionalFormatting>
  <conditionalFormatting sqref="BB194:BB195">
    <cfRule type="cellIs" dxfId="22131" priority="1773" operator="lessThan">
      <formula>0</formula>
    </cfRule>
    <cfRule type="cellIs" dxfId="22130" priority="1774" operator="lessThan">
      <formula>-105575</formula>
    </cfRule>
  </conditionalFormatting>
  <conditionalFormatting sqref="BB199:BB202">
    <cfRule type="cellIs" dxfId="22129" priority="1771" operator="lessThan">
      <formula>0</formula>
    </cfRule>
    <cfRule type="cellIs" dxfId="22128" priority="1772" operator="lessThan">
      <formula>-105575</formula>
    </cfRule>
  </conditionalFormatting>
  <conditionalFormatting sqref="BB199:BB202">
    <cfRule type="cellIs" dxfId="22127" priority="1769" operator="lessThan">
      <formula>0</formula>
    </cfRule>
    <cfRule type="cellIs" dxfId="22126" priority="1770" operator="lessThan">
      <formula>-105575</formula>
    </cfRule>
  </conditionalFormatting>
  <conditionalFormatting sqref="BB199:BB202">
    <cfRule type="cellIs" dxfId="22125" priority="1767" operator="lessThan">
      <formula>0</formula>
    </cfRule>
    <cfRule type="cellIs" dxfId="22124" priority="1768" operator="lessThan">
      <formula>-105575</formula>
    </cfRule>
  </conditionalFormatting>
  <conditionalFormatting sqref="BB204:BB208">
    <cfRule type="cellIs" dxfId="22123" priority="1765" operator="lessThan">
      <formula>0</formula>
    </cfRule>
    <cfRule type="cellIs" dxfId="22122" priority="1766" operator="lessThan">
      <formula>-105575</formula>
    </cfRule>
  </conditionalFormatting>
  <conditionalFormatting sqref="BB204:BB208">
    <cfRule type="cellIs" dxfId="22121" priority="1763" operator="lessThan">
      <formula>0</formula>
    </cfRule>
    <cfRule type="cellIs" dxfId="22120" priority="1764" operator="lessThan">
      <formula>-105575</formula>
    </cfRule>
  </conditionalFormatting>
  <conditionalFormatting sqref="BB204:BB208">
    <cfRule type="cellIs" dxfId="22119" priority="1761" operator="lessThan">
      <formula>0</formula>
    </cfRule>
    <cfRule type="cellIs" dxfId="22118" priority="1762" operator="lessThan">
      <formula>-105575</formula>
    </cfRule>
  </conditionalFormatting>
  <conditionalFormatting sqref="BB210:BB211">
    <cfRule type="cellIs" dxfId="22117" priority="1759" operator="lessThan">
      <formula>0</formula>
    </cfRule>
    <cfRule type="cellIs" dxfId="22116" priority="1760" operator="lessThan">
      <formula>-105575</formula>
    </cfRule>
  </conditionalFormatting>
  <conditionalFormatting sqref="BB210:BB211">
    <cfRule type="cellIs" dxfId="22115" priority="1757" operator="lessThan">
      <formula>0</formula>
    </cfRule>
    <cfRule type="cellIs" dxfId="22114" priority="1758" operator="lessThan">
      <formula>-105575</formula>
    </cfRule>
  </conditionalFormatting>
  <conditionalFormatting sqref="BB210:BB211">
    <cfRule type="cellIs" dxfId="22113" priority="1755" operator="lessThan">
      <formula>0</formula>
    </cfRule>
    <cfRule type="cellIs" dxfId="22112" priority="1756" operator="lessThan">
      <formula>-105575</formula>
    </cfRule>
  </conditionalFormatting>
  <conditionalFormatting sqref="BB214:BB219">
    <cfRule type="cellIs" dxfId="22111" priority="1753" operator="lessThan">
      <formula>0</formula>
    </cfRule>
    <cfRule type="cellIs" dxfId="22110" priority="1754" operator="lessThan">
      <formula>-105575</formula>
    </cfRule>
  </conditionalFormatting>
  <conditionalFormatting sqref="BB214:BB219">
    <cfRule type="cellIs" dxfId="22109" priority="1751" operator="lessThan">
      <formula>0</formula>
    </cfRule>
    <cfRule type="cellIs" dxfId="22108" priority="1752" operator="lessThan">
      <formula>-105575</formula>
    </cfRule>
  </conditionalFormatting>
  <conditionalFormatting sqref="BB214:BB219">
    <cfRule type="cellIs" dxfId="22107" priority="1749" operator="lessThan">
      <formula>0</formula>
    </cfRule>
    <cfRule type="cellIs" dxfId="22106" priority="1750" operator="lessThan">
      <formula>-105575</formula>
    </cfRule>
  </conditionalFormatting>
  <conditionalFormatting sqref="BB222:BB224">
    <cfRule type="cellIs" dxfId="22105" priority="1747" operator="lessThan">
      <formula>0</formula>
    </cfRule>
    <cfRule type="cellIs" dxfId="22104" priority="1748" operator="lessThan">
      <formula>-105575</formula>
    </cfRule>
  </conditionalFormatting>
  <conditionalFormatting sqref="BB222:BB224">
    <cfRule type="cellIs" dxfId="22103" priority="1745" operator="lessThan">
      <formula>0</formula>
    </cfRule>
    <cfRule type="cellIs" dxfId="22102" priority="1746" operator="lessThan">
      <formula>-105575</formula>
    </cfRule>
  </conditionalFormatting>
  <conditionalFormatting sqref="BB222:BB224">
    <cfRule type="cellIs" dxfId="22101" priority="1743" operator="lessThan">
      <formula>0</formula>
    </cfRule>
    <cfRule type="cellIs" dxfId="22100" priority="1744" operator="lessThan">
      <formula>-105575</formula>
    </cfRule>
  </conditionalFormatting>
  <conditionalFormatting sqref="BB227:BB230">
    <cfRule type="cellIs" dxfId="22099" priority="1741" operator="lessThan">
      <formula>0</formula>
    </cfRule>
    <cfRule type="cellIs" dxfId="22098" priority="1742" operator="lessThan">
      <formula>-105575</formula>
    </cfRule>
  </conditionalFormatting>
  <conditionalFormatting sqref="BB227:BB230">
    <cfRule type="cellIs" dxfId="22097" priority="1739" operator="lessThan">
      <formula>0</formula>
    </cfRule>
    <cfRule type="cellIs" dxfId="22096" priority="1740" operator="lessThan">
      <formula>-105575</formula>
    </cfRule>
  </conditionalFormatting>
  <conditionalFormatting sqref="BB227:BB230">
    <cfRule type="cellIs" dxfId="22095" priority="1737" operator="lessThan">
      <formula>0</formula>
    </cfRule>
    <cfRule type="cellIs" dxfId="22094" priority="1738" operator="lessThan">
      <formula>-105575</formula>
    </cfRule>
  </conditionalFormatting>
  <conditionalFormatting sqref="BB246:BB249">
    <cfRule type="cellIs" dxfId="22093" priority="1735" operator="lessThan">
      <formula>0</formula>
    </cfRule>
    <cfRule type="cellIs" dxfId="22092" priority="1736" operator="lessThan">
      <formula>-105575</formula>
    </cfRule>
  </conditionalFormatting>
  <conditionalFormatting sqref="BB246:BB249">
    <cfRule type="cellIs" dxfId="22091" priority="1733" operator="lessThan">
      <formula>0</formula>
    </cfRule>
    <cfRule type="cellIs" dxfId="22090" priority="1734" operator="lessThan">
      <formula>-105575</formula>
    </cfRule>
  </conditionalFormatting>
  <conditionalFormatting sqref="BB246:BB249">
    <cfRule type="cellIs" dxfId="22089" priority="1731" operator="lessThan">
      <formula>0</formula>
    </cfRule>
    <cfRule type="cellIs" dxfId="22088" priority="1732" operator="lessThan">
      <formula>-105575</formula>
    </cfRule>
  </conditionalFormatting>
  <conditionalFormatting sqref="BB246:BB249">
    <cfRule type="cellIs" dxfId="22087" priority="1729" operator="lessThan">
      <formula>0</formula>
    </cfRule>
    <cfRule type="cellIs" dxfId="22086" priority="1730" operator="lessThan">
      <formula>-105575</formula>
    </cfRule>
  </conditionalFormatting>
  <conditionalFormatting sqref="BB246:BB249">
    <cfRule type="cellIs" dxfId="22085" priority="1727" operator="lessThan">
      <formula>0</formula>
    </cfRule>
    <cfRule type="cellIs" dxfId="22084" priority="1728" operator="lessThan">
      <formula>-105575</formula>
    </cfRule>
  </conditionalFormatting>
  <conditionalFormatting sqref="BB246:BB249">
    <cfRule type="cellIs" dxfId="22083" priority="1725" operator="lessThan">
      <formula>0</formula>
    </cfRule>
    <cfRule type="cellIs" dxfId="22082" priority="1726" operator="lessThan">
      <formula>-105575</formula>
    </cfRule>
  </conditionalFormatting>
  <conditionalFormatting sqref="BB246:BB249">
    <cfRule type="cellIs" dxfId="22081" priority="1723" operator="lessThan">
      <formula>0</formula>
    </cfRule>
    <cfRule type="cellIs" dxfId="22080" priority="1724" operator="lessThan">
      <formula>-105575</formula>
    </cfRule>
  </conditionalFormatting>
  <conditionalFormatting sqref="BB246:BB249">
    <cfRule type="cellIs" dxfId="22079" priority="1721" operator="lessThan">
      <formula>0</formula>
    </cfRule>
    <cfRule type="cellIs" dxfId="22078" priority="1722" operator="lessThan">
      <formula>-105575</formula>
    </cfRule>
  </conditionalFormatting>
  <conditionalFormatting sqref="BB246:BB249">
    <cfRule type="cellIs" dxfId="22077" priority="1719" operator="lessThan">
      <formula>0</formula>
    </cfRule>
    <cfRule type="cellIs" dxfId="22076" priority="1720" operator="lessThan">
      <formula>-105575</formula>
    </cfRule>
  </conditionalFormatting>
  <conditionalFormatting sqref="BB251:BB253">
    <cfRule type="cellIs" dxfId="22075" priority="1717" operator="lessThan">
      <formula>0</formula>
    </cfRule>
    <cfRule type="cellIs" dxfId="22074" priority="1718" operator="lessThan">
      <formula>-105575</formula>
    </cfRule>
  </conditionalFormatting>
  <conditionalFormatting sqref="BB251:BB253">
    <cfRule type="cellIs" dxfId="22073" priority="1715" operator="lessThan">
      <formula>0</formula>
    </cfRule>
    <cfRule type="cellIs" dxfId="22072" priority="1716" operator="lessThan">
      <formula>-105575</formula>
    </cfRule>
  </conditionalFormatting>
  <conditionalFormatting sqref="BB251:BB253">
    <cfRule type="cellIs" dxfId="22071" priority="1713" operator="lessThan">
      <formula>0</formula>
    </cfRule>
    <cfRule type="cellIs" dxfId="22070" priority="1714" operator="lessThan">
      <formula>-105575</formula>
    </cfRule>
  </conditionalFormatting>
  <conditionalFormatting sqref="BB251:BB253">
    <cfRule type="cellIs" dxfId="22069" priority="1711" operator="lessThan">
      <formula>0</formula>
    </cfRule>
    <cfRule type="cellIs" dxfId="22068" priority="1712" operator="lessThan">
      <formula>-105575</formula>
    </cfRule>
  </conditionalFormatting>
  <conditionalFormatting sqref="BB251:BB253">
    <cfRule type="cellIs" dxfId="22067" priority="1709" operator="lessThan">
      <formula>0</formula>
    </cfRule>
    <cfRule type="cellIs" dxfId="22066" priority="1710" operator="lessThan">
      <formula>-105575</formula>
    </cfRule>
  </conditionalFormatting>
  <conditionalFormatting sqref="BB251:BB253">
    <cfRule type="cellIs" dxfId="22065" priority="1707" operator="lessThan">
      <formula>0</formula>
    </cfRule>
    <cfRule type="cellIs" dxfId="22064" priority="1708" operator="lessThan">
      <formula>-105575</formula>
    </cfRule>
  </conditionalFormatting>
  <conditionalFormatting sqref="BB251:BB253">
    <cfRule type="cellIs" dxfId="22063" priority="1705" operator="lessThan">
      <formula>0</formula>
    </cfRule>
    <cfRule type="cellIs" dxfId="22062" priority="1706" operator="lessThan">
      <formula>-105575</formula>
    </cfRule>
  </conditionalFormatting>
  <conditionalFormatting sqref="BB251:BB253">
    <cfRule type="cellIs" dxfId="22061" priority="1703" operator="lessThan">
      <formula>0</formula>
    </cfRule>
    <cfRule type="cellIs" dxfId="22060" priority="1704" operator="lessThan">
      <formula>-105575</formula>
    </cfRule>
  </conditionalFormatting>
  <conditionalFormatting sqref="BB251:BB253">
    <cfRule type="cellIs" dxfId="22059" priority="1701" operator="lessThan">
      <formula>0</formula>
    </cfRule>
    <cfRule type="cellIs" dxfId="22058" priority="1702" operator="lessThan">
      <formula>-105575</formula>
    </cfRule>
  </conditionalFormatting>
  <conditionalFormatting sqref="BB255:BB257">
    <cfRule type="cellIs" dxfId="22057" priority="1699" operator="lessThan">
      <formula>0</formula>
    </cfRule>
    <cfRule type="cellIs" dxfId="22056" priority="1700" operator="lessThan">
      <formula>-105575</formula>
    </cfRule>
  </conditionalFormatting>
  <conditionalFormatting sqref="BB255:BB257">
    <cfRule type="cellIs" dxfId="22055" priority="1697" operator="lessThan">
      <formula>0</formula>
    </cfRule>
    <cfRule type="cellIs" dxfId="22054" priority="1698" operator="lessThan">
      <formula>-105575</formula>
    </cfRule>
  </conditionalFormatting>
  <conditionalFormatting sqref="BB255:BB257">
    <cfRule type="cellIs" dxfId="22053" priority="1695" operator="lessThan">
      <formula>0</formula>
    </cfRule>
    <cfRule type="cellIs" dxfId="22052" priority="1696" operator="lessThan">
      <formula>-105575</formula>
    </cfRule>
  </conditionalFormatting>
  <conditionalFormatting sqref="BB255:BB257">
    <cfRule type="cellIs" dxfId="22051" priority="1693" operator="lessThan">
      <formula>0</formula>
    </cfRule>
    <cfRule type="cellIs" dxfId="22050" priority="1694" operator="lessThan">
      <formula>-105575</formula>
    </cfRule>
  </conditionalFormatting>
  <conditionalFormatting sqref="BB255:BB257">
    <cfRule type="cellIs" dxfId="22049" priority="1691" operator="lessThan">
      <formula>0</formula>
    </cfRule>
    <cfRule type="cellIs" dxfId="22048" priority="1692" operator="lessThan">
      <formula>-105575</formula>
    </cfRule>
  </conditionalFormatting>
  <conditionalFormatting sqref="BB255:BB257">
    <cfRule type="cellIs" dxfId="22047" priority="1689" operator="lessThan">
      <formula>0</formula>
    </cfRule>
    <cfRule type="cellIs" dxfId="22046" priority="1690" operator="lessThan">
      <formula>-105575</formula>
    </cfRule>
  </conditionalFormatting>
  <conditionalFormatting sqref="BB255:BB257">
    <cfRule type="cellIs" dxfId="22045" priority="1687" operator="lessThan">
      <formula>0</formula>
    </cfRule>
    <cfRule type="cellIs" dxfId="22044" priority="1688" operator="lessThan">
      <formula>-105575</formula>
    </cfRule>
  </conditionalFormatting>
  <conditionalFormatting sqref="BB255:BB257">
    <cfRule type="cellIs" dxfId="22043" priority="1685" operator="lessThan">
      <formula>0</formula>
    </cfRule>
    <cfRule type="cellIs" dxfId="22042" priority="1686" operator="lessThan">
      <formula>-105575</formula>
    </cfRule>
  </conditionalFormatting>
  <conditionalFormatting sqref="BB255:BB257">
    <cfRule type="cellIs" dxfId="22041" priority="1683" operator="lessThan">
      <formula>0</formula>
    </cfRule>
    <cfRule type="cellIs" dxfId="22040" priority="1684" operator="lessThan">
      <formula>-105575</formula>
    </cfRule>
  </conditionalFormatting>
  <conditionalFormatting sqref="BB260:BB262">
    <cfRule type="cellIs" dxfId="22039" priority="1681" operator="lessThan">
      <formula>0</formula>
    </cfRule>
    <cfRule type="cellIs" dxfId="22038" priority="1682" operator="lessThan">
      <formula>-105575</formula>
    </cfRule>
  </conditionalFormatting>
  <conditionalFormatting sqref="BB260:BB262">
    <cfRule type="cellIs" dxfId="22037" priority="1679" operator="lessThan">
      <formula>0</formula>
    </cfRule>
    <cfRule type="cellIs" dxfId="22036" priority="1680" operator="lessThan">
      <formula>-105575</formula>
    </cfRule>
  </conditionalFormatting>
  <conditionalFormatting sqref="BB260:BB262">
    <cfRule type="cellIs" dxfId="22035" priority="1677" operator="lessThan">
      <formula>0</formula>
    </cfRule>
    <cfRule type="cellIs" dxfId="22034" priority="1678" operator="lessThan">
      <formula>-105575</formula>
    </cfRule>
  </conditionalFormatting>
  <conditionalFormatting sqref="BB260:BB262">
    <cfRule type="cellIs" dxfId="22033" priority="1675" operator="lessThan">
      <formula>0</formula>
    </cfRule>
    <cfRule type="cellIs" dxfId="22032" priority="1676" operator="lessThan">
      <formula>-105575</formula>
    </cfRule>
  </conditionalFormatting>
  <conditionalFormatting sqref="BB260:BB262">
    <cfRule type="cellIs" dxfId="22031" priority="1673" operator="lessThan">
      <formula>0</formula>
    </cfRule>
    <cfRule type="cellIs" dxfId="22030" priority="1674" operator="lessThan">
      <formula>-105575</formula>
    </cfRule>
  </conditionalFormatting>
  <conditionalFormatting sqref="BB260:BB262">
    <cfRule type="cellIs" dxfId="22029" priority="1671" operator="lessThan">
      <formula>0</formula>
    </cfRule>
    <cfRule type="cellIs" dxfId="22028" priority="1672" operator="lessThan">
      <formula>-105575</formula>
    </cfRule>
  </conditionalFormatting>
  <conditionalFormatting sqref="BB260:BB262">
    <cfRule type="cellIs" dxfId="22027" priority="1669" operator="lessThan">
      <formula>0</formula>
    </cfRule>
    <cfRule type="cellIs" dxfId="22026" priority="1670" operator="lessThan">
      <formula>-105575</formula>
    </cfRule>
  </conditionalFormatting>
  <conditionalFormatting sqref="BB260:BB262">
    <cfRule type="cellIs" dxfId="22025" priority="1667" operator="lessThan">
      <formula>0</formula>
    </cfRule>
    <cfRule type="cellIs" dxfId="22024" priority="1668" operator="lessThan">
      <formula>-105575</formula>
    </cfRule>
  </conditionalFormatting>
  <conditionalFormatting sqref="BB260:BB262">
    <cfRule type="cellIs" dxfId="22023" priority="1665" operator="lessThan">
      <formula>0</formula>
    </cfRule>
    <cfRule type="cellIs" dxfId="22022" priority="1666" operator="lessThan">
      <formula>-105575</formula>
    </cfRule>
  </conditionalFormatting>
  <conditionalFormatting sqref="BB264:BB267">
    <cfRule type="cellIs" dxfId="22021" priority="1663" operator="lessThan">
      <formula>0</formula>
    </cfRule>
    <cfRule type="cellIs" dxfId="22020" priority="1664" operator="lessThan">
      <formula>-105575</formula>
    </cfRule>
  </conditionalFormatting>
  <conditionalFormatting sqref="BB264:BB267">
    <cfRule type="cellIs" dxfId="22019" priority="1661" operator="lessThan">
      <formula>0</formula>
    </cfRule>
    <cfRule type="cellIs" dxfId="22018" priority="1662" operator="lessThan">
      <formula>-105575</formula>
    </cfRule>
  </conditionalFormatting>
  <conditionalFormatting sqref="BB264:BB267">
    <cfRule type="cellIs" dxfId="22017" priority="1659" operator="lessThan">
      <formula>0</formula>
    </cfRule>
    <cfRule type="cellIs" dxfId="22016" priority="1660" operator="lessThan">
      <formula>-105575</formula>
    </cfRule>
  </conditionalFormatting>
  <conditionalFormatting sqref="BB264:BB267">
    <cfRule type="cellIs" dxfId="22015" priority="1657" operator="lessThan">
      <formula>0</formula>
    </cfRule>
    <cfRule type="cellIs" dxfId="22014" priority="1658" operator="lessThan">
      <formula>-105575</formula>
    </cfRule>
  </conditionalFormatting>
  <conditionalFormatting sqref="BB264:BB267">
    <cfRule type="cellIs" dxfId="22013" priority="1655" operator="lessThan">
      <formula>0</formula>
    </cfRule>
    <cfRule type="cellIs" dxfId="22012" priority="1656" operator="lessThan">
      <formula>-105575</formula>
    </cfRule>
  </conditionalFormatting>
  <conditionalFormatting sqref="BB264:BB267">
    <cfRule type="cellIs" dxfId="22011" priority="1653" operator="lessThan">
      <formula>0</formula>
    </cfRule>
    <cfRule type="cellIs" dxfId="22010" priority="1654" operator="lessThan">
      <formula>-105575</formula>
    </cfRule>
  </conditionalFormatting>
  <conditionalFormatting sqref="BB264:BB267">
    <cfRule type="cellIs" dxfId="22009" priority="1651" operator="lessThan">
      <formula>0</formula>
    </cfRule>
    <cfRule type="cellIs" dxfId="22008" priority="1652" operator="lessThan">
      <formula>-105575</formula>
    </cfRule>
  </conditionalFormatting>
  <conditionalFormatting sqref="BB264:BB267">
    <cfRule type="cellIs" dxfId="22007" priority="1649" operator="lessThan">
      <formula>0</formula>
    </cfRule>
    <cfRule type="cellIs" dxfId="22006" priority="1650" operator="lessThan">
      <formula>-105575</formula>
    </cfRule>
  </conditionalFormatting>
  <conditionalFormatting sqref="BB264:BB267">
    <cfRule type="cellIs" dxfId="22005" priority="1647" operator="lessThan">
      <formula>0</formula>
    </cfRule>
    <cfRule type="cellIs" dxfId="22004" priority="1648" operator="lessThan">
      <formula>-105575</formula>
    </cfRule>
  </conditionalFormatting>
  <conditionalFormatting sqref="BB270:BB272">
    <cfRule type="cellIs" dxfId="22003" priority="1645" operator="lessThan">
      <formula>0</formula>
    </cfRule>
    <cfRule type="cellIs" dxfId="22002" priority="1646" operator="lessThan">
      <formula>-105575</formula>
    </cfRule>
  </conditionalFormatting>
  <conditionalFormatting sqref="BB270:BB272">
    <cfRule type="cellIs" dxfId="22001" priority="1643" operator="lessThan">
      <formula>0</formula>
    </cfRule>
    <cfRule type="cellIs" dxfId="22000" priority="1644" operator="lessThan">
      <formula>-105575</formula>
    </cfRule>
  </conditionalFormatting>
  <conditionalFormatting sqref="BB270:BB272">
    <cfRule type="cellIs" dxfId="21999" priority="1641" operator="lessThan">
      <formula>0</formula>
    </cfRule>
    <cfRule type="cellIs" dxfId="21998" priority="1642" operator="lessThan">
      <formula>-105575</formula>
    </cfRule>
  </conditionalFormatting>
  <conditionalFormatting sqref="BB270:BB272">
    <cfRule type="cellIs" dxfId="21997" priority="1639" operator="lessThan">
      <formula>0</formula>
    </cfRule>
    <cfRule type="cellIs" dxfId="21996" priority="1640" operator="lessThan">
      <formula>-105575</formula>
    </cfRule>
  </conditionalFormatting>
  <conditionalFormatting sqref="BB270:BB272">
    <cfRule type="cellIs" dxfId="21995" priority="1637" operator="lessThan">
      <formula>0</formula>
    </cfRule>
    <cfRule type="cellIs" dxfId="21994" priority="1638" operator="lessThan">
      <formula>-105575</formula>
    </cfRule>
  </conditionalFormatting>
  <conditionalFormatting sqref="BB270:BB272">
    <cfRule type="cellIs" dxfId="21993" priority="1635" operator="lessThan">
      <formula>0</formula>
    </cfRule>
    <cfRule type="cellIs" dxfId="21992" priority="1636" operator="lessThan">
      <formula>-105575</formula>
    </cfRule>
  </conditionalFormatting>
  <conditionalFormatting sqref="BB270:BB272">
    <cfRule type="cellIs" dxfId="21991" priority="1633" operator="lessThan">
      <formula>0</formula>
    </cfRule>
    <cfRule type="cellIs" dxfId="21990" priority="1634" operator="lessThan">
      <formula>-105575</formula>
    </cfRule>
  </conditionalFormatting>
  <conditionalFormatting sqref="BB270:BB272">
    <cfRule type="cellIs" dxfId="21989" priority="1631" operator="lessThan">
      <formula>0</formula>
    </cfRule>
    <cfRule type="cellIs" dxfId="21988" priority="1632" operator="lessThan">
      <formula>-105575</formula>
    </cfRule>
  </conditionalFormatting>
  <conditionalFormatting sqref="BB270:BB272">
    <cfRule type="cellIs" dxfId="21987" priority="1629" operator="lessThan">
      <formula>0</formula>
    </cfRule>
    <cfRule type="cellIs" dxfId="21986" priority="1630" operator="lessThan">
      <formula>-105575</formula>
    </cfRule>
  </conditionalFormatting>
  <conditionalFormatting sqref="BB274:BB275">
    <cfRule type="cellIs" dxfId="21985" priority="1627" operator="lessThan">
      <formula>0</formula>
    </cfRule>
    <cfRule type="cellIs" dxfId="21984" priority="1628" operator="lessThan">
      <formula>-105575</formula>
    </cfRule>
  </conditionalFormatting>
  <conditionalFormatting sqref="BB274:BB275">
    <cfRule type="cellIs" dxfId="21983" priority="1625" operator="lessThan">
      <formula>0</formula>
    </cfRule>
    <cfRule type="cellIs" dxfId="21982" priority="1626" operator="lessThan">
      <formula>-105575</formula>
    </cfRule>
  </conditionalFormatting>
  <conditionalFormatting sqref="BB274:BB275">
    <cfRule type="cellIs" dxfId="21981" priority="1623" operator="lessThan">
      <formula>0</formula>
    </cfRule>
    <cfRule type="cellIs" dxfId="21980" priority="1624" operator="lessThan">
      <formula>-105575</formula>
    </cfRule>
  </conditionalFormatting>
  <conditionalFormatting sqref="BB274:BB275">
    <cfRule type="cellIs" dxfId="21979" priority="1621" operator="lessThan">
      <formula>0</formula>
    </cfRule>
    <cfRule type="cellIs" dxfId="21978" priority="1622" operator="lessThan">
      <formula>-105575</formula>
    </cfRule>
  </conditionalFormatting>
  <conditionalFormatting sqref="BB274:BB275">
    <cfRule type="cellIs" dxfId="21977" priority="1619" operator="lessThan">
      <formula>0</formula>
    </cfRule>
    <cfRule type="cellIs" dxfId="21976" priority="1620" operator="lessThan">
      <formula>-105575</formula>
    </cfRule>
  </conditionalFormatting>
  <conditionalFormatting sqref="BB274:BB275">
    <cfRule type="cellIs" dxfId="21975" priority="1617" operator="lessThan">
      <formula>0</formula>
    </cfRule>
    <cfRule type="cellIs" dxfId="21974" priority="1618" operator="lessThan">
      <formula>-105575</formula>
    </cfRule>
  </conditionalFormatting>
  <conditionalFormatting sqref="BB274:BB275">
    <cfRule type="cellIs" dxfId="21973" priority="1615" operator="lessThan">
      <formula>0</formula>
    </cfRule>
    <cfRule type="cellIs" dxfId="21972" priority="1616" operator="lessThan">
      <formula>-105575</formula>
    </cfRule>
  </conditionalFormatting>
  <conditionalFormatting sqref="BB274:BB275">
    <cfRule type="cellIs" dxfId="21971" priority="1613" operator="lessThan">
      <formula>0</formula>
    </cfRule>
    <cfRule type="cellIs" dxfId="21970" priority="1614" operator="lessThan">
      <formula>-105575</formula>
    </cfRule>
  </conditionalFormatting>
  <conditionalFormatting sqref="BB274:BB275">
    <cfRule type="cellIs" dxfId="21969" priority="1611" operator="lessThan">
      <formula>0</formula>
    </cfRule>
    <cfRule type="cellIs" dxfId="21968" priority="1612" operator="lessThan">
      <formula>-105575</formula>
    </cfRule>
  </conditionalFormatting>
  <conditionalFormatting sqref="BB278:BB282">
    <cfRule type="cellIs" dxfId="21967" priority="1609" operator="lessThan">
      <formula>0</formula>
    </cfRule>
    <cfRule type="cellIs" dxfId="21966" priority="1610" operator="lessThan">
      <formula>-105575</formula>
    </cfRule>
  </conditionalFormatting>
  <conditionalFormatting sqref="BB278:BB282">
    <cfRule type="cellIs" dxfId="21965" priority="1607" operator="lessThan">
      <formula>0</formula>
    </cfRule>
    <cfRule type="cellIs" dxfId="21964" priority="1608" operator="lessThan">
      <formula>-105575</formula>
    </cfRule>
  </conditionalFormatting>
  <conditionalFormatting sqref="BB278:BB282">
    <cfRule type="cellIs" dxfId="21963" priority="1605" operator="lessThan">
      <formula>0</formula>
    </cfRule>
    <cfRule type="cellIs" dxfId="21962" priority="1606" operator="lessThan">
      <formula>-105575</formula>
    </cfRule>
  </conditionalFormatting>
  <conditionalFormatting sqref="BB278:BB282">
    <cfRule type="cellIs" dxfId="21961" priority="1603" operator="lessThan">
      <formula>0</formula>
    </cfRule>
    <cfRule type="cellIs" dxfId="21960" priority="1604" operator="lessThan">
      <formula>-105575</formula>
    </cfRule>
  </conditionalFormatting>
  <conditionalFormatting sqref="BB278:BB282">
    <cfRule type="cellIs" dxfId="21959" priority="1601" operator="lessThan">
      <formula>0</formula>
    </cfRule>
    <cfRule type="cellIs" dxfId="21958" priority="1602" operator="lessThan">
      <formula>-105575</formula>
    </cfRule>
  </conditionalFormatting>
  <conditionalFormatting sqref="BB278:BB282">
    <cfRule type="cellIs" dxfId="21957" priority="1599" operator="lessThan">
      <formula>0</formula>
    </cfRule>
    <cfRule type="cellIs" dxfId="21956" priority="1600" operator="lessThan">
      <formula>-105575</formula>
    </cfRule>
  </conditionalFormatting>
  <conditionalFormatting sqref="BB278:BB282">
    <cfRule type="cellIs" dxfId="21955" priority="1597" operator="lessThan">
      <formula>0</formula>
    </cfRule>
    <cfRule type="cellIs" dxfId="21954" priority="1598" operator="lessThan">
      <formula>-105575</formula>
    </cfRule>
  </conditionalFormatting>
  <conditionalFormatting sqref="BB278:BB282">
    <cfRule type="cellIs" dxfId="21953" priority="1595" operator="lessThan">
      <formula>0</formula>
    </cfRule>
    <cfRule type="cellIs" dxfId="21952" priority="1596" operator="lessThan">
      <formula>-105575</formula>
    </cfRule>
  </conditionalFormatting>
  <conditionalFormatting sqref="BB278:BB282">
    <cfRule type="cellIs" dxfId="21951" priority="1593" operator="lessThan">
      <formula>0</formula>
    </cfRule>
    <cfRule type="cellIs" dxfId="21950" priority="1594" operator="lessThan">
      <formula>-105575</formula>
    </cfRule>
  </conditionalFormatting>
  <conditionalFormatting sqref="BB285:BB288">
    <cfRule type="cellIs" dxfId="21949" priority="1591" operator="lessThan">
      <formula>0</formula>
    </cfRule>
    <cfRule type="cellIs" dxfId="21948" priority="1592" operator="lessThan">
      <formula>-105575</formula>
    </cfRule>
  </conditionalFormatting>
  <conditionalFormatting sqref="BB285:BB288">
    <cfRule type="cellIs" dxfId="21947" priority="1589" operator="lessThan">
      <formula>0</formula>
    </cfRule>
    <cfRule type="cellIs" dxfId="21946" priority="1590" operator="lessThan">
      <formula>-105575</formula>
    </cfRule>
  </conditionalFormatting>
  <conditionalFormatting sqref="BB285:BB288">
    <cfRule type="cellIs" dxfId="21945" priority="1587" operator="lessThan">
      <formula>0</formula>
    </cfRule>
    <cfRule type="cellIs" dxfId="21944" priority="1588" operator="lessThan">
      <formula>-105575</formula>
    </cfRule>
  </conditionalFormatting>
  <conditionalFormatting sqref="BB285:BB288">
    <cfRule type="cellIs" dxfId="21943" priority="1585" operator="lessThan">
      <formula>0</formula>
    </cfRule>
    <cfRule type="cellIs" dxfId="21942" priority="1586" operator="lessThan">
      <formula>-105575</formula>
    </cfRule>
  </conditionalFormatting>
  <conditionalFormatting sqref="BB285:BB288">
    <cfRule type="cellIs" dxfId="21941" priority="1583" operator="lessThan">
      <formula>0</formula>
    </cfRule>
    <cfRule type="cellIs" dxfId="21940" priority="1584" operator="lessThan">
      <formula>-105575</formula>
    </cfRule>
  </conditionalFormatting>
  <conditionalFormatting sqref="BB285:BB288">
    <cfRule type="cellIs" dxfId="21939" priority="1581" operator="lessThan">
      <formula>0</formula>
    </cfRule>
    <cfRule type="cellIs" dxfId="21938" priority="1582" operator="lessThan">
      <formula>-105575</formula>
    </cfRule>
  </conditionalFormatting>
  <conditionalFormatting sqref="BB285:BB288">
    <cfRule type="cellIs" dxfId="21937" priority="1579" operator="lessThan">
      <formula>0</formula>
    </cfRule>
    <cfRule type="cellIs" dxfId="21936" priority="1580" operator="lessThan">
      <formula>-105575</formula>
    </cfRule>
  </conditionalFormatting>
  <conditionalFormatting sqref="BB285:BB288">
    <cfRule type="cellIs" dxfId="21935" priority="1577" operator="lessThan">
      <formula>0</formula>
    </cfRule>
    <cfRule type="cellIs" dxfId="21934" priority="1578" operator="lessThan">
      <formula>-105575</formula>
    </cfRule>
  </conditionalFormatting>
  <conditionalFormatting sqref="BB285:BB288">
    <cfRule type="cellIs" dxfId="21933" priority="1575" operator="lessThan">
      <formula>0</formula>
    </cfRule>
    <cfRule type="cellIs" dxfId="21932" priority="1576" operator="lessThan">
      <formula>-105575</formula>
    </cfRule>
  </conditionalFormatting>
  <conditionalFormatting sqref="BB203 BB220:BB221 BB235:BB243 BB231:BB233 BB212:BB213 BB225:BB226">
    <cfRule type="cellIs" dxfId="21931" priority="1573" operator="lessThan">
      <formula>0</formula>
    </cfRule>
    <cfRule type="cellIs" dxfId="21930" priority="1574" operator="lessThan">
      <formula>-105575</formula>
    </cfRule>
  </conditionalFormatting>
  <conditionalFormatting sqref="BB220 BB212:BB213 BB235:BB238 BB240:BB243 BB225:BB226 BB231:BB233">
    <cfRule type="cellIs" dxfId="21929" priority="1571" operator="lessThan">
      <formula>0</formula>
    </cfRule>
    <cfRule type="cellIs" dxfId="21928" priority="1572" operator="lessThan">
      <formula>-105575</formula>
    </cfRule>
  </conditionalFormatting>
  <conditionalFormatting sqref="BB220:BB221 BB243 BB226 BB231:BB236 BB238:BB241 BB203 BB213">
    <cfRule type="cellIs" dxfId="21927" priority="1569" operator="lessThan">
      <formula>0</formula>
    </cfRule>
    <cfRule type="cellIs" dxfId="21926" priority="1570" operator="lessThan">
      <formula>-105575</formula>
    </cfRule>
  </conditionalFormatting>
  <conditionalFormatting sqref="BB235:BB243 BB231:BB233 BB220 BB212:BB213 BB225:BB226">
    <cfRule type="cellIs" dxfId="21925" priority="1567" operator="lessThan">
      <formula>0</formula>
    </cfRule>
    <cfRule type="cellIs" dxfId="21924" priority="1568" operator="lessThan">
      <formula>-105575</formula>
    </cfRule>
  </conditionalFormatting>
  <conditionalFormatting sqref="BB220:BB221 BB237:BB243 BB203 BB231:BB235 BB212:BB213 BB225:BB226">
    <cfRule type="cellIs" dxfId="21923" priority="1565" operator="lessThan">
      <formula>0</formula>
    </cfRule>
    <cfRule type="cellIs" dxfId="21922" priority="1566" operator="lessThan">
      <formula>-105575</formula>
    </cfRule>
  </conditionalFormatting>
  <conditionalFormatting sqref="BB220:BB221 BB237:BB240 BB242:BB243 BB225:BB226 BB231:BB235">
    <cfRule type="cellIs" dxfId="21921" priority="1563" operator="lessThan">
      <formula>0</formula>
    </cfRule>
    <cfRule type="cellIs" dxfId="21920" priority="1564" operator="lessThan">
      <formula>-105575</formula>
    </cfRule>
  </conditionalFormatting>
  <conditionalFormatting sqref="BB212 BB231 BB233:BB238 BB240:BB243 BB225">
    <cfRule type="cellIs" dxfId="21919" priority="1561" operator="lessThan">
      <formula>0</formula>
    </cfRule>
    <cfRule type="cellIs" dxfId="21918" priority="1562" operator="lessThan">
      <formula>-105575</formula>
    </cfRule>
  </conditionalFormatting>
  <conditionalFormatting sqref="BB237:BB243 BB231:BB235 BB220:BB221 BB225:BB226">
    <cfRule type="cellIs" dxfId="21917" priority="1559" operator="lessThan">
      <formula>0</formula>
    </cfRule>
    <cfRule type="cellIs" dxfId="21916" priority="1560" operator="lessThan">
      <formula>-105575</formula>
    </cfRule>
  </conditionalFormatting>
  <conditionalFormatting sqref="BB233:BB237 BB231 BB239:BB243">
    <cfRule type="cellIs" dxfId="21915" priority="1557" operator="lessThan">
      <formula>0</formula>
    </cfRule>
    <cfRule type="cellIs" dxfId="21914" priority="1558" operator="lessThan">
      <formula>-105575</formula>
    </cfRule>
  </conditionalFormatting>
  <conditionalFormatting sqref="BB233:BB237 BB231 BB239:BB243">
    <cfRule type="cellIs" dxfId="21913" priority="1555" operator="lessThan">
      <formula>0</formula>
    </cfRule>
    <cfRule type="cellIs" dxfId="21912" priority="1556" operator="lessThan">
      <formula>-105575</formula>
    </cfRule>
  </conditionalFormatting>
  <conditionalFormatting sqref="BB119:BB128 BB106:BB117 BB101:BB104 BB80:BB98">
    <cfRule type="cellIs" dxfId="21911" priority="1553" operator="lessThan">
      <formula>0</formula>
    </cfRule>
    <cfRule type="cellIs" dxfId="21910" priority="1554" operator="lessThan">
      <formula>-105575</formula>
    </cfRule>
  </conditionalFormatting>
  <conditionalFormatting sqref="BB130 BB132 BB134">
    <cfRule type="cellIs" dxfId="21909" priority="1551" operator="lessThan">
      <formula>0</formula>
    </cfRule>
    <cfRule type="cellIs" dxfId="21908" priority="1552" operator="lessThan">
      <formula>-105575</formula>
    </cfRule>
  </conditionalFormatting>
  <conditionalFormatting sqref="BB130 BB132 BB134">
    <cfRule type="cellIs" dxfId="21907" priority="1549" operator="lessThan">
      <formula>0</formula>
    </cfRule>
    <cfRule type="cellIs" dxfId="21906" priority="1550" operator="lessThan">
      <formula>-105575</formula>
    </cfRule>
  </conditionalFormatting>
  <conditionalFormatting sqref="BB129 BB131 BB133 BB135">
    <cfRule type="cellIs" dxfId="21905" priority="1547" operator="lessThan">
      <formula>0</formula>
    </cfRule>
    <cfRule type="cellIs" dxfId="21904" priority="1548" operator="lessThan">
      <formula>-105575</formula>
    </cfRule>
  </conditionalFormatting>
  <conditionalFormatting sqref="BB140 BB145 BB142:BB143 BB137:BB138">
    <cfRule type="cellIs" dxfId="21903" priority="1545" operator="lessThan">
      <formula>0</formula>
    </cfRule>
    <cfRule type="cellIs" dxfId="21902" priority="1546" operator="lessThan">
      <formula>-105575</formula>
    </cfRule>
  </conditionalFormatting>
  <conditionalFormatting sqref="BB149">
    <cfRule type="cellIs" dxfId="21901" priority="1543" operator="lessThan">
      <formula>0</formula>
    </cfRule>
    <cfRule type="cellIs" dxfId="21900" priority="1544" operator="lessThan">
      <formula>-105575</formula>
    </cfRule>
  </conditionalFormatting>
  <conditionalFormatting sqref="BB129:BB138 BB140:BB149">
    <cfRule type="cellIs" dxfId="21899" priority="1541" operator="lessThan">
      <formula>0</formula>
    </cfRule>
    <cfRule type="cellIs" dxfId="21898" priority="1542" operator="lessThan">
      <formula>-105575</formula>
    </cfRule>
  </conditionalFormatting>
  <conditionalFormatting sqref="BB94:BB98 BB86:BB87 BB89:BB91 BB141:BB149 BB124:BB133 BB107:BB110 BB112:BB117 BB119:BB122 BB135:BB138 BB101:BB104 BB80:BB84">
    <cfRule type="cellIs" dxfId="21897" priority="1539" operator="lessThan">
      <formula>0</formula>
    </cfRule>
    <cfRule type="cellIs" dxfId="21896" priority="1540" operator="lessThan">
      <formula>-105575</formula>
    </cfRule>
  </conditionalFormatting>
  <conditionalFormatting sqref="BB129 BB131 BB133 BB135">
    <cfRule type="cellIs" dxfId="21895" priority="1537" operator="lessThan">
      <formula>0</formula>
    </cfRule>
    <cfRule type="cellIs" dxfId="21894" priority="1538" operator="lessThan">
      <formula>-105575</formula>
    </cfRule>
  </conditionalFormatting>
  <conditionalFormatting sqref="BB146 BB144 BB141">
    <cfRule type="cellIs" dxfId="21893" priority="1535" operator="lessThan">
      <formula>0</formula>
    </cfRule>
    <cfRule type="cellIs" dxfId="21892" priority="1536" operator="lessThan">
      <formula>-105575</formula>
    </cfRule>
  </conditionalFormatting>
  <conditionalFormatting sqref="BB146 BB144 BB141">
    <cfRule type="cellIs" dxfId="21891" priority="1533" operator="lessThan">
      <formula>0</formula>
    </cfRule>
    <cfRule type="cellIs" dxfId="21890" priority="1534" operator="lessThan">
      <formula>-105575</formula>
    </cfRule>
  </conditionalFormatting>
  <conditionalFormatting sqref="BB140 BB145 BB142:BB143 BB137:BB138">
    <cfRule type="cellIs" dxfId="21889" priority="1531" operator="lessThan">
      <formula>0</formula>
    </cfRule>
    <cfRule type="cellIs" dxfId="21888" priority="1532" operator="lessThan">
      <formula>-105575</formula>
    </cfRule>
  </conditionalFormatting>
  <conditionalFormatting sqref="BB149">
    <cfRule type="cellIs" dxfId="21887" priority="1529" operator="lessThan">
      <formula>0</formula>
    </cfRule>
    <cfRule type="cellIs" dxfId="21886" priority="1530" operator="lessThan">
      <formula>-105575</formula>
    </cfRule>
  </conditionalFormatting>
  <conditionalFormatting sqref="BB94:BB98 BB86:BB87 BB89:BB91 BB141:BB149 BB124:BB133 BB107:BB110 BB112:BB117 BB119:BB122 BB135:BB138 BB101:BB104 BB80:BB84">
    <cfRule type="cellIs" dxfId="21885" priority="1527" operator="lessThan">
      <formula>0</formula>
    </cfRule>
    <cfRule type="cellIs" dxfId="21884"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1883" priority="1525" operator="lessThan">
      <formula>0</formula>
    </cfRule>
    <cfRule type="cellIs" dxfId="21882" priority="1526" operator="lessThan">
      <formula>-105575</formula>
    </cfRule>
  </conditionalFormatting>
  <conditionalFormatting sqref="BB41">
    <cfRule type="cellIs" dxfId="21881" priority="1523" operator="lessThan">
      <formula>0</formula>
    </cfRule>
    <cfRule type="cellIs" dxfId="21880" priority="1524" operator="lessThan">
      <formula>-105575</formula>
    </cfRule>
  </conditionalFormatting>
  <conditionalFormatting sqref="BB152:BB155">
    <cfRule type="cellIs" dxfId="21879" priority="1521" operator="lessThan">
      <formula>0</formula>
    </cfRule>
    <cfRule type="cellIs" dxfId="21878" priority="1522" operator="lessThan">
      <formula>-105575</formula>
    </cfRule>
  </conditionalFormatting>
  <conditionalFormatting sqref="BB152:BB155">
    <cfRule type="cellIs" dxfId="21877" priority="1519" operator="lessThan">
      <formula>0</formula>
    </cfRule>
    <cfRule type="cellIs" dxfId="21876" priority="1520" operator="lessThan">
      <formula>-105575</formula>
    </cfRule>
  </conditionalFormatting>
  <conditionalFormatting sqref="BB152:BB155">
    <cfRule type="cellIs" dxfId="21875" priority="1517" operator="lessThan">
      <formula>0</formula>
    </cfRule>
    <cfRule type="cellIs" dxfId="21874" priority="1518" operator="lessThan">
      <formula>-105575</formula>
    </cfRule>
  </conditionalFormatting>
  <conditionalFormatting sqref="BB157:BB158">
    <cfRule type="cellIs" dxfId="21873" priority="1515" operator="lessThan">
      <formula>0</formula>
    </cfRule>
    <cfRule type="cellIs" dxfId="21872" priority="1516" operator="lessThan">
      <formula>-105575</formula>
    </cfRule>
  </conditionalFormatting>
  <conditionalFormatting sqref="BB157:BB158">
    <cfRule type="cellIs" dxfId="21871" priority="1513" operator="lessThan">
      <formula>0</formula>
    </cfRule>
    <cfRule type="cellIs" dxfId="21870" priority="1514" operator="lessThan">
      <formula>-105575</formula>
    </cfRule>
  </conditionalFormatting>
  <conditionalFormatting sqref="BB157:BB158">
    <cfRule type="cellIs" dxfId="21869" priority="1511" operator="lessThan">
      <formula>0</formula>
    </cfRule>
    <cfRule type="cellIs" dxfId="21868" priority="1512" operator="lessThan">
      <formula>-105575</formula>
    </cfRule>
  </conditionalFormatting>
  <conditionalFormatting sqref="BB160:BB161">
    <cfRule type="cellIs" dxfId="21867" priority="1509" operator="lessThan">
      <formula>0</formula>
    </cfRule>
    <cfRule type="cellIs" dxfId="21866" priority="1510" operator="lessThan">
      <formula>-105575</formula>
    </cfRule>
  </conditionalFormatting>
  <conditionalFormatting sqref="BB160:BB161">
    <cfRule type="cellIs" dxfId="21865" priority="1507" operator="lessThan">
      <formula>0</formula>
    </cfRule>
    <cfRule type="cellIs" dxfId="21864" priority="1508" operator="lessThan">
      <formula>-105575</formula>
    </cfRule>
  </conditionalFormatting>
  <conditionalFormatting sqref="BB160:BB161">
    <cfRule type="cellIs" dxfId="21863" priority="1505" operator="lessThan">
      <formula>0</formula>
    </cfRule>
    <cfRule type="cellIs" dxfId="21862" priority="1506" operator="lessThan">
      <formula>-105575</formula>
    </cfRule>
  </conditionalFormatting>
  <conditionalFormatting sqref="BB164:BB167">
    <cfRule type="cellIs" dxfId="21861" priority="1503" operator="lessThan">
      <formula>0</formula>
    </cfRule>
    <cfRule type="cellIs" dxfId="21860" priority="1504" operator="lessThan">
      <formula>-105575</formula>
    </cfRule>
  </conditionalFormatting>
  <conditionalFormatting sqref="BB164:BB167">
    <cfRule type="cellIs" dxfId="21859" priority="1501" operator="lessThan">
      <formula>0</formula>
    </cfRule>
    <cfRule type="cellIs" dxfId="21858" priority="1502" operator="lessThan">
      <formula>-105575</formula>
    </cfRule>
  </conditionalFormatting>
  <conditionalFormatting sqref="BB164:BB167">
    <cfRule type="cellIs" dxfId="21857" priority="1499" operator="lessThan">
      <formula>0</formula>
    </cfRule>
    <cfRule type="cellIs" dxfId="21856" priority="1500" operator="lessThan">
      <formula>-105575</formula>
    </cfRule>
  </conditionalFormatting>
  <conditionalFormatting sqref="BB169:BB177">
    <cfRule type="cellIs" dxfId="21855" priority="1497" operator="lessThan">
      <formula>0</formula>
    </cfRule>
    <cfRule type="cellIs" dxfId="21854" priority="1498" operator="lessThan">
      <formula>-105575</formula>
    </cfRule>
  </conditionalFormatting>
  <conditionalFormatting sqref="BB169:BB177">
    <cfRule type="cellIs" dxfId="21853" priority="1495" operator="lessThan">
      <formula>0</formula>
    </cfRule>
    <cfRule type="cellIs" dxfId="21852" priority="1496" operator="lessThan">
      <formula>-105575</formula>
    </cfRule>
  </conditionalFormatting>
  <conditionalFormatting sqref="BB169:BB177">
    <cfRule type="cellIs" dxfId="21851" priority="1493" operator="lessThan">
      <formula>0</formula>
    </cfRule>
    <cfRule type="cellIs" dxfId="21850" priority="1494" operator="lessThan">
      <formula>-105575</formula>
    </cfRule>
  </conditionalFormatting>
  <conditionalFormatting sqref="BB179:BB180">
    <cfRule type="cellIs" dxfId="21849" priority="1491" operator="lessThan">
      <formula>0</formula>
    </cfRule>
    <cfRule type="cellIs" dxfId="21848" priority="1492" operator="lessThan">
      <formula>-105575</formula>
    </cfRule>
  </conditionalFormatting>
  <conditionalFormatting sqref="BB179:BB180">
    <cfRule type="cellIs" dxfId="21847" priority="1489" operator="lessThan">
      <formula>0</formula>
    </cfRule>
    <cfRule type="cellIs" dxfId="21846" priority="1490" operator="lessThan">
      <formula>-105575</formula>
    </cfRule>
  </conditionalFormatting>
  <conditionalFormatting sqref="BB179:BB180">
    <cfRule type="cellIs" dxfId="21845" priority="1487" operator="lessThan">
      <formula>0</formula>
    </cfRule>
    <cfRule type="cellIs" dxfId="21844" priority="1488" operator="lessThan">
      <formula>-105575</formula>
    </cfRule>
  </conditionalFormatting>
  <conditionalFormatting sqref="BB183:BB189">
    <cfRule type="cellIs" dxfId="21843" priority="1485" operator="lessThan">
      <formula>0</formula>
    </cfRule>
    <cfRule type="cellIs" dxfId="21842" priority="1486" operator="lessThan">
      <formula>-105575</formula>
    </cfRule>
  </conditionalFormatting>
  <conditionalFormatting sqref="BB183:BB189">
    <cfRule type="cellIs" dxfId="21841" priority="1483" operator="lessThan">
      <formula>0</formula>
    </cfRule>
    <cfRule type="cellIs" dxfId="21840" priority="1484" operator="lessThan">
      <formula>-105575</formula>
    </cfRule>
  </conditionalFormatting>
  <conditionalFormatting sqref="BB183:BB189">
    <cfRule type="cellIs" dxfId="21839" priority="1481" operator="lessThan">
      <formula>0</formula>
    </cfRule>
    <cfRule type="cellIs" dxfId="21838" priority="1482" operator="lessThan">
      <formula>-105575</formula>
    </cfRule>
  </conditionalFormatting>
  <conditionalFormatting sqref="BB191:BB192">
    <cfRule type="cellIs" dxfId="21837" priority="1479" operator="lessThan">
      <formula>0</formula>
    </cfRule>
    <cfRule type="cellIs" dxfId="21836" priority="1480" operator="lessThan">
      <formula>-105575</formula>
    </cfRule>
  </conditionalFormatting>
  <conditionalFormatting sqref="BB191:BB192">
    <cfRule type="cellIs" dxfId="21835" priority="1477" operator="lessThan">
      <formula>0</formula>
    </cfRule>
    <cfRule type="cellIs" dxfId="21834" priority="1478" operator="lessThan">
      <formula>-105575</formula>
    </cfRule>
  </conditionalFormatting>
  <conditionalFormatting sqref="BB191:BB192">
    <cfRule type="cellIs" dxfId="21833" priority="1475" operator="lessThan">
      <formula>0</formula>
    </cfRule>
    <cfRule type="cellIs" dxfId="21832" priority="1476" operator="lessThan">
      <formula>-105575</formula>
    </cfRule>
  </conditionalFormatting>
  <conditionalFormatting sqref="BB194:BB195">
    <cfRule type="cellIs" dxfId="21831" priority="1473" operator="lessThan">
      <formula>0</formula>
    </cfRule>
    <cfRule type="cellIs" dxfId="21830" priority="1474" operator="lessThan">
      <formula>-105575</formula>
    </cfRule>
  </conditionalFormatting>
  <conditionalFormatting sqref="BB194:BB195">
    <cfRule type="cellIs" dxfId="21829" priority="1471" operator="lessThan">
      <formula>0</formula>
    </cfRule>
    <cfRule type="cellIs" dxfId="21828" priority="1472" operator="lessThan">
      <formula>-105575</formula>
    </cfRule>
  </conditionalFormatting>
  <conditionalFormatting sqref="BB194:BB195">
    <cfRule type="cellIs" dxfId="21827" priority="1469" operator="lessThan">
      <formula>0</formula>
    </cfRule>
    <cfRule type="cellIs" dxfId="21826" priority="1470" operator="lessThan">
      <formula>-105575</formula>
    </cfRule>
  </conditionalFormatting>
  <conditionalFormatting sqref="BB199:BB202">
    <cfRule type="cellIs" dxfId="21825" priority="1467" operator="lessThan">
      <formula>0</formula>
    </cfRule>
    <cfRule type="cellIs" dxfId="21824" priority="1468" operator="lessThan">
      <formula>-105575</formula>
    </cfRule>
  </conditionalFormatting>
  <conditionalFormatting sqref="BB199:BB202">
    <cfRule type="cellIs" dxfId="21823" priority="1465" operator="lessThan">
      <formula>0</formula>
    </cfRule>
    <cfRule type="cellIs" dxfId="21822" priority="1466" operator="lessThan">
      <formula>-105575</formula>
    </cfRule>
  </conditionalFormatting>
  <conditionalFormatting sqref="BB199:BB202">
    <cfRule type="cellIs" dxfId="21821" priority="1463" operator="lessThan">
      <formula>0</formula>
    </cfRule>
    <cfRule type="cellIs" dxfId="21820" priority="1464" operator="lessThan">
      <formula>-105575</formula>
    </cfRule>
  </conditionalFormatting>
  <conditionalFormatting sqref="BB204:BB208">
    <cfRule type="cellIs" dxfId="21819" priority="1461" operator="lessThan">
      <formula>0</formula>
    </cfRule>
    <cfRule type="cellIs" dxfId="21818" priority="1462" operator="lessThan">
      <formula>-105575</formula>
    </cfRule>
  </conditionalFormatting>
  <conditionalFormatting sqref="BB204:BB208">
    <cfRule type="cellIs" dxfId="21817" priority="1459" operator="lessThan">
      <formula>0</formula>
    </cfRule>
    <cfRule type="cellIs" dxfId="21816" priority="1460" operator="lessThan">
      <formula>-105575</formula>
    </cfRule>
  </conditionalFormatting>
  <conditionalFormatting sqref="BB204:BB208">
    <cfRule type="cellIs" dxfId="21815" priority="1457" operator="lessThan">
      <formula>0</formula>
    </cfRule>
    <cfRule type="cellIs" dxfId="21814" priority="1458" operator="lessThan">
      <formula>-105575</formula>
    </cfRule>
  </conditionalFormatting>
  <conditionalFormatting sqref="BB210:BB211">
    <cfRule type="cellIs" dxfId="21813" priority="1455" operator="lessThan">
      <formula>0</formula>
    </cfRule>
    <cfRule type="cellIs" dxfId="21812" priority="1456" operator="lessThan">
      <formula>-105575</formula>
    </cfRule>
  </conditionalFormatting>
  <conditionalFormatting sqref="BB210:BB211">
    <cfRule type="cellIs" dxfId="21811" priority="1453" operator="lessThan">
      <formula>0</formula>
    </cfRule>
    <cfRule type="cellIs" dxfId="21810" priority="1454" operator="lessThan">
      <formula>-105575</formula>
    </cfRule>
  </conditionalFormatting>
  <conditionalFormatting sqref="BB210:BB211">
    <cfRule type="cellIs" dxfId="21809" priority="1451" operator="lessThan">
      <formula>0</formula>
    </cfRule>
    <cfRule type="cellIs" dxfId="21808" priority="1452" operator="lessThan">
      <formula>-105575</formula>
    </cfRule>
  </conditionalFormatting>
  <conditionalFormatting sqref="BB214:BB219">
    <cfRule type="cellIs" dxfId="21807" priority="1449" operator="lessThan">
      <formula>0</formula>
    </cfRule>
    <cfRule type="cellIs" dxfId="21806" priority="1450" operator="lessThan">
      <formula>-105575</formula>
    </cfRule>
  </conditionalFormatting>
  <conditionalFormatting sqref="BB214:BB219">
    <cfRule type="cellIs" dxfId="21805" priority="1447" operator="lessThan">
      <formula>0</formula>
    </cfRule>
    <cfRule type="cellIs" dxfId="21804" priority="1448" operator="lessThan">
      <formula>-105575</formula>
    </cfRule>
  </conditionalFormatting>
  <conditionalFormatting sqref="BB214:BB219">
    <cfRule type="cellIs" dxfId="21803" priority="1445" operator="lessThan">
      <formula>0</formula>
    </cfRule>
    <cfRule type="cellIs" dxfId="21802" priority="1446" operator="lessThan">
      <formula>-105575</formula>
    </cfRule>
  </conditionalFormatting>
  <conditionalFormatting sqref="BB222:BB224">
    <cfRule type="cellIs" dxfId="21801" priority="1443" operator="lessThan">
      <formula>0</formula>
    </cfRule>
    <cfRule type="cellIs" dxfId="21800" priority="1444" operator="lessThan">
      <formula>-105575</formula>
    </cfRule>
  </conditionalFormatting>
  <conditionalFormatting sqref="BB222:BB224">
    <cfRule type="cellIs" dxfId="21799" priority="1441" operator="lessThan">
      <formula>0</formula>
    </cfRule>
    <cfRule type="cellIs" dxfId="21798" priority="1442" operator="lessThan">
      <formula>-105575</formula>
    </cfRule>
  </conditionalFormatting>
  <conditionalFormatting sqref="BB222:BB224">
    <cfRule type="cellIs" dxfId="21797" priority="1439" operator="lessThan">
      <formula>0</formula>
    </cfRule>
    <cfRule type="cellIs" dxfId="21796" priority="1440" operator="lessThan">
      <formula>-105575</formula>
    </cfRule>
  </conditionalFormatting>
  <conditionalFormatting sqref="BB227:BB230">
    <cfRule type="cellIs" dxfId="21795" priority="1437" operator="lessThan">
      <formula>0</formula>
    </cfRule>
    <cfRule type="cellIs" dxfId="21794" priority="1438" operator="lessThan">
      <formula>-105575</formula>
    </cfRule>
  </conditionalFormatting>
  <conditionalFormatting sqref="BB227:BB230">
    <cfRule type="cellIs" dxfId="21793" priority="1435" operator="lessThan">
      <formula>0</formula>
    </cfRule>
    <cfRule type="cellIs" dxfId="21792" priority="1436" operator="lessThan">
      <formula>-105575</formula>
    </cfRule>
  </conditionalFormatting>
  <conditionalFormatting sqref="BB227:BB230">
    <cfRule type="cellIs" dxfId="21791" priority="1433" operator="lessThan">
      <formula>0</formula>
    </cfRule>
    <cfRule type="cellIs" dxfId="21790" priority="1434" operator="lessThan">
      <formula>-105575</formula>
    </cfRule>
  </conditionalFormatting>
  <conditionalFormatting sqref="BB203 BB220:BB221 BB235:BB243 BB231:BB233 BB212:BB213 BB225:BB226">
    <cfRule type="cellIs" dxfId="21789" priority="1431" operator="lessThan">
      <formula>0</formula>
    </cfRule>
    <cfRule type="cellIs" dxfId="21788" priority="1432" operator="lessThan">
      <formula>-105575</formula>
    </cfRule>
  </conditionalFormatting>
  <conditionalFormatting sqref="BB220 BB212:BB213 BB235:BB238 BB240:BB243 BB225:BB226 BB231:BB233">
    <cfRule type="cellIs" dxfId="21787" priority="1429" operator="lessThan">
      <formula>0</formula>
    </cfRule>
    <cfRule type="cellIs" dxfId="21786" priority="1430" operator="lessThan">
      <formula>-105575</formula>
    </cfRule>
  </conditionalFormatting>
  <conditionalFormatting sqref="BB220:BB221 BB243 BB226 BB231:BB236 BB238:BB241 BB203 BB213">
    <cfRule type="cellIs" dxfId="21785" priority="1427" operator="lessThan">
      <formula>0</formula>
    </cfRule>
    <cfRule type="cellIs" dxfId="21784" priority="1428" operator="lessThan">
      <formula>-105575</formula>
    </cfRule>
  </conditionalFormatting>
  <conditionalFormatting sqref="BB235:BB243 BB231:BB233 BB220 BB212:BB213 BB225:BB226">
    <cfRule type="cellIs" dxfId="21783" priority="1425" operator="lessThan">
      <formula>0</formula>
    </cfRule>
    <cfRule type="cellIs" dxfId="21782" priority="1426" operator="lessThan">
      <formula>-105575</formula>
    </cfRule>
  </conditionalFormatting>
  <conditionalFormatting sqref="BB220:BB221 BB237:BB243 BB203 BB231:BB235 BB212:BB213 BB225:BB226">
    <cfRule type="cellIs" dxfId="21781" priority="1423" operator="lessThan">
      <formula>0</formula>
    </cfRule>
    <cfRule type="cellIs" dxfId="21780" priority="1424" operator="lessThan">
      <formula>-105575</formula>
    </cfRule>
  </conditionalFormatting>
  <conditionalFormatting sqref="BB220:BB221 BB237:BB240 BB242:BB243 BB225:BB226 BB231:BB235">
    <cfRule type="cellIs" dxfId="21779" priority="1421" operator="lessThan">
      <formula>0</formula>
    </cfRule>
    <cfRule type="cellIs" dxfId="21778" priority="1422" operator="lessThan">
      <formula>-105575</formula>
    </cfRule>
  </conditionalFormatting>
  <conditionalFormatting sqref="BB212 BB231 BB233:BB238 BB240:BB243 BB225">
    <cfRule type="cellIs" dxfId="21777" priority="1419" operator="lessThan">
      <formula>0</formula>
    </cfRule>
    <cfRule type="cellIs" dxfId="21776" priority="1420" operator="lessThan">
      <formula>-105575</formula>
    </cfRule>
  </conditionalFormatting>
  <conditionalFormatting sqref="BB237:BB243 BB231:BB235 BB220:BB221 BB225:BB226">
    <cfRule type="cellIs" dxfId="21775" priority="1417" operator="lessThan">
      <formula>0</formula>
    </cfRule>
    <cfRule type="cellIs" dxfId="21774" priority="1418" operator="lessThan">
      <formula>-105575</formula>
    </cfRule>
  </conditionalFormatting>
  <conditionalFormatting sqref="BB233:BB237 BB231 BB239:BB243">
    <cfRule type="cellIs" dxfId="21773" priority="1415" operator="lessThan">
      <formula>0</formula>
    </cfRule>
    <cfRule type="cellIs" dxfId="21772" priority="1416" operator="lessThan">
      <formula>-105575</formula>
    </cfRule>
  </conditionalFormatting>
  <conditionalFormatting sqref="BB233:BB237 BB231 BB239:BB243">
    <cfRule type="cellIs" dxfId="21771" priority="1413" operator="lessThan">
      <formula>0</formula>
    </cfRule>
    <cfRule type="cellIs" dxfId="21770" priority="1414" operator="lessThan">
      <formula>-105575</formula>
    </cfRule>
  </conditionalFormatting>
  <conditionalFormatting sqref="BB119:BB128 BB106:BB117 BB101:BB104 BB80:BB98">
    <cfRule type="cellIs" dxfId="21769" priority="1411" operator="lessThan">
      <formula>0</formula>
    </cfRule>
    <cfRule type="cellIs" dxfId="21768" priority="1412" operator="lessThan">
      <formula>-105575</formula>
    </cfRule>
  </conditionalFormatting>
  <conditionalFormatting sqref="BB130 BB132 BB134">
    <cfRule type="cellIs" dxfId="21767" priority="1409" operator="lessThan">
      <formula>0</formula>
    </cfRule>
    <cfRule type="cellIs" dxfId="21766" priority="1410" operator="lessThan">
      <formula>-105575</formula>
    </cfRule>
  </conditionalFormatting>
  <conditionalFormatting sqref="BB130 BB132 BB134">
    <cfRule type="cellIs" dxfId="21765" priority="1407" operator="lessThan">
      <formula>0</formula>
    </cfRule>
    <cfRule type="cellIs" dxfId="21764" priority="1408" operator="lessThan">
      <formula>-105575</formula>
    </cfRule>
  </conditionalFormatting>
  <conditionalFormatting sqref="BB129 BB131 BB133 BB135">
    <cfRule type="cellIs" dxfId="21763" priority="1405" operator="lessThan">
      <formula>0</formula>
    </cfRule>
    <cfRule type="cellIs" dxfId="21762" priority="1406" operator="lessThan">
      <formula>-105575</formula>
    </cfRule>
  </conditionalFormatting>
  <conditionalFormatting sqref="BB140 BB145 BB142:BB143 BB137:BB138">
    <cfRule type="cellIs" dxfId="21761" priority="1403" operator="lessThan">
      <formula>0</formula>
    </cfRule>
    <cfRule type="cellIs" dxfId="21760" priority="1404" operator="lessThan">
      <formula>-105575</formula>
    </cfRule>
  </conditionalFormatting>
  <conditionalFormatting sqref="BB149">
    <cfRule type="cellIs" dxfId="21759" priority="1401" operator="lessThan">
      <formula>0</formula>
    </cfRule>
    <cfRule type="cellIs" dxfId="21758" priority="1402" operator="lessThan">
      <formula>-105575</formula>
    </cfRule>
  </conditionalFormatting>
  <conditionalFormatting sqref="BB129:BB138 BB140:BB149">
    <cfRule type="cellIs" dxfId="21757" priority="1399" operator="lessThan">
      <formula>0</formula>
    </cfRule>
    <cfRule type="cellIs" dxfId="21756" priority="1400" operator="lessThan">
      <formula>-105575</formula>
    </cfRule>
  </conditionalFormatting>
  <conditionalFormatting sqref="BB94:BB98 BB86:BB87 BB89:BB91 BB141:BB149 BB124:BB133 BB107:BB110 BB112:BB117 BB119:BB122 BB135:BB138 BB101:BB104 BB80:BB84">
    <cfRule type="cellIs" dxfId="21755" priority="1397" operator="lessThan">
      <formula>0</formula>
    </cfRule>
    <cfRule type="cellIs" dxfId="21754" priority="1398" operator="lessThan">
      <formula>-105575</formula>
    </cfRule>
  </conditionalFormatting>
  <conditionalFormatting sqref="BB129 BB131 BB133 BB135">
    <cfRule type="cellIs" dxfId="21753" priority="1395" operator="lessThan">
      <formula>0</formula>
    </cfRule>
    <cfRule type="cellIs" dxfId="21752" priority="1396" operator="lessThan">
      <formula>-105575</formula>
    </cfRule>
  </conditionalFormatting>
  <conditionalFormatting sqref="BB146 BB144 BB141">
    <cfRule type="cellIs" dxfId="21751" priority="1393" operator="lessThan">
      <formula>0</formula>
    </cfRule>
    <cfRule type="cellIs" dxfId="21750" priority="1394" operator="lessThan">
      <formula>-105575</formula>
    </cfRule>
  </conditionalFormatting>
  <conditionalFormatting sqref="BB146 BB144 BB141">
    <cfRule type="cellIs" dxfId="21749" priority="1391" operator="lessThan">
      <formula>0</formula>
    </cfRule>
    <cfRule type="cellIs" dxfId="21748" priority="1392" operator="lessThan">
      <formula>-105575</formula>
    </cfRule>
  </conditionalFormatting>
  <conditionalFormatting sqref="BB140 BB145 BB142:BB143 BB137:BB138">
    <cfRule type="cellIs" dxfId="21747" priority="1389" operator="lessThan">
      <formula>0</formula>
    </cfRule>
    <cfRule type="cellIs" dxfId="21746" priority="1390" operator="lessThan">
      <formula>-105575</formula>
    </cfRule>
  </conditionalFormatting>
  <conditionalFormatting sqref="BB149">
    <cfRule type="cellIs" dxfId="21745" priority="1387" operator="lessThan">
      <formula>0</formula>
    </cfRule>
    <cfRule type="cellIs" dxfId="21744" priority="1388" operator="lessThan">
      <formula>-105575</formula>
    </cfRule>
  </conditionalFormatting>
  <conditionalFormatting sqref="BB94:BB98 BB86:BB87 BB89:BB91 BB141:BB149 BB124:BB133 BB107:BB110 BB112:BB117 BB119:BB122 BB135:BB138 BB101:BB104 BB80:BB84">
    <cfRule type="cellIs" dxfId="21743" priority="1385" operator="lessThan">
      <formula>0</formula>
    </cfRule>
    <cfRule type="cellIs" dxfId="21742"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1741" priority="1383" operator="lessThan">
      <formula>0</formula>
    </cfRule>
    <cfRule type="cellIs" dxfId="21740" priority="1384" operator="lessThan">
      <formula>-105575</formula>
    </cfRule>
  </conditionalFormatting>
  <conditionalFormatting sqref="BB41">
    <cfRule type="cellIs" dxfId="21739" priority="1381" operator="lessThan">
      <formula>0</formula>
    </cfRule>
    <cfRule type="cellIs" dxfId="21738" priority="1382" operator="lessThan">
      <formula>-105575</formula>
    </cfRule>
  </conditionalFormatting>
  <conditionalFormatting sqref="BB152:BB155">
    <cfRule type="cellIs" dxfId="21737" priority="1379" operator="lessThan">
      <formula>0</formula>
    </cfRule>
    <cfRule type="cellIs" dxfId="21736" priority="1380" operator="lessThan">
      <formula>-105575</formula>
    </cfRule>
  </conditionalFormatting>
  <conditionalFormatting sqref="BB152:BB155">
    <cfRule type="cellIs" dxfId="21735" priority="1377" operator="lessThan">
      <formula>0</formula>
    </cfRule>
    <cfRule type="cellIs" dxfId="21734" priority="1378" operator="lessThan">
      <formula>-105575</formula>
    </cfRule>
  </conditionalFormatting>
  <conditionalFormatting sqref="BB152:BB155">
    <cfRule type="cellIs" dxfId="21733" priority="1375" operator="lessThan">
      <formula>0</formula>
    </cfRule>
    <cfRule type="cellIs" dxfId="21732" priority="1376" operator="lessThan">
      <formula>-105575</formula>
    </cfRule>
  </conditionalFormatting>
  <conditionalFormatting sqref="BB157:BB158">
    <cfRule type="cellIs" dxfId="21731" priority="1373" operator="lessThan">
      <formula>0</formula>
    </cfRule>
    <cfRule type="cellIs" dxfId="21730" priority="1374" operator="lessThan">
      <formula>-105575</formula>
    </cfRule>
  </conditionalFormatting>
  <conditionalFormatting sqref="BB157:BB158">
    <cfRule type="cellIs" dxfId="21729" priority="1371" operator="lessThan">
      <formula>0</formula>
    </cfRule>
    <cfRule type="cellIs" dxfId="21728" priority="1372" operator="lessThan">
      <formula>-105575</formula>
    </cfRule>
  </conditionalFormatting>
  <conditionalFormatting sqref="BB157:BB158">
    <cfRule type="cellIs" dxfId="21727" priority="1369" operator="lessThan">
      <formula>0</formula>
    </cfRule>
    <cfRule type="cellIs" dxfId="21726" priority="1370" operator="lessThan">
      <formula>-105575</formula>
    </cfRule>
  </conditionalFormatting>
  <conditionalFormatting sqref="BB160:BB161">
    <cfRule type="cellIs" dxfId="21725" priority="1367" operator="lessThan">
      <formula>0</formula>
    </cfRule>
    <cfRule type="cellIs" dxfId="21724" priority="1368" operator="lessThan">
      <formula>-105575</formula>
    </cfRule>
  </conditionalFormatting>
  <conditionalFormatting sqref="BB160:BB161">
    <cfRule type="cellIs" dxfId="21723" priority="1365" operator="lessThan">
      <formula>0</formula>
    </cfRule>
    <cfRule type="cellIs" dxfId="21722" priority="1366" operator="lessThan">
      <formula>-105575</formula>
    </cfRule>
  </conditionalFormatting>
  <conditionalFormatting sqref="BB160:BB161">
    <cfRule type="cellIs" dxfId="21721" priority="1363" operator="lessThan">
      <formula>0</formula>
    </cfRule>
    <cfRule type="cellIs" dxfId="21720" priority="1364" operator="lessThan">
      <formula>-105575</formula>
    </cfRule>
  </conditionalFormatting>
  <conditionalFormatting sqref="BB164:BB167">
    <cfRule type="cellIs" dxfId="21719" priority="1361" operator="lessThan">
      <formula>0</formula>
    </cfRule>
    <cfRule type="cellIs" dxfId="21718" priority="1362" operator="lessThan">
      <formula>-105575</formula>
    </cfRule>
  </conditionalFormatting>
  <conditionalFormatting sqref="BB164:BB167">
    <cfRule type="cellIs" dxfId="21717" priority="1359" operator="lessThan">
      <formula>0</formula>
    </cfRule>
    <cfRule type="cellIs" dxfId="21716" priority="1360" operator="lessThan">
      <formula>-105575</formula>
    </cfRule>
  </conditionalFormatting>
  <conditionalFormatting sqref="BB164:BB167">
    <cfRule type="cellIs" dxfId="21715" priority="1357" operator="lessThan">
      <formula>0</formula>
    </cfRule>
    <cfRule type="cellIs" dxfId="21714" priority="1358" operator="lessThan">
      <formula>-105575</formula>
    </cfRule>
  </conditionalFormatting>
  <conditionalFormatting sqref="BB169:BB177">
    <cfRule type="cellIs" dxfId="21713" priority="1355" operator="lessThan">
      <formula>0</formula>
    </cfRule>
    <cfRule type="cellIs" dxfId="21712" priority="1356" operator="lessThan">
      <formula>-105575</formula>
    </cfRule>
  </conditionalFormatting>
  <conditionalFormatting sqref="BB169:BB177">
    <cfRule type="cellIs" dxfId="21711" priority="1353" operator="lessThan">
      <formula>0</formula>
    </cfRule>
    <cfRule type="cellIs" dxfId="21710" priority="1354" operator="lessThan">
      <formula>-105575</formula>
    </cfRule>
  </conditionalFormatting>
  <conditionalFormatting sqref="BB169:BB177">
    <cfRule type="cellIs" dxfId="21709" priority="1351" operator="lessThan">
      <formula>0</formula>
    </cfRule>
    <cfRule type="cellIs" dxfId="21708" priority="1352" operator="lessThan">
      <formula>-105575</formula>
    </cfRule>
  </conditionalFormatting>
  <conditionalFormatting sqref="BB179:BB180">
    <cfRule type="cellIs" dxfId="21707" priority="1349" operator="lessThan">
      <formula>0</formula>
    </cfRule>
    <cfRule type="cellIs" dxfId="21706" priority="1350" operator="lessThan">
      <formula>-105575</formula>
    </cfRule>
  </conditionalFormatting>
  <conditionalFormatting sqref="BB179:BB180">
    <cfRule type="cellIs" dxfId="21705" priority="1347" operator="lessThan">
      <formula>0</formula>
    </cfRule>
    <cfRule type="cellIs" dxfId="21704" priority="1348" operator="lessThan">
      <formula>-105575</formula>
    </cfRule>
  </conditionalFormatting>
  <conditionalFormatting sqref="BB179:BB180">
    <cfRule type="cellIs" dxfId="21703" priority="1345" operator="lessThan">
      <formula>0</formula>
    </cfRule>
    <cfRule type="cellIs" dxfId="21702" priority="1346" operator="lessThan">
      <formula>-105575</formula>
    </cfRule>
  </conditionalFormatting>
  <conditionalFormatting sqref="BB183:BB189">
    <cfRule type="cellIs" dxfId="21701" priority="1343" operator="lessThan">
      <formula>0</formula>
    </cfRule>
    <cfRule type="cellIs" dxfId="21700" priority="1344" operator="lessThan">
      <formula>-105575</formula>
    </cfRule>
  </conditionalFormatting>
  <conditionalFormatting sqref="BB183:BB189">
    <cfRule type="cellIs" dxfId="21699" priority="1341" operator="lessThan">
      <formula>0</formula>
    </cfRule>
    <cfRule type="cellIs" dxfId="21698" priority="1342" operator="lessThan">
      <formula>-105575</formula>
    </cfRule>
  </conditionalFormatting>
  <conditionalFormatting sqref="BB183:BB189">
    <cfRule type="cellIs" dxfId="21697" priority="1339" operator="lessThan">
      <formula>0</formula>
    </cfRule>
    <cfRule type="cellIs" dxfId="21696" priority="1340" operator="lessThan">
      <formula>-105575</formula>
    </cfRule>
  </conditionalFormatting>
  <conditionalFormatting sqref="BB191:BB192">
    <cfRule type="cellIs" dxfId="21695" priority="1337" operator="lessThan">
      <formula>0</formula>
    </cfRule>
    <cfRule type="cellIs" dxfId="21694" priority="1338" operator="lessThan">
      <formula>-105575</formula>
    </cfRule>
  </conditionalFormatting>
  <conditionalFormatting sqref="BB191:BB192">
    <cfRule type="cellIs" dxfId="21693" priority="1335" operator="lessThan">
      <formula>0</formula>
    </cfRule>
    <cfRule type="cellIs" dxfId="21692" priority="1336" operator="lessThan">
      <formula>-105575</formula>
    </cfRule>
  </conditionalFormatting>
  <conditionalFormatting sqref="BB191:BB192">
    <cfRule type="cellIs" dxfId="21691" priority="1333" operator="lessThan">
      <formula>0</formula>
    </cfRule>
    <cfRule type="cellIs" dxfId="21690" priority="1334" operator="lessThan">
      <formula>-105575</formula>
    </cfRule>
  </conditionalFormatting>
  <conditionalFormatting sqref="BB194:BB195">
    <cfRule type="cellIs" dxfId="21689" priority="1331" operator="lessThan">
      <formula>0</formula>
    </cfRule>
    <cfRule type="cellIs" dxfId="21688" priority="1332" operator="lessThan">
      <formula>-105575</formula>
    </cfRule>
  </conditionalFormatting>
  <conditionalFormatting sqref="BB194:BB195">
    <cfRule type="cellIs" dxfId="21687" priority="1329" operator="lessThan">
      <formula>0</formula>
    </cfRule>
    <cfRule type="cellIs" dxfId="21686" priority="1330" operator="lessThan">
      <formula>-105575</formula>
    </cfRule>
  </conditionalFormatting>
  <conditionalFormatting sqref="BB194:BB195">
    <cfRule type="cellIs" dxfId="21685" priority="1327" operator="lessThan">
      <formula>0</formula>
    </cfRule>
    <cfRule type="cellIs" dxfId="21684" priority="1328" operator="lessThan">
      <formula>-105575</formula>
    </cfRule>
  </conditionalFormatting>
  <conditionalFormatting sqref="BB199:BB202">
    <cfRule type="cellIs" dxfId="21683" priority="1325" operator="lessThan">
      <formula>0</formula>
    </cfRule>
    <cfRule type="cellIs" dxfId="21682" priority="1326" operator="lessThan">
      <formula>-105575</formula>
    </cfRule>
  </conditionalFormatting>
  <conditionalFormatting sqref="BB199:BB202">
    <cfRule type="cellIs" dxfId="21681" priority="1323" operator="lessThan">
      <formula>0</formula>
    </cfRule>
    <cfRule type="cellIs" dxfId="21680" priority="1324" operator="lessThan">
      <formula>-105575</formula>
    </cfRule>
  </conditionalFormatting>
  <conditionalFormatting sqref="BB199:BB202">
    <cfRule type="cellIs" dxfId="21679" priority="1321" operator="lessThan">
      <formula>0</formula>
    </cfRule>
    <cfRule type="cellIs" dxfId="21678" priority="1322" operator="lessThan">
      <formula>-105575</formula>
    </cfRule>
  </conditionalFormatting>
  <conditionalFormatting sqref="BB204:BB208">
    <cfRule type="cellIs" dxfId="21677" priority="1319" operator="lessThan">
      <formula>0</formula>
    </cfRule>
    <cfRule type="cellIs" dxfId="21676" priority="1320" operator="lessThan">
      <formula>-105575</formula>
    </cfRule>
  </conditionalFormatting>
  <conditionalFormatting sqref="BB204:BB208">
    <cfRule type="cellIs" dxfId="21675" priority="1317" operator="lessThan">
      <formula>0</formula>
    </cfRule>
    <cfRule type="cellIs" dxfId="21674" priority="1318" operator="lessThan">
      <formula>-105575</formula>
    </cfRule>
  </conditionalFormatting>
  <conditionalFormatting sqref="BB204:BB208">
    <cfRule type="cellIs" dxfId="21673" priority="1315" operator="lessThan">
      <formula>0</formula>
    </cfRule>
    <cfRule type="cellIs" dxfId="21672" priority="1316" operator="lessThan">
      <formula>-105575</formula>
    </cfRule>
  </conditionalFormatting>
  <conditionalFormatting sqref="BB210:BB211">
    <cfRule type="cellIs" dxfId="21671" priority="1313" operator="lessThan">
      <formula>0</formula>
    </cfRule>
    <cfRule type="cellIs" dxfId="21670" priority="1314" operator="lessThan">
      <formula>-105575</formula>
    </cfRule>
  </conditionalFormatting>
  <conditionalFormatting sqref="BB210:BB211">
    <cfRule type="cellIs" dxfId="21669" priority="1311" operator="lessThan">
      <formula>0</formula>
    </cfRule>
    <cfRule type="cellIs" dxfId="21668" priority="1312" operator="lessThan">
      <formula>-105575</formula>
    </cfRule>
  </conditionalFormatting>
  <conditionalFormatting sqref="BB210:BB211">
    <cfRule type="cellIs" dxfId="21667" priority="1309" operator="lessThan">
      <formula>0</formula>
    </cfRule>
    <cfRule type="cellIs" dxfId="21666" priority="1310" operator="lessThan">
      <formula>-105575</formula>
    </cfRule>
  </conditionalFormatting>
  <conditionalFormatting sqref="BB214:BB219">
    <cfRule type="cellIs" dxfId="21665" priority="1307" operator="lessThan">
      <formula>0</formula>
    </cfRule>
    <cfRule type="cellIs" dxfId="21664" priority="1308" operator="lessThan">
      <formula>-105575</formula>
    </cfRule>
  </conditionalFormatting>
  <conditionalFormatting sqref="BB214:BB219">
    <cfRule type="cellIs" dxfId="21663" priority="1305" operator="lessThan">
      <formula>0</formula>
    </cfRule>
    <cfRule type="cellIs" dxfId="21662" priority="1306" operator="lessThan">
      <formula>-105575</formula>
    </cfRule>
  </conditionalFormatting>
  <conditionalFormatting sqref="BB214:BB219">
    <cfRule type="cellIs" dxfId="21661" priority="1303" operator="lessThan">
      <formula>0</formula>
    </cfRule>
    <cfRule type="cellIs" dxfId="21660" priority="1304" operator="lessThan">
      <formula>-105575</formula>
    </cfRule>
  </conditionalFormatting>
  <conditionalFormatting sqref="BB222:BB224">
    <cfRule type="cellIs" dxfId="21659" priority="1301" operator="lessThan">
      <formula>0</formula>
    </cfRule>
    <cfRule type="cellIs" dxfId="21658" priority="1302" operator="lessThan">
      <formula>-105575</formula>
    </cfRule>
  </conditionalFormatting>
  <conditionalFormatting sqref="BB222:BB224">
    <cfRule type="cellIs" dxfId="21657" priority="1299" operator="lessThan">
      <formula>0</formula>
    </cfRule>
    <cfRule type="cellIs" dxfId="21656" priority="1300" operator="lessThan">
      <formula>-105575</formula>
    </cfRule>
  </conditionalFormatting>
  <conditionalFormatting sqref="BB222:BB224">
    <cfRule type="cellIs" dxfId="21655" priority="1297" operator="lessThan">
      <formula>0</formula>
    </cfRule>
    <cfRule type="cellIs" dxfId="21654" priority="1298" operator="lessThan">
      <formula>-105575</formula>
    </cfRule>
  </conditionalFormatting>
  <conditionalFormatting sqref="BB227:BB230">
    <cfRule type="cellIs" dxfId="21653" priority="1295" operator="lessThan">
      <formula>0</formula>
    </cfRule>
    <cfRule type="cellIs" dxfId="21652" priority="1296" operator="lessThan">
      <formula>-105575</formula>
    </cfRule>
  </conditionalFormatting>
  <conditionalFormatting sqref="BB227:BB230">
    <cfRule type="cellIs" dxfId="21651" priority="1293" operator="lessThan">
      <formula>0</formula>
    </cfRule>
    <cfRule type="cellIs" dxfId="21650" priority="1294" operator="lessThan">
      <formula>-105575</formula>
    </cfRule>
  </conditionalFormatting>
  <conditionalFormatting sqref="BB227:BB230">
    <cfRule type="cellIs" dxfId="21649" priority="1291" operator="lessThan">
      <formula>0</formula>
    </cfRule>
    <cfRule type="cellIs" dxfId="21648" priority="1292" operator="lessThan">
      <formula>-105575</formula>
    </cfRule>
  </conditionalFormatting>
  <conditionalFormatting sqref="BB246:BB249">
    <cfRule type="cellIs" dxfId="21647" priority="1289" operator="lessThan">
      <formula>0</formula>
    </cfRule>
    <cfRule type="cellIs" dxfId="21646" priority="1290" operator="lessThan">
      <formula>-105575</formula>
    </cfRule>
  </conditionalFormatting>
  <conditionalFormatting sqref="BB246:BB249">
    <cfRule type="cellIs" dxfId="21645" priority="1287" operator="lessThan">
      <formula>0</formula>
    </cfRule>
    <cfRule type="cellIs" dxfId="21644" priority="1288" operator="lessThan">
      <formula>-105575</formula>
    </cfRule>
  </conditionalFormatting>
  <conditionalFormatting sqref="BB246:BB249">
    <cfRule type="cellIs" dxfId="21643" priority="1285" operator="lessThan">
      <formula>0</formula>
    </cfRule>
    <cfRule type="cellIs" dxfId="21642" priority="1286" operator="lessThan">
      <formula>-105575</formula>
    </cfRule>
  </conditionalFormatting>
  <conditionalFormatting sqref="BB246:BB249">
    <cfRule type="cellIs" dxfId="21641" priority="1283" operator="lessThan">
      <formula>0</formula>
    </cfRule>
    <cfRule type="cellIs" dxfId="21640" priority="1284" operator="lessThan">
      <formula>-105575</formula>
    </cfRule>
  </conditionalFormatting>
  <conditionalFormatting sqref="BB246:BB249">
    <cfRule type="cellIs" dxfId="21639" priority="1281" operator="lessThan">
      <formula>0</formula>
    </cfRule>
    <cfRule type="cellIs" dxfId="21638" priority="1282" operator="lessThan">
      <formula>-105575</formula>
    </cfRule>
  </conditionalFormatting>
  <conditionalFormatting sqref="BB246:BB249">
    <cfRule type="cellIs" dxfId="21637" priority="1279" operator="lessThan">
      <formula>0</formula>
    </cfRule>
    <cfRule type="cellIs" dxfId="21636" priority="1280" operator="lessThan">
      <formula>-105575</formula>
    </cfRule>
  </conditionalFormatting>
  <conditionalFormatting sqref="BB246:BB249">
    <cfRule type="cellIs" dxfId="21635" priority="1277" operator="lessThan">
      <formula>0</formula>
    </cfRule>
    <cfRule type="cellIs" dxfId="21634" priority="1278" operator="lessThan">
      <formula>-105575</formula>
    </cfRule>
  </conditionalFormatting>
  <conditionalFormatting sqref="BB246:BB249">
    <cfRule type="cellIs" dxfId="21633" priority="1275" operator="lessThan">
      <formula>0</formula>
    </cfRule>
    <cfRule type="cellIs" dxfId="21632" priority="1276" operator="lessThan">
      <formula>-105575</formula>
    </cfRule>
  </conditionalFormatting>
  <conditionalFormatting sqref="BB246:BB249">
    <cfRule type="cellIs" dxfId="21631" priority="1273" operator="lessThan">
      <formula>0</formula>
    </cfRule>
    <cfRule type="cellIs" dxfId="21630" priority="1274" operator="lessThan">
      <formula>-105575</formula>
    </cfRule>
  </conditionalFormatting>
  <conditionalFormatting sqref="BB251:BB253">
    <cfRule type="cellIs" dxfId="21629" priority="1271" operator="lessThan">
      <formula>0</formula>
    </cfRule>
    <cfRule type="cellIs" dxfId="21628" priority="1272" operator="lessThan">
      <formula>-105575</formula>
    </cfRule>
  </conditionalFormatting>
  <conditionalFormatting sqref="BB251:BB253">
    <cfRule type="cellIs" dxfId="21627" priority="1269" operator="lessThan">
      <formula>0</formula>
    </cfRule>
    <cfRule type="cellIs" dxfId="21626" priority="1270" operator="lessThan">
      <formula>-105575</formula>
    </cfRule>
  </conditionalFormatting>
  <conditionalFormatting sqref="BB251:BB253">
    <cfRule type="cellIs" dxfId="21625" priority="1267" operator="lessThan">
      <formula>0</formula>
    </cfRule>
    <cfRule type="cellIs" dxfId="21624" priority="1268" operator="lessThan">
      <formula>-105575</formula>
    </cfRule>
  </conditionalFormatting>
  <conditionalFormatting sqref="BB251:BB253">
    <cfRule type="cellIs" dxfId="21623" priority="1265" operator="lessThan">
      <formula>0</formula>
    </cfRule>
    <cfRule type="cellIs" dxfId="21622" priority="1266" operator="lessThan">
      <formula>-105575</formula>
    </cfRule>
  </conditionalFormatting>
  <conditionalFormatting sqref="BB251:BB253">
    <cfRule type="cellIs" dxfId="21621" priority="1263" operator="lessThan">
      <formula>0</formula>
    </cfRule>
    <cfRule type="cellIs" dxfId="21620" priority="1264" operator="lessThan">
      <formula>-105575</formula>
    </cfRule>
  </conditionalFormatting>
  <conditionalFormatting sqref="BB251:BB253">
    <cfRule type="cellIs" dxfId="21619" priority="1261" operator="lessThan">
      <formula>0</formula>
    </cfRule>
    <cfRule type="cellIs" dxfId="21618" priority="1262" operator="lessThan">
      <formula>-105575</formula>
    </cfRule>
  </conditionalFormatting>
  <conditionalFormatting sqref="BB251:BB253">
    <cfRule type="cellIs" dxfId="21617" priority="1259" operator="lessThan">
      <formula>0</formula>
    </cfRule>
    <cfRule type="cellIs" dxfId="21616" priority="1260" operator="lessThan">
      <formula>-105575</formula>
    </cfRule>
  </conditionalFormatting>
  <conditionalFormatting sqref="BB251:BB253">
    <cfRule type="cellIs" dxfId="21615" priority="1257" operator="lessThan">
      <formula>0</formula>
    </cfRule>
    <cfRule type="cellIs" dxfId="21614" priority="1258" operator="lessThan">
      <formula>-105575</formula>
    </cfRule>
  </conditionalFormatting>
  <conditionalFormatting sqref="BB251:BB253">
    <cfRule type="cellIs" dxfId="21613" priority="1255" operator="lessThan">
      <formula>0</formula>
    </cfRule>
    <cfRule type="cellIs" dxfId="21612" priority="1256" operator="lessThan">
      <formula>-105575</formula>
    </cfRule>
  </conditionalFormatting>
  <conditionalFormatting sqref="BB255:BB257">
    <cfRule type="cellIs" dxfId="21611" priority="1253" operator="lessThan">
      <formula>0</formula>
    </cfRule>
    <cfRule type="cellIs" dxfId="21610" priority="1254" operator="lessThan">
      <formula>-105575</formula>
    </cfRule>
  </conditionalFormatting>
  <conditionalFormatting sqref="BB255:BB257">
    <cfRule type="cellIs" dxfId="21609" priority="1251" operator="lessThan">
      <formula>0</formula>
    </cfRule>
    <cfRule type="cellIs" dxfId="21608" priority="1252" operator="lessThan">
      <formula>-105575</formula>
    </cfRule>
  </conditionalFormatting>
  <conditionalFormatting sqref="BB255:BB257">
    <cfRule type="cellIs" dxfId="21607" priority="1249" operator="lessThan">
      <formula>0</formula>
    </cfRule>
    <cfRule type="cellIs" dxfId="21606" priority="1250" operator="lessThan">
      <formula>-105575</formula>
    </cfRule>
  </conditionalFormatting>
  <conditionalFormatting sqref="BB255:BB257">
    <cfRule type="cellIs" dxfId="21605" priority="1247" operator="lessThan">
      <formula>0</formula>
    </cfRule>
    <cfRule type="cellIs" dxfId="21604" priority="1248" operator="lessThan">
      <formula>-105575</formula>
    </cfRule>
  </conditionalFormatting>
  <conditionalFormatting sqref="BB255:BB257">
    <cfRule type="cellIs" dxfId="21603" priority="1245" operator="lessThan">
      <formula>0</formula>
    </cfRule>
    <cfRule type="cellIs" dxfId="21602" priority="1246" operator="lessThan">
      <formula>-105575</formula>
    </cfRule>
  </conditionalFormatting>
  <conditionalFormatting sqref="BB255:BB257">
    <cfRule type="cellIs" dxfId="21601" priority="1243" operator="lessThan">
      <formula>0</formula>
    </cfRule>
    <cfRule type="cellIs" dxfId="21600" priority="1244" operator="lessThan">
      <formula>-105575</formula>
    </cfRule>
  </conditionalFormatting>
  <conditionalFormatting sqref="BB255:BB257">
    <cfRule type="cellIs" dxfId="21599" priority="1241" operator="lessThan">
      <formula>0</formula>
    </cfRule>
    <cfRule type="cellIs" dxfId="21598" priority="1242" operator="lessThan">
      <formula>-105575</formula>
    </cfRule>
  </conditionalFormatting>
  <conditionalFormatting sqref="BB255:BB257">
    <cfRule type="cellIs" dxfId="21597" priority="1239" operator="lessThan">
      <formula>0</formula>
    </cfRule>
    <cfRule type="cellIs" dxfId="21596" priority="1240" operator="lessThan">
      <formula>-105575</formula>
    </cfRule>
  </conditionalFormatting>
  <conditionalFormatting sqref="BB255:BB257">
    <cfRule type="cellIs" dxfId="21595" priority="1237" operator="lessThan">
      <formula>0</formula>
    </cfRule>
    <cfRule type="cellIs" dxfId="21594" priority="1238" operator="lessThan">
      <formula>-105575</formula>
    </cfRule>
  </conditionalFormatting>
  <conditionalFormatting sqref="BB260:BB262">
    <cfRule type="cellIs" dxfId="21593" priority="1235" operator="lessThan">
      <formula>0</formula>
    </cfRule>
    <cfRule type="cellIs" dxfId="21592" priority="1236" operator="lessThan">
      <formula>-105575</formula>
    </cfRule>
  </conditionalFormatting>
  <conditionalFormatting sqref="BB260:BB262">
    <cfRule type="cellIs" dxfId="21591" priority="1233" operator="lessThan">
      <formula>0</formula>
    </cfRule>
    <cfRule type="cellIs" dxfId="21590" priority="1234" operator="lessThan">
      <formula>-105575</formula>
    </cfRule>
  </conditionalFormatting>
  <conditionalFormatting sqref="BB260:BB262">
    <cfRule type="cellIs" dxfId="21589" priority="1231" operator="lessThan">
      <formula>0</formula>
    </cfRule>
    <cfRule type="cellIs" dxfId="21588" priority="1232" operator="lessThan">
      <formula>-105575</formula>
    </cfRule>
  </conditionalFormatting>
  <conditionalFormatting sqref="BB260:BB262">
    <cfRule type="cellIs" dxfId="21587" priority="1229" operator="lessThan">
      <formula>0</formula>
    </cfRule>
    <cfRule type="cellIs" dxfId="21586" priority="1230" operator="lessThan">
      <formula>-105575</formula>
    </cfRule>
  </conditionalFormatting>
  <conditionalFormatting sqref="BB260:BB262">
    <cfRule type="cellIs" dxfId="21585" priority="1227" operator="lessThan">
      <formula>0</formula>
    </cfRule>
    <cfRule type="cellIs" dxfId="21584" priority="1228" operator="lessThan">
      <formula>-105575</formula>
    </cfRule>
  </conditionalFormatting>
  <conditionalFormatting sqref="BB260:BB262">
    <cfRule type="cellIs" dxfId="21583" priority="1225" operator="lessThan">
      <formula>0</formula>
    </cfRule>
    <cfRule type="cellIs" dxfId="21582" priority="1226" operator="lessThan">
      <formula>-105575</formula>
    </cfRule>
  </conditionalFormatting>
  <conditionalFormatting sqref="BB260:BB262">
    <cfRule type="cellIs" dxfId="21581" priority="1223" operator="lessThan">
      <formula>0</formula>
    </cfRule>
    <cfRule type="cellIs" dxfId="21580" priority="1224" operator="lessThan">
      <formula>-105575</formula>
    </cfRule>
  </conditionalFormatting>
  <conditionalFormatting sqref="BB260:BB262">
    <cfRule type="cellIs" dxfId="21579" priority="1221" operator="lessThan">
      <formula>0</formula>
    </cfRule>
    <cfRule type="cellIs" dxfId="21578" priority="1222" operator="lessThan">
      <formula>-105575</formula>
    </cfRule>
  </conditionalFormatting>
  <conditionalFormatting sqref="BB260:BB262">
    <cfRule type="cellIs" dxfId="21577" priority="1219" operator="lessThan">
      <formula>0</formula>
    </cfRule>
    <cfRule type="cellIs" dxfId="21576" priority="1220" operator="lessThan">
      <formula>-105575</formula>
    </cfRule>
  </conditionalFormatting>
  <conditionalFormatting sqref="BB264:BB267">
    <cfRule type="cellIs" dxfId="21575" priority="1217" operator="lessThan">
      <formula>0</formula>
    </cfRule>
    <cfRule type="cellIs" dxfId="21574" priority="1218" operator="lessThan">
      <formula>-105575</formula>
    </cfRule>
  </conditionalFormatting>
  <conditionalFormatting sqref="BB264:BB267">
    <cfRule type="cellIs" dxfId="21573" priority="1215" operator="lessThan">
      <formula>0</formula>
    </cfRule>
    <cfRule type="cellIs" dxfId="21572" priority="1216" operator="lessThan">
      <formula>-105575</formula>
    </cfRule>
  </conditionalFormatting>
  <conditionalFormatting sqref="BB264:BB267">
    <cfRule type="cellIs" dxfId="21571" priority="1213" operator="lessThan">
      <formula>0</formula>
    </cfRule>
    <cfRule type="cellIs" dxfId="21570" priority="1214" operator="lessThan">
      <formula>-105575</formula>
    </cfRule>
  </conditionalFormatting>
  <conditionalFormatting sqref="BB264:BB267">
    <cfRule type="cellIs" dxfId="21569" priority="1211" operator="lessThan">
      <formula>0</formula>
    </cfRule>
    <cfRule type="cellIs" dxfId="21568" priority="1212" operator="lessThan">
      <formula>-105575</formula>
    </cfRule>
  </conditionalFormatting>
  <conditionalFormatting sqref="BB264:BB267">
    <cfRule type="cellIs" dxfId="21567" priority="1209" operator="lessThan">
      <formula>0</formula>
    </cfRule>
    <cfRule type="cellIs" dxfId="21566" priority="1210" operator="lessThan">
      <formula>-105575</formula>
    </cfRule>
  </conditionalFormatting>
  <conditionalFormatting sqref="BB264:BB267">
    <cfRule type="cellIs" dxfId="21565" priority="1207" operator="lessThan">
      <formula>0</formula>
    </cfRule>
    <cfRule type="cellIs" dxfId="21564" priority="1208" operator="lessThan">
      <formula>-105575</formula>
    </cfRule>
  </conditionalFormatting>
  <conditionalFormatting sqref="BB264:BB267">
    <cfRule type="cellIs" dxfId="21563" priority="1205" operator="lessThan">
      <formula>0</formula>
    </cfRule>
    <cfRule type="cellIs" dxfId="21562" priority="1206" operator="lessThan">
      <formula>-105575</formula>
    </cfRule>
  </conditionalFormatting>
  <conditionalFormatting sqref="BB264:BB267">
    <cfRule type="cellIs" dxfId="21561" priority="1203" operator="lessThan">
      <formula>0</formula>
    </cfRule>
    <cfRule type="cellIs" dxfId="21560" priority="1204" operator="lessThan">
      <formula>-105575</formula>
    </cfRule>
  </conditionalFormatting>
  <conditionalFormatting sqref="BB264:BB267">
    <cfRule type="cellIs" dxfId="21559" priority="1201" operator="lessThan">
      <formula>0</formula>
    </cfRule>
    <cfRule type="cellIs" dxfId="21558" priority="1202" operator="lessThan">
      <formula>-105575</formula>
    </cfRule>
  </conditionalFormatting>
  <conditionalFormatting sqref="BB270:BB272">
    <cfRule type="cellIs" dxfId="21557" priority="1199" operator="lessThan">
      <formula>0</formula>
    </cfRule>
    <cfRule type="cellIs" dxfId="21556" priority="1200" operator="lessThan">
      <formula>-105575</formula>
    </cfRule>
  </conditionalFormatting>
  <conditionalFormatting sqref="BB270:BB272">
    <cfRule type="cellIs" dxfId="21555" priority="1197" operator="lessThan">
      <formula>0</formula>
    </cfRule>
    <cfRule type="cellIs" dxfId="21554" priority="1198" operator="lessThan">
      <formula>-105575</formula>
    </cfRule>
  </conditionalFormatting>
  <conditionalFormatting sqref="BB270:BB272">
    <cfRule type="cellIs" dxfId="21553" priority="1195" operator="lessThan">
      <formula>0</formula>
    </cfRule>
    <cfRule type="cellIs" dxfId="21552" priority="1196" operator="lessThan">
      <formula>-105575</formula>
    </cfRule>
  </conditionalFormatting>
  <conditionalFormatting sqref="BB270:BB272">
    <cfRule type="cellIs" dxfId="21551" priority="1193" operator="lessThan">
      <formula>0</formula>
    </cfRule>
    <cfRule type="cellIs" dxfId="21550" priority="1194" operator="lessThan">
      <formula>-105575</formula>
    </cfRule>
  </conditionalFormatting>
  <conditionalFormatting sqref="BB270:BB272">
    <cfRule type="cellIs" dxfId="21549" priority="1191" operator="lessThan">
      <formula>0</formula>
    </cfRule>
    <cfRule type="cellIs" dxfId="21548" priority="1192" operator="lessThan">
      <formula>-105575</formula>
    </cfRule>
  </conditionalFormatting>
  <conditionalFormatting sqref="BB270:BB272">
    <cfRule type="cellIs" dxfId="21547" priority="1189" operator="lessThan">
      <formula>0</formula>
    </cfRule>
    <cfRule type="cellIs" dxfId="21546" priority="1190" operator="lessThan">
      <formula>-105575</formula>
    </cfRule>
  </conditionalFormatting>
  <conditionalFormatting sqref="BB270:BB272">
    <cfRule type="cellIs" dxfId="21545" priority="1187" operator="lessThan">
      <formula>0</formula>
    </cfRule>
    <cfRule type="cellIs" dxfId="21544" priority="1188" operator="lessThan">
      <formula>-105575</formula>
    </cfRule>
  </conditionalFormatting>
  <conditionalFormatting sqref="BB270:BB272">
    <cfRule type="cellIs" dxfId="21543" priority="1185" operator="lessThan">
      <formula>0</formula>
    </cfRule>
    <cfRule type="cellIs" dxfId="21542" priority="1186" operator="lessThan">
      <formula>-105575</formula>
    </cfRule>
  </conditionalFormatting>
  <conditionalFormatting sqref="BB270:BB272">
    <cfRule type="cellIs" dxfId="21541" priority="1183" operator="lessThan">
      <formula>0</formula>
    </cfRule>
    <cfRule type="cellIs" dxfId="21540" priority="1184" operator="lessThan">
      <formula>-105575</formula>
    </cfRule>
  </conditionalFormatting>
  <conditionalFormatting sqref="BB274:BB275">
    <cfRule type="cellIs" dxfId="21539" priority="1181" operator="lessThan">
      <formula>0</formula>
    </cfRule>
    <cfRule type="cellIs" dxfId="21538" priority="1182" operator="lessThan">
      <formula>-105575</formula>
    </cfRule>
  </conditionalFormatting>
  <conditionalFormatting sqref="BB274:BB275">
    <cfRule type="cellIs" dxfId="21537" priority="1179" operator="lessThan">
      <formula>0</formula>
    </cfRule>
    <cfRule type="cellIs" dxfId="21536" priority="1180" operator="lessThan">
      <formula>-105575</formula>
    </cfRule>
  </conditionalFormatting>
  <conditionalFormatting sqref="BB274:BB275">
    <cfRule type="cellIs" dxfId="21535" priority="1177" operator="lessThan">
      <formula>0</formula>
    </cfRule>
    <cfRule type="cellIs" dxfId="21534" priority="1178" operator="lessThan">
      <formula>-105575</formula>
    </cfRule>
  </conditionalFormatting>
  <conditionalFormatting sqref="BB274:BB275">
    <cfRule type="cellIs" dxfId="21533" priority="1175" operator="lessThan">
      <formula>0</formula>
    </cfRule>
    <cfRule type="cellIs" dxfId="21532" priority="1176" operator="lessThan">
      <formula>-105575</formula>
    </cfRule>
  </conditionalFormatting>
  <conditionalFormatting sqref="BB274:BB275">
    <cfRule type="cellIs" dxfId="21531" priority="1173" operator="lessThan">
      <formula>0</formula>
    </cfRule>
    <cfRule type="cellIs" dxfId="21530" priority="1174" operator="lessThan">
      <formula>-105575</formula>
    </cfRule>
  </conditionalFormatting>
  <conditionalFormatting sqref="BB274:BB275">
    <cfRule type="cellIs" dxfId="21529" priority="1171" operator="lessThan">
      <formula>0</formula>
    </cfRule>
    <cfRule type="cellIs" dxfId="21528" priority="1172" operator="lessThan">
      <formula>-105575</formula>
    </cfRule>
  </conditionalFormatting>
  <conditionalFormatting sqref="BB274:BB275">
    <cfRule type="cellIs" dxfId="21527" priority="1169" operator="lessThan">
      <formula>0</formula>
    </cfRule>
    <cfRule type="cellIs" dxfId="21526" priority="1170" operator="lessThan">
      <formula>-105575</formula>
    </cfRule>
  </conditionalFormatting>
  <conditionalFormatting sqref="BB274:BB275">
    <cfRule type="cellIs" dxfId="21525" priority="1167" operator="lessThan">
      <formula>0</formula>
    </cfRule>
    <cfRule type="cellIs" dxfId="21524" priority="1168" operator="lessThan">
      <formula>-105575</formula>
    </cfRule>
  </conditionalFormatting>
  <conditionalFormatting sqref="BB274:BB275">
    <cfRule type="cellIs" dxfId="21523" priority="1165" operator="lessThan">
      <formula>0</formula>
    </cfRule>
    <cfRule type="cellIs" dxfId="21522" priority="1166" operator="lessThan">
      <formula>-105575</formula>
    </cfRule>
  </conditionalFormatting>
  <conditionalFormatting sqref="BB278:BB282">
    <cfRule type="cellIs" dxfId="21521" priority="1163" operator="lessThan">
      <formula>0</formula>
    </cfRule>
    <cfRule type="cellIs" dxfId="21520" priority="1164" operator="lessThan">
      <formula>-105575</formula>
    </cfRule>
  </conditionalFormatting>
  <conditionalFormatting sqref="BB278:BB282">
    <cfRule type="cellIs" dxfId="21519" priority="1161" operator="lessThan">
      <formula>0</formula>
    </cfRule>
    <cfRule type="cellIs" dxfId="21518" priority="1162" operator="lessThan">
      <formula>-105575</formula>
    </cfRule>
  </conditionalFormatting>
  <conditionalFormatting sqref="BB278:BB282">
    <cfRule type="cellIs" dxfId="21517" priority="1159" operator="lessThan">
      <formula>0</formula>
    </cfRule>
    <cfRule type="cellIs" dxfId="21516" priority="1160" operator="lessThan">
      <formula>-105575</formula>
    </cfRule>
  </conditionalFormatting>
  <conditionalFormatting sqref="BB278:BB282">
    <cfRule type="cellIs" dxfId="21515" priority="1157" operator="lessThan">
      <formula>0</formula>
    </cfRule>
    <cfRule type="cellIs" dxfId="21514" priority="1158" operator="lessThan">
      <formula>-105575</formula>
    </cfRule>
  </conditionalFormatting>
  <conditionalFormatting sqref="BB278:BB282">
    <cfRule type="cellIs" dxfId="21513" priority="1155" operator="lessThan">
      <formula>0</formula>
    </cfRule>
    <cfRule type="cellIs" dxfId="21512" priority="1156" operator="lessThan">
      <formula>-105575</formula>
    </cfRule>
  </conditionalFormatting>
  <conditionalFormatting sqref="BB278:BB282">
    <cfRule type="cellIs" dxfId="21511" priority="1153" operator="lessThan">
      <formula>0</formula>
    </cfRule>
    <cfRule type="cellIs" dxfId="21510" priority="1154" operator="lessThan">
      <formula>-105575</formula>
    </cfRule>
  </conditionalFormatting>
  <conditionalFormatting sqref="BB278:BB282">
    <cfRule type="cellIs" dxfId="21509" priority="1151" operator="lessThan">
      <formula>0</formula>
    </cfRule>
    <cfRule type="cellIs" dxfId="21508" priority="1152" operator="lessThan">
      <formula>-105575</formula>
    </cfRule>
  </conditionalFormatting>
  <conditionalFormatting sqref="BB278:BB282">
    <cfRule type="cellIs" dxfId="21507" priority="1149" operator="lessThan">
      <formula>0</formula>
    </cfRule>
    <cfRule type="cellIs" dxfId="21506" priority="1150" operator="lessThan">
      <formula>-105575</formula>
    </cfRule>
  </conditionalFormatting>
  <conditionalFormatting sqref="BB278:BB282">
    <cfRule type="cellIs" dxfId="21505" priority="1147" operator="lessThan">
      <formula>0</formula>
    </cfRule>
    <cfRule type="cellIs" dxfId="21504" priority="1148" operator="lessThan">
      <formula>-105575</formula>
    </cfRule>
  </conditionalFormatting>
  <conditionalFormatting sqref="BB285:BB288">
    <cfRule type="cellIs" dxfId="21503" priority="1145" operator="lessThan">
      <formula>0</formula>
    </cfRule>
    <cfRule type="cellIs" dxfId="21502" priority="1146" operator="lessThan">
      <formula>-105575</formula>
    </cfRule>
  </conditionalFormatting>
  <conditionalFormatting sqref="BB285:BB288">
    <cfRule type="cellIs" dxfId="21501" priority="1143" operator="lessThan">
      <formula>0</formula>
    </cfRule>
    <cfRule type="cellIs" dxfId="21500" priority="1144" operator="lessThan">
      <formula>-105575</formula>
    </cfRule>
  </conditionalFormatting>
  <conditionalFormatting sqref="BB285:BB288">
    <cfRule type="cellIs" dxfId="21499" priority="1141" operator="lessThan">
      <formula>0</formula>
    </cfRule>
    <cfRule type="cellIs" dxfId="21498" priority="1142" operator="lessThan">
      <formula>-105575</formula>
    </cfRule>
  </conditionalFormatting>
  <conditionalFormatting sqref="BB285:BB288">
    <cfRule type="cellIs" dxfId="21497" priority="1139" operator="lessThan">
      <formula>0</formula>
    </cfRule>
    <cfRule type="cellIs" dxfId="21496" priority="1140" operator="lessThan">
      <formula>-105575</formula>
    </cfRule>
  </conditionalFormatting>
  <conditionalFormatting sqref="BB285:BB288">
    <cfRule type="cellIs" dxfId="21495" priority="1137" operator="lessThan">
      <formula>0</formula>
    </cfRule>
    <cfRule type="cellIs" dxfId="21494" priority="1138" operator="lessThan">
      <formula>-105575</formula>
    </cfRule>
  </conditionalFormatting>
  <conditionalFormatting sqref="BB285:BB288">
    <cfRule type="cellIs" dxfId="21493" priority="1135" operator="lessThan">
      <formula>0</formula>
    </cfRule>
    <cfRule type="cellIs" dxfId="21492" priority="1136" operator="lessThan">
      <formula>-105575</formula>
    </cfRule>
  </conditionalFormatting>
  <conditionalFormatting sqref="BB285:BB288">
    <cfRule type="cellIs" dxfId="21491" priority="1133" operator="lessThan">
      <formula>0</formula>
    </cfRule>
    <cfRule type="cellIs" dxfId="21490" priority="1134" operator="lessThan">
      <formula>-105575</formula>
    </cfRule>
  </conditionalFormatting>
  <conditionalFormatting sqref="BB285:BB288">
    <cfRule type="cellIs" dxfId="21489" priority="1131" operator="lessThan">
      <formula>0</formula>
    </cfRule>
    <cfRule type="cellIs" dxfId="21488" priority="1132" operator="lessThan">
      <formula>-105575</formula>
    </cfRule>
  </conditionalFormatting>
  <conditionalFormatting sqref="BB285:BB288">
    <cfRule type="cellIs" dxfId="21487" priority="1129" operator="lessThan">
      <formula>0</formula>
    </cfRule>
    <cfRule type="cellIs" dxfId="21486" priority="1130" operator="lessThan">
      <formula>-105575</formula>
    </cfRule>
  </conditionalFormatting>
  <conditionalFormatting sqref="BB203 BB220:BB221 BB235:BB243 BB231:BB233 BB212:BB213 BB225:BB226">
    <cfRule type="cellIs" dxfId="21485" priority="1127" operator="lessThan">
      <formula>0</formula>
    </cfRule>
    <cfRule type="cellIs" dxfId="21484" priority="1128" operator="lessThan">
      <formula>-105575</formula>
    </cfRule>
  </conditionalFormatting>
  <conditionalFormatting sqref="BB220 BB212:BB213 BB235:BB238 BB240:BB243 BB225:BB226 BB231:BB233">
    <cfRule type="cellIs" dxfId="21483" priority="1125" operator="lessThan">
      <formula>0</formula>
    </cfRule>
    <cfRule type="cellIs" dxfId="21482" priority="1126" operator="lessThan">
      <formula>-105575</formula>
    </cfRule>
  </conditionalFormatting>
  <conditionalFormatting sqref="BB220:BB221 BB243 BB226 BB231:BB236 BB238:BB241 BB203 BB213">
    <cfRule type="cellIs" dxfId="21481" priority="1123" operator="lessThan">
      <formula>0</formula>
    </cfRule>
    <cfRule type="cellIs" dxfId="21480" priority="1124" operator="lessThan">
      <formula>-105575</formula>
    </cfRule>
  </conditionalFormatting>
  <conditionalFormatting sqref="BB235:BB243 BB231:BB233 BB220 BB212:BB213 BB225:BB226">
    <cfRule type="cellIs" dxfId="21479" priority="1121" operator="lessThan">
      <formula>0</formula>
    </cfRule>
    <cfRule type="cellIs" dxfId="21478" priority="1122" operator="lessThan">
      <formula>-105575</formula>
    </cfRule>
  </conditionalFormatting>
  <conditionalFormatting sqref="BB220:BB221 BB237:BB243 BB203 BB231:BB235 BB212:BB213 BB225:BB226">
    <cfRule type="cellIs" dxfId="21477" priority="1119" operator="lessThan">
      <formula>0</formula>
    </cfRule>
    <cfRule type="cellIs" dxfId="21476" priority="1120" operator="lessThan">
      <formula>-105575</formula>
    </cfRule>
  </conditionalFormatting>
  <conditionalFormatting sqref="BB220:BB221 BB237:BB240 BB242:BB243 BB225:BB226 BB231:BB235">
    <cfRule type="cellIs" dxfId="21475" priority="1117" operator="lessThan">
      <formula>0</formula>
    </cfRule>
    <cfRule type="cellIs" dxfId="21474" priority="1118" operator="lessThan">
      <formula>-105575</formula>
    </cfRule>
  </conditionalFormatting>
  <conditionalFormatting sqref="BB212 BB231 BB233:BB238 BB240:BB243 BB225">
    <cfRule type="cellIs" dxfId="21473" priority="1115" operator="lessThan">
      <formula>0</formula>
    </cfRule>
    <cfRule type="cellIs" dxfId="21472" priority="1116" operator="lessThan">
      <formula>-105575</formula>
    </cfRule>
  </conditionalFormatting>
  <conditionalFormatting sqref="BB237:BB243 BB231:BB235 BB220:BB221 BB225:BB226">
    <cfRule type="cellIs" dxfId="21471" priority="1113" operator="lessThan">
      <formula>0</formula>
    </cfRule>
    <cfRule type="cellIs" dxfId="21470" priority="1114" operator="lessThan">
      <formula>-105575</formula>
    </cfRule>
  </conditionalFormatting>
  <conditionalFormatting sqref="BB233:BB237 BB231 BB239:BB243">
    <cfRule type="cellIs" dxfId="21469" priority="1111" operator="lessThan">
      <formula>0</formula>
    </cfRule>
    <cfRule type="cellIs" dxfId="21468" priority="1112" operator="lessThan">
      <formula>-105575</formula>
    </cfRule>
  </conditionalFormatting>
  <conditionalFormatting sqref="BB233:BB237 BB231 BB239:BB243">
    <cfRule type="cellIs" dxfId="21467" priority="1109" operator="lessThan">
      <formula>0</formula>
    </cfRule>
    <cfRule type="cellIs" dxfId="21466" priority="1110" operator="lessThan">
      <formula>-105575</formula>
    </cfRule>
  </conditionalFormatting>
  <conditionalFormatting sqref="BB119:BB128 BB106:BB117 BB101:BB104 BB80:BB98">
    <cfRule type="cellIs" dxfId="21465" priority="1107" operator="lessThan">
      <formula>0</formula>
    </cfRule>
    <cfRule type="cellIs" dxfId="21464" priority="1108" operator="lessThan">
      <formula>-105575</formula>
    </cfRule>
  </conditionalFormatting>
  <conditionalFormatting sqref="BB130 BB132 BB134">
    <cfRule type="cellIs" dxfId="21463" priority="1105" operator="lessThan">
      <formula>0</formula>
    </cfRule>
    <cfRule type="cellIs" dxfId="21462" priority="1106" operator="lessThan">
      <formula>-105575</formula>
    </cfRule>
  </conditionalFormatting>
  <conditionalFormatting sqref="BB130 BB132 BB134">
    <cfRule type="cellIs" dxfId="21461" priority="1103" operator="lessThan">
      <formula>0</formula>
    </cfRule>
    <cfRule type="cellIs" dxfId="21460" priority="1104" operator="lessThan">
      <formula>-105575</formula>
    </cfRule>
  </conditionalFormatting>
  <conditionalFormatting sqref="BB129 BB131 BB133 BB135">
    <cfRule type="cellIs" dxfId="21459" priority="1101" operator="lessThan">
      <formula>0</formula>
    </cfRule>
    <cfRule type="cellIs" dxfId="21458" priority="1102" operator="lessThan">
      <formula>-105575</formula>
    </cfRule>
  </conditionalFormatting>
  <conditionalFormatting sqref="BB140 BB145 BB142:BB143 BB137:BB138">
    <cfRule type="cellIs" dxfId="21457" priority="1099" operator="lessThan">
      <formula>0</formula>
    </cfRule>
    <cfRule type="cellIs" dxfId="21456" priority="1100" operator="lessThan">
      <formula>-105575</formula>
    </cfRule>
  </conditionalFormatting>
  <conditionalFormatting sqref="BB149">
    <cfRule type="cellIs" dxfId="21455" priority="1097" operator="lessThan">
      <formula>0</formula>
    </cfRule>
    <cfRule type="cellIs" dxfId="21454" priority="1098" operator="lessThan">
      <formula>-105575</formula>
    </cfRule>
  </conditionalFormatting>
  <conditionalFormatting sqref="BB129:BB138 BB140:BB149">
    <cfRule type="cellIs" dxfId="21453" priority="1095" operator="lessThan">
      <formula>0</formula>
    </cfRule>
    <cfRule type="cellIs" dxfId="21452" priority="1096" operator="lessThan">
      <formula>-105575</formula>
    </cfRule>
  </conditionalFormatting>
  <conditionalFormatting sqref="BB94:BB98 BB86:BB87 BB89:BB91 BB141:BB149 BB124:BB133 BB107:BB110 BB112:BB117 BB119:BB122 BB135:BB138 BB101:BB104 BB80:BB84">
    <cfRule type="cellIs" dxfId="21451" priority="1093" operator="lessThan">
      <formula>0</formula>
    </cfRule>
    <cfRule type="cellIs" dxfId="21450" priority="1094" operator="lessThan">
      <formula>-105575</formula>
    </cfRule>
  </conditionalFormatting>
  <conditionalFormatting sqref="BB129 BB131 BB133 BB135">
    <cfRule type="cellIs" dxfId="21449" priority="1091" operator="lessThan">
      <formula>0</formula>
    </cfRule>
    <cfRule type="cellIs" dxfId="21448" priority="1092" operator="lessThan">
      <formula>-105575</formula>
    </cfRule>
  </conditionalFormatting>
  <conditionalFormatting sqref="BB146 BB144 BB141">
    <cfRule type="cellIs" dxfId="21447" priority="1089" operator="lessThan">
      <formula>0</formula>
    </cfRule>
    <cfRule type="cellIs" dxfId="21446" priority="1090" operator="lessThan">
      <formula>-105575</formula>
    </cfRule>
  </conditionalFormatting>
  <conditionalFormatting sqref="BB146 BB144 BB141">
    <cfRule type="cellIs" dxfId="21445" priority="1087" operator="lessThan">
      <formula>0</formula>
    </cfRule>
    <cfRule type="cellIs" dxfId="21444" priority="1088" operator="lessThan">
      <formula>-105575</formula>
    </cfRule>
  </conditionalFormatting>
  <conditionalFormatting sqref="BB140 BB145 BB142:BB143 BB137:BB138">
    <cfRule type="cellIs" dxfId="21443" priority="1085" operator="lessThan">
      <formula>0</formula>
    </cfRule>
    <cfRule type="cellIs" dxfId="21442" priority="1086" operator="lessThan">
      <formula>-105575</formula>
    </cfRule>
  </conditionalFormatting>
  <conditionalFormatting sqref="BB149">
    <cfRule type="cellIs" dxfId="21441" priority="1083" operator="lessThan">
      <formula>0</formula>
    </cfRule>
    <cfRule type="cellIs" dxfId="21440" priority="1084" operator="lessThan">
      <formula>-105575</formula>
    </cfRule>
  </conditionalFormatting>
  <conditionalFormatting sqref="BB94:BB98 BB86:BB87 BB89:BB91 BB141:BB149 BB124:BB133 BB107:BB110 BB112:BB117 BB119:BB122 BB135:BB138 BB101:BB104 BB80:BB84">
    <cfRule type="cellIs" dxfId="21439" priority="1081" operator="lessThan">
      <formula>0</formula>
    </cfRule>
    <cfRule type="cellIs" dxfId="21438"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1437" priority="1079" operator="lessThan">
      <formula>0</formula>
    </cfRule>
    <cfRule type="cellIs" dxfId="21436" priority="1080" operator="lessThan">
      <formula>-105575</formula>
    </cfRule>
  </conditionalFormatting>
  <conditionalFormatting sqref="BB41">
    <cfRule type="cellIs" dxfId="21435" priority="1077" operator="lessThan">
      <formula>0</formula>
    </cfRule>
    <cfRule type="cellIs" dxfId="21434" priority="1078" operator="lessThan">
      <formula>-105575</formula>
    </cfRule>
  </conditionalFormatting>
  <conditionalFormatting sqref="BB152:BB155">
    <cfRule type="cellIs" dxfId="21433" priority="1075" operator="lessThan">
      <formula>0</formula>
    </cfRule>
    <cfRule type="cellIs" dxfId="21432" priority="1076" operator="lessThan">
      <formula>-105575</formula>
    </cfRule>
  </conditionalFormatting>
  <conditionalFormatting sqref="BB152:BB155">
    <cfRule type="cellIs" dxfId="21431" priority="1073" operator="lessThan">
      <formula>0</formula>
    </cfRule>
    <cfRule type="cellIs" dxfId="21430" priority="1074" operator="lessThan">
      <formula>-105575</formula>
    </cfRule>
  </conditionalFormatting>
  <conditionalFormatting sqref="BB152:BB155">
    <cfRule type="cellIs" dxfId="21429" priority="1071" operator="lessThan">
      <formula>0</formula>
    </cfRule>
    <cfRule type="cellIs" dxfId="21428" priority="1072" operator="lessThan">
      <formula>-105575</formula>
    </cfRule>
  </conditionalFormatting>
  <conditionalFormatting sqref="BB157:BB158">
    <cfRule type="cellIs" dxfId="21427" priority="1069" operator="lessThan">
      <formula>0</formula>
    </cfRule>
    <cfRule type="cellIs" dxfId="21426" priority="1070" operator="lessThan">
      <formula>-105575</formula>
    </cfRule>
  </conditionalFormatting>
  <conditionalFormatting sqref="BB157:BB158">
    <cfRule type="cellIs" dxfId="21425" priority="1067" operator="lessThan">
      <formula>0</formula>
    </cfRule>
    <cfRule type="cellIs" dxfId="21424" priority="1068" operator="lessThan">
      <formula>-105575</formula>
    </cfRule>
  </conditionalFormatting>
  <conditionalFormatting sqref="BB157:BB158">
    <cfRule type="cellIs" dxfId="21423" priority="1065" operator="lessThan">
      <formula>0</formula>
    </cfRule>
    <cfRule type="cellIs" dxfId="21422" priority="1066" operator="lessThan">
      <formula>-105575</formula>
    </cfRule>
  </conditionalFormatting>
  <conditionalFormatting sqref="BB160:BB161">
    <cfRule type="cellIs" dxfId="21421" priority="1063" operator="lessThan">
      <formula>0</formula>
    </cfRule>
    <cfRule type="cellIs" dxfId="21420" priority="1064" operator="lessThan">
      <formula>-105575</formula>
    </cfRule>
  </conditionalFormatting>
  <conditionalFormatting sqref="BB160:BB161">
    <cfRule type="cellIs" dxfId="21419" priority="1061" operator="lessThan">
      <formula>0</formula>
    </cfRule>
    <cfRule type="cellIs" dxfId="21418" priority="1062" operator="lessThan">
      <formula>-105575</formula>
    </cfRule>
  </conditionalFormatting>
  <conditionalFormatting sqref="BB160:BB161">
    <cfRule type="cellIs" dxfId="21417" priority="1059" operator="lessThan">
      <formula>0</formula>
    </cfRule>
    <cfRule type="cellIs" dxfId="21416" priority="1060" operator="lessThan">
      <formula>-105575</formula>
    </cfRule>
  </conditionalFormatting>
  <conditionalFormatting sqref="BB164:BB167">
    <cfRule type="cellIs" dxfId="21415" priority="1057" operator="lessThan">
      <formula>0</formula>
    </cfRule>
    <cfRule type="cellIs" dxfId="21414" priority="1058" operator="lessThan">
      <formula>-105575</formula>
    </cfRule>
  </conditionalFormatting>
  <conditionalFormatting sqref="BB164:BB167">
    <cfRule type="cellIs" dxfId="21413" priority="1055" operator="lessThan">
      <formula>0</formula>
    </cfRule>
    <cfRule type="cellIs" dxfId="21412" priority="1056" operator="lessThan">
      <formula>-105575</formula>
    </cfRule>
  </conditionalFormatting>
  <conditionalFormatting sqref="BB164:BB167">
    <cfRule type="cellIs" dxfId="21411" priority="1053" operator="lessThan">
      <formula>0</formula>
    </cfRule>
    <cfRule type="cellIs" dxfId="21410" priority="1054" operator="lessThan">
      <formula>-105575</formula>
    </cfRule>
  </conditionalFormatting>
  <conditionalFormatting sqref="BB169:BB177">
    <cfRule type="cellIs" dxfId="21409" priority="1051" operator="lessThan">
      <formula>0</formula>
    </cfRule>
    <cfRule type="cellIs" dxfId="21408" priority="1052" operator="lessThan">
      <formula>-105575</formula>
    </cfRule>
  </conditionalFormatting>
  <conditionalFormatting sqref="BB169:BB177">
    <cfRule type="cellIs" dxfId="21407" priority="1049" operator="lessThan">
      <formula>0</formula>
    </cfRule>
    <cfRule type="cellIs" dxfId="21406" priority="1050" operator="lessThan">
      <formula>-105575</formula>
    </cfRule>
  </conditionalFormatting>
  <conditionalFormatting sqref="BB169:BB177">
    <cfRule type="cellIs" dxfId="21405" priority="1047" operator="lessThan">
      <formula>0</formula>
    </cfRule>
    <cfRule type="cellIs" dxfId="21404" priority="1048" operator="lessThan">
      <formula>-105575</formula>
    </cfRule>
  </conditionalFormatting>
  <conditionalFormatting sqref="BB179:BB180">
    <cfRule type="cellIs" dxfId="21403" priority="1045" operator="lessThan">
      <formula>0</formula>
    </cfRule>
    <cfRule type="cellIs" dxfId="21402" priority="1046" operator="lessThan">
      <formula>-105575</formula>
    </cfRule>
  </conditionalFormatting>
  <conditionalFormatting sqref="BB179:BB180">
    <cfRule type="cellIs" dxfId="21401" priority="1043" operator="lessThan">
      <formula>0</formula>
    </cfRule>
    <cfRule type="cellIs" dxfId="21400" priority="1044" operator="lessThan">
      <formula>-105575</formula>
    </cfRule>
  </conditionalFormatting>
  <conditionalFormatting sqref="BB179:BB180">
    <cfRule type="cellIs" dxfId="21399" priority="1041" operator="lessThan">
      <formula>0</formula>
    </cfRule>
    <cfRule type="cellIs" dxfId="21398" priority="1042" operator="lessThan">
      <formula>-105575</formula>
    </cfRule>
  </conditionalFormatting>
  <conditionalFormatting sqref="BB183:BB189">
    <cfRule type="cellIs" dxfId="21397" priority="1039" operator="lessThan">
      <formula>0</formula>
    </cfRule>
    <cfRule type="cellIs" dxfId="21396" priority="1040" operator="lessThan">
      <formula>-105575</formula>
    </cfRule>
  </conditionalFormatting>
  <conditionalFormatting sqref="BB183:BB189">
    <cfRule type="cellIs" dxfId="21395" priority="1037" operator="lessThan">
      <formula>0</formula>
    </cfRule>
    <cfRule type="cellIs" dxfId="21394" priority="1038" operator="lessThan">
      <formula>-105575</formula>
    </cfRule>
  </conditionalFormatting>
  <conditionalFormatting sqref="BB183:BB189">
    <cfRule type="cellIs" dxfId="21393" priority="1035" operator="lessThan">
      <formula>0</formula>
    </cfRule>
    <cfRule type="cellIs" dxfId="21392" priority="1036" operator="lessThan">
      <formula>-105575</formula>
    </cfRule>
  </conditionalFormatting>
  <conditionalFormatting sqref="BB191:BB192">
    <cfRule type="cellIs" dxfId="21391" priority="1033" operator="lessThan">
      <formula>0</formula>
    </cfRule>
    <cfRule type="cellIs" dxfId="21390" priority="1034" operator="lessThan">
      <formula>-105575</formula>
    </cfRule>
  </conditionalFormatting>
  <conditionalFormatting sqref="BB191:BB192">
    <cfRule type="cellIs" dxfId="21389" priority="1031" operator="lessThan">
      <formula>0</formula>
    </cfRule>
    <cfRule type="cellIs" dxfId="21388" priority="1032" operator="lessThan">
      <formula>-105575</formula>
    </cfRule>
  </conditionalFormatting>
  <conditionalFormatting sqref="BB191:BB192">
    <cfRule type="cellIs" dxfId="21387" priority="1029" operator="lessThan">
      <formula>0</formula>
    </cfRule>
    <cfRule type="cellIs" dxfId="21386" priority="1030" operator="lessThan">
      <formula>-105575</formula>
    </cfRule>
  </conditionalFormatting>
  <conditionalFormatting sqref="BB194:BB195">
    <cfRule type="cellIs" dxfId="21385" priority="1027" operator="lessThan">
      <formula>0</formula>
    </cfRule>
    <cfRule type="cellIs" dxfId="21384" priority="1028" operator="lessThan">
      <formula>-105575</formula>
    </cfRule>
  </conditionalFormatting>
  <conditionalFormatting sqref="BB194:BB195">
    <cfRule type="cellIs" dxfId="21383" priority="1025" operator="lessThan">
      <formula>0</formula>
    </cfRule>
    <cfRule type="cellIs" dxfId="21382" priority="1026" operator="lessThan">
      <formula>-105575</formula>
    </cfRule>
  </conditionalFormatting>
  <conditionalFormatting sqref="BB194:BB195">
    <cfRule type="cellIs" dxfId="21381" priority="1023" operator="lessThan">
      <formula>0</formula>
    </cfRule>
    <cfRule type="cellIs" dxfId="21380" priority="1024" operator="lessThan">
      <formula>-105575</formula>
    </cfRule>
  </conditionalFormatting>
  <conditionalFormatting sqref="BB199:BB202">
    <cfRule type="cellIs" dxfId="21379" priority="1021" operator="lessThan">
      <formula>0</formula>
    </cfRule>
    <cfRule type="cellIs" dxfId="21378" priority="1022" operator="lessThan">
      <formula>-105575</formula>
    </cfRule>
  </conditionalFormatting>
  <conditionalFormatting sqref="BB199:BB202">
    <cfRule type="cellIs" dxfId="21377" priority="1019" operator="lessThan">
      <formula>0</formula>
    </cfRule>
    <cfRule type="cellIs" dxfId="21376" priority="1020" operator="lessThan">
      <formula>-105575</formula>
    </cfRule>
  </conditionalFormatting>
  <conditionalFormatting sqref="BB199:BB202">
    <cfRule type="cellIs" dxfId="21375" priority="1017" operator="lessThan">
      <formula>0</formula>
    </cfRule>
    <cfRule type="cellIs" dxfId="21374" priority="1018" operator="lessThan">
      <formula>-105575</formula>
    </cfRule>
  </conditionalFormatting>
  <conditionalFormatting sqref="BB204:BB208">
    <cfRule type="cellIs" dxfId="21373" priority="1015" operator="lessThan">
      <formula>0</formula>
    </cfRule>
    <cfRule type="cellIs" dxfId="21372" priority="1016" operator="lessThan">
      <formula>-105575</formula>
    </cfRule>
  </conditionalFormatting>
  <conditionalFormatting sqref="BB204:BB208">
    <cfRule type="cellIs" dxfId="21371" priority="1013" operator="lessThan">
      <formula>0</formula>
    </cfRule>
    <cfRule type="cellIs" dxfId="21370" priority="1014" operator="lessThan">
      <formula>-105575</formula>
    </cfRule>
  </conditionalFormatting>
  <conditionalFormatting sqref="BB204:BB208">
    <cfRule type="cellIs" dxfId="21369" priority="1011" operator="lessThan">
      <formula>0</formula>
    </cfRule>
    <cfRule type="cellIs" dxfId="21368" priority="1012" operator="lessThan">
      <formula>-105575</formula>
    </cfRule>
  </conditionalFormatting>
  <conditionalFormatting sqref="BB210:BB211">
    <cfRule type="cellIs" dxfId="21367" priority="1009" operator="lessThan">
      <formula>0</formula>
    </cfRule>
    <cfRule type="cellIs" dxfId="21366" priority="1010" operator="lessThan">
      <formula>-105575</formula>
    </cfRule>
  </conditionalFormatting>
  <conditionalFormatting sqref="BB210:BB211">
    <cfRule type="cellIs" dxfId="21365" priority="1007" operator="lessThan">
      <formula>0</formula>
    </cfRule>
    <cfRule type="cellIs" dxfId="21364" priority="1008" operator="lessThan">
      <formula>-105575</formula>
    </cfRule>
  </conditionalFormatting>
  <conditionalFormatting sqref="BB210:BB211">
    <cfRule type="cellIs" dxfId="21363" priority="1005" operator="lessThan">
      <formula>0</formula>
    </cfRule>
    <cfRule type="cellIs" dxfId="21362" priority="1006" operator="lessThan">
      <formula>-105575</formula>
    </cfRule>
  </conditionalFormatting>
  <conditionalFormatting sqref="BB214:BB219">
    <cfRule type="cellIs" dxfId="21361" priority="1003" operator="lessThan">
      <formula>0</formula>
    </cfRule>
    <cfRule type="cellIs" dxfId="21360" priority="1004" operator="lessThan">
      <formula>-105575</formula>
    </cfRule>
  </conditionalFormatting>
  <conditionalFormatting sqref="BB214:BB219">
    <cfRule type="cellIs" dxfId="21359" priority="1001" operator="lessThan">
      <formula>0</formula>
    </cfRule>
    <cfRule type="cellIs" dxfId="21358" priority="1002" operator="lessThan">
      <formula>-105575</formula>
    </cfRule>
  </conditionalFormatting>
  <conditionalFormatting sqref="BB214:BB219">
    <cfRule type="cellIs" dxfId="21357" priority="999" operator="lessThan">
      <formula>0</formula>
    </cfRule>
    <cfRule type="cellIs" dxfId="21356" priority="1000" operator="lessThan">
      <formula>-105575</formula>
    </cfRule>
  </conditionalFormatting>
  <conditionalFormatting sqref="BB222:BB224">
    <cfRule type="cellIs" dxfId="21355" priority="997" operator="lessThan">
      <formula>0</formula>
    </cfRule>
    <cfRule type="cellIs" dxfId="21354" priority="998" operator="lessThan">
      <formula>-105575</formula>
    </cfRule>
  </conditionalFormatting>
  <conditionalFormatting sqref="BB222:BB224">
    <cfRule type="cellIs" dxfId="21353" priority="995" operator="lessThan">
      <formula>0</formula>
    </cfRule>
    <cfRule type="cellIs" dxfId="21352" priority="996" operator="lessThan">
      <formula>-105575</formula>
    </cfRule>
  </conditionalFormatting>
  <conditionalFormatting sqref="BB222:BB224">
    <cfRule type="cellIs" dxfId="21351" priority="993" operator="lessThan">
      <formula>0</formula>
    </cfRule>
    <cfRule type="cellIs" dxfId="21350" priority="994" operator="lessThan">
      <formula>-105575</formula>
    </cfRule>
  </conditionalFormatting>
  <conditionalFormatting sqref="BB227:BB230">
    <cfRule type="cellIs" dxfId="21349" priority="991" operator="lessThan">
      <formula>0</formula>
    </cfRule>
    <cfRule type="cellIs" dxfId="21348" priority="992" operator="lessThan">
      <formula>-105575</formula>
    </cfRule>
  </conditionalFormatting>
  <conditionalFormatting sqref="BB227:BB230">
    <cfRule type="cellIs" dxfId="21347" priority="989" operator="lessThan">
      <formula>0</formula>
    </cfRule>
    <cfRule type="cellIs" dxfId="21346" priority="990" operator="lessThan">
      <formula>-105575</formula>
    </cfRule>
  </conditionalFormatting>
  <conditionalFormatting sqref="BB227:BB230">
    <cfRule type="cellIs" dxfId="21345" priority="987" operator="lessThan">
      <formula>0</formula>
    </cfRule>
    <cfRule type="cellIs" dxfId="21344" priority="988" operator="lessThan">
      <formula>-105575</formula>
    </cfRule>
  </conditionalFormatting>
  <conditionalFormatting sqref="BB203 BB220:BB221 BB235:BB243 BB231:BB233 BB212:BB213 BB225:BB226">
    <cfRule type="cellIs" dxfId="21343" priority="985" operator="lessThan">
      <formula>0</formula>
    </cfRule>
    <cfRule type="cellIs" dxfId="21342" priority="986" operator="lessThan">
      <formula>-105575</formula>
    </cfRule>
  </conditionalFormatting>
  <conditionalFormatting sqref="BB220 BB212:BB213 BB235:BB238 BB240:BB243 BB225:BB226 BB231:BB233">
    <cfRule type="cellIs" dxfId="21341" priority="983" operator="lessThan">
      <formula>0</formula>
    </cfRule>
    <cfRule type="cellIs" dxfId="21340" priority="984" operator="lessThan">
      <formula>-105575</formula>
    </cfRule>
  </conditionalFormatting>
  <conditionalFormatting sqref="BB220:BB221 BB243 BB226 BB231:BB236 BB238:BB241 BB203 BB213">
    <cfRule type="cellIs" dxfId="21339" priority="981" operator="lessThan">
      <formula>0</formula>
    </cfRule>
    <cfRule type="cellIs" dxfId="21338" priority="982" operator="lessThan">
      <formula>-105575</formula>
    </cfRule>
  </conditionalFormatting>
  <conditionalFormatting sqref="BB235:BB243 BB231:BB233 BB220 BB212:BB213 BB225:BB226">
    <cfRule type="cellIs" dxfId="21337" priority="979" operator="lessThan">
      <formula>0</formula>
    </cfRule>
    <cfRule type="cellIs" dxfId="21336" priority="980" operator="lessThan">
      <formula>-105575</formula>
    </cfRule>
  </conditionalFormatting>
  <conditionalFormatting sqref="BB220:BB221 BB237:BB243 BB203 BB231:BB235 BB212:BB213 BB225:BB226">
    <cfRule type="cellIs" dxfId="21335" priority="977" operator="lessThan">
      <formula>0</formula>
    </cfRule>
    <cfRule type="cellIs" dxfId="21334" priority="978" operator="lessThan">
      <formula>-105575</formula>
    </cfRule>
  </conditionalFormatting>
  <conditionalFormatting sqref="BB220:BB221 BB237:BB240 BB242:BB243 BB225:BB226 BB231:BB235">
    <cfRule type="cellIs" dxfId="21333" priority="975" operator="lessThan">
      <formula>0</formula>
    </cfRule>
    <cfRule type="cellIs" dxfId="21332" priority="976" operator="lessThan">
      <formula>-105575</formula>
    </cfRule>
  </conditionalFormatting>
  <conditionalFormatting sqref="BB212 BB231 BB233:BB238 BB240:BB243 BB225">
    <cfRule type="cellIs" dxfId="21331" priority="973" operator="lessThan">
      <formula>0</formula>
    </cfRule>
    <cfRule type="cellIs" dxfId="21330" priority="974" operator="lessThan">
      <formula>-105575</formula>
    </cfRule>
  </conditionalFormatting>
  <conditionalFormatting sqref="BB237:BB243 BB231:BB235 BB220:BB221 BB225:BB226">
    <cfRule type="cellIs" dxfId="21329" priority="971" operator="lessThan">
      <formula>0</formula>
    </cfRule>
    <cfRule type="cellIs" dxfId="21328" priority="972" operator="lessThan">
      <formula>-105575</formula>
    </cfRule>
  </conditionalFormatting>
  <conditionalFormatting sqref="BB233:BB237 BB231 BB239:BB243">
    <cfRule type="cellIs" dxfId="21327" priority="969" operator="lessThan">
      <formula>0</formula>
    </cfRule>
    <cfRule type="cellIs" dxfId="21326" priority="970" operator="lessThan">
      <formula>-105575</formula>
    </cfRule>
  </conditionalFormatting>
  <conditionalFormatting sqref="BB233:BB237 BB231 BB239:BB243">
    <cfRule type="cellIs" dxfId="21325" priority="967" operator="lessThan">
      <formula>0</formula>
    </cfRule>
    <cfRule type="cellIs" dxfId="21324" priority="968" operator="lessThan">
      <formula>-105575</formula>
    </cfRule>
  </conditionalFormatting>
  <conditionalFormatting sqref="BB119:BB128 BB106:BB117 BB101:BB104 BB80:BB98">
    <cfRule type="cellIs" dxfId="21323" priority="965" operator="lessThan">
      <formula>0</formula>
    </cfRule>
    <cfRule type="cellIs" dxfId="21322" priority="966" operator="lessThan">
      <formula>-105575</formula>
    </cfRule>
  </conditionalFormatting>
  <conditionalFormatting sqref="BB130 BB132 BB134">
    <cfRule type="cellIs" dxfId="21321" priority="963" operator="lessThan">
      <formula>0</formula>
    </cfRule>
    <cfRule type="cellIs" dxfId="21320" priority="964" operator="lessThan">
      <formula>-105575</formula>
    </cfRule>
  </conditionalFormatting>
  <conditionalFormatting sqref="BB130 BB132 BB134">
    <cfRule type="cellIs" dxfId="21319" priority="961" operator="lessThan">
      <formula>0</formula>
    </cfRule>
    <cfRule type="cellIs" dxfId="21318" priority="962" operator="lessThan">
      <formula>-105575</formula>
    </cfRule>
  </conditionalFormatting>
  <conditionalFormatting sqref="BB129 BB131 BB133 BB135">
    <cfRule type="cellIs" dxfId="21317" priority="959" operator="lessThan">
      <formula>0</formula>
    </cfRule>
    <cfRule type="cellIs" dxfId="21316" priority="960" operator="lessThan">
      <formula>-105575</formula>
    </cfRule>
  </conditionalFormatting>
  <conditionalFormatting sqref="BB140 BB145 BB142:BB143 BB137:BB138">
    <cfRule type="cellIs" dxfId="21315" priority="957" operator="lessThan">
      <formula>0</formula>
    </cfRule>
    <cfRule type="cellIs" dxfId="21314" priority="958" operator="lessThan">
      <formula>-105575</formula>
    </cfRule>
  </conditionalFormatting>
  <conditionalFormatting sqref="BB149">
    <cfRule type="cellIs" dxfId="21313" priority="955" operator="lessThan">
      <formula>0</formula>
    </cfRule>
    <cfRule type="cellIs" dxfId="21312" priority="956" operator="lessThan">
      <formula>-105575</formula>
    </cfRule>
  </conditionalFormatting>
  <conditionalFormatting sqref="BB129:BB138 BB140:BB149">
    <cfRule type="cellIs" dxfId="21311" priority="953" operator="lessThan">
      <formula>0</formula>
    </cfRule>
    <cfRule type="cellIs" dxfId="21310" priority="954" operator="lessThan">
      <formula>-105575</formula>
    </cfRule>
  </conditionalFormatting>
  <conditionalFormatting sqref="BB94:BB98 BB86:BB87 BB89:BB91 BB141:BB149 BB124:BB133 BB107:BB110 BB112:BB117 BB119:BB122 BB135:BB138 BB101:BB104 BB80:BB84">
    <cfRule type="cellIs" dxfId="21309" priority="951" operator="lessThan">
      <formula>0</formula>
    </cfRule>
    <cfRule type="cellIs" dxfId="21308" priority="952" operator="lessThan">
      <formula>-105575</formula>
    </cfRule>
  </conditionalFormatting>
  <conditionalFormatting sqref="BB129 BB131 BB133 BB135">
    <cfRule type="cellIs" dxfId="21307" priority="949" operator="lessThan">
      <formula>0</formula>
    </cfRule>
    <cfRule type="cellIs" dxfId="21306" priority="950" operator="lessThan">
      <formula>-105575</formula>
    </cfRule>
  </conditionalFormatting>
  <conditionalFormatting sqref="BB146 BB144 BB141">
    <cfRule type="cellIs" dxfId="21305" priority="947" operator="lessThan">
      <formula>0</formula>
    </cfRule>
    <cfRule type="cellIs" dxfId="21304" priority="948" operator="lessThan">
      <formula>-105575</formula>
    </cfRule>
  </conditionalFormatting>
  <conditionalFormatting sqref="BB146 BB144 BB141">
    <cfRule type="cellIs" dxfId="21303" priority="945" operator="lessThan">
      <formula>0</formula>
    </cfRule>
    <cfRule type="cellIs" dxfId="21302" priority="946" operator="lessThan">
      <formula>-105575</formula>
    </cfRule>
  </conditionalFormatting>
  <conditionalFormatting sqref="BB140 BB145 BB142:BB143 BB137:BB138">
    <cfRule type="cellIs" dxfId="21301" priority="943" operator="lessThan">
      <formula>0</formula>
    </cfRule>
    <cfRule type="cellIs" dxfId="21300" priority="944" operator="lessThan">
      <formula>-105575</formula>
    </cfRule>
  </conditionalFormatting>
  <conditionalFormatting sqref="BB149">
    <cfRule type="cellIs" dxfId="21299" priority="941" operator="lessThan">
      <formula>0</formula>
    </cfRule>
    <cfRule type="cellIs" dxfId="21298" priority="942" operator="lessThan">
      <formula>-105575</formula>
    </cfRule>
  </conditionalFormatting>
  <conditionalFormatting sqref="BB94:BB98 BB86:BB87 BB89:BB91 BB141:BB149 BB124:BB133 BB107:BB110 BB112:BB117 BB119:BB122 BB135:BB138 BB101:BB104 BB80:BB84">
    <cfRule type="cellIs" dxfId="21297" priority="939" operator="lessThan">
      <formula>0</formula>
    </cfRule>
    <cfRule type="cellIs" dxfId="21296"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1295" priority="937" operator="lessThan">
      <formula>0</formula>
    </cfRule>
    <cfRule type="cellIs" dxfId="21294" priority="938" operator="lessThan">
      <formula>-105575</formula>
    </cfRule>
  </conditionalFormatting>
  <conditionalFormatting sqref="BB41">
    <cfRule type="cellIs" dxfId="21293" priority="935" operator="lessThan">
      <formula>0</formula>
    </cfRule>
    <cfRule type="cellIs" dxfId="21292" priority="936" operator="lessThan">
      <formula>-105575</formula>
    </cfRule>
  </conditionalFormatting>
  <conditionalFormatting sqref="BB152:BB155">
    <cfRule type="cellIs" dxfId="21291" priority="933" operator="lessThan">
      <formula>0</formula>
    </cfRule>
    <cfRule type="cellIs" dxfId="21290" priority="934" operator="lessThan">
      <formula>-105575</formula>
    </cfRule>
  </conditionalFormatting>
  <conditionalFormatting sqref="BB152:BB155">
    <cfRule type="cellIs" dxfId="21289" priority="931" operator="lessThan">
      <formula>0</formula>
    </cfRule>
    <cfRule type="cellIs" dxfId="21288" priority="932" operator="lessThan">
      <formula>-105575</formula>
    </cfRule>
  </conditionalFormatting>
  <conditionalFormatting sqref="BB152:BB155">
    <cfRule type="cellIs" dxfId="21287" priority="929" operator="lessThan">
      <formula>0</formula>
    </cfRule>
    <cfRule type="cellIs" dxfId="21286" priority="930" operator="lessThan">
      <formula>-105575</formula>
    </cfRule>
  </conditionalFormatting>
  <conditionalFormatting sqref="BB157:BB158">
    <cfRule type="cellIs" dxfId="21285" priority="927" operator="lessThan">
      <formula>0</formula>
    </cfRule>
    <cfRule type="cellIs" dxfId="21284" priority="928" operator="lessThan">
      <formula>-105575</formula>
    </cfRule>
  </conditionalFormatting>
  <conditionalFormatting sqref="BB157:BB158">
    <cfRule type="cellIs" dxfId="21283" priority="925" operator="lessThan">
      <formula>0</formula>
    </cfRule>
    <cfRule type="cellIs" dxfId="21282" priority="926" operator="lessThan">
      <formula>-105575</formula>
    </cfRule>
  </conditionalFormatting>
  <conditionalFormatting sqref="BB157:BB158">
    <cfRule type="cellIs" dxfId="21281" priority="923" operator="lessThan">
      <formula>0</formula>
    </cfRule>
    <cfRule type="cellIs" dxfId="21280" priority="924" operator="lessThan">
      <formula>-105575</formula>
    </cfRule>
  </conditionalFormatting>
  <conditionalFormatting sqref="BB160:BB161">
    <cfRule type="cellIs" dxfId="21279" priority="921" operator="lessThan">
      <formula>0</formula>
    </cfRule>
    <cfRule type="cellIs" dxfId="21278" priority="922" operator="lessThan">
      <formula>-105575</formula>
    </cfRule>
  </conditionalFormatting>
  <conditionalFormatting sqref="BB160:BB161">
    <cfRule type="cellIs" dxfId="21277" priority="919" operator="lessThan">
      <formula>0</formula>
    </cfRule>
    <cfRule type="cellIs" dxfId="21276" priority="920" operator="lessThan">
      <formula>-105575</formula>
    </cfRule>
  </conditionalFormatting>
  <conditionalFormatting sqref="BB160:BB161">
    <cfRule type="cellIs" dxfId="21275" priority="917" operator="lessThan">
      <formula>0</formula>
    </cfRule>
    <cfRule type="cellIs" dxfId="21274" priority="918" operator="lessThan">
      <formula>-105575</formula>
    </cfRule>
  </conditionalFormatting>
  <conditionalFormatting sqref="BB164:BB167">
    <cfRule type="cellIs" dxfId="21273" priority="915" operator="lessThan">
      <formula>0</formula>
    </cfRule>
    <cfRule type="cellIs" dxfId="21272" priority="916" operator="lessThan">
      <formula>-105575</formula>
    </cfRule>
  </conditionalFormatting>
  <conditionalFormatting sqref="BB164:BB167">
    <cfRule type="cellIs" dxfId="21271" priority="913" operator="lessThan">
      <formula>0</formula>
    </cfRule>
    <cfRule type="cellIs" dxfId="21270" priority="914" operator="lessThan">
      <formula>-105575</formula>
    </cfRule>
  </conditionalFormatting>
  <conditionalFormatting sqref="BB164:BB167">
    <cfRule type="cellIs" dxfId="21269" priority="911" operator="lessThan">
      <formula>0</formula>
    </cfRule>
    <cfRule type="cellIs" dxfId="21268" priority="912" operator="lessThan">
      <formula>-105575</formula>
    </cfRule>
  </conditionalFormatting>
  <conditionalFormatting sqref="BB169:BB177">
    <cfRule type="cellIs" dxfId="21267" priority="909" operator="lessThan">
      <formula>0</formula>
    </cfRule>
    <cfRule type="cellIs" dxfId="21266" priority="910" operator="lessThan">
      <formula>-105575</formula>
    </cfRule>
  </conditionalFormatting>
  <conditionalFormatting sqref="BB169:BB177">
    <cfRule type="cellIs" dxfId="21265" priority="907" operator="lessThan">
      <formula>0</formula>
    </cfRule>
    <cfRule type="cellIs" dxfId="21264" priority="908" operator="lessThan">
      <formula>-105575</formula>
    </cfRule>
  </conditionalFormatting>
  <conditionalFormatting sqref="BB169:BB177">
    <cfRule type="cellIs" dxfId="21263" priority="905" operator="lessThan">
      <formula>0</formula>
    </cfRule>
    <cfRule type="cellIs" dxfId="21262" priority="906" operator="lessThan">
      <formula>-105575</formula>
    </cfRule>
  </conditionalFormatting>
  <conditionalFormatting sqref="BB179:BB180">
    <cfRule type="cellIs" dxfId="21261" priority="903" operator="lessThan">
      <formula>0</formula>
    </cfRule>
    <cfRule type="cellIs" dxfId="21260" priority="904" operator="lessThan">
      <formula>-105575</formula>
    </cfRule>
  </conditionalFormatting>
  <conditionalFormatting sqref="BB179:BB180">
    <cfRule type="cellIs" dxfId="21259" priority="901" operator="lessThan">
      <formula>0</formula>
    </cfRule>
    <cfRule type="cellIs" dxfId="21258" priority="902" operator="lessThan">
      <formula>-105575</formula>
    </cfRule>
  </conditionalFormatting>
  <conditionalFormatting sqref="BB179:BB180">
    <cfRule type="cellIs" dxfId="21257" priority="899" operator="lessThan">
      <formula>0</formula>
    </cfRule>
    <cfRule type="cellIs" dxfId="21256" priority="900" operator="lessThan">
      <formula>-105575</formula>
    </cfRule>
  </conditionalFormatting>
  <conditionalFormatting sqref="BB183:BB189">
    <cfRule type="cellIs" dxfId="21255" priority="897" operator="lessThan">
      <formula>0</formula>
    </cfRule>
    <cfRule type="cellIs" dxfId="21254" priority="898" operator="lessThan">
      <formula>-105575</formula>
    </cfRule>
  </conditionalFormatting>
  <conditionalFormatting sqref="BB183:BB189">
    <cfRule type="cellIs" dxfId="21253" priority="895" operator="lessThan">
      <formula>0</formula>
    </cfRule>
    <cfRule type="cellIs" dxfId="21252" priority="896" operator="lessThan">
      <formula>-105575</formula>
    </cfRule>
  </conditionalFormatting>
  <conditionalFormatting sqref="BB183:BB189">
    <cfRule type="cellIs" dxfId="21251" priority="893" operator="lessThan">
      <formula>0</formula>
    </cfRule>
    <cfRule type="cellIs" dxfId="21250" priority="894" operator="lessThan">
      <formula>-105575</formula>
    </cfRule>
  </conditionalFormatting>
  <conditionalFormatting sqref="BB191:BB192">
    <cfRule type="cellIs" dxfId="21249" priority="891" operator="lessThan">
      <formula>0</formula>
    </cfRule>
    <cfRule type="cellIs" dxfId="21248" priority="892" operator="lessThan">
      <formula>-105575</formula>
    </cfRule>
  </conditionalFormatting>
  <conditionalFormatting sqref="BB191:BB192">
    <cfRule type="cellIs" dxfId="21247" priority="889" operator="lessThan">
      <formula>0</formula>
    </cfRule>
    <cfRule type="cellIs" dxfId="21246" priority="890" operator="lessThan">
      <formula>-105575</formula>
    </cfRule>
  </conditionalFormatting>
  <conditionalFormatting sqref="BB191:BB192">
    <cfRule type="cellIs" dxfId="21245" priority="887" operator="lessThan">
      <formula>0</formula>
    </cfRule>
    <cfRule type="cellIs" dxfId="21244" priority="888" operator="lessThan">
      <formula>-105575</formula>
    </cfRule>
  </conditionalFormatting>
  <conditionalFormatting sqref="BB194:BB195">
    <cfRule type="cellIs" dxfId="21243" priority="885" operator="lessThan">
      <formula>0</formula>
    </cfRule>
    <cfRule type="cellIs" dxfId="21242" priority="886" operator="lessThan">
      <formula>-105575</formula>
    </cfRule>
  </conditionalFormatting>
  <conditionalFormatting sqref="BB194:BB195">
    <cfRule type="cellIs" dxfId="21241" priority="883" operator="lessThan">
      <formula>0</formula>
    </cfRule>
    <cfRule type="cellIs" dxfId="21240" priority="884" operator="lessThan">
      <formula>-105575</formula>
    </cfRule>
  </conditionalFormatting>
  <conditionalFormatting sqref="BB194:BB195">
    <cfRule type="cellIs" dxfId="21239" priority="881" operator="lessThan">
      <formula>0</formula>
    </cfRule>
    <cfRule type="cellIs" dxfId="21238" priority="882" operator="lessThan">
      <formula>-105575</formula>
    </cfRule>
  </conditionalFormatting>
  <conditionalFormatting sqref="BB199:BB202">
    <cfRule type="cellIs" dxfId="21237" priority="879" operator="lessThan">
      <formula>0</formula>
    </cfRule>
    <cfRule type="cellIs" dxfId="21236" priority="880" operator="lessThan">
      <formula>-105575</formula>
    </cfRule>
  </conditionalFormatting>
  <conditionalFormatting sqref="BB199:BB202">
    <cfRule type="cellIs" dxfId="21235" priority="877" operator="lessThan">
      <formula>0</formula>
    </cfRule>
    <cfRule type="cellIs" dxfId="21234" priority="878" operator="lessThan">
      <formula>-105575</formula>
    </cfRule>
  </conditionalFormatting>
  <conditionalFormatting sqref="BB199:BB202">
    <cfRule type="cellIs" dxfId="21233" priority="875" operator="lessThan">
      <formula>0</formula>
    </cfRule>
    <cfRule type="cellIs" dxfId="21232" priority="876" operator="lessThan">
      <formula>-105575</formula>
    </cfRule>
  </conditionalFormatting>
  <conditionalFormatting sqref="BB204:BB208">
    <cfRule type="cellIs" dxfId="21231" priority="873" operator="lessThan">
      <formula>0</formula>
    </cfRule>
    <cfRule type="cellIs" dxfId="21230" priority="874" operator="lessThan">
      <formula>-105575</formula>
    </cfRule>
  </conditionalFormatting>
  <conditionalFormatting sqref="BB204:BB208">
    <cfRule type="cellIs" dxfId="21229" priority="871" operator="lessThan">
      <formula>0</formula>
    </cfRule>
    <cfRule type="cellIs" dxfId="21228" priority="872" operator="lessThan">
      <formula>-105575</formula>
    </cfRule>
  </conditionalFormatting>
  <conditionalFormatting sqref="BB204:BB208">
    <cfRule type="cellIs" dxfId="21227" priority="869" operator="lessThan">
      <formula>0</formula>
    </cfRule>
    <cfRule type="cellIs" dxfId="21226" priority="870" operator="lessThan">
      <formula>-105575</formula>
    </cfRule>
  </conditionalFormatting>
  <conditionalFormatting sqref="BB210:BB211">
    <cfRule type="cellIs" dxfId="21225" priority="867" operator="lessThan">
      <formula>0</formula>
    </cfRule>
    <cfRule type="cellIs" dxfId="21224" priority="868" operator="lessThan">
      <formula>-105575</formula>
    </cfRule>
  </conditionalFormatting>
  <conditionalFormatting sqref="BB210:BB211">
    <cfRule type="cellIs" dxfId="21223" priority="865" operator="lessThan">
      <formula>0</formula>
    </cfRule>
    <cfRule type="cellIs" dxfId="21222" priority="866" operator="lessThan">
      <formula>-105575</formula>
    </cfRule>
  </conditionalFormatting>
  <conditionalFormatting sqref="BB210:BB211">
    <cfRule type="cellIs" dxfId="21221" priority="863" operator="lessThan">
      <formula>0</formula>
    </cfRule>
    <cfRule type="cellIs" dxfId="21220" priority="864" operator="lessThan">
      <formula>-105575</formula>
    </cfRule>
  </conditionalFormatting>
  <conditionalFormatting sqref="BB214:BB219">
    <cfRule type="cellIs" dxfId="21219" priority="861" operator="lessThan">
      <formula>0</formula>
    </cfRule>
    <cfRule type="cellIs" dxfId="21218" priority="862" operator="lessThan">
      <formula>-105575</formula>
    </cfRule>
  </conditionalFormatting>
  <conditionalFormatting sqref="BB214:BB219">
    <cfRule type="cellIs" dxfId="21217" priority="859" operator="lessThan">
      <formula>0</formula>
    </cfRule>
    <cfRule type="cellIs" dxfId="21216" priority="860" operator="lessThan">
      <formula>-105575</formula>
    </cfRule>
  </conditionalFormatting>
  <conditionalFormatting sqref="BB214:BB219">
    <cfRule type="cellIs" dxfId="21215" priority="857" operator="lessThan">
      <formula>0</formula>
    </cfRule>
    <cfRule type="cellIs" dxfId="21214" priority="858" operator="lessThan">
      <formula>-105575</formula>
    </cfRule>
  </conditionalFormatting>
  <conditionalFormatting sqref="BB222:BB224">
    <cfRule type="cellIs" dxfId="21213" priority="855" operator="lessThan">
      <formula>0</formula>
    </cfRule>
    <cfRule type="cellIs" dxfId="21212" priority="856" operator="lessThan">
      <formula>-105575</formula>
    </cfRule>
  </conditionalFormatting>
  <conditionalFormatting sqref="BB222:BB224">
    <cfRule type="cellIs" dxfId="21211" priority="853" operator="lessThan">
      <formula>0</formula>
    </cfRule>
    <cfRule type="cellIs" dxfId="21210" priority="854" operator="lessThan">
      <formula>-105575</formula>
    </cfRule>
  </conditionalFormatting>
  <conditionalFormatting sqref="BB222:BB224">
    <cfRule type="cellIs" dxfId="21209" priority="851" operator="lessThan">
      <formula>0</formula>
    </cfRule>
    <cfRule type="cellIs" dxfId="21208" priority="852" operator="lessThan">
      <formula>-105575</formula>
    </cfRule>
  </conditionalFormatting>
  <conditionalFormatting sqref="BB227:BB230">
    <cfRule type="cellIs" dxfId="21207" priority="849" operator="lessThan">
      <formula>0</formula>
    </cfRule>
    <cfRule type="cellIs" dxfId="21206" priority="850" operator="lessThan">
      <formula>-105575</formula>
    </cfRule>
  </conditionalFormatting>
  <conditionalFormatting sqref="BB227:BB230">
    <cfRule type="cellIs" dxfId="21205" priority="847" operator="lessThan">
      <formula>0</formula>
    </cfRule>
    <cfRule type="cellIs" dxfId="21204" priority="848" operator="lessThan">
      <formula>-105575</formula>
    </cfRule>
  </conditionalFormatting>
  <conditionalFormatting sqref="BB227:BB230">
    <cfRule type="cellIs" dxfId="21203" priority="845" operator="lessThan">
      <formula>0</formula>
    </cfRule>
    <cfRule type="cellIs" dxfId="21202" priority="846" operator="lessThan">
      <formula>-105575</formula>
    </cfRule>
  </conditionalFormatting>
  <conditionalFormatting sqref="BB246:BB249">
    <cfRule type="cellIs" dxfId="21201" priority="843" operator="lessThan">
      <formula>0</formula>
    </cfRule>
    <cfRule type="cellIs" dxfId="21200" priority="844" operator="lessThan">
      <formula>-105575</formula>
    </cfRule>
  </conditionalFormatting>
  <conditionalFormatting sqref="BB246:BB249">
    <cfRule type="cellIs" dxfId="21199" priority="841" operator="lessThan">
      <formula>0</formula>
    </cfRule>
    <cfRule type="cellIs" dxfId="21198" priority="842" operator="lessThan">
      <formula>-105575</formula>
    </cfRule>
  </conditionalFormatting>
  <conditionalFormatting sqref="BB246:BB249">
    <cfRule type="cellIs" dxfId="21197" priority="839" operator="lessThan">
      <formula>0</formula>
    </cfRule>
    <cfRule type="cellIs" dxfId="21196" priority="840" operator="lessThan">
      <formula>-105575</formula>
    </cfRule>
  </conditionalFormatting>
  <conditionalFormatting sqref="BB246:BB249">
    <cfRule type="cellIs" dxfId="21195" priority="837" operator="lessThan">
      <formula>0</formula>
    </cfRule>
    <cfRule type="cellIs" dxfId="21194" priority="838" operator="lessThan">
      <formula>-105575</formula>
    </cfRule>
  </conditionalFormatting>
  <conditionalFormatting sqref="BB246:BB249">
    <cfRule type="cellIs" dxfId="21193" priority="835" operator="lessThan">
      <formula>0</formula>
    </cfRule>
    <cfRule type="cellIs" dxfId="21192" priority="836" operator="lessThan">
      <formula>-105575</formula>
    </cfRule>
  </conditionalFormatting>
  <conditionalFormatting sqref="BB246:BB249">
    <cfRule type="cellIs" dxfId="21191" priority="833" operator="lessThan">
      <formula>0</formula>
    </cfRule>
    <cfRule type="cellIs" dxfId="21190" priority="834" operator="lessThan">
      <formula>-105575</formula>
    </cfRule>
  </conditionalFormatting>
  <conditionalFormatting sqref="BB246:BB249">
    <cfRule type="cellIs" dxfId="21189" priority="831" operator="lessThan">
      <formula>0</formula>
    </cfRule>
    <cfRule type="cellIs" dxfId="21188" priority="832" operator="lessThan">
      <formula>-105575</formula>
    </cfRule>
  </conditionalFormatting>
  <conditionalFormatting sqref="BB246:BB249">
    <cfRule type="cellIs" dxfId="21187" priority="829" operator="lessThan">
      <formula>0</formula>
    </cfRule>
    <cfRule type="cellIs" dxfId="21186" priority="830" operator="lessThan">
      <formula>-105575</formula>
    </cfRule>
  </conditionalFormatting>
  <conditionalFormatting sqref="BB246:BB249">
    <cfRule type="cellIs" dxfId="21185" priority="827" operator="lessThan">
      <formula>0</formula>
    </cfRule>
    <cfRule type="cellIs" dxfId="21184" priority="828" operator="lessThan">
      <formula>-105575</formula>
    </cfRule>
  </conditionalFormatting>
  <conditionalFormatting sqref="BB251:BB253">
    <cfRule type="cellIs" dxfId="21183" priority="825" operator="lessThan">
      <formula>0</formula>
    </cfRule>
    <cfRule type="cellIs" dxfId="21182" priority="826" operator="lessThan">
      <formula>-105575</formula>
    </cfRule>
  </conditionalFormatting>
  <conditionalFormatting sqref="BB251:BB253">
    <cfRule type="cellIs" dxfId="21181" priority="823" operator="lessThan">
      <formula>0</formula>
    </cfRule>
    <cfRule type="cellIs" dxfId="21180" priority="824" operator="lessThan">
      <formula>-105575</formula>
    </cfRule>
  </conditionalFormatting>
  <conditionalFormatting sqref="BB251:BB253">
    <cfRule type="cellIs" dxfId="21179" priority="821" operator="lessThan">
      <formula>0</formula>
    </cfRule>
    <cfRule type="cellIs" dxfId="21178" priority="822" operator="lessThan">
      <formula>-105575</formula>
    </cfRule>
  </conditionalFormatting>
  <conditionalFormatting sqref="BB251:BB253">
    <cfRule type="cellIs" dxfId="21177" priority="819" operator="lessThan">
      <formula>0</formula>
    </cfRule>
    <cfRule type="cellIs" dxfId="21176" priority="820" operator="lessThan">
      <formula>-105575</formula>
    </cfRule>
  </conditionalFormatting>
  <conditionalFormatting sqref="BB251:BB253">
    <cfRule type="cellIs" dxfId="21175" priority="817" operator="lessThan">
      <formula>0</formula>
    </cfRule>
    <cfRule type="cellIs" dxfId="21174" priority="818" operator="lessThan">
      <formula>-105575</formula>
    </cfRule>
  </conditionalFormatting>
  <conditionalFormatting sqref="BB251:BB253">
    <cfRule type="cellIs" dxfId="21173" priority="815" operator="lessThan">
      <formula>0</formula>
    </cfRule>
    <cfRule type="cellIs" dxfId="21172" priority="816" operator="lessThan">
      <formula>-105575</formula>
    </cfRule>
  </conditionalFormatting>
  <conditionalFormatting sqref="BB251:BB253">
    <cfRule type="cellIs" dxfId="21171" priority="813" operator="lessThan">
      <formula>0</formula>
    </cfRule>
    <cfRule type="cellIs" dxfId="21170" priority="814" operator="lessThan">
      <formula>-105575</formula>
    </cfRule>
  </conditionalFormatting>
  <conditionalFormatting sqref="BB251:BB253">
    <cfRule type="cellIs" dxfId="21169" priority="811" operator="lessThan">
      <formula>0</formula>
    </cfRule>
    <cfRule type="cellIs" dxfId="21168" priority="812" operator="lessThan">
      <formula>-105575</formula>
    </cfRule>
  </conditionalFormatting>
  <conditionalFormatting sqref="BB251:BB253">
    <cfRule type="cellIs" dxfId="21167" priority="809" operator="lessThan">
      <formula>0</formula>
    </cfRule>
    <cfRule type="cellIs" dxfId="21166" priority="810" operator="lessThan">
      <formula>-105575</formula>
    </cfRule>
  </conditionalFormatting>
  <conditionalFormatting sqref="BB255:BB257">
    <cfRule type="cellIs" dxfId="21165" priority="807" operator="lessThan">
      <formula>0</formula>
    </cfRule>
    <cfRule type="cellIs" dxfId="21164" priority="808" operator="lessThan">
      <formula>-105575</formula>
    </cfRule>
  </conditionalFormatting>
  <conditionalFormatting sqref="BB255:BB257">
    <cfRule type="cellIs" dxfId="21163" priority="805" operator="lessThan">
      <formula>0</formula>
    </cfRule>
    <cfRule type="cellIs" dxfId="21162" priority="806" operator="lessThan">
      <formula>-105575</formula>
    </cfRule>
  </conditionalFormatting>
  <conditionalFormatting sqref="BB255:BB257">
    <cfRule type="cellIs" dxfId="21161" priority="803" operator="lessThan">
      <formula>0</formula>
    </cfRule>
    <cfRule type="cellIs" dxfId="21160" priority="804" operator="lessThan">
      <formula>-105575</formula>
    </cfRule>
  </conditionalFormatting>
  <conditionalFormatting sqref="BB255:BB257">
    <cfRule type="cellIs" dxfId="21159" priority="801" operator="lessThan">
      <formula>0</formula>
    </cfRule>
    <cfRule type="cellIs" dxfId="21158" priority="802" operator="lessThan">
      <formula>-105575</formula>
    </cfRule>
  </conditionalFormatting>
  <conditionalFormatting sqref="BB255:BB257">
    <cfRule type="cellIs" dxfId="21157" priority="799" operator="lessThan">
      <formula>0</formula>
    </cfRule>
    <cfRule type="cellIs" dxfId="21156" priority="800" operator="lessThan">
      <formula>-105575</formula>
    </cfRule>
  </conditionalFormatting>
  <conditionalFormatting sqref="BB255:BB257">
    <cfRule type="cellIs" dxfId="21155" priority="797" operator="lessThan">
      <formula>0</formula>
    </cfRule>
    <cfRule type="cellIs" dxfId="21154" priority="798" operator="lessThan">
      <formula>-105575</formula>
    </cfRule>
  </conditionalFormatting>
  <conditionalFormatting sqref="BB255:BB257">
    <cfRule type="cellIs" dxfId="21153" priority="795" operator="lessThan">
      <formula>0</formula>
    </cfRule>
    <cfRule type="cellIs" dxfId="21152" priority="796" operator="lessThan">
      <formula>-105575</formula>
    </cfRule>
  </conditionalFormatting>
  <conditionalFormatting sqref="BB255:BB257">
    <cfRule type="cellIs" dxfId="21151" priority="793" operator="lessThan">
      <formula>0</formula>
    </cfRule>
    <cfRule type="cellIs" dxfId="21150" priority="794" operator="lessThan">
      <formula>-105575</formula>
    </cfRule>
  </conditionalFormatting>
  <conditionalFormatting sqref="BB255:BB257">
    <cfRule type="cellIs" dxfId="21149" priority="791" operator="lessThan">
      <formula>0</formula>
    </cfRule>
    <cfRule type="cellIs" dxfId="21148" priority="792" operator="lessThan">
      <formula>-105575</formula>
    </cfRule>
  </conditionalFormatting>
  <conditionalFormatting sqref="BB260:BB262">
    <cfRule type="cellIs" dxfId="21147" priority="789" operator="lessThan">
      <formula>0</formula>
    </cfRule>
    <cfRule type="cellIs" dxfId="21146" priority="790" operator="lessThan">
      <formula>-105575</formula>
    </cfRule>
  </conditionalFormatting>
  <conditionalFormatting sqref="BB260:BB262">
    <cfRule type="cellIs" dxfId="21145" priority="787" operator="lessThan">
      <formula>0</formula>
    </cfRule>
    <cfRule type="cellIs" dxfId="21144" priority="788" operator="lessThan">
      <formula>-105575</formula>
    </cfRule>
  </conditionalFormatting>
  <conditionalFormatting sqref="BB260:BB262">
    <cfRule type="cellIs" dxfId="21143" priority="785" operator="lessThan">
      <formula>0</formula>
    </cfRule>
    <cfRule type="cellIs" dxfId="21142" priority="786" operator="lessThan">
      <formula>-105575</formula>
    </cfRule>
  </conditionalFormatting>
  <conditionalFormatting sqref="BB260:BB262">
    <cfRule type="cellIs" dxfId="21141" priority="783" operator="lessThan">
      <formula>0</formula>
    </cfRule>
    <cfRule type="cellIs" dxfId="21140" priority="784" operator="lessThan">
      <formula>-105575</formula>
    </cfRule>
  </conditionalFormatting>
  <conditionalFormatting sqref="BB260:BB262">
    <cfRule type="cellIs" dxfId="21139" priority="781" operator="lessThan">
      <formula>0</formula>
    </cfRule>
    <cfRule type="cellIs" dxfId="21138" priority="782" operator="lessThan">
      <formula>-105575</formula>
    </cfRule>
  </conditionalFormatting>
  <conditionalFormatting sqref="BB260:BB262">
    <cfRule type="cellIs" dxfId="21137" priority="779" operator="lessThan">
      <formula>0</formula>
    </cfRule>
    <cfRule type="cellIs" dxfId="21136" priority="780" operator="lessThan">
      <formula>-105575</formula>
    </cfRule>
  </conditionalFormatting>
  <conditionalFormatting sqref="BB260:BB262">
    <cfRule type="cellIs" dxfId="21135" priority="777" operator="lessThan">
      <formula>0</formula>
    </cfRule>
    <cfRule type="cellIs" dxfId="21134" priority="778" operator="lessThan">
      <formula>-105575</formula>
    </cfRule>
  </conditionalFormatting>
  <conditionalFormatting sqref="BB260:BB262">
    <cfRule type="cellIs" dxfId="21133" priority="775" operator="lessThan">
      <formula>0</formula>
    </cfRule>
    <cfRule type="cellIs" dxfId="21132" priority="776" operator="lessThan">
      <formula>-105575</formula>
    </cfRule>
  </conditionalFormatting>
  <conditionalFormatting sqref="BB260:BB262">
    <cfRule type="cellIs" dxfId="21131" priority="773" operator="lessThan">
      <formula>0</formula>
    </cfRule>
    <cfRule type="cellIs" dxfId="21130" priority="774" operator="lessThan">
      <formula>-105575</formula>
    </cfRule>
  </conditionalFormatting>
  <conditionalFormatting sqref="BB264:BB267">
    <cfRule type="cellIs" dxfId="21129" priority="771" operator="lessThan">
      <formula>0</formula>
    </cfRule>
    <cfRule type="cellIs" dxfId="21128" priority="772" operator="lessThan">
      <formula>-105575</formula>
    </cfRule>
  </conditionalFormatting>
  <conditionalFormatting sqref="BB264:BB267">
    <cfRule type="cellIs" dxfId="21127" priority="769" operator="lessThan">
      <formula>0</formula>
    </cfRule>
    <cfRule type="cellIs" dxfId="21126" priority="770" operator="lessThan">
      <formula>-105575</formula>
    </cfRule>
  </conditionalFormatting>
  <conditionalFormatting sqref="BB264:BB267">
    <cfRule type="cellIs" dxfId="21125" priority="767" operator="lessThan">
      <formula>0</formula>
    </cfRule>
    <cfRule type="cellIs" dxfId="21124" priority="768" operator="lessThan">
      <formula>-105575</formula>
    </cfRule>
  </conditionalFormatting>
  <conditionalFormatting sqref="BB264:BB267">
    <cfRule type="cellIs" dxfId="21123" priority="765" operator="lessThan">
      <formula>0</formula>
    </cfRule>
    <cfRule type="cellIs" dxfId="21122" priority="766" operator="lessThan">
      <formula>-105575</formula>
    </cfRule>
  </conditionalFormatting>
  <conditionalFormatting sqref="BB264:BB267">
    <cfRule type="cellIs" dxfId="21121" priority="763" operator="lessThan">
      <formula>0</formula>
    </cfRule>
    <cfRule type="cellIs" dxfId="21120" priority="764" operator="lessThan">
      <formula>-105575</formula>
    </cfRule>
  </conditionalFormatting>
  <conditionalFormatting sqref="BB264:BB267">
    <cfRule type="cellIs" dxfId="21119" priority="761" operator="lessThan">
      <formula>0</formula>
    </cfRule>
    <cfRule type="cellIs" dxfId="21118" priority="762" operator="lessThan">
      <formula>-105575</formula>
    </cfRule>
  </conditionalFormatting>
  <conditionalFormatting sqref="BB264:BB267">
    <cfRule type="cellIs" dxfId="21117" priority="759" operator="lessThan">
      <formula>0</formula>
    </cfRule>
    <cfRule type="cellIs" dxfId="21116" priority="760" operator="lessThan">
      <formula>-105575</formula>
    </cfRule>
  </conditionalFormatting>
  <conditionalFormatting sqref="BB264:BB267">
    <cfRule type="cellIs" dxfId="21115" priority="757" operator="lessThan">
      <formula>0</formula>
    </cfRule>
    <cfRule type="cellIs" dxfId="21114" priority="758" operator="lessThan">
      <formula>-105575</formula>
    </cfRule>
  </conditionalFormatting>
  <conditionalFormatting sqref="BB264:BB267">
    <cfRule type="cellIs" dxfId="21113" priority="755" operator="lessThan">
      <formula>0</formula>
    </cfRule>
    <cfRule type="cellIs" dxfId="21112" priority="756" operator="lessThan">
      <formula>-105575</formula>
    </cfRule>
  </conditionalFormatting>
  <conditionalFormatting sqref="BB270:BB272">
    <cfRule type="cellIs" dxfId="21111" priority="753" operator="lessThan">
      <formula>0</formula>
    </cfRule>
    <cfRule type="cellIs" dxfId="21110" priority="754" operator="lessThan">
      <formula>-105575</formula>
    </cfRule>
  </conditionalFormatting>
  <conditionalFormatting sqref="BB270:BB272">
    <cfRule type="cellIs" dxfId="21109" priority="751" operator="lessThan">
      <formula>0</formula>
    </cfRule>
    <cfRule type="cellIs" dxfId="21108" priority="752" operator="lessThan">
      <formula>-105575</formula>
    </cfRule>
  </conditionalFormatting>
  <conditionalFormatting sqref="BB270:BB272">
    <cfRule type="cellIs" dxfId="21107" priority="749" operator="lessThan">
      <formula>0</formula>
    </cfRule>
    <cfRule type="cellIs" dxfId="21106" priority="750" operator="lessThan">
      <formula>-105575</formula>
    </cfRule>
  </conditionalFormatting>
  <conditionalFormatting sqref="BB270:BB272">
    <cfRule type="cellIs" dxfId="21105" priority="747" operator="lessThan">
      <formula>0</formula>
    </cfRule>
    <cfRule type="cellIs" dxfId="21104" priority="748" operator="lessThan">
      <formula>-105575</formula>
    </cfRule>
  </conditionalFormatting>
  <conditionalFormatting sqref="BB270:BB272">
    <cfRule type="cellIs" dxfId="21103" priority="745" operator="lessThan">
      <formula>0</formula>
    </cfRule>
    <cfRule type="cellIs" dxfId="21102" priority="746" operator="lessThan">
      <formula>-105575</formula>
    </cfRule>
  </conditionalFormatting>
  <conditionalFormatting sqref="BB270:BB272">
    <cfRule type="cellIs" dxfId="21101" priority="743" operator="lessThan">
      <formula>0</formula>
    </cfRule>
    <cfRule type="cellIs" dxfId="21100" priority="744" operator="lessThan">
      <formula>-105575</formula>
    </cfRule>
  </conditionalFormatting>
  <conditionalFormatting sqref="BB270:BB272">
    <cfRule type="cellIs" dxfId="21099" priority="741" operator="lessThan">
      <formula>0</formula>
    </cfRule>
    <cfRule type="cellIs" dxfId="21098" priority="742" operator="lessThan">
      <formula>-105575</formula>
    </cfRule>
  </conditionalFormatting>
  <conditionalFormatting sqref="BB270:BB272">
    <cfRule type="cellIs" dxfId="21097" priority="739" operator="lessThan">
      <formula>0</formula>
    </cfRule>
    <cfRule type="cellIs" dxfId="21096" priority="740" operator="lessThan">
      <formula>-105575</formula>
    </cfRule>
  </conditionalFormatting>
  <conditionalFormatting sqref="BB270:BB272">
    <cfRule type="cellIs" dxfId="21095" priority="737" operator="lessThan">
      <formula>0</formula>
    </cfRule>
    <cfRule type="cellIs" dxfId="21094" priority="738" operator="lessThan">
      <formula>-105575</formula>
    </cfRule>
  </conditionalFormatting>
  <conditionalFormatting sqref="BB274:BB275">
    <cfRule type="cellIs" dxfId="21093" priority="735" operator="lessThan">
      <formula>0</formula>
    </cfRule>
    <cfRule type="cellIs" dxfId="21092" priority="736" operator="lessThan">
      <formula>-105575</formula>
    </cfRule>
  </conditionalFormatting>
  <conditionalFormatting sqref="BB274:BB275">
    <cfRule type="cellIs" dxfId="21091" priority="733" operator="lessThan">
      <formula>0</formula>
    </cfRule>
    <cfRule type="cellIs" dxfId="21090" priority="734" operator="lessThan">
      <formula>-105575</formula>
    </cfRule>
  </conditionalFormatting>
  <conditionalFormatting sqref="BB274:BB275">
    <cfRule type="cellIs" dxfId="21089" priority="731" operator="lessThan">
      <formula>0</formula>
    </cfRule>
    <cfRule type="cellIs" dxfId="21088" priority="732" operator="lessThan">
      <formula>-105575</formula>
    </cfRule>
  </conditionalFormatting>
  <conditionalFormatting sqref="BB274:BB275">
    <cfRule type="cellIs" dxfId="21087" priority="729" operator="lessThan">
      <formula>0</formula>
    </cfRule>
    <cfRule type="cellIs" dxfId="21086" priority="730" operator="lessThan">
      <formula>-105575</formula>
    </cfRule>
  </conditionalFormatting>
  <conditionalFormatting sqref="BB274:BB275">
    <cfRule type="cellIs" dxfId="21085" priority="727" operator="lessThan">
      <formula>0</formula>
    </cfRule>
    <cfRule type="cellIs" dxfId="21084" priority="728" operator="lessThan">
      <formula>-105575</formula>
    </cfRule>
  </conditionalFormatting>
  <conditionalFormatting sqref="BB274:BB275">
    <cfRule type="cellIs" dxfId="21083" priority="725" operator="lessThan">
      <formula>0</formula>
    </cfRule>
    <cfRule type="cellIs" dxfId="21082" priority="726" operator="lessThan">
      <formula>-105575</formula>
    </cfRule>
  </conditionalFormatting>
  <conditionalFormatting sqref="BB274:BB275">
    <cfRule type="cellIs" dxfId="21081" priority="723" operator="lessThan">
      <formula>0</formula>
    </cfRule>
    <cfRule type="cellIs" dxfId="21080" priority="724" operator="lessThan">
      <formula>-105575</formula>
    </cfRule>
  </conditionalFormatting>
  <conditionalFormatting sqref="BB274:BB275">
    <cfRule type="cellIs" dxfId="21079" priority="721" operator="lessThan">
      <formula>0</formula>
    </cfRule>
    <cfRule type="cellIs" dxfId="21078" priority="722" operator="lessThan">
      <formula>-105575</formula>
    </cfRule>
  </conditionalFormatting>
  <conditionalFormatting sqref="BB274:BB275">
    <cfRule type="cellIs" dxfId="21077" priority="719" operator="lessThan">
      <formula>0</formula>
    </cfRule>
    <cfRule type="cellIs" dxfId="21076" priority="720" operator="lessThan">
      <formula>-105575</formula>
    </cfRule>
  </conditionalFormatting>
  <conditionalFormatting sqref="BB278:BB282">
    <cfRule type="cellIs" dxfId="21075" priority="717" operator="lessThan">
      <formula>0</formula>
    </cfRule>
    <cfRule type="cellIs" dxfId="21074" priority="718" operator="lessThan">
      <formula>-105575</formula>
    </cfRule>
  </conditionalFormatting>
  <conditionalFormatting sqref="BB278:BB282">
    <cfRule type="cellIs" dxfId="21073" priority="715" operator="lessThan">
      <formula>0</formula>
    </cfRule>
    <cfRule type="cellIs" dxfId="21072" priority="716" operator="lessThan">
      <formula>-105575</formula>
    </cfRule>
  </conditionalFormatting>
  <conditionalFormatting sqref="BB278:BB282">
    <cfRule type="cellIs" dxfId="21071" priority="713" operator="lessThan">
      <formula>0</formula>
    </cfRule>
    <cfRule type="cellIs" dxfId="21070" priority="714" operator="lessThan">
      <formula>-105575</formula>
    </cfRule>
  </conditionalFormatting>
  <conditionalFormatting sqref="BB278:BB282">
    <cfRule type="cellIs" dxfId="21069" priority="711" operator="lessThan">
      <formula>0</formula>
    </cfRule>
    <cfRule type="cellIs" dxfId="21068" priority="712" operator="lessThan">
      <formula>-105575</formula>
    </cfRule>
  </conditionalFormatting>
  <conditionalFormatting sqref="BB278:BB282">
    <cfRule type="cellIs" dxfId="21067" priority="709" operator="lessThan">
      <formula>0</formula>
    </cfRule>
    <cfRule type="cellIs" dxfId="21066" priority="710" operator="lessThan">
      <formula>-105575</formula>
    </cfRule>
  </conditionalFormatting>
  <conditionalFormatting sqref="BB278:BB282">
    <cfRule type="cellIs" dxfId="21065" priority="707" operator="lessThan">
      <formula>0</formula>
    </cfRule>
    <cfRule type="cellIs" dxfId="21064" priority="708" operator="lessThan">
      <formula>-105575</formula>
    </cfRule>
  </conditionalFormatting>
  <conditionalFormatting sqref="BB278:BB282">
    <cfRule type="cellIs" dxfId="21063" priority="705" operator="lessThan">
      <formula>0</formula>
    </cfRule>
    <cfRule type="cellIs" dxfId="21062" priority="706" operator="lessThan">
      <formula>-105575</formula>
    </cfRule>
  </conditionalFormatting>
  <conditionalFormatting sqref="BB278:BB282">
    <cfRule type="cellIs" dxfId="21061" priority="703" operator="lessThan">
      <formula>0</formula>
    </cfRule>
    <cfRule type="cellIs" dxfId="21060" priority="704" operator="lessThan">
      <formula>-105575</formula>
    </cfRule>
  </conditionalFormatting>
  <conditionalFormatting sqref="BB278:BB282">
    <cfRule type="cellIs" dxfId="21059" priority="701" operator="lessThan">
      <formula>0</formula>
    </cfRule>
    <cfRule type="cellIs" dxfId="21058" priority="702" operator="lessThan">
      <formula>-105575</formula>
    </cfRule>
  </conditionalFormatting>
  <conditionalFormatting sqref="BB285:BB288">
    <cfRule type="cellIs" dxfId="21057" priority="699" operator="lessThan">
      <formula>0</formula>
    </cfRule>
    <cfRule type="cellIs" dxfId="21056" priority="700" operator="lessThan">
      <formula>-105575</formula>
    </cfRule>
  </conditionalFormatting>
  <conditionalFormatting sqref="BB285:BB288">
    <cfRule type="cellIs" dxfId="21055" priority="697" operator="lessThan">
      <formula>0</formula>
    </cfRule>
    <cfRule type="cellIs" dxfId="21054" priority="698" operator="lessThan">
      <formula>-105575</formula>
    </cfRule>
  </conditionalFormatting>
  <conditionalFormatting sqref="BB285:BB288">
    <cfRule type="cellIs" dxfId="21053" priority="695" operator="lessThan">
      <formula>0</formula>
    </cfRule>
    <cfRule type="cellIs" dxfId="21052" priority="696" operator="lessThan">
      <formula>-105575</formula>
    </cfRule>
  </conditionalFormatting>
  <conditionalFormatting sqref="BB285:BB288">
    <cfRule type="cellIs" dxfId="21051" priority="693" operator="lessThan">
      <formula>0</formula>
    </cfRule>
    <cfRule type="cellIs" dxfId="21050" priority="694" operator="lessThan">
      <formula>-105575</formula>
    </cfRule>
  </conditionalFormatting>
  <conditionalFormatting sqref="BB285:BB288">
    <cfRule type="cellIs" dxfId="21049" priority="691" operator="lessThan">
      <formula>0</formula>
    </cfRule>
    <cfRule type="cellIs" dxfId="21048" priority="692" operator="lessThan">
      <formula>-105575</formula>
    </cfRule>
  </conditionalFormatting>
  <conditionalFormatting sqref="BB285:BB288">
    <cfRule type="cellIs" dxfId="21047" priority="689" operator="lessThan">
      <formula>0</formula>
    </cfRule>
    <cfRule type="cellIs" dxfId="21046" priority="690" operator="lessThan">
      <formula>-105575</formula>
    </cfRule>
  </conditionalFormatting>
  <conditionalFormatting sqref="BB285:BB288">
    <cfRule type="cellIs" dxfId="21045" priority="687" operator="lessThan">
      <formula>0</formula>
    </cfRule>
    <cfRule type="cellIs" dxfId="21044" priority="688" operator="lessThan">
      <formula>-105575</formula>
    </cfRule>
  </conditionalFormatting>
  <conditionalFormatting sqref="BB285:BB288">
    <cfRule type="cellIs" dxfId="21043" priority="685" operator="lessThan">
      <formula>0</formula>
    </cfRule>
    <cfRule type="cellIs" dxfId="21042" priority="686" operator="lessThan">
      <formula>-105575</formula>
    </cfRule>
  </conditionalFormatting>
  <conditionalFormatting sqref="BB285:BB288">
    <cfRule type="cellIs" dxfId="21041" priority="683" operator="lessThan">
      <formula>0</formula>
    </cfRule>
    <cfRule type="cellIs" dxfId="21040" priority="684" operator="lessThan">
      <formula>-105575</formula>
    </cfRule>
  </conditionalFormatting>
  <conditionalFormatting sqref="BB203 BB220:BB221 BB235:BB243 BB231:BB233 BB212:BB213 BB225:BB226">
    <cfRule type="cellIs" dxfId="21039" priority="681" operator="lessThan">
      <formula>0</formula>
    </cfRule>
    <cfRule type="cellIs" dxfId="21038" priority="682" operator="lessThan">
      <formula>-105575</formula>
    </cfRule>
  </conditionalFormatting>
  <conditionalFormatting sqref="BB220 BB212:BB213 BB235:BB238 BB240:BB243 BB225:BB226 BB231:BB233">
    <cfRule type="cellIs" dxfId="21037" priority="679" operator="lessThan">
      <formula>0</formula>
    </cfRule>
    <cfRule type="cellIs" dxfId="21036" priority="680" operator="lessThan">
      <formula>-105575</formula>
    </cfRule>
  </conditionalFormatting>
  <conditionalFormatting sqref="BB220:BB221 BB243 BB226 BB231:BB236 BB238:BB241 BB203 BB213">
    <cfRule type="cellIs" dxfId="21035" priority="677" operator="lessThan">
      <formula>0</formula>
    </cfRule>
    <cfRule type="cellIs" dxfId="21034" priority="678" operator="lessThan">
      <formula>-105575</formula>
    </cfRule>
  </conditionalFormatting>
  <conditionalFormatting sqref="BB235:BB243 BB231:BB233 BB220 BB212:BB213 BB225:BB226">
    <cfRule type="cellIs" dxfId="21033" priority="675" operator="lessThan">
      <formula>0</formula>
    </cfRule>
    <cfRule type="cellIs" dxfId="21032" priority="676" operator="lessThan">
      <formula>-105575</formula>
    </cfRule>
  </conditionalFormatting>
  <conditionalFormatting sqref="BB220:BB221 BB237:BB243 BB203 BB231:BB235 BB212:BB213 BB225:BB226">
    <cfRule type="cellIs" dxfId="21031" priority="673" operator="lessThan">
      <formula>0</formula>
    </cfRule>
    <cfRule type="cellIs" dxfId="21030" priority="674" operator="lessThan">
      <formula>-105575</formula>
    </cfRule>
  </conditionalFormatting>
  <conditionalFormatting sqref="BB220:BB221 BB237:BB240 BB242:BB243 BB225:BB226 BB231:BB235">
    <cfRule type="cellIs" dxfId="21029" priority="671" operator="lessThan">
      <formula>0</formula>
    </cfRule>
    <cfRule type="cellIs" dxfId="21028" priority="672" operator="lessThan">
      <formula>-105575</formula>
    </cfRule>
  </conditionalFormatting>
  <conditionalFormatting sqref="BB212 BB231 BB233:BB238 BB240:BB243 BB225">
    <cfRule type="cellIs" dxfId="21027" priority="669" operator="lessThan">
      <formula>0</formula>
    </cfRule>
    <cfRule type="cellIs" dxfId="21026" priority="670" operator="lessThan">
      <formula>-105575</formula>
    </cfRule>
  </conditionalFormatting>
  <conditionalFormatting sqref="BB237:BB243 BB231:BB235 BB220:BB221 BB225:BB226">
    <cfRule type="cellIs" dxfId="21025" priority="667" operator="lessThan">
      <formula>0</formula>
    </cfRule>
    <cfRule type="cellIs" dxfId="21024" priority="668" operator="lessThan">
      <formula>-105575</formula>
    </cfRule>
  </conditionalFormatting>
  <conditionalFormatting sqref="BB233:BB237 BB231 BB239:BB243">
    <cfRule type="cellIs" dxfId="21023" priority="665" operator="lessThan">
      <formula>0</formula>
    </cfRule>
    <cfRule type="cellIs" dxfId="21022" priority="666" operator="lessThan">
      <formula>-105575</formula>
    </cfRule>
  </conditionalFormatting>
  <conditionalFormatting sqref="BB233:BB237 BB231 BB239:BB243">
    <cfRule type="cellIs" dxfId="21021" priority="663" operator="lessThan">
      <formula>0</formula>
    </cfRule>
    <cfRule type="cellIs" dxfId="21020" priority="664" operator="lessThan">
      <formula>-105575</formula>
    </cfRule>
  </conditionalFormatting>
  <conditionalFormatting sqref="BB119:BB128 BB106:BB117 BB101:BB104 BB80:BB98">
    <cfRule type="cellIs" dxfId="21019" priority="661" operator="lessThan">
      <formula>0</formula>
    </cfRule>
    <cfRule type="cellIs" dxfId="21018" priority="662" operator="lessThan">
      <formula>-105575</formula>
    </cfRule>
  </conditionalFormatting>
  <conditionalFormatting sqref="BB130 BB132 BB134">
    <cfRule type="cellIs" dxfId="21017" priority="659" operator="lessThan">
      <formula>0</formula>
    </cfRule>
    <cfRule type="cellIs" dxfId="21016" priority="660" operator="lessThan">
      <formula>-105575</formula>
    </cfRule>
  </conditionalFormatting>
  <conditionalFormatting sqref="BB130 BB132 BB134">
    <cfRule type="cellIs" dxfId="21015" priority="657" operator="lessThan">
      <formula>0</formula>
    </cfRule>
    <cfRule type="cellIs" dxfId="21014" priority="658" operator="lessThan">
      <formula>-105575</formula>
    </cfRule>
  </conditionalFormatting>
  <conditionalFormatting sqref="BB129 BB131 BB133 BB135">
    <cfRule type="cellIs" dxfId="21013" priority="655" operator="lessThan">
      <formula>0</formula>
    </cfRule>
    <cfRule type="cellIs" dxfId="21012" priority="656" operator="lessThan">
      <formula>-105575</formula>
    </cfRule>
  </conditionalFormatting>
  <conditionalFormatting sqref="BB140 BB145 BB142:BB143 BB137:BB138">
    <cfRule type="cellIs" dxfId="21011" priority="653" operator="lessThan">
      <formula>0</formula>
    </cfRule>
    <cfRule type="cellIs" dxfId="21010" priority="654" operator="lessThan">
      <formula>-105575</formula>
    </cfRule>
  </conditionalFormatting>
  <conditionalFormatting sqref="BB149">
    <cfRule type="cellIs" dxfId="21009" priority="651" operator="lessThan">
      <formula>0</formula>
    </cfRule>
    <cfRule type="cellIs" dxfId="21008" priority="652" operator="lessThan">
      <formula>-105575</formula>
    </cfRule>
  </conditionalFormatting>
  <conditionalFormatting sqref="BB129:BB138 BB140:BB149">
    <cfRule type="cellIs" dxfId="21007" priority="649" operator="lessThan">
      <formula>0</formula>
    </cfRule>
    <cfRule type="cellIs" dxfId="21006" priority="650" operator="lessThan">
      <formula>-105575</formula>
    </cfRule>
  </conditionalFormatting>
  <conditionalFormatting sqref="BB94:BB98 BB86:BB87 BB89:BB91 BB141:BB149 BB124:BB133 BB107:BB110 BB112:BB117 BB119:BB122 BB135:BB138 BB101:BB104 BB80:BB84">
    <cfRule type="cellIs" dxfId="21005" priority="647" operator="lessThan">
      <formula>0</formula>
    </cfRule>
    <cfRule type="cellIs" dxfId="21004" priority="648" operator="lessThan">
      <formula>-105575</formula>
    </cfRule>
  </conditionalFormatting>
  <conditionalFormatting sqref="BB129 BB131 BB133 BB135">
    <cfRule type="cellIs" dxfId="21003" priority="645" operator="lessThan">
      <formula>0</formula>
    </cfRule>
    <cfRule type="cellIs" dxfId="21002" priority="646" operator="lessThan">
      <formula>-105575</formula>
    </cfRule>
  </conditionalFormatting>
  <conditionalFormatting sqref="BB146 BB144 BB141">
    <cfRule type="cellIs" dxfId="21001" priority="643" operator="lessThan">
      <formula>0</formula>
    </cfRule>
    <cfRule type="cellIs" dxfId="21000" priority="644" operator="lessThan">
      <formula>-105575</formula>
    </cfRule>
  </conditionalFormatting>
  <conditionalFormatting sqref="BB146 BB144 BB141">
    <cfRule type="cellIs" dxfId="20999" priority="641" operator="lessThan">
      <formula>0</formula>
    </cfRule>
    <cfRule type="cellIs" dxfId="20998" priority="642" operator="lessThan">
      <formula>-105575</formula>
    </cfRule>
  </conditionalFormatting>
  <conditionalFormatting sqref="BB140 BB145 BB142:BB143 BB137:BB138">
    <cfRule type="cellIs" dxfId="20997" priority="639" operator="lessThan">
      <formula>0</formula>
    </cfRule>
    <cfRule type="cellIs" dxfId="20996" priority="640" operator="lessThan">
      <formula>-105575</formula>
    </cfRule>
  </conditionalFormatting>
  <conditionalFormatting sqref="BB149">
    <cfRule type="cellIs" dxfId="20995" priority="637" operator="lessThan">
      <formula>0</formula>
    </cfRule>
    <cfRule type="cellIs" dxfId="20994" priority="638" operator="lessThan">
      <formula>-105575</formula>
    </cfRule>
  </conditionalFormatting>
  <conditionalFormatting sqref="BB94:BB98 BB86:BB87 BB89:BB91 BB141:BB149 BB124:BB133 BB107:BB110 BB112:BB117 BB119:BB122 BB135:BB138 BB101:BB104 BB80:BB84">
    <cfRule type="cellIs" dxfId="20993" priority="635" operator="lessThan">
      <formula>0</formula>
    </cfRule>
    <cfRule type="cellIs" dxfId="20992"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0991" priority="633" operator="lessThan">
      <formula>0</formula>
    </cfRule>
    <cfRule type="cellIs" dxfId="20990" priority="634" operator="lessThan">
      <formula>-105575</formula>
    </cfRule>
  </conditionalFormatting>
  <conditionalFormatting sqref="BB41">
    <cfRule type="cellIs" dxfId="20989" priority="631" operator="lessThan">
      <formula>0</formula>
    </cfRule>
    <cfRule type="cellIs" dxfId="20988" priority="632" operator="lessThan">
      <formula>-105575</formula>
    </cfRule>
  </conditionalFormatting>
  <conditionalFormatting sqref="BB152:BB155">
    <cfRule type="cellIs" dxfId="20987" priority="629" operator="lessThan">
      <formula>0</formula>
    </cfRule>
    <cfRule type="cellIs" dxfId="20986" priority="630" operator="lessThan">
      <formula>-105575</formula>
    </cfRule>
  </conditionalFormatting>
  <conditionalFormatting sqref="BB152:BB155">
    <cfRule type="cellIs" dxfId="20985" priority="627" operator="lessThan">
      <formula>0</formula>
    </cfRule>
    <cfRule type="cellIs" dxfId="20984" priority="628" operator="lessThan">
      <formula>-105575</formula>
    </cfRule>
  </conditionalFormatting>
  <conditionalFormatting sqref="BB152:BB155">
    <cfRule type="cellIs" dxfId="20983" priority="625" operator="lessThan">
      <formula>0</formula>
    </cfRule>
    <cfRule type="cellIs" dxfId="20982" priority="626" operator="lessThan">
      <formula>-105575</formula>
    </cfRule>
  </conditionalFormatting>
  <conditionalFormatting sqref="BB157:BB158">
    <cfRule type="cellIs" dxfId="20981" priority="623" operator="lessThan">
      <formula>0</formula>
    </cfRule>
    <cfRule type="cellIs" dxfId="20980" priority="624" operator="lessThan">
      <formula>-105575</formula>
    </cfRule>
  </conditionalFormatting>
  <conditionalFormatting sqref="BB157:BB158">
    <cfRule type="cellIs" dxfId="20979" priority="621" operator="lessThan">
      <formula>0</formula>
    </cfRule>
    <cfRule type="cellIs" dxfId="20978" priority="622" operator="lessThan">
      <formula>-105575</formula>
    </cfRule>
  </conditionalFormatting>
  <conditionalFormatting sqref="BB157:BB158">
    <cfRule type="cellIs" dxfId="20977" priority="619" operator="lessThan">
      <formula>0</formula>
    </cfRule>
    <cfRule type="cellIs" dxfId="20976" priority="620" operator="lessThan">
      <formula>-105575</formula>
    </cfRule>
  </conditionalFormatting>
  <conditionalFormatting sqref="BB160:BB161">
    <cfRule type="cellIs" dxfId="20975" priority="617" operator="lessThan">
      <formula>0</formula>
    </cfRule>
    <cfRule type="cellIs" dxfId="20974" priority="618" operator="lessThan">
      <formula>-105575</formula>
    </cfRule>
  </conditionalFormatting>
  <conditionalFormatting sqref="BB160:BB161">
    <cfRule type="cellIs" dxfId="20973" priority="615" operator="lessThan">
      <formula>0</formula>
    </cfRule>
    <cfRule type="cellIs" dxfId="20972" priority="616" operator="lessThan">
      <formula>-105575</formula>
    </cfRule>
  </conditionalFormatting>
  <conditionalFormatting sqref="BB160:BB161">
    <cfRule type="cellIs" dxfId="20971" priority="613" operator="lessThan">
      <formula>0</formula>
    </cfRule>
    <cfRule type="cellIs" dxfId="20970" priority="614" operator="lessThan">
      <formula>-105575</formula>
    </cfRule>
  </conditionalFormatting>
  <conditionalFormatting sqref="BB164:BB167">
    <cfRule type="cellIs" dxfId="20969" priority="611" operator="lessThan">
      <formula>0</formula>
    </cfRule>
    <cfRule type="cellIs" dxfId="20968" priority="612" operator="lessThan">
      <formula>-105575</formula>
    </cfRule>
  </conditionalFormatting>
  <conditionalFormatting sqref="BB164:BB167">
    <cfRule type="cellIs" dxfId="20967" priority="609" operator="lessThan">
      <formula>0</formula>
    </cfRule>
    <cfRule type="cellIs" dxfId="20966" priority="610" operator="lessThan">
      <formula>-105575</formula>
    </cfRule>
  </conditionalFormatting>
  <conditionalFormatting sqref="BB164:BB167">
    <cfRule type="cellIs" dxfId="20965" priority="607" operator="lessThan">
      <formula>0</formula>
    </cfRule>
    <cfRule type="cellIs" dxfId="20964" priority="608" operator="lessThan">
      <formula>-105575</formula>
    </cfRule>
  </conditionalFormatting>
  <conditionalFormatting sqref="BB169:BB177">
    <cfRule type="cellIs" dxfId="20963" priority="605" operator="lessThan">
      <formula>0</formula>
    </cfRule>
    <cfRule type="cellIs" dxfId="20962" priority="606" operator="lessThan">
      <formula>-105575</formula>
    </cfRule>
  </conditionalFormatting>
  <conditionalFormatting sqref="BB169:BB177">
    <cfRule type="cellIs" dxfId="20961" priority="603" operator="lessThan">
      <formula>0</formula>
    </cfRule>
    <cfRule type="cellIs" dxfId="20960" priority="604" operator="lessThan">
      <formula>-105575</formula>
    </cfRule>
  </conditionalFormatting>
  <conditionalFormatting sqref="BB169:BB177">
    <cfRule type="cellIs" dxfId="20959" priority="601" operator="lessThan">
      <formula>0</formula>
    </cfRule>
    <cfRule type="cellIs" dxfId="20958" priority="602" operator="lessThan">
      <formula>-105575</formula>
    </cfRule>
  </conditionalFormatting>
  <conditionalFormatting sqref="BB179:BB180">
    <cfRule type="cellIs" dxfId="20957" priority="599" operator="lessThan">
      <formula>0</formula>
    </cfRule>
    <cfRule type="cellIs" dxfId="20956" priority="600" operator="lessThan">
      <formula>-105575</formula>
    </cfRule>
  </conditionalFormatting>
  <conditionalFormatting sqref="BB179:BB180">
    <cfRule type="cellIs" dxfId="20955" priority="597" operator="lessThan">
      <formula>0</formula>
    </cfRule>
    <cfRule type="cellIs" dxfId="20954" priority="598" operator="lessThan">
      <formula>-105575</formula>
    </cfRule>
  </conditionalFormatting>
  <conditionalFormatting sqref="BB179:BB180">
    <cfRule type="cellIs" dxfId="20953" priority="595" operator="lessThan">
      <formula>0</formula>
    </cfRule>
    <cfRule type="cellIs" dxfId="20952" priority="596" operator="lessThan">
      <formula>-105575</formula>
    </cfRule>
  </conditionalFormatting>
  <conditionalFormatting sqref="BB183:BB189">
    <cfRule type="cellIs" dxfId="20951" priority="593" operator="lessThan">
      <formula>0</formula>
    </cfRule>
    <cfRule type="cellIs" dxfId="20950" priority="594" operator="lessThan">
      <formula>-105575</formula>
    </cfRule>
  </conditionalFormatting>
  <conditionalFormatting sqref="BB183:BB189">
    <cfRule type="cellIs" dxfId="20949" priority="591" operator="lessThan">
      <formula>0</formula>
    </cfRule>
    <cfRule type="cellIs" dxfId="20948" priority="592" operator="lessThan">
      <formula>-105575</formula>
    </cfRule>
  </conditionalFormatting>
  <conditionalFormatting sqref="BB183:BB189">
    <cfRule type="cellIs" dxfId="20947" priority="589" operator="lessThan">
      <formula>0</formula>
    </cfRule>
    <cfRule type="cellIs" dxfId="20946" priority="590" operator="lessThan">
      <formula>-105575</formula>
    </cfRule>
  </conditionalFormatting>
  <conditionalFormatting sqref="BB191:BB192">
    <cfRule type="cellIs" dxfId="20945" priority="587" operator="lessThan">
      <formula>0</formula>
    </cfRule>
    <cfRule type="cellIs" dxfId="20944" priority="588" operator="lessThan">
      <formula>-105575</formula>
    </cfRule>
  </conditionalFormatting>
  <conditionalFormatting sqref="BB191:BB192">
    <cfRule type="cellIs" dxfId="20943" priority="585" operator="lessThan">
      <formula>0</formula>
    </cfRule>
    <cfRule type="cellIs" dxfId="20942" priority="586" operator="lessThan">
      <formula>-105575</formula>
    </cfRule>
  </conditionalFormatting>
  <conditionalFormatting sqref="BB191:BB192">
    <cfRule type="cellIs" dxfId="20941" priority="583" operator="lessThan">
      <formula>0</formula>
    </cfRule>
    <cfRule type="cellIs" dxfId="20940" priority="584" operator="lessThan">
      <formula>-105575</formula>
    </cfRule>
  </conditionalFormatting>
  <conditionalFormatting sqref="BB194:BB195">
    <cfRule type="cellIs" dxfId="20939" priority="581" operator="lessThan">
      <formula>0</formula>
    </cfRule>
    <cfRule type="cellIs" dxfId="20938" priority="582" operator="lessThan">
      <formula>-105575</formula>
    </cfRule>
  </conditionalFormatting>
  <conditionalFormatting sqref="BB194:BB195">
    <cfRule type="cellIs" dxfId="20937" priority="579" operator="lessThan">
      <formula>0</formula>
    </cfRule>
    <cfRule type="cellIs" dxfId="20936" priority="580" operator="lessThan">
      <formula>-105575</formula>
    </cfRule>
  </conditionalFormatting>
  <conditionalFormatting sqref="BB194:BB195">
    <cfRule type="cellIs" dxfId="20935" priority="577" operator="lessThan">
      <formula>0</formula>
    </cfRule>
    <cfRule type="cellIs" dxfId="20934" priority="578" operator="lessThan">
      <formula>-105575</formula>
    </cfRule>
  </conditionalFormatting>
  <conditionalFormatting sqref="BB199:BB202">
    <cfRule type="cellIs" dxfId="20933" priority="575" operator="lessThan">
      <formula>0</formula>
    </cfRule>
    <cfRule type="cellIs" dxfId="20932" priority="576" operator="lessThan">
      <formula>-105575</formula>
    </cfRule>
  </conditionalFormatting>
  <conditionalFormatting sqref="BB199:BB202">
    <cfRule type="cellIs" dxfId="20931" priority="573" operator="lessThan">
      <formula>0</formula>
    </cfRule>
    <cfRule type="cellIs" dxfId="20930" priority="574" operator="lessThan">
      <formula>-105575</formula>
    </cfRule>
  </conditionalFormatting>
  <conditionalFormatting sqref="BB199:BB202">
    <cfRule type="cellIs" dxfId="20929" priority="571" operator="lessThan">
      <formula>0</formula>
    </cfRule>
    <cfRule type="cellIs" dxfId="20928" priority="572" operator="lessThan">
      <formula>-105575</formula>
    </cfRule>
  </conditionalFormatting>
  <conditionalFormatting sqref="BB204:BB208">
    <cfRule type="cellIs" dxfId="20927" priority="569" operator="lessThan">
      <formula>0</formula>
    </cfRule>
    <cfRule type="cellIs" dxfId="20926" priority="570" operator="lessThan">
      <formula>-105575</formula>
    </cfRule>
  </conditionalFormatting>
  <conditionalFormatting sqref="BB204:BB208">
    <cfRule type="cellIs" dxfId="20925" priority="567" operator="lessThan">
      <formula>0</formula>
    </cfRule>
    <cfRule type="cellIs" dxfId="20924" priority="568" operator="lessThan">
      <formula>-105575</formula>
    </cfRule>
  </conditionalFormatting>
  <conditionalFormatting sqref="BB204:BB208">
    <cfRule type="cellIs" dxfId="20923" priority="565" operator="lessThan">
      <formula>0</formula>
    </cfRule>
    <cfRule type="cellIs" dxfId="20922" priority="566" operator="lessThan">
      <formula>-105575</formula>
    </cfRule>
  </conditionalFormatting>
  <conditionalFormatting sqref="BB210:BB211">
    <cfRule type="cellIs" dxfId="20921" priority="563" operator="lessThan">
      <formula>0</formula>
    </cfRule>
    <cfRule type="cellIs" dxfId="20920" priority="564" operator="lessThan">
      <formula>-105575</formula>
    </cfRule>
  </conditionalFormatting>
  <conditionalFormatting sqref="BB210:BB211">
    <cfRule type="cellIs" dxfId="20919" priority="561" operator="lessThan">
      <formula>0</formula>
    </cfRule>
    <cfRule type="cellIs" dxfId="20918" priority="562" operator="lessThan">
      <formula>-105575</formula>
    </cfRule>
  </conditionalFormatting>
  <conditionalFormatting sqref="BB210:BB211">
    <cfRule type="cellIs" dxfId="20917" priority="559" operator="lessThan">
      <formula>0</formula>
    </cfRule>
    <cfRule type="cellIs" dxfId="20916" priority="560" operator="lessThan">
      <formula>-105575</formula>
    </cfRule>
  </conditionalFormatting>
  <conditionalFormatting sqref="BB214:BB219">
    <cfRule type="cellIs" dxfId="20915" priority="557" operator="lessThan">
      <formula>0</formula>
    </cfRule>
    <cfRule type="cellIs" dxfId="20914" priority="558" operator="lessThan">
      <formula>-105575</formula>
    </cfRule>
  </conditionalFormatting>
  <conditionalFormatting sqref="BB214:BB219">
    <cfRule type="cellIs" dxfId="20913" priority="555" operator="lessThan">
      <formula>0</formula>
    </cfRule>
    <cfRule type="cellIs" dxfId="20912" priority="556" operator="lessThan">
      <formula>-105575</formula>
    </cfRule>
  </conditionalFormatting>
  <conditionalFormatting sqref="BB214:BB219">
    <cfRule type="cellIs" dxfId="20911" priority="553" operator="lessThan">
      <formula>0</formula>
    </cfRule>
    <cfRule type="cellIs" dxfId="20910" priority="554" operator="lessThan">
      <formula>-105575</formula>
    </cfRule>
  </conditionalFormatting>
  <conditionalFormatting sqref="BB222:BB224">
    <cfRule type="cellIs" dxfId="20909" priority="551" operator="lessThan">
      <formula>0</formula>
    </cfRule>
    <cfRule type="cellIs" dxfId="20908" priority="552" operator="lessThan">
      <formula>-105575</formula>
    </cfRule>
  </conditionalFormatting>
  <conditionalFormatting sqref="BB222:BB224">
    <cfRule type="cellIs" dxfId="20907" priority="549" operator="lessThan">
      <formula>0</formula>
    </cfRule>
    <cfRule type="cellIs" dxfId="20906" priority="550" operator="lessThan">
      <formula>-105575</formula>
    </cfRule>
  </conditionalFormatting>
  <conditionalFormatting sqref="BB222:BB224">
    <cfRule type="cellIs" dxfId="20905" priority="547" operator="lessThan">
      <formula>0</formula>
    </cfRule>
    <cfRule type="cellIs" dxfId="20904" priority="548" operator="lessThan">
      <formula>-105575</formula>
    </cfRule>
  </conditionalFormatting>
  <conditionalFormatting sqref="BB227:BB230">
    <cfRule type="cellIs" dxfId="20903" priority="545" operator="lessThan">
      <formula>0</formula>
    </cfRule>
    <cfRule type="cellIs" dxfId="20902" priority="546" operator="lessThan">
      <formula>-105575</formula>
    </cfRule>
  </conditionalFormatting>
  <conditionalFormatting sqref="BB227:BB230">
    <cfRule type="cellIs" dxfId="20901" priority="543" operator="lessThan">
      <formula>0</formula>
    </cfRule>
    <cfRule type="cellIs" dxfId="20900" priority="544" operator="lessThan">
      <formula>-105575</formula>
    </cfRule>
  </conditionalFormatting>
  <conditionalFormatting sqref="BB227:BB230">
    <cfRule type="cellIs" dxfId="20899" priority="541" operator="lessThan">
      <formula>0</formula>
    </cfRule>
    <cfRule type="cellIs" dxfId="20898" priority="542" operator="lessThan">
      <formula>-105575</formula>
    </cfRule>
  </conditionalFormatting>
  <conditionalFormatting sqref="BB246:BB249">
    <cfRule type="cellIs" dxfId="20897" priority="539" operator="lessThan">
      <formula>0</formula>
    </cfRule>
    <cfRule type="cellIs" dxfId="20896" priority="540" operator="lessThan">
      <formula>-105575</formula>
    </cfRule>
  </conditionalFormatting>
  <conditionalFormatting sqref="BB246:BB249">
    <cfRule type="cellIs" dxfId="20895" priority="537" operator="lessThan">
      <formula>0</formula>
    </cfRule>
    <cfRule type="cellIs" dxfId="20894" priority="538" operator="lessThan">
      <formula>-105575</formula>
    </cfRule>
  </conditionalFormatting>
  <conditionalFormatting sqref="BB246:BB249">
    <cfRule type="cellIs" dxfId="20893" priority="535" operator="lessThan">
      <formula>0</formula>
    </cfRule>
    <cfRule type="cellIs" dxfId="20892" priority="536" operator="lessThan">
      <formula>-105575</formula>
    </cfRule>
  </conditionalFormatting>
  <conditionalFormatting sqref="BB246:BB249">
    <cfRule type="cellIs" dxfId="20891" priority="533" operator="lessThan">
      <formula>0</formula>
    </cfRule>
    <cfRule type="cellIs" dxfId="20890" priority="534" operator="lessThan">
      <formula>-105575</formula>
    </cfRule>
  </conditionalFormatting>
  <conditionalFormatting sqref="BB246:BB249">
    <cfRule type="cellIs" dxfId="20889" priority="531" operator="lessThan">
      <formula>0</formula>
    </cfRule>
    <cfRule type="cellIs" dxfId="20888" priority="532" operator="lessThan">
      <formula>-105575</formula>
    </cfRule>
  </conditionalFormatting>
  <conditionalFormatting sqref="BB246:BB249">
    <cfRule type="cellIs" dxfId="20887" priority="529" operator="lessThan">
      <formula>0</formula>
    </cfRule>
    <cfRule type="cellIs" dxfId="20886" priority="530" operator="lessThan">
      <formula>-105575</formula>
    </cfRule>
  </conditionalFormatting>
  <conditionalFormatting sqref="BB246:BB249">
    <cfRule type="cellIs" dxfId="20885" priority="527" operator="lessThan">
      <formula>0</formula>
    </cfRule>
    <cfRule type="cellIs" dxfId="20884" priority="528" operator="lessThan">
      <formula>-105575</formula>
    </cfRule>
  </conditionalFormatting>
  <conditionalFormatting sqref="BB246:BB249">
    <cfRule type="cellIs" dxfId="20883" priority="525" operator="lessThan">
      <formula>0</formula>
    </cfRule>
    <cfRule type="cellIs" dxfId="20882" priority="526" operator="lessThan">
      <formula>-105575</formula>
    </cfRule>
  </conditionalFormatting>
  <conditionalFormatting sqref="BB246:BB249">
    <cfRule type="cellIs" dxfId="20881" priority="523" operator="lessThan">
      <formula>0</formula>
    </cfRule>
    <cfRule type="cellIs" dxfId="20880" priority="524" operator="lessThan">
      <formula>-105575</formula>
    </cfRule>
  </conditionalFormatting>
  <conditionalFormatting sqref="BB251:BB253">
    <cfRule type="cellIs" dxfId="20879" priority="521" operator="lessThan">
      <formula>0</formula>
    </cfRule>
    <cfRule type="cellIs" dxfId="20878" priority="522" operator="lessThan">
      <formula>-105575</formula>
    </cfRule>
  </conditionalFormatting>
  <conditionalFormatting sqref="BB251:BB253">
    <cfRule type="cellIs" dxfId="20877" priority="519" operator="lessThan">
      <formula>0</formula>
    </cfRule>
    <cfRule type="cellIs" dxfId="20876" priority="520" operator="lessThan">
      <formula>-105575</formula>
    </cfRule>
  </conditionalFormatting>
  <conditionalFormatting sqref="BB251:BB253">
    <cfRule type="cellIs" dxfId="20875" priority="517" operator="lessThan">
      <formula>0</formula>
    </cfRule>
    <cfRule type="cellIs" dxfId="20874" priority="518" operator="lessThan">
      <formula>-105575</formula>
    </cfRule>
  </conditionalFormatting>
  <conditionalFormatting sqref="BB251:BB253">
    <cfRule type="cellIs" dxfId="20873" priority="515" operator="lessThan">
      <formula>0</formula>
    </cfRule>
    <cfRule type="cellIs" dxfId="20872" priority="516" operator="lessThan">
      <formula>-105575</formula>
    </cfRule>
  </conditionalFormatting>
  <conditionalFormatting sqref="BB251:BB253">
    <cfRule type="cellIs" dxfId="20871" priority="513" operator="lessThan">
      <formula>0</formula>
    </cfRule>
    <cfRule type="cellIs" dxfId="20870" priority="514" operator="lessThan">
      <formula>-105575</formula>
    </cfRule>
  </conditionalFormatting>
  <conditionalFormatting sqref="BB251:BB253">
    <cfRule type="cellIs" dxfId="20869" priority="511" operator="lessThan">
      <formula>0</formula>
    </cfRule>
    <cfRule type="cellIs" dxfId="20868" priority="512" operator="lessThan">
      <formula>-105575</formula>
    </cfRule>
  </conditionalFormatting>
  <conditionalFormatting sqref="BB251:BB253">
    <cfRule type="cellIs" dxfId="20867" priority="509" operator="lessThan">
      <formula>0</formula>
    </cfRule>
    <cfRule type="cellIs" dxfId="20866" priority="510" operator="lessThan">
      <formula>-105575</formula>
    </cfRule>
  </conditionalFormatting>
  <conditionalFormatting sqref="BB251:BB253">
    <cfRule type="cellIs" dxfId="20865" priority="507" operator="lessThan">
      <formula>0</formula>
    </cfRule>
    <cfRule type="cellIs" dxfId="20864" priority="508" operator="lessThan">
      <formula>-105575</formula>
    </cfRule>
  </conditionalFormatting>
  <conditionalFormatting sqref="BB251:BB253">
    <cfRule type="cellIs" dxfId="20863" priority="505" operator="lessThan">
      <formula>0</formula>
    </cfRule>
    <cfRule type="cellIs" dxfId="20862" priority="506" operator="lessThan">
      <formula>-105575</formula>
    </cfRule>
  </conditionalFormatting>
  <conditionalFormatting sqref="BB255:BB257">
    <cfRule type="cellIs" dxfId="20861" priority="503" operator="lessThan">
      <formula>0</formula>
    </cfRule>
    <cfRule type="cellIs" dxfId="20860" priority="504" operator="lessThan">
      <formula>-105575</formula>
    </cfRule>
  </conditionalFormatting>
  <conditionalFormatting sqref="BB255:BB257">
    <cfRule type="cellIs" dxfId="20859" priority="501" operator="lessThan">
      <formula>0</formula>
    </cfRule>
    <cfRule type="cellIs" dxfId="20858" priority="502" operator="lessThan">
      <formula>-105575</formula>
    </cfRule>
  </conditionalFormatting>
  <conditionalFormatting sqref="BB255:BB257">
    <cfRule type="cellIs" dxfId="20857" priority="499" operator="lessThan">
      <formula>0</formula>
    </cfRule>
    <cfRule type="cellIs" dxfId="20856" priority="500" operator="lessThan">
      <formula>-105575</formula>
    </cfRule>
  </conditionalFormatting>
  <conditionalFormatting sqref="BB255:BB257">
    <cfRule type="cellIs" dxfId="20855" priority="497" operator="lessThan">
      <formula>0</formula>
    </cfRule>
    <cfRule type="cellIs" dxfId="20854" priority="498" operator="lessThan">
      <formula>-105575</formula>
    </cfRule>
  </conditionalFormatting>
  <conditionalFormatting sqref="BB255:BB257">
    <cfRule type="cellIs" dxfId="20853" priority="495" operator="lessThan">
      <formula>0</formula>
    </cfRule>
    <cfRule type="cellIs" dxfId="20852" priority="496" operator="lessThan">
      <formula>-105575</formula>
    </cfRule>
  </conditionalFormatting>
  <conditionalFormatting sqref="BB255:BB257">
    <cfRule type="cellIs" dxfId="20851" priority="493" operator="lessThan">
      <formula>0</formula>
    </cfRule>
    <cfRule type="cellIs" dxfId="20850" priority="494" operator="lessThan">
      <formula>-105575</formula>
    </cfRule>
  </conditionalFormatting>
  <conditionalFormatting sqref="BB255:BB257">
    <cfRule type="cellIs" dxfId="20849" priority="491" operator="lessThan">
      <formula>0</formula>
    </cfRule>
    <cfRule type="cellIs" dxfId="20848" priority="492" operator="lessThan">
      <formula>-105575</formula>
    </cfRule>
  </conditionalFormatting>
  <conditionalFormatting sqref="BB255:BB257">
    <cfRule type="cellIs" dxfId="20847" priority="489" operator="lessThan">
      <formula>0</formula>
    </cfRule>
    <cfRule type="cellIs" dxfId="20846" priority="490" operator="lessThan">
      <formula>-105575</formula>
    </cfRule>
  </conditionalFormatting>
  <conditionalFormatting sqref="BB255:BB257">
    <cfRule type="cellIs" dxfId="20845" priority="487" operator="lessThan">
      <formula>0</formula>
    </cfRule>
    <cfRule type="cellIs" dxfId="20844" priority="488" operator="lessThan">
      <formula>-105575</formula>
    </cfRule>
  </conditionalFormatting>
  <conditionalFormatting sqref="BB260:BB262">
    <cfRule type="cellIs" dxfId="20843" priority="485" operator="lessThan">
      <formula>0</formula>
    </cfRule>
    <cfRule type="cellIs" dxfId="20842" priority="486" operator="lessThan">
      <formula>-105575</formula>
    </cfRule>
  </conditionalFormatting>
  <conditionalFormatting sqref="BB260:BB262">
    <cfRule type="cellIs" dxfId="20841" priority="483" operator="lessThan">
      <formula>0</formula>
    </cfRule>
    <cfRule type="cellIs" dxfId="20840" priority="484" operator="lessThan">
      <formula>-105575</formula>
    </cfRule>
  </conditionalFormatting>
  <conditionalFormatting sqref="BB260:BB262">
    <cfRule type="cellIs" dxfId="20839" priority="481" operator="lessThan">
      <formula>0</formula>
    </cfRule>
    <cfRule type="cellIs" dxfId="20838" priority="482" operator="lessThan">
      <formula>-105575</formula>
    </cfRule>
  </conditionalFormatting>
  <conditionalFormatting sqref="BB260:BB262">
    <cfRule type="cellIs" dxfId="20837" priority="479" operator="lessThan">
      <formula>0</formula>
    </cfRule>
    <cfRule type="cellIs" dxfId="20836" priority="480" operator="lessThan">
      <formula>-105575</formula>
    </cfRule>
  </conditionalFormatting>
  <conditionalFormatting sqref="BB260:BB262">
    <cfRule type="cellIs" dxfId="20835" priority="477" operator="lessThan">
      <formula>0</formula>
    </cfRule>
    <cfRule type="cellIs" dxfId="20834" priority="478" operator="lessThan">
      <formula>-105575</formula>
    </cfRule>
  </conditionalFormatting>
  <conditionalFormatting sqref="BB260:BB262">
    <cfRule type="cellIs" dxfId="20833" priority="475" operator="lessThan">
      <formula>0</formula>
    </cfRule>
    <cfRule type="cellIs" dxfId="20832" priority="476" operator="lessThan">
      <formula>-105575</formula>
    </cfRule>
  </conditionalFormatting>
  <conditionalFormatting sqref="BB260:BB262">
    <cfRule type="cellIs" dxfId="20831" priority="473" operator="lessThan">
      <formula>0</formula>
    </cfRule>
    <cfRule type="cellIs" dxfId="20830" priority="474" operator="lessThan">
      <formula>-105575</formula>
    </cfRule>
  </conditionalFormatting>
  <conditionalFormatting sqref="BB260:BB262">
    <cfRule type="cellIs" dxfId="20829" priority="471" operator="lessThan">
      <formula>0</formula>
    </cfRule>
    <cfRule type="cellIs" dxfId="20828" priority="472" operator="lessThan">
      <formula>-105575</formula>
    </cfRule>
  </conditionalFormatting>
  <conditionalFormatting sqref="BB260:BB262">
    <cfRule type="cellIs" dxfId="20827" priority="469" operator="lessThan">
      <formula>0</formula>
    </cfRule>
    <cfRule type="cellIs" dxfId="20826" priority="470" operator="lessThan">
      <formula>-105575</formula>
    </cfRule>
  </conditionalFormatting>
  <conditionalFormatting sqref="BB264:BB267">
    <cfRule type="cellIs" dxfId="20825" priority="467" operator="lessThan">
      <formula>0</formula>
    </cfRule>
    <cfRule type="cellIs" dxfId="20824" priority="468" operator="lessThan">
      <formula>-105575</formula>
    </cfRule>
  </conditionalFormatting>
  <conditionalFormatting sqref="BB264:BB267">
    <cfRule type="cellIs" dxfId="20823" priority="465" operator="lessThan">
      <formula>0</formula>
    </cfRule>
    <cfRule type="cellIs" dxfId="20822" priority="466" operator="lessThan">
      <formula>-105575</formula>
    </cfRule>
  </conditionalFormatting>
  <conditionalFormatting sqref="BB264:BB267">
    <cfRule type="cellIs" dxfId="20821" priority="463" operator="lessThan">
      <formula>0</formula>
    </cfRule>
    <cfRule type="cellIs" dxfId="20820" priority="464" operator="lessThan">
      <formula>-105575</formula>
    </cfRule>
  </conditionalFormatting>
  <conditionalFormatting sqref="BB264:BB267">
    <cfRule type="cellIs" dxfId="20819" priority="461" operator="lessThan">
      <formula>0</formula>
    </cfRule>
    <cfRule type="cellIs" dxfId="20818" priority="462" operator="lessThan">
      <formula>-105575</formula>
    </cfRule>
  </conditionalFormatting>
  <conditionalFormatting sqref="BB264:BB267">
    <cfRule type="cellIs" dxfId="20817" priority="459" operator="lessThan">
      <formula>0</formula>
    </cfRule>
    <cfRule type="cellIs" dxfId="20816" priority="460" operator="lessThan">
      <formula>-105575</formula>
    </cfRule>
  </conditionalFormatting>
  <conditionalFormatting sqref="BB264:BB267">
    <cfRule type="cellIs" dxfId="20815" priority="457" operator="lessThan">
      <formula>0</formula>
    </cfRule>
    <cfRule type="cellIs" dxfId="20814" priority="458" operator="lessThan">
      <formula>-105575</formula>
    </cfRule>
  </conditionalFormatting>
  <conditionalFormatting sqref="BB264:BB267">
    <cfRule type="cellIs" dxfId="20813" priority="455" operator="lessThan">
      <formula>0</formula>
    </cfRule>
    <cfRule type="cellIs" dxfId="20812" priority="456" operator="lessThan">
      <formula>-105575</formula>
    </cfRule>
  </conditionalFormatting>
  <conditionalFormatting sqref="BB264:BB267">
    <cfRule type="cellIs" dxfId="20811" priority="453" operator="lessThan">
      <formula>0</formula>
    </cfRule>
    <cfRule type="cellIs" dxfId="20810" priority="454" operator="lessThan">
      <formula>-105575</formula>
    </cfRule>
  </conditionalFormatting>
  <conditionalFormatting sqref="BB264:BB267">
    <cfRule type="cellIs" dxfId="20809" priority="451" operator="lessThan">
      <formula>0</formula>
    </cfRule>
    <cfRule type="cellIs" dxfId="20808" priority="452" operator="lessThan">
      <formula>-105575</formula>
    </cfRule>
  </conditionalFormatting>
  <conditionalFormatting sqref="BB270:BB272">
    <cfRule type="cellIs" dxfId="20807" priority="449" operator="lessThan">
      <formula>0</formula>
    </cfRule>
    <cfRule type="cellIs" dxfId="20806" priority="450" operator="lessThan">
      <formula>-105575</formula>
    </cfRule>
  </conditionalFormatting>
  <conditionalFormatting sqref="BB270:BB272">
    <cfRule type="cellIs" dxfId="20805" priority="447" operator="lessThan">
      <formula>0</formula>
    </cfRule>
    <cfRule type="cellIs" dxfId="20804" priority="448" operator="lessThan">
      <formula>-105575</formula>
    </cfRule>
  </conditionalFormatting>
  <conditionalFormatting sqref="BB270:BB272">
    <cfRule type="cellIs" dxfId="20803" priority="445" operator="lessThan">
      <formula>0</formula>
    </cfRule>
    <cfRule type="cellIs" dxfId="20802" priority="446" operator="lessThan">
      <formula>-105575</formula>
    </cfRule>
  </conditionalFormatting>
  <conditionalFormatting sqref="BB270:BB272">
    <cfRule type="cellIs" dxfId="20801" priority="443" operator="lessThan">
      <formula>0</formula>
    </cfRule>
    <cfRule type="cellIs" dxfId="20800" priority="444" operator="lessThan">
      <formula>-105575</formula>
    </cfRule>
  </conditionalFormatting>
  <conditionalFormatting sqref="BB270:BB272">
    <cfRule type="cellIs" dxfId="20799" priority="441" operator="lessThan">
      <formula>0</formula>
    </cfRule>
    <cfRule type="cellIs" dxfId="20798" priority="442" operator="lessThan">
      <formula>-105575</formula>
    </cfRule>
  </conditionalFormatting>
  <conditionalFormatting sqref="BB270:BB272">
    <cfRule type="cellIs" dxfId="20797" priority="439" operator="lessThan">
      <formula>0</formula>
    </cfRule>
    <cfRule type="cellIs" dxfId="20796" priority="440" operator="lessThan">
      <formula>-105575</formula>
    </cfRule>
  </conditionalFormatting>
  <conditionalFormatting sqref="BB270:BB272">
    <cfRule type="cellIs" dxfId="20795" priority="437" operator="lessThan">
      <formula>0</formula>
    </cfRule>
    <cfRule type="cellIs" dxfId="20794" priority="438" operator="lessThan">
      <formula>-105575</formula>
    </cfRule>
  </conditionalFormatting>
  <conditionalFormatting sqref="BB270:BB272">
    <cfRule type="cellIs" dxfId="20793" priority="435" operator="lessThan">
      <formula>0</formula>
    </cfRule>
    <cfRule type="cellIs" dxfId="20792" priority="436" operator="lessThan">
      <formula>-105575</formula>
    </cfRule>
  </conditionalFormatting>
  <conditionalFormatting sqref="BB270:BB272">
    <cfRule type="cellIs" dxfId="20791" priority="433" operator="lessThan">
      <formula>0</formula>
    </cfRule>
    <cfRule type="cellIs" dxfId="20790" priority="434" operator="lessThan">
      <formula>-105575</formula>
    </cfRule>
  </conditionalFormatting>
  <conditionalFormatting sqref="BB274:BB275">
    <cfRule type="cellIs" dxfId="20789" priority="431" operator="lessThan">
      <formula>0</formula>
    </cfRule>
    <cfRule type="cellIs" dxfId="20788" priority="432" operator="lessThan">
      <formula>-105575</formula>
    </cfRule>
  </conditionalFormatting>
  <conditionalFormatting sqref="BB274:BB275">
    <cfRule type="cellIs" dxfId="20787" priority="429" operator="lessThan">
      <formula>0</formula>
    </cfRule>
    <cfRule type="cellIs" dxfId="20786" priority="430" operator="lessThan">
      <formula>-105575</formula>
    </cfRule>
  </conditionalFormatting>
  <conditionalFormatting sqref="BB274:BB275">
    <cfRule type="cellIs" dxfId="20785" priority="427" operator="lessThan">
      <formula>0</formula>
    </cfRule>
    <cfRule type="cellIs" dxfId="20784" priority="428" operator="lessThan">
      <formula>-105575</formula>
    </cfRule>
  </conditionalFormatting>
  <conditionalFormatting sqref="BB274:BB275">
    <cfRule type="cellIs" dxfId="20783" priority="425" operator="lessThan">
      <formula>0</formula>
    </cfRule>
    <cfRule type="cellIs" dxfId="20782" priority="426" operator="lessThan">
      <formula>-105575</formula>
    </cfRule>
  </conditionalFormatting>
  <conditionalFormatting sqref="BB274:BB275">
    <cfRule type="cellIs" dxfId="20781" priority="423" operator="lessThan">
      <formula>0</formula>
    </cfRule>
    <cfRule type="cellIs" dxfId="20780" priority="424" operator="lessThan">
      <formula>-105575</formula>
    </cfRule>
  </conditionalFormatting>
  <conditionalFormatting sqref="BB274:BB275">
    <cfRule type="cellIs" dxfId="20779" priority="421" operator="lessThan">
      <formula>0</formula>
    </cfRule>
    <cfRule type="cellIs" dxfId="20778" priority="422" operator="lessThan">
      <formula>-105575</formula>
    </cfRule>
  </conditionalFormatting>
  <conditionalFormatting sqref="BB274:BB275">
    <cfRule type="cellIs" dxfId="20777" priority="419" operator="lessThan">
      <formula>0</formula>
    </cfRule>
    <cfRule type="cellIs" dxfId="20776" priority="420" operator="lessThan">
      <formula>-105575</formula>
    </cfRule>
  </conditionalFormatting>
  <conditionalFormatting sqref="BB274:BB275">
    <cfRule type="cellIs" dxfId="20775" priority="417" operator="lessThan">
      <formula>0</formula>
    </cfRule>
    <cfRule type="cellIs" dxfId="20774" priority="418" operator="lessThan">
      <formula>-105575</formula>
    </cfRule>
  </conditionalFormatting>
  <conditionalFormatting sqref="BB274:BB275">
    <cfRule type="cellIs" dxfId="20773" priority="415" operator="lessThan">
      <formula>0</formula>
    </cfRule>
    <cfRule type="cellIs" dxfId="20772" priority="416" operator="lessThan">
      <formula>-105575</formula>
    </cfRule>
  </conditionalFormatting>
  <conditionalFormatting sqref="BB278:BB282">
    <cfRule type="cellIs" dxfId="20771" priority="413" operator="lessThan">
      <formula>0</formula>
    </cfRule>
    <cfRule type="cellIs" dxfId="20770" priority="414" operator="lessThan">
      <formula>-105575</formula>
    </cfRule>
  </conditionalFormatting>
  <conditionalFormatting sqref="BB278:BB282">
    <cfRule type="cellIs" dxfId="20769" priority="411" operator="lessThan">
      <formula>0</formula>
    </cfRule>
    <cfRule type="cellIs" dxfId="20768" priority="412" operator="lessThan">
      <formula>-105575</formula>
    </cfRule>
  </conditionalFormatting>
  <conditionalFormatting sqref="BB278:BB282">
    <cfRule type="cellIs" dxfId="20767" priority="409" operator="lessThan">
      <formula>0</formula>
    </cfRule>
    <cfRule type="cellIs" dxfId="20766" priority="410" operator="lessThan">
      <formula>-105575</formula>
    </cfRule>
  </conditionalFormatting>
  <conditionalFormatting sqref="BB278:BB282">
    <cfRule type="cellIs" dxfId="20765" priority="407" operator="lessThan">
      <formula>0</formula>
    </cfRule>
    <cfRule type="cellIs" dxfId="20764" priority="408" operator="lessThan">
      <formula>-105575</formula>
    </cfRule>
  </conditionalFormatting>
  <conditionalFormatting sqref="BB278:BB282">
    <cfRule type="cellIs" dxfId="20763" priority="405" operator="lessThan">
      <formula>0</formula>
    </cfRule>
    <cfRule type="cellIs" dxfId="20762" priority="406" operator="lessThan">
      <formula>-105575</formula>
    </cfRule>
  </conditionalFormatting>
  <conditionalFormatting sqref="BB278:BB282">
    <cfRule type="cellIs" dxfId="20761" priority="403" operator="lessThan">
      <formula>0</formula>
    </cfRule>
    <cfRule type="cellIs" dxfId="20760" priority="404" operator="lessThan">
      <formula>-105575</formula>
    </cfRule>
  </conditionalFormatting>
  <conditionalFormatting sqref="BB278:BB282">
    <cfRule type="cellIs" dxfId="20759" priority="401" operator="lessThan">
      <formula>0</formula>
    </cfRule>
    <cfRule type="cellIs" dxfId="20758" priority="402" operator="lessThan">
      <formula>-105575</formula>
    </cfRule>
  </conditionalFormatting>
  <conditionalFormatting sqref="BB278:BB282">
    <cfRule type="cellIs" dxfId="20757" priority="399" operator="lessThan">
      <formula>0</formula>
    </cfRule>
    <cfRule type="cellIs" dxfId="20756" priority="400" operator="lessThan">
      <formula>-105575</formula>
    </cfRule>
  </conditionalFormatting>
  <conditionalFormatting sqref="BB278:BB282">
    <cfRule type="cellIs" dxfId="20755" priority="397" operator="lessThan">
      <formula>0</formula>
    </cfRule>
    <cfRule type="cellIs" dxfId="20754" priority="398" operator="lessThan">
      <formula>-105575</formula>
    </cfRule>
  </conditionalFormatting>
  <conditionalFormatting sqref="BB285:BB288">
    <cfRule type="cellIs" dxfId="20753" priority="395" operator="lessThan">
      <formula>0</formula>
    </cfRule>
    <cfRule type="cellIs" dxfId="20752" priority="396" operator="lessThan">
      <formula>-105575</formula>
    </cfRule>
  </conditionalFormatting>
  <conditionalFormatting sqref="BB285:BB288">
    <cfRule type="cellIs" dxfId="20751" priority="393" operator="lessThan">
      <formula>0</formula>
    </cfRule>
    <cfRule type="cellIs" dxfId="20750" priority="394" operator="lessThan">
      <formula>-105575</formula>
    </cfRule>
  </conditionalFormatting>
  <conditionalFormatting sqref="BB285:BB288">
    <cfRule type="cellIs" dxfId="20749" priority="391" operator="lessThan">
      <formula>0</formula>
    </cfRule>
    <cfRule type="cellIs" dxfId="20748" priority="392" operator="lessThan">
      <formula>-105575</formula>
    </cfRule>
  </conditionalFormatting>
  <conditionalFormatting sqref="BB285:BB288">
    <cfRule type="cellIs" dxfId="20747" priority="389" operator="lessThan">
      <formula>0</formula>
    </cfRule>
    <cfRule type="cellIs" dxfId="20746" priority="390" operator="lessThan">
      <formula>-105575</formula>
    </cfRule>
  </conditionalFormatting>
  <conditionalFormatting sqref="BB285:BB288">
    <cfRule type="cellIs" dxfId="20745" priority="387" operator="lessThan">
      <formula>0</formula>
    </cfRule>
    <cfRule type="cellIs" dxfId="20744" priority="388" operator="lessThan">
      <formula>-105575</formula>
    </cfRule>
  </conditionalFormatting>
  <conditionalFormatting sqref="BB285:BB288">
    <cfRule type="cellIs" dxfId="20743" priority="385" operator="lessThan">
      <formula>0</formula>
    </cfRule>
    <cfRule type="cellIs" dxfId="20742" priority="386" operator="lessThan">
      <formula>-105575</formula>
    </cfRule>
  </conditionalFormatting>
  <conditionalFormatting sqref="BB285:BB288">
    <cfRule type="cellIs" dxfId="20741" priority="383" operator="lessThan">
      <formula>0</formula>
    </cfRule>
    <cfRule type="cellIs" dxfId="20740" priority="384" operator="lessThan">
      <formula>-105575</formula>
    </cfRule>
  </conditionalFormatting>
  <conditionalFormatting sqref="BB285:BB288">
    <cfRule type="cellIs" dxfId="20739" priority="381" operator="lessThan">
      <formula>0</formula>
    </cfRule>
    <cfRule type="cellIs" dxfId="20738" priority="382" operator="lessThan">
      <formula>-105575</formula>
    </cfRule>
  </conditionalFormatting>
  <conditionalFormatting sqref="BB285:BB288">
    <cfRule type="cellIs" dxfId="20737" priority="379" operator="lessThan">
      <formula>0</formula>
    </cfRule>
    <cfRule type="cellIs" dxfId="20736" priority="380" operator="lessThan">
      <formula>-105575</formula>
    </cfRule>
  </conditionalFormatting>
  <conditionalFormatting sqref="BB203 BB220:BB221 BB235:BB243 BB231:BB233 BB212:BB213 BB225:BB226">
    <cfRule type="cellIs" dxfId="20735" priority="377" operator="lessThan">
      <formula>0</formula>
    </cfRule>
    <cfRule type="cellIs" dxfId="20734" priority="378" operator="lessThan">
      <formula>-105575</formula>
    </cfRule>
  </conditionalFormatting>
  <conditionalFormatting sqref="BB220 BB212:BB213 BB235:BB238 BB240:BB243 BB225:BB226 BB231:BB233">
    <cfRule type="cellIs" dxfId="20733" priority="375" operator="lessThan">
      <formula>0</formula>
    </cfRule>
    <cfRule type="cellIs" dxfId="20732" priority="376" operator="lessThan">
      <formula>-105575</formula>
    </cfRule>
  </conditionalFormatting>
  <conditionalFormatting sqref="BB220:BB221 BB243 BB226 BB231:BB236 BB238:BB241 BB203 BB213">
    <cfRule type="cellIs" dxfId="20731" priority="373" operator="lessThan">
      <formula>0</formula>
    </cfRule>
    <cfRule type="cellIs" dxfId="20730" priority="374" operator="lessThan">
      <formula>-105575</formula>
    </cfRule>
  </conditionalFormatting>
  <conditionalFormatting sqref="BB235:BB243 BB231:BB233 BB220 BB212:BB213 BB225:BB226">
    <cfRule type="cellIs" dxfId="20729" priority="371" operator="lessThan">
      <formula>0</formula>
    </cfRule>
    <cfRule type="cellIs" dxfId="20728" priority="372" operator="lessThan">
      <formula>-105575</formula>
    </cfRule>
  </conditionalFormatting>
  <conditionalFormatting sqref="BB220:BB221 BB237:BB243 BB203 BB231:BB235 BB212:BB213 BB225:BB226">
    <cfRule type="cellIs" dxfId="20727" priority="369" operator="lessThan">
      <formula>0</formula>
    </cfRule>
    <cfRule type="cellIs" dxfId="20726" priority="370" operator="lessThan">
      <formula>-105575</formula>
    </cfRule>
  </conditionalFormatting>
  <conditionalFormatting sqref="BB220:BB221 BB237:BB240 BB242:BB243 BB225:BB226 BB231:BB235">
    <cfRule type="cellIs" dxfId="20725" priority="367" operator="lessThan">
      <formula>0</formula>
    </cfRule>
    <cfRule type="cellIs" dxfId="20724" priority="368" operator="lessThan">
      <formula>-105575</formula>
    </cfRule>
  </conditionalFormatting>
  <conditionalFormatting sqref="BB212 BB231 BB233:BB238 BB240:BB243 BB225">
    <cfRule type="cellIs" dxfId="20723" priority="365" operator="lessThan">
      <formula>0</formula>
    </cfRule>
    <cfRule type="cellIs" dxfId="20722" priority="366" operator="lessThan">
      <formula>-105575</formula>
    </cfRule>
  </conditionalFormatting>
  <conditionalFormatting sqref="BB237:BB243 BB231:BB235 BB220:BB221 BB225:BB226">
    <cfRule type="cellIs" dxfId="20721" priority="363" operator="lessThan">
      <formula>0</formula>
    </cfRule>
    <cfRule type="cellIs" dxfId="20720" priority="364" operator="lessThan">
      <formula>-105575</formula>
    </cfRule>
  </conditionalFormatting>
  <conditionalFormatting sqref="BB233:BB237 BB231 BB239:BB243">
    <cfRule type="cellIs" dxfId="20719" priority="361" operator="lessThan">
      <formula>0</formula>
    </cfRule>
    <cfRule type="cellIs" dxfId="20718" priority="362" operator="lessThan">
      <formula>-105575</formula>
    </cfRule>
  </conditionalFormatting>
  <conditionalFormatting sqref="BB233:BB237 BB231 BB239:BB243">
    <cfRule type="cellIs" dxfId="20717" priority="359" operator="lessThan">
      <formula>0</formula>
    </cfRule>
    <cfRule type="cellIs" dxfId="20716" priority="360" operator="lessThan">
      <formula>-105575</formula>
    </cfRule>
  </conditionalFormatting>
  <conditionalFormatting sqref="BB119:BB128 BB106:BB117 BB101:BB104 BB80:BB99">
    <cfRule type="cellIs" dxfId="20715" priority="357" operator="lessThan">
      <formula>0</formula>
    </cfRule>
    <cfRule type="cellIs" dxfId="20714" priority="358" operator="lessThan">
      <formula>-105575</formula>
    </cfRule>
  </conditionalFormatting>
  <conditionalFormatting sqref="BB130 BB132 BB134">
    <cfRule type="cellIs" dxfId="20713" priority="355" operator="lessThan">
      <formula>0</formula>
    </cfRule>
    <cfRule type="cellIs" dxfId="20712" priority="356" operator="lessThan">
      <formula>-105575</formula>
    </cfRule>
  </conditionalFormatting>
  <conditionalFormatting sqref="BB130 BB132 BB134">
    <cfRule type="cellIs" dxfId="20711" priority="353" operator="lessThan">
      <formula>0</formula>
    </cfRule>
    <cfRule type="cellIs" dxfId="20710" priority="354" operator="lessThan">
      <formula>-105575</formula>
    </cfRule>
  </conditionalFormatting>
  <conditionalFormatting sqref="BB129 BB131 BB133 BB135">
    <cfRule type="cellIs" dxfId="20709" priority="351" operator="lessThan">
      <formula>0</formula>
    </cfRule>
    <cfRule type="cellIs" dxfId="20708" priority="352" operator="lessThan">
      <formula>-105575</formula>
    </cfRule>
  </conditionalFormatting>
  <conditionalFormatting sqref="BB140 BB145 BB142:BB143 BB137:BB138">
    <cfRule type="cellIs" dxfId="20707" priority="349" operator="lessThan">
      <formula>0</formula>
    </cfRule>
    <cfRule type="cellIs" dxfId="20706" priority="350" operator="lessThan">
      <formula>-105575</formula>
    </cfRule>
  </conditionalFormatting>
  <conditionalFormatting sqref="BB149">
    <cfRule type="cellIs" dxfId="20705" priority="347" operator="lessThan">
      <formula>0</formula>
    </cfRule>
    <cfRule type="cellIs" dxfId="20704" priority="348" operator="lessThan">
      <formula>-105575</formula>
    </cfRule>
  </conditionalFormatting>
  <conditionalFormatting sqref="BB129:BB138 BB140:BB149">
    <cfRule type="cellIs" dxfId="20703" priority="345" operator="lessThan">
      <formula>0</formula>
    </cfRule>
    <cfRule type="cellIs" dxfId="20702" priority="346" operator="lessThan">
      <formula>-105575</formula>
    </cfRule>
  </conditionalFormatting>
  <conditionalFormatting sqref="BB86:BB87 BB89:BB91 BB141:BB149 BB124:BB133 BB107:BB110 BB112:BB117 BB119:BB122 BB135:BB138 BB101:BB104 BB80:BB84 BB94:BB99">
    <cfRule type="cellIs" dxfId="20701" priority="343" operator="lessThan">
      <formula>0</formula>
    </cfRule>
    <cfRule type="cellIs" dxfId="20700" priority="344" operator="lessThan">
      <formula>-105575</formula>
    </cfRule>
  </conditionalFormatting>
  <conditionalFormatting sqref="BB129 BB131 BB133 BB135">
    <cfRule type="cellIs" dxfId="20699" priority="341" operator="lessThan">
      <formula>0</formula>
    </cfRule>
    <cfRule type="cellIs" dxfId="20698" priority="342" operator="lessThan">
      <formula>-105575</formula>
    </cfRule>
  </conditionalFormatting>
  <conditionalFormatting sqref="BB146 BB144 BB141">
    <cfRule type="cellIs" dxfId="20697" priority="339" operator="lessThan">
      <formula>0</formula>
    </cfRule>
    <cfRule type="cellIs" dxfId="20696" priority="340" operator="lessThan">
      <formula>-105575</formula>
    </cfRule>
  </conditionalFormatting>
  <conditionalFormatting sqref="BB146 BB144 BB141">
    <cfRule type="cellIs" dxfId="20695" priority="337" operator="lessThan">
      <formula>0</formula>
    </cfRule>
    <cfRule type="cellIs" dxfId="20694" priority="338" operator="lessThan">
      <formula>-105575</formula>
    </cfRule>
  </conditionalFormatting>
  <conditionalFormatting sqref="BB140 BB145 BB142:BB143 BB137:BB138">
    <cfRule type="cellIs" dxfId="20693" priority="335" operator="lessThan">
      <formula>0</formula>
    </cfRule>
    <cfRule type="cellIs" dxfId="20692" priority="336" operator="lessThan">
      <formula>-105575</formula>
    </cfRule>
  </conditionalFormatting>
  <conditionalFormatting sqref="BB149">
    <cfRule type="cellIs" dxfId="20691" priority="333" operator="lessThan">
      <formula>0</formula>
    </cfRule>
    <cfRule type="cellIs" dxfId="20690" priority="334" operator="lessThan">
      <formula>-105575</formula>
    </cfRule>
  </conditionalFormatting>
  <conditionalFormatting sqref="BB86:BB87 BB89:BB91 BB141:BB149 BB124:BB133 BB107:BB110 BB112:BB117 BB119:BB122 BB135:BB138 BB101:BB104 BB80:BB84 BB94:BB99">
    <cfRule type="cellIs" dxfId="20689" priority="331" operator="lessThan">
      <formula>0</formula>
    </cfRule>
    <cfRule type="cellIs" dxfId="20688"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0687" priority="329" operator="lessThan">
      <formula>0</formula>
    </cfRule>
    <cfRule type="cellIs" dxfId="20686" priority="330" operator="lessThan">
      <formula>-105575</formula>
    </cfRule>
  </conditionalFormatting>
  <conditionalFormatting sqref="BB41">
    <cfRule type="cellIs" dxfId="20685" priority="327" operator="lessThan">
      <formula>0</formula>
    </cfRule>
    <cfRule type="cellIs" dxfId="20684" priority="328" operator="lessThan">
      <formula>-105575</formula>
    </cfRule>
  </conditionalFormatting>
  <conditionalFormatting sqref="BB152:BB155">
    <cfRule type="cellIs" dxfId="20683" priority="325" operator="lessThan">
      <formula>0</formula>
    </cfRule>
    <cfRule type="cellIs" dxfId="20682" priority="326" operator="lessThan">
      <formula>-105575</formula>
    </cfRule>
  </conditionalFormatting>
  <conditionalFormatting sqref="BB152:BB155">
    <cfRule type="cellIs" dxfId="20681" priority="323" operator="lessThan">
      <formula>0</formula>
    </cfRule>
    <cfRule type="cellIs" dxfId="20680" priority="324" operator="lessThan">
      <formula>-105575</formula>
    </cfRule>
  </conditionalFormatting>
  <conditionalFormatting sqref="BB152:BB155">
    <cfRule type="cellIs" dxfId="20679" priority="321" operator="lessThan">
      <formula>0</formula>
    </cfRule>
    <cfRule type="cellIs" dxfId="20678" priority="322" operator="lessThan">
      <formula>-105575</formula>
    </cfRule>
  </conditionalFormatting>
  <conditionalFormatting sqref="BB157:BB158">
    <cfRule type="cellIs" dxfId="20677" priority="319" operator="lessThan">
      <formula>0</formula>
    </cfRule>
    <cfRule type="cellIs" dxfId="20676" priority="320" operator="lessThan">
      <formula>-105575</formula>
    </cfRule>
  </conditionalFormatting>
  <conditionalFormatting sqref="BB157:BB158">
    <cfRule type="cellIs" dxfId="20675" priority="317" operator="lessThan">
      <formula>0</formula>
    </cfRule>
    <cfRule type="cellIs" dxfId="20674" priority="318" operator="lessThan">
      <formula>-105575</formula>
    </cfRule>
  </conditionalFormatting>
  <conditionalFormatting sqref="BB157:BB158">
    <cfRule type="cellIs" dxfId="20673" priority="315" operator="lessThan">
      <formula>0</formula>
    </cfRule>
    <cfRule type="cellIs" dxfId="20672" priority="316" operator="lessThan">
      <formula>-105575</formula>
    </cfRule>
  </conditionalFormatting>
  <conditionalFormatting sqref="BB160:BB161">
    <cfRule type="cellIs" dxfId="20671" priority="313" operator="lessThan">
      <formula>0</formula>
    </cfRule>
    <cfRule type="cellIs" dxfId="20670" priority="314" operator="lessThan">
      <formula>-105575</formula>
    </cfRule>
  </conditionalFormatting>
  <conditionalFormatting sqref="BB160:BB161">
    <cfRule type="cellIs" dxfId="20669" priority="311" operator="lessThan">
      <formula>0</formula>
    </cfRule>
    <cfRule type="cellIs" dxfId="20668" priority="312" operator="lessThan">
      <formula>-105575</formula>
    </cfRule>
  </conditionalFormatting>
  <conditionalFormatting sqref="BB160:BB161">
    <cfRule type="cellIs" dxfId="20667" priority="309" operator="lessThan">
      <formula>0</formula>
    </cfRule>
    <cfRule type="cellIs" dxfId="20666" priority="310" operator="lessThan">
      <formula>-105575</formula>
    </cfRule>
  </conditionalFormatting>
  <conditionalFormatting sqref="BB164:BB167">
    <cfRule type="cellIs" dxfId="20665" priority="307" operator="lessThan">
      <formula>0</formula>
    </cfRule>
    <cfRule type="cellIs" dxfId="20664" priority="308" operator="lessThan">
      <formula>-105575</formula>
    </cfRule>
  </conditionalFormatting>
  <conditionalFormatting sqref="BB164:BB167">
    <cfRule type="cellIs" dxfId="20663" priority="305" operator="lessThan">
      <formula>0</formula>
    </cfRule>
    <cfRule type="cellIs" dxfId="20662" priority="306" operator="lessThan">
      <formula>-105575</formula>
    </cfRule>
  </conditionalFormatting>
  <conditionalFormatting sqref="BB164:BB167">
    <cfRule type="cellIs" dxfId="20661" priority="303" operator="lessThan">
      <formula>0</formula>
    </cfRule>
    <cfRule type="cellIs" dxfId="20660" priority="304" operator="lessThan">
      <formula>-105575</formula>
    </cfRule>
  </conditionalFormatting>
  <conditionalFormatting sqref="BB169:BB177">
    <cfRule type="cellIs" dxfId="20659" priority="301" operator="lessThan">
      <formula>0</formula>
    </cfRule>
    <cfRule type="cellIs" dxfId="20658" priority="302" operator="lessThan">
      <formula>-105575</formula>
    </cfRule>
  </conditionalFormatting>
  <conditionalFormatting sqref="BB169:BB177">
    <cfRule type="cellIs" dxfId="20657" priority="299" operator="lessThan">
      <formula>0</formula>
    </cfRule>
    <cfRule type="cellIs" dxfId="20656" priority="300" operator="lessThan">
      <formula>-105575</formula>
    </cfRule>
  </conditionalFormatting>
  <conditionalFormatting sqref="BB169:BB177">
    <cfRule type="cellIs" dxfId="20655" priority="297" operator="lessThan">
      <formula>0</formula>
    </cfRule>
    <cfRule type="cellIs" dxfId="20654" priority="298" operator="lessThan">
      <formula>-105575</formula>
    </cfRule>
  </conditionalFormatting>
  <conditionalFormatting sqref="BB179:BB180">
    <cfRule type="cellIs" dxfId="20653" priority="295" operator="lessThan">
      <formula>0</formula>
    </cfRule>
    <cfRule type="cellIs" dxfId="20652" priority="296" operator="lessThan">
      <formula>-105575</formula>
    </cfRule>
  </conditionalFormatting>
  <conditionalFormatting sqref="BB179:BB180">
    <cfRule type="cellIs" dxfId="20651" priority="293" operator="lessThan">
      <formula>0</formula>
    </cfRule>
    <cfRule type="cellIs" dxfId="20650" priority="294" operator="lessThan">
      <formula>-105575</formula>
    </cfRule>
  </conditionalFormatting>
  <conditionalFormatting sqref="BB179:BB180">
    <cfRule type="cellIs" dxfId="20649" priority="291" operator="lessThan">
      <formula>0</formula>
    </cfRule>
    <cfRule type="cellIs" dxfId="20648" priority="292" operator="lessThan">
      <formula>-105575</formula>
    </cfRule>
  </conditionalFormatting>
  <conditionalFormatting sqref="BB183:BB189">
    <cfRule type="cellIs" dxfId="20647" priority="289" operator="lessThan">
      <formula>0</formula>
    </cfRule>
    <cfRule type="cellIs" dxfId="20646" priority="290" operator="lessThan">
      <formula>-105575</formula>
    </cfRule>
  </conditionalFormatting>
  <conditionalFormatting sqref="BB183:BB189">
    <cfRule type="cellIs" dxfId="20645" priority="287" operator="lessThan">
      <formula>0</formula>
    </cfRule>
    <cfRule type="cellIs" dxfId="20644" priority="288" operator="lessThan">
      <formula>-105575</formula>
    </cfRule>
  </conditionalFormatting>
  <conditionalFormatting sqref="BB183:BB189">
    <cfRule type="cellIs" dxfId="20643" priority="285" operator="lessThan">
      <formula>0</formula>
    </cfRule>
    <cfRule type="cellIs" dxfId="20642" priority="286" operator="lessThan">
      <formula>-105575</formula>
    </cfRule>
  </conditionalFormatting>
  <conditionalFormatting sqref="BB191:BB192">
    <cfRule type="cellIs" dxfId="20641" priority="283" operator="lessThan">
      <formula>0</formula>
    </cfRule>
    <cfRule type="cellIs" dxfId="20640" priority="284" operator="lessThan">
      <formula>-105575</formula>
    </cfRule>
  </conditionalFormatting>
  <conditionalFormatting sqref="BB191:BB192">
    <cfRule type="cellIs" dxfId="20639" priority="281" operator="lessThan">
      <formula>0</formula>
    </cfRule>
    <cfRule type="cellIs" dxfId="20638" priority="282" operator="lessThan">
      <formula>-105575</formula>
    </cfRule>
  </conditionalFormatting>
  <conditionalFormatting sqref="BB191:BB192">
    <cfRule type="cellIs" dxfId="20637" priority="279" operator="lessThan">
      <formula>0</formula>
    </cfRule>
    <cfRule type="cellIs" dxfId="20636" priority="280" operator="lessThan">
      <formula>-105575</formula>
    </cfRule>
  </conditionalFormatting>
  <conditionalFormatting sqref="BB194:BB195">
    <cfRule type="cellIs" dxfId="20635" priority="277" operator="lessThan">
      <formula>0</formula>
    </cfRule>
    <cfRule type="cellIs" dxfId="20634" priority="278" operator="lessThan">
      <formula>-105575</formula>
    </cfRule>
  </conditionalFormatting>
  <conditionalFormatting sqref="BB194:BB195">
    <cfRule type="cellIs" dxfId="20633" priority="275" operator="lessThan">
      <formula>0</formula>
    </cfRule>
    <cfRule type="cellIs" dxfId="20632" priority="276" operator="lessThan">
      <formula>-105575</formula>
    </cfRule>
  </conditionalFormatting>
  <conditionalFormatting sqref="BB194:BB195">
    <cfRule type="cellIs" dxfId="20631" priority="273" operator="lessThan">
      <formula>0</formula>
    </cfRule>
    <cfRule type="cellIs" dxfId="20630" priority="274" operator="lessThan">
      <formula>-105575</formula>
    </cfRule>
  </conditionalFormatting>
  <conditionalFormatting sqref="BB199:BB202">
    <cfRule type="cellIs" dxfId="20629" priority="271" operator="lessThan">
      <formula>0</formula>
    </cfRule>
    <cfRule type="cellIs" dxfId="20628" priority="272" operator="lessThan">
      <formula>-105575</formula>
    </cfRule>
  </conditionalFormatting>
  <conditionalFormatting sqref="BB199:BB202">
    <cfRule type="cellIs" dxfId="20627" priority="269" operator="lessThan">
      <formula>0</formula>
    </cfRule>
    <cfRule type="cellIs" dxfId="20626" priority="270" operator="lessThan">
      <formula>-105575</formula>
    </cfRule>
  </conditionalFormatting>
  <conditionalFormatting sqref="BB199:BB202">
    <cfRule type="cellIs" dxfId="20625" priority="267" operator="lessThan">
      <formula>0</formula>
    </cfRule>
    <cfRule type="cellIs" dxfId="20624" priority="268" operator="lessThan">
      <formula>-105575</formula>
    </cfRule>
  </conditionalFormatting>
  <conditionalFormatting sqref="BB204:BB208">
    <cfRule type="cellIs" dxfId="20623" priority="265" operator="lessThan">
      <formula>0</formula>
    </cfRule>
    <cfRule type="cellIs" dxfId="20622" priority="266" operator="lessThan">
      <formula>-105575</formula>
    </cfRule>
  </conditionalFormatting>
  <conditionalFormatting sqref="BB204:BB208">
    <cfRule type="cellIs" dxfId="20621" priority="263" operator="lessThan">
      <formula>0</formula>
    </cfRule>
    <cfRule type="cellIs" dxfId="20620" priority="264" operator="lessThan">
      <formula>-105575</formula>
    </cfRule>
  </conditionalFormatting>
  <conditionalFormatting sqref="BB204:BB208">
    <cfRule type="cellIs" dxfId="20619" priority="261" operator="lessThan">
      <formula>0</formula>
    </cfRule>
    <cfRule type="cellIs" dxfId="20618" priority="262" operator="lessThan">
      <formula>-105575</formula>
    </cfRule>
  </conditionalFormatting>
  <conditionalFormatting sqref="BB210:BB211">
    <cfRule type="cellIs" dxfId="20617" priority="259" operator="lessThan">
      <formula>0</formula>
    </cfRule>
    <cfRule type="cellIs" dxfId="20616" priority="260" operator="lessThan">
      <formula>-105575</formula>
    </cfRule>
  </conditionalFormatting>
  <conditionalFormatting sqref="BB210:BB211">
    <cfRule type="cellIs" dxfId="20615" priority="257" operator="lessThan">
      <formula>0</formula>
    </cfRule>
    <cfRule type="cellIs" dxfId="20614" priority="258" operator="lessThan">
      <formula>-105575</formula>
    </cfRule>
  </conditionalFormatting>
  <conditionalFormatting sqref="BB210:BB211">
    <cfRule type="cellIs" dxfId="20613" priority="255" operator="lessThan">
      <formula>0</formula>
    </cfRule>
    <cfRule type="cellIs" dxfId="20612" priority="256" operator="lessThan">
      <formula>-105575</formula>
    </cfRule>
  </conditionalFormatting>
  <conditionalFormatting sqref="BB214:BB219">
    <cfRule type="cellIs" dxfId="20611" priority="253" operator="lessThan">
      <formula>0</formula>
    </cfRule>
    <cfRule type="cellIs" dxfId="20610" priority="254" operator="lessThan">
      <formula>-105575</formula>
    </cfRule>
  </conditionalFormatting>
  <conditionalFormatting sqref="BB214:BB219">
    <cfRule type="cellIs" dxfId="20609" priority="251" operator="lessThan">
      <formula>0</formula>
    </cfRule>
    <cfRule type="cellIs" dxfId="20608" priority="252" operator="lessThan">
      <formula>-105575</formula>
    </cfRule>
  </conditionalFormatting>
  <conditionalFormatting sqref="BB214:BB219">
    <cfRule type="cellIs" dxfId="20607" priority="249" operator="lessThan">
      <formula>0</formula>
    </cfRule>
    <cfRule type="cellIs" dxfId="20606" priority="250" operator="lessThan">
      <formula>-105575</formula>
    </cfRule>
  </conditionalFormatting>
  <conditionalFormatting sqref="BB222:BB224">
    <cfRule type="cellIs" dxfId="20605" priority="247" operator="lessThan">
      <formula>0</formula>
    </cfRule>
    <cfRule type="cellIs" dxfId="20604" priority="248" operator="lessThan">
      <formula>-105575</formula>
    </cfRule>
  </conditionalFormatting>
  <conditionalFormatting sqref="BB222:BB224">
    <cfRule type="cellIs" dxfId="20603" priority="245" operator="lessThan">
      <formula>0</formula>
    </cfRule>
    <cfRule type="cellIs" dxfId="20602" priority="246" operator="lessThan">
      <formula>-105575</formula>
    </cfRule>
  </conditionalFormatting>
  <conditionalFormatting sqref="BB222:BB224">
    <cfRule type="cellIs" dxfId="20601" priority="243" operator="lessThan">
      <formula>0</formula>
    </cfRule>
    <cfRule type="cellIs" dxfId="20600" priority="244" operator="lessThan">
      <formula>-105575</formula>
    </cfRule>
  </conditionalFormatting>
  <conditionalFormatting sqref="BB227:BB230">
    <cfRule type="cellIs" dxfId="20599" priority="241" operator="lessThan">
      <formula>0</formula>
    </cfRule>
    <cfRule type="cellIs" dxfId="20598" priority="242" operator="lessThan">
      <formula>-105575</formula>
    </cfRule>
  </conditionalFormatting>
  <conditionalFormatting sqref="BB227:BB230">
    <cfRule type="cellIs" dxfId="20597" priority="239" operator="lessThan">
      <formula>0</formula>
    </cfRule>
    <cfRule type="cellIs" dxfId="20596" priority="240" operator="lessThan">
      <formula>-105575</formula>
    </cfRule>
  </conditionalFormatting>
  <conditionalFormatting sqref="BB227:BB230">
    <cfRule type="cellIs" dxfId="20595" priority="237" operator="lessThan">
      <formula>0</formula>
    </cfRule>
    <cfRule type="cellIs" dxfId="20594" priority="238" operator="lessThan">
      <formula>-105575</formula>
    </cfRule>
  </conditionalFormatting>
  <conditionalFormatting sqref="BB246:BB249">
    <cfRule type="cellIs" dxfId="20593" priority="235" operator="lessThan">
      <formula>0</formula>
    </cfRule>
    <cfRule type="cellIs" dxfId="20592" priority="236" operator="lessThan">
      <formula>-105575</formula>
    </cfRule>
  </conditionalFormatting>
  <conditionalFormatting sqref="BB246:BB249">
    <cfRule type="cellIs" dxfId="20591" priority="233" operator="lessThan">
      <formula>0</formula>
    </cfRule>
    <cfRule type="cellIs" dxfId="20590" priority="234" operator="lessThan">
      <formula>-105575</formula>
    </cfRule>
  </conditionalFormatting>
  <conditionalFormatting sqref="BB246:BB249">
    <cfRule type="cellIs" dxfId="20589" priority="231" operator="lessThan">
      <formula>0</formula>
    </cfRule>
    <cfRule type="cellIs" dxfId="20588" priority="232" operator="lessThan">
      <formula>-105575</formula>
    </cfRule>
  </conditionalFormatting>
  <conditionalFormatting sqref="BB246:BB249">
    <cfRule type="cellIs" dxfId="20587" priority="229" operator="lessThan">
      <formula>0</formula>
    </cfRule>
    <cfRule type="cellIs" dxfId="20586" priority="230" operator="lessThan">
      <formula>-105575</formula>
    </cfRule>
  </conditionalFormatting>
  <conditionalFormatting sqref="BB246:BB249">
    <cfRule type="cellIs" dxfId="20585" priority="227" operator="lessThan">
      <formula>0</formula>
    </cfRule>
    <cfRule type="cellIs" dxfId="20584" priority="228" operator="lessThan">
      <formula>-105575</formula>
    </cfRule>
  </conditionalFormatting>
  <conditionalFormatting sqref="BB246:BB249">
    <cfRule type="cellIs" dxfId="20583" priority="225" operator="lessThan">
      <formula>0</formula>
    </cfRule>
    <cfRule type="cellIs" dxfId="20582" priority="226" operator="lessThan">
      <formula>-105575</formula>
    </cfRule>
  </conditionalFormatting>
  <conditionalFormatting sqref="BB246:BB249">
    <cfRule type="cellIs" dxfId="20581" priority="223" operator="lessThan">
      <formula>0</formula>
    </cfRule>
    <cfRule type="cellIs" dxfId="20580" priority="224" operator="lessThan">
      <formula>-105575</formula>
    </cfRule>
  </conditionalFormatting>
  <conditionalFormatting sqref="BB246:BB249">
    <cfRule type="cellIs" dxfId="20579" priority="221" operator="lessThan">
      <formula>0</formula>
    </cfRule>
    <cfRule type="cellIs" dxfId="20578" priority="222" operator="lessThan">
      <formula>-105575</formula>
    </cfRule>
  </conditionalFormatting>
  <conditionalFormatting sqref="BB246:BB249">
    <cfRule type="cellIs" dxfId="20577" priority="219" operator="lessThan">
      <formula>0</formula>
    </cfRule>
    <cfRule type="cellIs" dxfId="20576" priority="220" operator="lessThan">
      <formula>-105575</formula>
    </cfRule>
  </conditionalFormatting>
  <conditionalFormatting sqref="BB251:BB253">
    <cfRule type="cellIs" dxfId="20575" priority="217" operator="lessThan">
      <formula>0</formula>
    </cfRule>
    <cfRule type="cellIs" dxfId="20574" priority="218" operator="lessThan">
      <formula>-105575</formula>
    </cfRule>
  </conditionalFormatting>
  <conditionalFormatting sqref="BB251:BB253">
    <cfRule type="cellIs" dxfId="20573" priority="215" operator="lessThan">
      <formula>0</formula>
    </cfRule>
    <cfRule type="cellIs" dxfId="20572" priority="216" operator="lessThan">
      <formula>-105575</formula>
    </cfRule>
  </conditionalFormatting>
  <conditionalFormatting sqref="BB251:BB253">
    <cfRule type="cellIs" dxfId="20571" priority="213" operator="lessThan">
      <formula>0</formula>
    </cfRule>
    <cfRule type="cellIs" dxfId="20570" priority="214" operator="lessThan">
      <formula>-105575</formula>
    </cfRule>
  </conditionalFormatting>
  <conditionalFormatting sqref="BB251:BB253">
    <cfRule type="cellIs" dxfId="20569" priority="211" operator="lessThan">
      <formula>0</formula>
    </cfRule>
    <cfRule type="cellIs" dxfId="20568" priority="212" operator="lessThan">
      <formula>-105575</formula>
    </cfRule>
  </conditionalFormatting>
  <conditionalFormatting sqref="BB251:BB253">
    <cfRule type="cellIs" dxfId="20567" priority="209" operator="lessThan">
      <formula>0</formula>
    </cfRule>
    <cfRule type="cellIs" dxfId="20566" priority="210" operator="lessThan">
      <formula>-105575</formula>
    </cfRule>
  </conditionalFormatting>
  <conditionalFormatting sqref="BB251:BB253">
    <cfRule type="cellIs" dxfId="20565" priority="207" operator="lessThan">
      <formula>0</formula>
    </cfRule>
    <cfRule type="cellIs" dxfId="20564" priority="208" operator="lessThan">
      <formula>-105575</formula>
    </cfRule>
  </conditionalFormatting>
  <conditionalFormatting sqref="BB251:BB253">
    <cfRule type="cellIs" dxfId="20563" priority="205" operator="lessThan">
      <formula>0</formula>
    </cfRule>
    <cfRule type="cellIs" dxfId="20562" priority="206" operator="lessThan">
      <formula>-105575</formula>
    </cfRule>
  </conditionalFormatting>
  <conditionalFormatting sqref="BB251:BB253">
    <cfRule type="cellIs" dxfId="20561" priority="203" operator="lessThan">
      <formula>0</formula>
    </cfRule>
    <cfRule type="cellIs" dxfId="20560" priority="204" operator="lessThan">
      <formula>-105575</formula>
    </cfRule>
  </conditionalFormatting>
  <conditionalFormatting sqref="BB251:BB253">
    <cfRule type="cellIs" dxfId="20559" priority="201" operator="lessThan">
      <formula>0</formula>
    </cfRule>
    <cfRule type="cellIs" dxfId="20558" priority="202" operator="lessThan">
      <formula>-105575</formula>
    </cfRule>
  </conditionalFormatting>
  <conditionalFormatting sqref="BB255:BB257">
    <cfRule type="cellIs" dxfId="20557" priority="199" operator="lessThan">
      <formula>0</formula>
    </cfRule>
    <cfRule type="cellIs" dxfId="20556" priority="200" operator="lessThan">
      <formula>-105575</formula>
    </cfRule>
  </conditionalFormatting>
  <conditionalFormatting sqref="BB255:BB257">
    <cfRule type="cellIs" dxfId="20555" priority="197" operator="lessThan">
      <formula>0</formula>
    </cfRule>
    <cfRule type="cellIs" dxfId="20554" priority="198" operator="lessThan">
      <formula>-105575</formula>
    </cfRule>
  </conditionalFormatting>
  <conditionalFormatting sqref="BB255:BB257">
    <cfRule type="cellIs" dxfId="20553" priority="195" operator="lessThan">
      <formula>0</formula>
    </cfRule>
    <cfRule type="cellIs" dxfId="20552" priority="196" operator="lessThan">
      <formula>-105575</formula>
    </cfRule>
  </conditionalFormatting>
  <conditionalFormatting sqref="BB255:BB257">
    <cfRule type="cellIs" dxfId="20551" priority="193" operator="lessThan">
      <formula>0</formula>
    </cfRule>
    <cfRule type="cellIs" dxfId="20550" priority="194" operator="lessThan">
      <formula>-105575</formula>
    </cfRule>
  </conditionalFormatting>
  <conditionalFormatting sqref="BB255:BB257">
    <cfRule type="cellIs" dxfId="20549" priority="191" operator="lessThan">
      <formula>0</formula>
    </cfRule>
    <cfRule type="cellIs" dxfId="20548" priority="192" operator="lessThan">
      <formula>-105575</formula>
    </cfRule>
  </conditionalFormatting>
  <conditionalFormatting sqref="BB255:BB257">
    <cfRule type="cellIs" dxfId="20547" priority="189" operator="lessThan">
      <formula>0</formula>
    </cfRule>
    <cfRule type="cellIs" dxfId="20546" priority="190" operator="lessThan">
      <formula>-105575</formula>
    </cfRule>
  </conditionalFormatting>
  <conditionalFormatting sqref="BB255:BB257">
    <cfRule type="cellIs" dxfId="20545" priority="187" operator="lessThan">
      <formula>0</formula>
    </cfRule>
    <cfRule type="cellIs" dxfId="20544" priority="188" operator="lessThan">
      <formula>-105575</formula>
    </cfRule>
  </conditionalFormatting>
  <conditionalFormatting sqref="BB255:BB257">
    <cfRule type="cellIs" dxfId="20543" priority="185" operator="lessThan">
      <formula>0</formula>
    </cfRule>
    <cfRule type="cellIs" dxfId="20542" priority="186" operator="lessThan">
      <formula>-105575</formula>
    </cfRule>
  </conditionalFormatting>
  <conditionalFormatting sqref="BB255:BB257">
    <cfRule type="cellIs" dxfId="20541" priority="183" operator="lessThan">
      <formula>0</formula>
    </cfRule>
    <cfRule type="cellIs" dxfId="20540" priority="184" operator="lessThan">
      <formula>-105575</formula>
    </cfRule>
  </conditionalFormatting>
  <conditionalFormatting sqref="BB260:BB262">
    <cfRule type="cellIs" dxfId="20539" priority="181" operator="lessThan">
      <formula>0</formula>
    </cfRule>
    <cfRule type="cellIs" dxfId="20538" priority="182" operator="lessThan">
      <formula>-105575</formula>
    </cfRule>
  </conditionalFormatting>
  <conditionalFormatting sqref="BB260:BB262">
    <cfRule type="cellIs" dxfId="20537" priority="179" operator="lessThan">
      <formula>0</formula>
    </cfRule>
    <cfRule type="cellIs" dxfId="20536" priority="180" operator="lessThan">
      <formula>-105575</formula>
    </cfRule>
  </conditionalFormatting>
  <conditionalFormatting sqref="BB260:BB262">
    <cfRule type="cellIs" dxfId="20535" priority="177" operator="lessThan">
      <formula>0</formula>
    </cfRule>
    <cfRule type="cellIs" dxfId="20534" priority="178" operator="lessThan">
      <formula>-105575</formula>
    </cfRule>
  </conditionalFormatting>
  <conditionalFormatting sqref="BB260:BB262">
    <cfRule type="cellIs" dxfId="20533" priority="175" operator="lessThan">
      <formula>0</formula>
    </cfRule>
    <cfRule type="cellIs" dxfId="20532" priority="176" operator="lessThan">
      <formula>-105575</formula>
    </cfRule>
  </conditionalFormatting>
  <conditionalFormatting sqref="BB260:BB262">
    <cfRule type="cellIs" dxfId="20531" priority="173" operator="lessThan">
      <formula>0</formula>
    </cfRule>
    <cfRule type="cellIs" dxfId="20530" priority="174" operator="lessThan">
      <formula>-105575</formula>
    </cfRule>
  </conditionalFormatting>
  <conditionalFormatting sqref="BB260:BB262">
    <cfRule type="cellIs" dxfId="20529" priority="171" operator="lessThan">
      <formula>0</formula>
    </cfRule>
    <cfRule type="cellIs" dxfId="20528" priority="172" operator="lessThan">
      <formula>-105575</formula>
    </cfRule>
  </conditionalFormatting>
  <conditionalFormatting sqref="BB260:BB262">
    <cfRule type="cellIs" dxfId="20527" priority="169" operator="lessThan">
      <formula>0</formula>
    </cfRule>
    <cfRule type="cellIs" dxfId="20526" priority="170" operator="lessThan">
      <formula>-105575</formula>
    </cfRule>
  </conditionalFormatting>
  <conditionalFormatting sqref="BB260:BB262">
    <cfRule type="cellIs" dxfId="20525" priority="167" operator="lessThan">
      <formula>0</formula>
    </cfRule>
    <cfRule type="cellIs" dxfId="20524" priority="168" operator="lessThan">
      <formula>-105575</formula>
    </cfRule>
  </conditionalFormatting>
  <conditionalFormatting sqref="BB260:BB262">
    <cfRule type="cellIs" dxfId="20523" priority="165" operator="lessThan">
      <formula>0</formula>
    </cfRule>
    <cfRule type="cellIs" dxfId="20522" priority="166" operator="lessThan">
      <formula>-105575</formula>
    </cfRule>
  </conditionalFormatting>
  <conditionalFormatting sqref="BB264:BB267">
    <cfRule type="cellIs" dxfId="20521" priority="163" operator="lessThan">
      <formula>0</formula>
    </cfRule>
    <cfRule type="cellIs" dxfId="20520" priority="164" operator="lessThan">
      <formula>-105575</formula>
    </cfRule>
  </conditionalFormatting>
  <conditionalFormatting sqref="BB264:BB267">
    <cfRule type="cellIs" dxfId="20519" priority="161" operator="lessThan">
      <formula>0</formula>
    </cfRule>
    <cfRule type="cellIs" dxfId="20518" priority="162" operator="lessThan">
      <formula>-105575</formula>
    </cfRule>
  </conditionalFormatting>
  <conditionalFormatting sqref="BB264:BB267">
    <cfRule type="cellIs" dxfId="20517" priority="159" operator="lessThan">
      <formula>0</formula>
    </cfRule>
    <cfRule type="cellIs" dxfId="20516" priority="160" operator="lessThan">
      <formula>-105575</formula>
    </cfRule>
  </conditionalFormatting>
  <conditionalFormatting sqref="BB264:BB267">
    <cfRule type="cellIs" dxfId="20515" priority="157" operator="lessThan">
      <formula>0</formula>
    </cfRule>
    <cfRule type="cellIs" dxfId="20514" priority="158" operator="lessThan">
      <formula>-105575</formula>
    </cfRule>
  </conditionalFormatting>
  <conditionalFormatting sqref="BB264:BB267">
    <cfRule type="cellIs" dxfId="20513" priority="155" operator="lessThan">
      <formula>0</formula>
    </cfRule>
    <cfRule type="cellIs" dxfId="20512" priority="156" operator="lessThan">
      <formula>-105575</formula>
    </cfRule>
  </conditionalFormatting>
  <conditionalFormatting sqref="BB264:BB267">
    <cfRule type="cellIs" dxfId="20511" priority="153" operator="lessThan">
      <formula>0</formula>
    </cfRule>
    <cfRule type="cellIs" dxfId="20510" priority="154" operator="lessThan">
      <formula>-105575</formula>
    </cfRule>
  </conditionalFormatting>
  <conditionalFormatting sqref="BB264:BB267">
    <cfRule type="cellIs" dxfId="20509" priority="151" operator="lessThan">
      <formula>0</formula>
    </cfRule>
    <cfRule type="cellIs" dxfId="20508" priority="152" operator="lessThan">
      <formula>-105575</formula>
    </cfRule>
  </conditionalFormatting>
  <conditionalFormatting sqref="BB264:BB267">
    <cfRule type="cellIs" dxfId="20507" priority="149" operator="lessThan">
      <formula>0</formula>
    </cfRule>
    <cfRule type="cellIs" dxfId="20506" priority="150" operator="lessThan">
      <formula>-105575</formula>
    </cfRule>
  </conditionalFormatting>
  <conditionalFormatting sqref="BB264:BB267">
    <cfRule type="cellIs" dxfId="20505" priority="147" operator="lessThan">
      <formula>0</formula>
    </cfRule>
    <cfRule type="cellIs" dxfId="20504" priority="148" operator="lessThan">
      <formula>-105575</formula>
    </cfRule>
  </conditionalFormatting>
  <conditionalFormatting sqref="BB270:BB272">
    <cfRule type="cellIs" dxfId="20503" priority="145" operator="lessThan">
      <formula>0</formula>
    </cfRule>
    <cfRule type="cellIs" dxfId="20502" priority="146" operator="lessThan">
      <formula>-105575</formula>
    </cfRule>
  </conditionalFormatting>
  <conditionalFormatting sqref="BB270:BB272">
    <cfRule type="cellIs" dxfId="20501" priority="143" operator="lessThan">
      <formula>0</formula>
    </cfRule>
    <cfRule type="cellIs" dxfId="20500" priority="144" operator="lessThan">
      <formula>-105575</formula>
    </cfRule>
  </conditionalFormatting>
  <conditionalFormatting sqref="BB270:BB272">
    <cfRule type="cellIs" dxfId="20499" priority="141" operator="lessThan">
      <formula>0</formula>
    </cfRule>
    <cfRule type="cellIs" dxfId="20498" priority="142" operator="lessThan">
      <formula>-105575</formula>
    </cfRule>
  </conditionalFormatting>
  <conditionalFormatting sqref="BB270:BB272">
    <cfRule type="cellIs" dxfId="20497" priority="139" operator="lessThan">
      <formula>0</formula>
    </cfRule>
    <cfRule type="cellIs" dxfId="20496" priority="140" operator="lessThan">
      <formula>-105575</formula>
    </cfRule>
  </conditionalFormatting>
  <conditionalFormatting sqref="BB270:BB272">
    <cfRule type="cellIs" dxfId="20495" priority="137" operator="lessThan">
      <formula>0</formula>
    </cfRule>
    <cfRule type="cellIs" dxfId="20494" priority="138" operator="lessThan">
      <formula>-105575</formula>
    </cfRule>
  </conditionalFormatting>
  <conditionalFormatting sqref="BB270:BB272">
    <cfRule type="cellIs" dxfId="20493" priority="135" operator="lessThan">
      <formula>0</formula>
    </cfRule>
    <cfRule type="cellIs" dxfId="20492" priority="136" operator="lessThan">
      <formula>-105575</formula>
    </cfRule>
  </conditionalFormatting>
  <conditionalFormatting sqref="BB270:BB272">
    <cfRule type="cellIs" dxfId="20491" priority="133" operator="lessThan">
      <formula>0</formula>
    </cfRule>
    <cfRule type="cellIs" dxfId="20490" priority="134" operator="lessThan">
      <formula>-105575</formula>
    </cfRule>
  </conditionalFormatting>
  <conditionalFormatting sqref="BB270:BB272">
    <cfRule type="cellIs" dxfId="20489" priority="131" operator="lessThan">
      <formula>0</formula>
    </cfRule>
    <cfRule type="cellIs" dxfId="20488" priority="132" operator="lessThan">
      <formula>-105575</formula>
    </cfRule>
  </conditionalFormatting>
  <conditionalFormatting sqref="BB270:BB272">
    <cfRule type="cellIs" dxfId="20487" priority="129" operator="lessThan">
      <formula>0</formula>
    </cfRule>
    <cfRule type="cellIs" dxfId="20486" priority="130" operator="lessThan">
      <formula>-105575</formula>
    </cfRule>
  </conditionalFormatting>
  <conditionalFormatting sqref="BB274:BB275">
    <cfRule type="cellIs" dxfId="20485" priority="127" operator="lessThan">
      <formula>0</formula>
    </cfRule>
    <cfRule type="cellIs" dxfId="20484" priority="128" operator="lessThan">
      <formula>-105575</formula>
    </cfRule>
  </conditionalFormatting>
  <conditionalFormatting sqref="BB274:BB275">
    <cfRule type="cellIs" dxfId="20483" priority="125" operator="lessThan">
      <formula>0</formula>
    </cfRule>
    <cfRule type="cellIs" dxfId="20482" priority="126" operator="lessThan">
      <formula>-105575</formula>
    </cfRule>
  </conditionalFormatting>
  <conditionalFormatting sqref="BB274:BB275">
    <cfRule type="cellIs" dxfId="20481" priority="123" operator="lessThan">
      <formula>0</formula>
    </cfRule>
    <cfRule type="cellIs" dxfId="20480" priority="124" operator="lessThan">
      <formula>-105575</formula>
    </cfRule>
  </conditionalFormatting>
  <conditionalFormatting sqref="BB274:BB275">
    <cfRule type="cellIs" dxfId="20479" priority="121" operator="lessThan">
      <formula>0</formula>
    </cfRule>
    <cfRule type="cellIs" dxfId="20478" priority="122" operator="lessThan">
      <formula>-105575</formula>
    </cfRule>
  </conditionalFormatting>
  <conditionalFormatting sqref="BB274:BB275">
    <cfRule type="cellIs" dxfId="20477" priority="119" operator="lessThan">
      <formula>0</formula>
    </cfRule>
    <cfRule type="cellIs" dxfId="20476" priority="120" operator="lessThan">
      <formula>-105575</formula>
    </cfRule>
  </conditionalFormatting>
  <conditionalFormatting sqref="BB274:BB275">
    <cfRule type="cellIs" dxfId="20475" priority="117" operator="lessThan">
      <formula>0</formula>
    </cfRule>
    <cfRule type="cellIs" dxfId="20474" priority="118" operator="lessThan">
      <formula>-105575</formula>
    </cfRule>
  </conditionalFormatting>
  <conditionalFormatting sqref="BB274:BB275">
    <cfRule type="cellIs" dxfId="20473" priority="115" operator="lessThan">
      <formula>0</formula>
    </cfRule>
    <cfRule type="cellIs" dxfId="20472" priority="116" operator="lessThan">
      <formula>-105575</formula>
    </cfRule>
  </conditionalFormatting>
  <conditionalFormatting sqref="BB274:BB275">
    <cfRule type="cellIs" dxfId="20471" priority="113" operator="lessThan">
      <formula>0</formula>
    </cfRule>
    <cfRule type="cellIs" dxfId="20470" priority="114" operator="lessThan">
      <formula>-105575</formula>
    </cfRule>
  </conditionalFormatting>
  <conditionalFormatting sqref="BB274:BB275">
    <cfRule type="cellIs" dxfId="20469" priority="111" operator="lessThan">
      <formula>0</formula>
    </cfRule>
    <cfRule type="cellIs" dxfId="20468" priority="112" operator="lessThan">
      <formula>-105575</formula>
    </cfRule>
  </conditionalFormatting>
  <conditionalFormatting sqref="BB278:BB282">
    <cfRule type="cellIs" dxfId="20467" priority="109" operator="lessThan">
      <formula>0</formula>
    </cfRule>
    <cfRule type="cellIs" dxfId="20466" priority="110" operator="lessThan">
      <formula>-105575</formula>
    </cfRule>
  </conditionalFormatting>
  <conditionalFormatting sqref="BB278:BB282">
    <cfRule type="cellIs" dxfId="20465" priority="107" operator="lessThan">
      <formula>0</formula>
    </cfRule>
    <cfRule type="cellIs" dxfId="20464" priority="108" operator="lessThan">
      <formula>-105575</formula>
    </cfRule>
  </conditionalFormatting>
  <conditionalFormatting sqref="BB278:BB282">
    <cfRule type="cellIs" dxfId="20463" priority="105" operator="lessThan">
      <formula>0</formula>
    </cfRule>
    <cfRule type="cellIs" dxfId="20462" priority="106" operator="lessThan">
      <formula>-105575</formula>
    </cfRule>
  </conditionalFormatting>
  <conditionalFormatting sqref="BB278:BB282">
    <cfRule type="cellIs" dxfId="20461" priority="103" operator="lessThan">
      <formula>0</formula>
    </cfRule>
    <cfRule type="cellIs" dxfId="20460" priority="104" operator="lessThan">
      <formula>-105575</formula>
    </cfRule>
  </conditionalFormatting>
  <conditionalFormatting sqref="BB278:BB282">
    <cfRule type="cellIs" dxfId="20459" priority="101" operator="lessThan">
      <formula>0</formula>
    </cfRule>
    <cfRule type="cellIs" dxfId="20458" priority="102" operator="lessThan">
      <formula>-105575</formula>
    </cfRule>
  </conditionalFormatting>
  <conditionalFormatting sqref="BB278:BB282">
    <cfRule type="cellIs" dxfId="20457" priority="99" operator="lessThan">
      <formula>0</formula>
    </cfRule>
    <cfRule type="cellIs" dxfId="20456" priority="100" operator="lessThan">
      <formula>-105575</formula>
    </cfRule>
  </conditionalFormatting>
  <conditionalFormatting sqref="BB278:BB282">
    <cfRule type="cellIs" dxfId="20455" priority="97" operator="lessThan">
      <formula>0</formula>
    </cfRule>
    <cfRule type="cellIs" dxfId="20454" priority="98" operator="lessThan">
      <formula>-105575</formula>
    </cfRule>
  </conditionalFormatting>
  <conditionalFormatting sqref="BB278:BB282">
    <cfRule type="cellIs" dxfId="20453" priority="95" operator="lessThan">
      <formula>0</formula>
    </cfRule>
    <cfRule type="cellIs" dxfId="20452" priority="96" operator="lessThan">
      <formula>-105575</formula>
    </cfRule>
  </conditionalFormatting>
  <conditionalFormatting sqref="BB278:BB282">
    <cfRule type="cellIs" dxfId="20451" priority="93" operator="lessThan">
      <formula>0</formula>
    </cfRule>
    <cfRule type="cellIs" dxfId="20450" priority="94" operator="lessThan">
      <formula>-105575</formula>
    </cfRule>
  </conditionalFormatting>
  <conditionalFormatting sqref="BB285:BB288">
    <cfRule type="cellIs" dxfId="20449" priority="91" operator="lessThan">
      <formula>0</formula>
    </cfRule>
    <cfRule type="cellIs" dxfId="20448" priority="92" operator="lessThan">
      <formula>-105575</formula>
    </cfRule>
  </conditionalFormatting>
  <conditionalFormatting sqref="BB285:BB288">
    <cfRule type="cellIs" dxfId="20447" priority="89" operator="lessThan">
      <formula>0</formula>
    </cfRule>
    <cfRule type="cellIs" dxfId="20446" priority="90" operator="lessThan">
      <formula>-105575</formula>
    </cfRule>
  </conditionalFormatting>
  <conditionalFormatting sqref="BB285:BB288">
    <cfRule type="cellIs" dxfId="20445" priority="87" operator="lessThan">
      <formula>0</formula>
    </cfRule>
    <cfRule type="cellIs" dxfId="20444" priority="88" operator="lessThan">
      <formula>-105575</formula>
    </cfRule>
  </conditionalFormatting>
  <conditionalFormatting sqref="BB285:BB288">
    <cfRule type="cellIs" dxfId="20443" priority="85" operator="lessThan">
      <formula>0</formula>
    </cfRule>
    <cfRule type="cellIs" dxfId="20442" priority="86" operator="lessThan">
      <formula>-105575</formula>
    </cfRule>
  </conditionalFormatting>
  <conditionalFormatting sqref="BB285:BB288">
    <cfRule type="cellIs" dxfId="20441" priority="83" operator="lessThan">
      <formula>0</formula>
    </cfRule>
    <cfRule type="cellIs" dxfId="20440" priority="84" operator="lessThan">
      <formula>-105575</formula>
    </cfRule>
  </conditionalFormatting>
  <conditionalFormatting sqref="BB285:BB288">
    <cfRule type="cellIs" dxfId="20439" priority="81" operator="lessThan">
      <formula>0</formula>
    </cfRule>
    <cfRule type="cellIs" dxfId="20438" priority="82" operator="lessThan">
      <formula>-105575</formula>
    </cfRule>
  </conditionalFormatting>
  <conditionalFormatting sqref="BB285:BB288">
    <cfRule type="cellIs" dxfId="20437" priority="79" operator="lessThan">
      <formula>0</formula>
    </cfRule>
    <cfRule type="cellIs" dxfId="20436" priority="80" operator="lessThan">
      <formula>-105575</formula>
    </cfRule>
  </conditionalFormatting>
  <conditionalFormatting sqref="BB285:BB288">
    <cfRule type="cellIs" dxfId="20435" priority="77" operator="lessThan">
      <formula>0</formula>
    </cfRule>
    <cfRule type="cellIs" dxfId="20434" priority="78" operator="lessThan">
      <formula>-105575</formula>
    </cfRule>
  </conditionalFormatting>
  <conditionalFormatting sqref="BB285:BB288">
    <cfRule type="cellIs" dxfId="20433" priority="75" operator="lessThan">
      <formula>0</formula>
    </cfRule>
    <cfRule type="cellIs" dxfId="20432" priority="76" operator="lessThan">
      <formula>-105575</formula>
    </cfRule>
  </conditionalFormatting>
  <conditionalFormatting sqref="BB80:BB84">
    <cfRule type="cellIs" dxfId="20431" priority="73" operator="lessThan">
      <formula>0</formula>
    </cfRule>
    <cfRule type="cellIs" dxfId="20430" priority="74" operator="lessThan">
      <formula>-105575</formula>
    </cfRule>
  </conditionalFormatting>
  <conditionalFormatting sqref="BB86:BB87">
    <cfRule type="cellIs" dxfId="20429" priority="71" operator="lessThan">
      <formula>0</formula>
    </cfRule>
    <cfRule type="cellIs" dxfId="20428" priority="72" operator="lessThan">
      <formula>-105575</formula>
    </cfRule>
  </conditionalFormatting>
  <conditionalFormatting sqref="BB89:BB91">
    <cfRule type="cellIs" dxfId="20427" priority="69" operator="lessThan">
      <formula>0</formula>
    </cfRule>
    <cfRule type="cellIs" dxfId="20426" priority="70" operator="lessThan">
      <formula>-105575</formula>
    </cfRule>
  </conditionalFormatting>
  <conditionalFormatting sqref="BB94:BB98">
    <cfRule type="cellIs" dxfId="20425" priority="67" operator="lessThan">
      <formula>0</formula>
    </cfRule>
    <cfRule type="cellIs" dxfId="20424" priority="68" operator="lessThan">
      <formula>-105575</formula>
    </cfRule>
  </conditionalFormatting>
  <conditionalFormatting sqref="BB101:BB104">
    <cfRule type="cellIs" dxfId="20423" priority="65" operator="lessThan">
      <formula>0</formula>
    </cfRule>
    <cfRule type="cellIs" dxfId="20422" priority="66" operator="lessThan">
      <formula>-105575</formula>
    </cfRule>
  </conditionalFormatting>
  <conditionalFormatting sqref="BB107:BB109">
    <cfRule type="cellIs" dxfId="20421" priority="63" operator="lessThan">
      <formula>0</formula>
    </cfRule>
    <cfRule type="cellIs" dxfId="20420" priority="64" operator="lessThan">
      <formula>-105575</formula>
    </cfRule>
  </conditionalFormatting>
  <conditionalFormatting sqref="BB112:BB116">
    <cfRule type="cellIs" dxfId="20419" priority="61" operator="lessThan">
      <formula>0</formula>
    </cfRule>
    <cfRule type="cellIs" dxfId="20418" priority="62" operator="lessThan">
      <formula>-105575</formula>
    </cfRule>
  </conditionalFormatting>
  <conditionalFormatting sqref="BB119:BB121">
    <cfRule type="cellIs" dxfId="20417" priority="59" operator="lessThan">
      <formula>0</formula>
    </cfRule>
    <cfRule type="cellIs" dxfId="20416" priority="60" operator="lessThan">
      <formula>-105575</formula>
    </cfRule>
  </conditionalFormatting>
  <conditionalFormatting sqref="BB124:BB132">
    <cfRule type="cellIs" dxfId="20415" priority="57" operator="lessThan">
      <formula>0</formula>
    </cfRule>
    <cfRule type="cellIs" dxfId="20414" priority="58" operator="lessThan">
      <formula>-105575</formula>
    </cfRule>
  </conditionalFormatting>
  <conditionalFormatting sqref="BB135:BB138">
    <cfRule type="cellIs" dxfId="20413" priority="55" operator="lessThan">
      <formula>0</formula>
    </cfRule>
    <cfRule type="cellIs" dxfId="20412" priority="56" operator="lessThan">
      <formula>-105575</formula>
    </cfRule>
  </conditionalFormatting>
  <conditionalFormatting sqref="BB141:BB148">
    <cfRule type="cellIs" dxfId="20411" priority="53" operator="lessThan">
      <formula>0</formula>
    </cfRule>
    <cfRule type="cellIs" dxfId="20410" priority="54" operator="lessThan">
      <formula>-105575</formula>
    </cfRule>
  </conditionalFormatting>
  <conditionalFormatting sqref="BB152:BB155">
    <cfRule type="cellIs" dxfId="20409" priority="51" operator="lessThan">
      <formula>0</formula>
    </cfRule>
    <cfRule type="cellIs" dxfId="20408" priority="52" operator="lessThan">
      <formula>-105575</formula>
    </cfRule>
  </conditionalFormatting>
  <conditionalFormatting sqref="BB157:BB158">
    <cfRule type="cellIs" dxfId="20407" priority="49" operator="lessThan">
      <formula>0</formula>
    </cfRule>
    <cfRule type="cellIs" dxfId="20406" priority="50" operator="lessThan">
      <formula>-105575</formula>
    </cfRule>
  </conditionalFormatting>
  <conditionalFormatting sqref="BB160:BB161">
    <cfRule type="cellIs" dxfId="20405" priority="47" operator="lessThan">
      <formula>0</formula>
    </cfRule>
    <cfRule type="cellIs" dxfId="20404" priority="48" operator="lessThan">
      <formula>-105575</formula>
    </cfRule>
  </conditionalFormatting>
  <conditionalFormatting sqref="BB164:BB167">
    <cfRule type="cellIs" dxfId="20403" priority="45" operator="lessThan">
      <formula>0</formula>
    </cfRule>
    <cfRule type="cellIs" dxfId="20402" priority="46" operator="lessThan">
      <formula>-105575</formula>
    </cfRule>
  </conditionalFormatting>
  <conditionalFormatting sqref="BB169:BB177">
    <cfRule type="cellIs" dxfId="20401" priority="43" operator="lessThan">
      <formula>0</formula>
    </cfRule>
    <cfRule type="cellIs" dxfId="20400" priority="44" operator="lessThan">
      <formula>-105575</formula>
    </cfRule>
  </conditionalFormatting>
  <conditionalFormatting sqref="BB179:BB180">
    <cfRule type="cellIs" dxfId="20399" priority="41" operator="lessThan">
      <formula>0</formula>
    </cfRule>
    <cfRule type="cellIs" dxfId="20398" priority="42" operator="lessThan">
      <formula>-105575</formula>
    </cfRule>
  </conditionalFormatting>
  <conditionalFormatting sqref="BB183:BB189">
    <cfRule type="cellIs" dxfId="20397" priority="39" operator="lessThan">
      <formula>0</formula>
    </cfRule>
    <cfRule type="cellIs" dxfId="20396" priority="40" operator="lessThan">
      <formula>-105575</formula>
    </cfRule>
  </conditionalFormatting>
  <conditionalFormatting sqref="BB191:BB192">
    <cfRule type="cellIs" dxfId="20395" priority="37" operator="lessThan">
      <formula>0</formula>
    </cfRule>
    <cfRule type="cellIs" dxfId="20394" priority="38" operator="lessThan">
      <formula>-105575</formula>
    </cfRule>
  </conditionalFormatting>
  <conditionalFormatting sqref="BB194:BB195">
    <cfRule type="cellIs" dxfId="20393" priority="35" operator="lessThan">
      <formula>0</formula>
    </cfRule>
    <cfRule type="cellIs" dxfId="20392" priority="36" operator="lessThan">
      <formula>-105575</formula>
    </cfRule>
  </conditionalFormatting>
  <conditionalFormatting sqref="BB199:BB202">
    <cfRule type="cellIs" dxfId="20391" priority="33" operator="lessThan">
      <formula>0</formula>
    </cfRule>
    <cfRule type="cellIs" dxfId="20390" priority="34" operator="lessThan">
      <formula>-105575</formula>
    </cfRule>
  </conditionalFormatting>
  <conditionalFormatting sqref="BB204:BB208">
    <cfRule type="cellIs" dxfId="20389" priority="31" operator="lessThan">
      <formula>0</formula>
    </cfRule>
    <cfRule type="cellIs" dxfId="20388" priority="32" operator="lessThan">
      <formula>-105575</formula>
    </cfRule>
  </conditionalFormatting>
  <conditionalFormatting sqref="BB210:BB211">
    <cfRule type="cellIs" dxfId="20387" priority="29" operator="lessThan">
      <formula>0</formula>
    </cfRule>
    <cfRule type="cellIs" dxfId="20386" priority="30" operator="lessThan">
      <formula>-105575</formula>
    </cfRule>
  </conditionalFormatting>
  <conditionalFormatting sqref="BB214:BB219">
    <cfRule type="cellIs" dxfId="20385" priority="27" operator="lessThan">
      <formula>0</formula>
    </cfRule>
    <cfRule type="cellIs" dxfId="20384" priority="28" operator="lessThan">
      <formula>-105575</formula>
    </cfRule>
  </conditionalFormatting>
  <conditionalFormatting sqref="BB222:BB224">
    <cfRule type="cellIs" dxfId="20383" priority="25" operator="lessThan">
      <formula>0</formula>
    </cfRule>
    <cfRule type="cellIs" dxfId="20382" priority="26" operator="lessThan">
      <formula>-105575</formula>
    </cfRule>
  </conditionalFormatting>
  <conditionalFormatting sqref="BB227:BB230">
    <cfRule type="cellIs" dxfId="20381" priority="23" operator="lessThan">
      <formula>0</formula>
    </cfRule>
    <cfRule type="cellIs" dxfId="20380" priority="24" operator="lessThan">
      <formula>-105575</formula>
    </cfRule>
  </conditionalFormatting>
  <conditionalFormatting sqref="BB233:BB236">
    <cfRule type="cellIs" dxfId="20379" priority="21" operator="lessThan">
      <formula>0</formula>
    </cfRule>
    <cfRule type="cellIs" dxfId="20378" priority="22" operator="lessThan">
      <formula>-105575</formula>
    </cfRule>
  </conditionalFormatting>
  <conditionalFormatting sqref="BB239:BB242">
    <cfRule type="cellIs" dxfId="20377" priority="19" operator="lessThan">
      <formula>0</formula>
    </cfRule>
    <cfRule type="cellIs" dxfId="20376" priority="20" operator="lessThan">
      <formula>-105575</formula>
    </cfRule>
  </conditionalFormatting>
  <conditionalFormatting sqref="BB246:BB249">
    <cfRule type="cellIs" dxfId="20375" priority="17" operator="lessThan">
      <formula>0</formula>
    </cfRule>
    <cfRule type="cellIs" dxfId="20374" priority="18" operator="lessThan">
      <formula>-105575</formula>
    </cfRule>
  </conditionalFormatting>
  <conditionalFormatting sqref="BB251:BB253">
    <cfRule type="cellIs" dxfId="20373" priority="15" operator="lessThan">
      <formula>0</formula>
    </cfRule>
    <cfRule type="cellIs" dxfId="20372" priority="16" operator="lessThan">
      <formula>-105575</formula>
    </cfRule>
  </conditionalFormatting>
  <conditionalFormatting sqref="BB255:BB257">
    <cfRule type="cellIs" dxfId="20371" priority="13" operator="lessThan">
      <formula>0</formula>
    </cfRule>
    <cfRule type="cellIs" dxfId="20370" priority="14" operator="lessThan">
      <formula>-105575</formula>
    </cfRule>
  </conditionalFormatting>
  <conditionalFormatting sqref="BB260:BB262">
    <cfRule type="cellIs" dxfId="20369" priority="11" operator="lessThan">
      <formula>0</formula>
    </cfRule>
    <cfRule type="cellIs" dxfId="20368" priority="12" operator="lessThan">
      <formula>-105575</formula>
    </cfRule>
  </conditionalFormatting>
  <conditionalFormatting sqref="BB264:BB267">
    <cfRule type="cellIs" dxfId="20367" priority="9" operator="lessThan">
      <formula>0</formula>
    </cfRule>
    <cfRule type="cellIs" dxfId="20366" priority="10" operator="lessThan">
      <formula>-105575</formula>
    </cfRule>
  </conditionalFormatting>
  <conditionalFormatting sqref="BB270:BB272">
    <cfRule type="cellIs" dxfId="20365" priority="7" operator="lessThan">
      <formula>0</formula>
    </cfRule>
    <cfRule type="cellIs" dxfId="20364" priority="8" operator="lessThan">
      <formula>-105575</formula>
    </cfRule>
  </conditionalFormatting>
  <conditionalFormatting sqref="BB274:BB275">
    <cfRule type="cellIs" dxfId="20363" priority="5" operator="lessThan">
      <formula>0</formula>
    </cfRule>
    <cfRule type="cellIs" dxfId="20362" priority="6" operator="lessThan">
      <formula>-105575</formula>
    </cfRule>
  </conditionalFormatting>
  <conditionalFormatting sqref="BB278:BB282">
    <cfRule type="cellIs" dxfId="20361" priority="3" operator="lessThan">
      <formula>0</formula>
    </cfRule>
    <cfRule type="cellIs" dxfId="20360" priority="4" operator="lessThan">
      <formula>-105575</formula>
    </cfRule>
  </conditionalFormatting>
  <conditionalFormatting sqref="BB285:BB288">
    <cfRule type="cellIs" dxfId="20359" priority="1" operator="lessThan">
      <formula>0</formula>
    </cfRule>
    <cfRule type="cellIs" dxfId="20358" priority="2" operator="lessThan">
      <formula>-105575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BF292"/>
  <sheetViews>
    <sheetView topLeftCell="AK1" zoomScale="57" zoomScaleNormal="57" workbookViewId="0">
      <selection activeCell="AQ3" sqref="AQ3:BB4"/>
    </sheetView>
  </sheetViews>
  <sheetFormatPr defaultColWidth="25.5546875" defaultRowHeight="14.4" outlineLevelRow="2" outlineLevelCol="2"/>
  <cols>
    <col min="1" max="1" width="4.109375" style="183" bestFit="1" customWidth="1"/>
    <col min="2" max="2" width="3.33203125" style="183" customWidth="1"/>
    <col min="3" max="3" width="2.44140625" style="101" customWidth="1"/>
    <col min="4" max="4" width="24.6640625" style="101" customWidth="1"/>
    <col min="5" max="5" width="41.44140625" style="102" customWidth="1" outlineLevel="1"/>
    <col min="6" max="6" width="12.109375" style="101" customWidth="1" outlineLevel="1"/>
    <col min="7" max="7" width="12.6640625" style="101" customWidth="1" outlineLevel="1"/>
    <col min="8" max="8" width="97.88671875" style="101" customWidth="1" outlineLevel="2"/>
    <col min="9" max="11" width="25.5546875" style="239" outlineLevel="2"/>
    <col min="12" max="13" width="25.5546875" style="239" outlineLevel="1"/>
    <col min="14" max="24" width="25.5546875" style="239" outlineLevel="2"/>
    <col min="25" max="25" width="25.5546875" style="239" outlineLevel="1"/>
    <col min="26" max="27" width="25.5546875" style="239" outlineLevel="2"/>
    <col min="28" max="29" width="25.5546875" style="239" outlineLevel="1"/>
    <col min="30" max="31" width="25.5546875" style="239" outlineLevel="2"/>
    <col min="32" max="32" width="25.5546875" style="239" outlineLevel="1"/>
    <col min="33" max="38" width="25.5546875" style="239" outlineLevel="2"/>
    <col min="39" max="40" width="25.5546875" style="239" outlineLevel="1"/>
    <col min="41" max="41" width="39.88671875" style="239" customWidth="1" outlineLevel="2"/>
    <col min="42" max="46" width="25.5546875" style="239"/>
    <col min="47" max="53" width="25.5546875" style="235"/>
    <col min="54" max="54" width="24.44140625" style="235" customWidth="1"/>
    <col min="55" max="58" width="25.5546875" style="167"/>
    <col min="59" max="16384" width="25.5546875" style="169"/>
  </cols>
  <sheetData>
    <row r="1" spans="1:58" s="183" customFormat="1" ht="36.6" customHeight="1">
      <c r="A1" s="115"/>
      <c r="B1" s="391" t="s">
        <v>155</v>
      </c>
      <c r="C1" s="391"/>
      <c r="D1" s="391"/>
      <c r="E1" s="391"/>
      <c r="F1" s="391"/>
      <c r="G1" s="391"/>
      <c r="H1" s="391"/>
      <c r="I1" s="292"/>
      <c r="J1" s="292"/>
      <c r="K1" s="283"/>
      <c r="L1" s="28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531</v>
      </c>
      <c r="AR2" s="402"/>
      <c r="AS2" s="402"/>
      <c r="AT2" s="402"/>
      <c r="AU2" s="402"/>
      <c r="AV2" s="402"/>
      <c r="AW2" s="402"/>
      <c r="AX2" s="402"/>
      <c r="AY2" s="402"/>
      <c r="AZ2" s="402"/>
      <c r="BA2" s="402"/>
      <c r="BB2" s="403"/>
      <c r="BC2" s="169"/>
      <c r="BD2" s="169"/>
      <c r="BE2" s="169"/>
      <c r="BF2" s="169"/>
    </row>
    <row r="3" spans="1:58" s="79" customFormat="1" ht="110.25"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46.8">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c r="A5" s="120"/>
      <c r="B5" s="398" t="s">
        <v>312</v>
      </c>
      <c r="C5" s="387"/>
      <c r="D5" s="387"/>
      <c r="E5" s="388"/>
      <c r="F5" s="339"/>
      <c r="G5" s="339"/>
      <c r="H5" s="113" t="s">
        <v>58</v>
      </c>
      <c r="I5" s="243"/>
      <c r="J5" s="243"/>
      <c r="K5" s="243"/>
      <c r="L5" s="243">
        <f>SUM(L6+L16+L20+L40+L45+L61)</f>
        <v>2005272068.5714285</v>
      </c>
      <c r="M5" s="243">
        <f>SUM(M6+M16+M20+M40+M45+M61)</f>
        <v>334880435.45142853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1643000</v>
      </c>
      <c r="AC5" s="243">
        <f t="shared" si="0"/>
        <v>1567977933</v>
      </c>
      <c r="AD5" s="243">
        <f t="shared" si="0"/>
        <v>0</v>
      </c>
      <c r="AE5" s="243">
        <f t="shared" si="0"/>
        <v>85303400</v>
      </c>
      <c r="AF5" s="243">
        <f t="shared" si="0"/>
        <v>1657921833</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2340152504.0228567</v>
      </c>
      <c r="AR5" s="245">
        <f>SUM(AR6+AR16+AR20+AR40+AR45+AR61)</f>
        <v>1657921833</v>
      </c>
      <c r="AS5" s="245">
        <f>SUM(AS6+AS16+AS20+AS40+AS45+AS61)</f>
        <v>0</v>
      </c>
      <c r="AT5" s="245">
        <f>SUM(AT6+AT16+AT20+AT40+AT45+AT61)</f>
        <v>3998074337.0228572</v>
      </c>
      <c r="AU5" s="245">
        <f t="shared" ref="AU5:BB5" si="1">SUM(AU6+AU16+AU20+AU40+AU45+AU61)</f>
        <v>3989236337.0228572</v>
      </c>
      <c r="AV5" s="245">
        <f t="shared" si="1"/>
        <v>0</v>
      </c>
      <c r="AW5" s="245">
        <f>SUM(AW6+AW16+AW20+AW40+AW45+AW61)</f>
        <v>0</v>
      </c>
      <c r="AX5" s="245">
        <f t="shared" si="1"/>
        <v>0</v>
      </c>
      <c r="AY5" s="245">
        <f t="shared" si="1"/>
        <v>2346000</v>
      </c>
      <c r="AZ5" s="245">
        <f t="shared" si="1"/>
        <v>0</v>
      </c>
      <c r="BA5" s="245">
        <f t="shared" si="1"/>
        <v>0</v>
      </c>
      <c r="BB5" s="245">
        <f t="shared" si="1"/>
        <v>-6492000</v>
      </c>
    </row>
    <row r="6" spans="1:58" s="170" customFormat="1" ht="15.75" customHeight="1">
      <c r="A6" s="120"/>
      <c r="B6" s="290"/>
      <c r="C6" s="381" t="s">
        <v>191</v>
      </c>
      <c r="D6" s="381"/>
      <c r="E6" s="38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7'!AH7*'1. Standard_Cost'!$C$27+'Incremental_Cost Year 7'!AI7*'1. Standard_Cost'!$D$27+'Incremental_Cost Year 7'!AJ7+'Incremental_Cost Year 7'!AL7+AK7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4.8"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7'!AH8*'1. Standard_Cost'!$C$27+'Incremental_Cost Year 7'!AI8*'1. Standard_Cost'!$D$27+'Incremental_Cost Year 7'!AJ8+'Incremental_Cost Year 7'!AL8+AK8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0.4"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7'!AH9*'1. Standard_Cost'!$C$27+'Incremental_Cost Year 7'!AI9*'1. Standard_Cost'!$D$27+'Incremental_Cost Year 7'!AJ9+'Incremental_Cost Year 7'!AL9+AK9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0.4"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7'!AH10*'1. Standard_Cost'!$C$27+'Incremental_Cost Year 7'!AI10*'1. Standard_Cost'!$D$27+'Incremental_Cost Year 7'!AJ10+'Incremental_Cost Year 7'!AL10+AK10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 outlineLevel="1">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187.2" outlineLevel="2">
      <c r="A12" s="115"/>
      <c r="B12" s="200"/>
      <c r="C12" s="201"/>
      <c r="D12" s="138"/>
      <c r="E12" s="295"/>
      <c r="F12" s="295"/>
      <c r="G12" s="296"/>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7'!AH12*'1. Standard_Cost'!$C$27+'Incremental_Cost Year 7'!AI12*'1. Standard_Cost'!$D$27+'Incremental_Cost Year 7'!AJ12+'Incremental_Cost Year 7'!AL12+AK12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3.6"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7'!AH13*'1. Standard_Cost'!$C$27+'Incremental_Cost Year 7'!AI13*'1. Standard_Cost'!$D$27+'Incremental_Cost Year 7'!AJ13+'Incremental_Cost Year 7'!AL13+AK13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0.4"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7'!AH14*'1. Standard_Cost'!$C$27+'Incremental_Cost Year 7'!AI14*'1. Standard_Cost'!$D$27+'Incremental_Cost Year 7'!AJ14+'Incremental_Cost Year 7'!AL14+AK14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2.4" outlineLevel="1">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c r="A16" s="120"/>
      <c r="B16" s="290"/>
      <c r="C16" s="381" t="s">
        <v>192</v>
      </c>
      <c r="D16" s="381"/>
      <c r="E16" s="38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1130000</v>
      </c>
      <c r="AC16" s="247">
        <f t="shared" si="8"/>
        <v>228000</v>
      </c>
      <c r="AD16" s="247">
        <f t="shared" si="8"/>
        <v>0</v>
      </c>
      <c r="AE16" s="247">
        <f t="shared" si="8"/>
        <v>271600</v>
      </c>
      <c r="AF16" s="247">
        <f t="shared" si="8"/>
        <v>1629600</v>
      </c>
      <c r="AG16" s="247"/>
      <c r="AH16" s="247"/>
      <c r="AI16" s="247"/>
      <c r="AJ16" s="247">
        <f>SUM(AJ19)</f>
        <v>0</v>
      </c>
      <c r="AK16" s="247">
        <f>SUM(AK19)</f>
        <v>0</v>
      </c>
      <c r="AL16" s="247">
        <f>SUM(AL19)</f>
        <v>0</v>
      </c>
      <c r="AM16" s="247">
        <f>SUM(AM19)</f>
        <v>0</v>
      </c>
      <c r="AN16" s="247">
        <f>SUM(AN19)</f>
        <v>0</v>
      </c>
      <c r="AO16" s="247"/>
      <c r="AP16" s="244"/>
      <c r="AQ16" s="248">
        <f>SUM(AQ19)</f>
        <v>3769410</v>
      </c>
      <c r="AR16" s="248">
        <f>SUM(AR19)</f>
        <v>1629600</v>
      </c>
      <c r="AS16" s="248">
        <f>SUM(AS19)</f>
        <v>0</v>
      </c>
      <c r="AT16" s="248">
        <f>SUM(AT19)</f>
        <v>5399010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-1629600</v>
      </c>
    </row>
    <row r="17" spans="1:58" ht="109.2"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7'!AH17*'1. Standard_Cost'!$C$27+'Incremental_Cost Year 7'!AI17*'1. Standard_Cost'!$D$27+'Incremental_Cost Year 7'!AJ17+'Incremental_Cost Year 7'!AL17+AK17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2" customHeight="1" outlineLevel="2">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v>5</v>
      </c>
      <c r="AA18" s="126">
        <v>40</v>
      </c>
      <c r="AB18" s="127">
        <f>+Z18*'1. Standard_Cost'!$B$23+AA18*'1. Standard_Cost'!$C$23</f>
        <v>1130000</v>
      </c>
      <c r="AC18" s="128">
        <f>60*300+300*700</f>
        <v>228000</v>
      </c>
      <c r="AD18" s="129"/>
      <c r="AE18" s="127">
        <f>SUM(AD18,AC18,AB18,Y18,U18,T18,S18,R18)*'1. Standard_Cost'!$B$31</f>
        <v>271600</v>
      </c>
      <c r="AF18" s="127">
        <f>SUM(AE18,AD18,AC18,AB18,Y18,U18,T18,S18,R18)</f>
        <v>1629600</v>
      </c>
      <c r="AG18" s="126"/>
      <c r="AH18" s="126"/>
      <c r="AI18" s="126"/>
      <c r="AJ18" s="130"/>
      <c r="AK18" s="130"/>
      <c r="AL18" s="130"/>
      <c r="AM18" s="127">
        <f>AG18*'1. Standard_Cost'!$B$27+'Incremental_Cost Year 7'!AH18*'1. Standard_Cost'!$C$27+'Incremental_Cost Year 7'!AI18*'1. Standard_Cost'!$D$27+'Incremental_Cost Year 7'!AJ18+'Incremental_Cost Year 7'!AL18+AK18</f>
        <v>0</v>
      </c>
      <c r="AN18" s="127">
        <f>AM18*'1. Standard_Cost'!$C$31</f>
        <v>0</v>
      </c>
      <c r="AO18" s="130"/>
      <c r="AQ18" s="171">
        <f>L18+M18</f>
        <v>3769410</v>
      </c>
      <c r="AR18" s="171">
        <f>AF18</f>
        <v>1629600</v>
      </c>
      <c r="AS18" s="171">
        <f>AM18+AN18</f>
        <v>0</v>
      </c>
      <c r="AT18" s="171">
        <f>SUM(AQ18,AR18,AS18)</f>
        <v>5399010</v>
      </c>
      <c r="AU18" s="250">
        <f>AQ18</f>
        <v>3769410</v>
      </c>
      <c r="AV18" s="250"/>
      <c r="AW18" s="250"/>
      <c r="AX18" s="250"/>
      <c r="AY18" s="250"/>
      <c r="AZ18" s="250"/>
      <c r="BA18" s="250"/>
      <c r="BB18" s="251">
        <f t="shared" si="10"/>
        <v>-1629600</v>
      </c>
      <c r="BC18" s="169"/>
      <c r="BD18" s="169"/>
      <c r="BE18" s="169"/>
      <c r="BF18" s="169"/>
    </row>
    <row r="19" spans="1:58" ht="63" customHeight="1" outlineLevel="1">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1130000</v>
      </c>
      <c r="AC19" s="127">
        <f>SUM(AC17:AC18)</f>
        <v>228000</v>
      </c>
      <c r="AD19" s="127">
        <f>SUM(AD17:AD18)</f>
        <v>0</v>
      </c>
      <c r="AE19" s="127">
        <f>SUM(AE17:AE18)</f>
        <v>271600</v>
      </c>
      <c r="AF19" s="127">
        <f>SUM(AF17:AF18)</f>
        <v>1629600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1629600</v>
      </c>
      <c r="AS19" s="175">
        <f>SUM(AS17:AS18)</f>
        <v>0</v>
      </c>
      <c r="AT19" s="175">
        <f>SUM(AT17:AT18)</f>
        <v>5399010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-1629600</v>
      </c>
      <c r="BC19" s="169"/>
      <c r="BD19" s="169"/>
      <c r="BE19" s="169"/>
      <c r="BF19" s="169"/>
    </row>
    <row r="20" spans="1:58" s="170" customFormat="1" ht="15.75"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1006751433</v>
      </c>
      <c r="AD20" s="247">
        <f t="shared" si="13"/>
        <v>0</v>
      </c>
      <c r="AE20" s="247">
        <f t="shared" si="13"/>
        <v>570000</v>
      </c>
      <c r="AF20" s="247">
        <f t="shared" si="13"/>
        <v>1007321433</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1007321433</v>
      </c>
      <c r="AS20" s="248">
        <f>SUM(AS25+AS29+AS37+AS39)</f>
        <v>0</v>
      </c>
      <c r="AT20" s="248">
        <f>SUM(AT25+AT29+AT37+AT39)</f>
        <v>1333279237.1999998</v>
      </c>
      <c r="AU20" s="248">
        <f t="shared" ref="AU20:BB20" si="14">SUM(AU25+AU29+AU37+AU39)</f>
        <v>1333279237.1999998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9" customHeight="1"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285577061</v>
      </c>
      <c r="AD21" s="129"/>
      <c r="AE21" s="127">
        <v>0</v>
      </c>
      <c r="AF21" s="127">
        <f>SUM(AE21,AD21,AC21,AB21,Y21,U21,T21,S21,R21)</f>
        <v>285577061</v>
      </c>
      <c r="AG21" s="126"/>
      <c r="AH21" s="126"/>
      <c r="AI21" s="126"/>
      <c r="AJ21" s="130"/>
      <c r="AK21" s="130"/>
      <c r="AL21" s="130"/>
      <c r="AM21" s="127">
        <f>AG21*'1. Standard_Cost'!$B$27+'Incremental_Cost Year 7'!AH21*'1. Standard_Cost'!$C$27+'Incremental_Cost Year 7'!AI21*'1. Standard_Cost'!$D$27+'Incremental_Cost Year 7'!AJ21+'Incremental_Cost Year 7'!AL21+AK21</f>
        <v>0</v>
      </c>
      <c r="AN21" s="127">
        <f>AM21*'1. Standard_Cost'!$C$31</f>
        <v>0</v>
      </c>
      <c r="AO21" s="249"/>
      <c r="AQ21" s="171">
        <f>L21+M21</f>
        <v>0</v>
      </c>
      <c r="AR21" s="171">
        <f>AF21</f>
        <v>285577061</v>
      </c>
      <c r="AS21" s="171">
        <f>AM21+AN21</f>
        <v>0</v>
      </c>
      <c r="AT21" s="171">
        <f>SUM(AQ21,AR21,AS21)</f>
        <v>285577061</v>
      </c>
      <c r="AU21" s="250">
        <f>AT21</f>
        <v>285577061</v>
      </c>
      <c r="AV21" s="250"/>
      <c r="AW21" s="250"/>
      <c r="AX21" s="250"/>
      <c r="AY21" s="250"/>
      <c r="AZ21" s="250"/>
      <c r="BA21" s="250"/>
      <c r="BB21" s="251">
        <f t="shared" ref="BB21:BB24" si="15">SUM(AU21:BA21)-AT21</f>
        <v>0</v>
      </c>
      <c r="BC21" s="169"/>
      <c r="BD21" s="169"/>
      <c r="BE21" s="169"/>
      <c r="BF21" s="169"/>
    </row>
    <row r="22" spans="1:58" ht="46.8"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7'!AH22*'1. Standard_Cost'!$C$27+'Incremental_Cost Year 7'!AI22*'1. Standard_Cost'!$D$27+'Incremental_Cost Year 7'!AJ22+'Incremental_Cost Year 7'!AL22+AK22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6.8"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7'!AH23*'1. Standard_Cost'!$C$27+'Incremental_Cost Year 7'!AI23*'1. Standard_Cost'!$D$27+'Incremental_Cost Year 7'!AJ23+'Incremental_Cost Year 7'!AL23+AK23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6"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7'!AH24*'1. Standard_Cost'!$C$27+'Incremental_Cost Year 7'!AI24*'1. Standard_Cost'!$D$27+'Incremental_Cost Year 7'!AJ24+'Incremental_Cost Year 7'!AL24+AK24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2.4"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287427061</v>
      </c>
      <c r="AD25" s="127">
        <f>SUM(AD21:AD24)</f>
        <v>0</v>
      </c>
      <c r="AE25" s="127">
        <f>SUM(AE21:AE24)</f>
        <v>370000</v>
      </c>
      <c r="AF25" s="127">
        <f>SUM(AF21:AF24)</f>
        <v>287797061</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287797061</v>
      </c>
      <c r="AS25" s="175">
        <f>SUM(AS21:AS24)</f>
        <v>0</v>
      </c>
      <c r="AT25" s="175">
        <f>SUM(AT21:AT24)</f>
        <v>337556073.80000001</v>
      </c>
      <c r="AU25" s="175">
        <f t="shared" ref="AU25:BB25" si="16">SUM(AU21:AU24)</f>
        <v>337556073.80000001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6"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240456772</v>
      </c>
      <c r="AD26" s="129"/>
      <c r="AE26" s="127">
        <v>0</v>
      </c>
      <c r="AF26" s="127">
        <f>SUM(AE26,AD26,AC26,AB26,Y26,U26,T26,S26,R26)</f>
        <v>240456772</v>
      </c>
      <c r="AG26" s="126"/>
      <c r="AH26" s="126"/>
      <c r="AI26" s="126"/>
      <c r="AJ26" s="130"/>
      <c r="AK26" s="130"/>
      <c r="AL26" s="130"/>
      <c r="AM26" s="127">
        <f>AG26*'1. Standard_Cost'!$B$27+'Incremental_Cost Year 7'!AH26*'1. Standard_Cost'!$C$27+'Incremental_Cost Year 7'!AI26*'1. Standard_Cost'!$D$27+'Incremental_Cost Year 7'!AJ26+'Incremental_Cost Year 7'!AL26+AK26</f>
        <v>0</v>
      </c>
      <c r="AN26" s="127">
        <f>AM26*'1. Standard_Cost'!$C$31</f>
        <v>0</v>
      </c>
      <c r="AO26" s="249"/>
      <c r="AQ26" s="171">
        <f>L26+M26</f>
        <v>0</v>
      </c>
      <c r="AR26" s="171">
        <f>AF26</f>
        <v>240456772</v>
      </c>
      <c r="AS26" s="171">
        <f>AM26+AN26</f>
        <v>0</v>
      </c>
      <c r="AT26" s="171">
        <f>SUM(AQ26,AR26,AS26)</f>
        <v>240456772</v>
      </c>
      <c r="AU26" s="250">
        <f>AT26</f>
        <v>240456772</v>
      </c>
      <c r="AV26" s="250"/>
      <c r="AW26" s="250"/>
      <c r="AX26" s="250"/>
      <c r="AY26" s="250"/>
      <c r="AZ26" s="250"/>
      <c r="BA26" s="250"/>
      <c r="BB26" s="251">
        <f t="shared" ref="BB26:BB28" si="17">SUM(AU26:BA26)-AT26</f>
        <v>0</v>
      </c>
      <c r="BC26" s="169"/>
      <c r="BD26" s="169"/>
      <c r="BE26" s="169"/>
      <c r="BF26" s="169"/>
    </row>
    <row r="27" spans="1:58" ht="140.4"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159520725</v>
      </c>
      <c r="AD27" s="129"/>
      <c r="AE27" s="127">
        <v>0</v>
      </c>
      <c r="AF27" s="127">
        <f>SUM(AE27,AD27,AC27,AB27,Y27,U27,T27,S27,R27)</f>
        <v>159520725</v>
      </c>
      <c r="AG27" s="126"/>
      <c r="AH27" s="126"/>
      <c r="AI27" s="126"/>
      <c r="AJ27" s="130"/>
      <c r="AK27" s="130"/>
      <c r="AL27" s="130"/>
      <c r="AM27" s="127">
        <f>AG27*'1. Standard_Cost'!$B$27+'Incremental_Cost Year 7'!AH27*'1. Standard_Cost'!$C$27+'Incremental_Cost Year 7'!AI27*'1. Standard_Cost'!$D$27+'Incremental_Cost Year 7'!AJ27+'Incremental_Cost Year 7'!AL27+AK27</f>
        <v>0</v>
      </c>
      <c r="AN27" s="127">
        <f>AM27*'1. Standard_Cost'!$C$31</f>
        <v>0</v>
      </c>
      <c r="AO27" s="130"/>
      <c r="AQ27" s="171">
        <f>L27+M27</f>
        <v>0</v>
      </c>
      <c r="AR27" s="171">
        <f>AF27</f>
        <v>159520725</v>
      </c>
      <c r="AS27" s="171">
        <f>AM27+AN27</f>
        <v>0</v>
      </c>
      <c r="AT27" s="171">
        <f>SUM(AQ27,AR27,AS27)</f>
        <v>159520725</v>
      </c>
      <c r="AU27" s="250">
        <f>AT27</f>
        <v>159520725</v>
      </c>
      <c r="AV27" s="250"/>
      <c r="AW27" s="250"/>
      <c r="AX27" s="250"/>
      <c r="AY27" s="250"/>
      <c r="AZ27" s="250"/>
      <c r="BA27" s="250"/>
      <c r="BB27" s="251">
        <f t="shared" si="17"/>
        <v>0</v>
      </c>
      <c r="BC27" s="169"/>
      <c r="BD27" s="169"/>
      <c r="BE27" s="169"/>
      <c r="BF27" s="169"/>
    </row>
    <row r="28" spans="1:58" ht="187.2" outlineLevel="2">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318346875</v>
      </c>
      <c r="AD28" s="129"/>
      <c r="AE28" s="127">
        <v>0</v>
      </c>
      <c r="AF28" s="127">
        <f>SUM(AE28,AD28,AC28,AB28,Y28,U28,T28,S28,R28)</f>
        <v>318346875</v>
      </c>
      <c r="AG28" s="126"/>
      <c r="AH28" s="126"/>
      <c r="AI28" s="126"/>
      <c r="AJ28" s="130"/>
      <c r="AK28" s="130"/>
      <c r="AL28" s="130"/>
      <c r="AM28" s="127">
        <f>AG28*'1. Standard_Cost'!$B$27+'Incremental_Cost Year 7'!AH28*'1. Standard_Cost'!$C$27+'Incremental_Cost Year 7'!AI28*'1. Standard_Cost'!$D$27+'Incremental_Cost Year 7'!AJ28+'Incremental_Cost Year 7'!AL28+AK28</f>
        <v>0</v>
      </c>
      <c r="AN28" s="127">
        <f>AM28*'1. Standard_Cost'!$C$31</f>
        <v>0</v>
      </c>
      <c r="AO28" s="130"/>
      <c r="AQ28" s="171">
        <f>L28+M28</f>
        <v>0</v>
      </c>
      <c r="AR28" s="171">
        <f>AF28</f>
        <v>318346875</v>
      </c>
      <c r="AS28" s="171">
        <f>AM28+AN28</f>
        <v>0</v>
      </c>
      <c r="AT28" s="171">
        <f>SUM(AQ28,AR28,AS28)</f>
        <v>318346875</v>
      </c>
      <c r="AU28" s="250">
        <f>AT28</f>
        <v>318346875</v>
      </c>
      <c r="AV28" s="250"/>
      <c r="AW28" s="250"/>
      <c r="AX28" s="250"/>
      <c r="AY28" s="250"/>
      <c r="AZ28" s="250"/>
      <c r="BA28" s="250"/>
      <c r="BB28" s="251">
        <f t="shared" si="17"/>
        <v>0</v>
      </c>
      <c r="BC28" s="169"/>
      <c r="BD28" s="169"/>
      <c r="BE28" s="169"/>
      <c r="BF28" s="169"/>
    </row>
    <row r="29" spans="1:58" ht="62.4"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718324372</v>
      </c>
      <c r="AD29" s="127">
        <f>SUM(AD26:AD28)</f>
        <v>0</v>
      </c>
      <c r="AE29" s="127">
        <f>SUM(AE26:AE28)</f>
        <v>0</v>
      </c>
      <c r="AF29" s="127">
        <f>SUM(AF26:AF28)</f>
        <v>718324372</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718324372</v>
      </c>
      <c r="AS29" s="175">
        <f>SUM(AS26:AS28)</f>
        <v>0</v>
      </c>
      <c r="AT29" s="175">
        <f>SUM(AT26:AT28)</f>
        <v>718324372</v>
      </c>
      <c r="AU29" s="175">
        <f t="shared" ref="AU29:BB29" si="18">SUM(AU26:AU28)</f>
        <v>718324372</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 outlineLevel="2">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7'!AH30*'1. Standard_Cost'!$C$27+'Incremental_Cost Year 7'!AI30*'1. Standard_Cost'!$D$27+'Incremental_Cost Year 7'!AJ30+'Incremental_Cost Year 7'!AL30+AK30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7'!AH31*'1. Standard_Cost'!$C$27+'Incremental_Cost Year 7'!AI31*'1. Standard_Cost'!$D$27+'Incremental_Cost Year 7'!AJ31+'Incremental_Cost Year 7'!AL31+AK31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7'!AH32*'1. Standard_Cost'!$C$27+'Incremental_Cost Year 7'!AI32*'1. Standard_Cost'!$D$27+'Incremental_Cost Year 7'!AJ32+'Incremental_Cost Year 7'!AL32+AK32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2.4"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7'!AH33*'1. Standard_Cost'!$C$27+'Incremental_Cost Year 7'!AI33*'1. Standard_Cost'!$D$27+'Incremental_Cost Year 7'!AJ33+'Incremental_Cost Year 7'!AL33+AK33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09.2"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7'!AH34*'1. Standard_Cost'!$C$27+'Incremental_Cost Year 7'!AI34*'1. Standard_Cost'!$D$27+'Incremental_Cost Year 7'!AJ34+'Incremental_Cost Year 7'!AL34+AK34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7'!AH35*'1. Standard_Cost'!$C$27+'Incremental_Cost Year 7'!AI35*'1. Standard_Cost'!$D$27+'Incremental_Cost Year 7'!AJ35+'Incremental_Cost Year 7'!AL35+AK35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7'!AH36*'1. Standard_Cost'!$C$27+'Incremental_Cost Year 7'!AI36*'1. Standard_Cost'!$D$27+'Incremental_Cost Year 7'!AJ36+'Incremental_Cost Year 7'!AL36+AK36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2.4"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2.4"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7'!AH38*'1. Standard_Cost'!$C$27+'Incremental_Cost Year 7'!AI38*'1. Standard_Cost'!$D$27+'Incremental_Cost Year 7'!AJ38+'Incremental_Cost Year 7'!AL38+AK38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2"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78"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7'!AH41*'1. Standard_Cost'!$C$27+'Incremental_Cost Year 7'!AI41*'1. Standard_Cost'!$D$27+'Incremental_Cost Year 7'!AJ41+'Incremental_Cost Year 7'!AL41+AK41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6"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7'!AH42*'1. Standard_Cost'!$C$27+'Incremental_Cost Year 7'!AI42*'1. Standard_Cost'!$D$27+'Incremental_Cost Year 7'!AJ42+'Incremental_Cost Year 7'!AL42+AK42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6.8"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7'!AH43*'1. Standard_Cost'!$C$27+'Incremental_Cost Year 7'!AI43*'1. Standard_Cost'!$D$27+'Incremental_Cost Year 7'!AJ43+'Incremental_Cost Year 7'!AL43+AK43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2.4"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7'!AH46*'1. Standard_Cost'!$C$27+'Incremental_Cost Year 7'!AI46*'1. Standard_Cost'!$D$27+'Incremental_Cost Year 7'!AJ46+'Incremental_Cost Year 7'!AL46+AK46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6.8"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7'!AH47*'1. Standard_Cost'!$C$27+'Incremental_Cost Year 7'!AI47*'1. Standard_Cost'!$D$27+'Incremental_Cost Year 7'!AJ47+'Incremental_Cost Year 7'!AL47+AK47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2.4"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7'!AH48*'1. Standard_Cost'!$C$27+'Incremental_Cost Year 7'!AI48*'1. Standard_Cost'!$D$27+'Incremental_Cost Year 7'!AJ48+'Incremental_Cost Year 7'!AL48+AK48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3.6"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7'!AH49*'1. Standard_Cost'!$C$27+'Incremental_Cost Year 7'!AI49*'1. Standard_Cost'!$D$27+'Incremental_Cost Year 7'!AJ49+'Incremental_Cost Year 7'!AL49+AK49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6.8"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3.6"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7'!AH51*'1. Standard_Cost'!$C$27+'Incremental_Cost Year 7'!AI51*'1. Standard_Cost'!$D$27+'Incremental_Cost Year 7'!AJ51+'Incremental_Cost Year 7'!AL51+AK51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2.4"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7'!AH52*'1. Standard_Cost'!$C$27+'Incremental_Cost Year 7'!AI52*'1. Standard_Cost'!$D$27+'Incremental_Cost Year 7'!AJ52+'Incremental_Cost Year 7'!AL52+AK52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3.6"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7'!AH53*'1. Standard_Cost'!$C$27+'Incremental_Cost Year 7'!AI53*'1. Standard_Cost'!$D$27+'Incremental_Cost Year 7'!AJ53+'Incremental_Cost Year 7'!AL53+AK53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7'!AH54*'1. Standard_Cost'!$C$27+'Incremental_Cost Year 7'!AI54*'1. Standard_Cost'!$D$27+'Incremental_Cost Year 7'!AJ54+'Incremental_Cost Year 7'!AL54+AK54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2.4"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7'!AH55*'1. Standard_Cost'!$C$27+'Incremental_Cost Year 7'!AI55*'1. Standard_Cost'!$D$27+'Incremental_Cost Year 7'!AJ55+'Incremental_Cost Year 7'!AL55+AK55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3.6"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09.2"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7'!AH57*'1. Standard_Cost'!$C$27+'Incremental_Cost Year 7'!AI57*'1. Standard_Cost'!$D$27+'Incremental_Cost Year 7'!AJ57+'Incremental_Cost Year 7'!AL57+AK57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2.4"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7'!AH58*'1. Standard_Cost'!$C$27+'Incremental_Cost Year 7'!AI58*'1. Standard_Cost'!$D$27+'Incremental_Cost Year 7'!AJ58+'Incremental_Cost Year 7'!AL58+AK58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7'!AH59*'1. Standard_Cost'!$C$27+'Incremental_Cost Year 7'!AI59*'1. Standard_Cost'!$D$27+'Incremental_Cost Year 7'!AJ59+'Incremental_Cost Year 7'!AL59+AK59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2"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24.8"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7'!AH62*'1. Standard_Cost'!$C$27+'Incremental_Cost Year 7'!AI62*'1. Standard_Cost'!$D$27+'Incremental_Cost Year 7'!AJ62+'Incremental_Cost Year 7'!AL62+AK62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0.4"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7'!AH63*'1. Standard_Cost'!$C$27+'Incremental_Cost Year 7'!AI63*'1. Standard_Cost'!$D$27+'Incremental_Cost Year 7'!AJ63+'Incremental_Cost Year 7'!AL63+AK63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2.4"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7'!AH64*'1. Standard_Cost'!$C$27+'Incremental_Cost Year 7'!AI64*'1. Standard_Cost'!$D$27+'Incremental_Cost Year 7'!AJ64+'Incremental_Cost Year 7'!AL64+AK64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2"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7'!AH65*'1. Standard_Cost'!$C$27+'Incremental_Cost Year 7'!AI65*'1. Standard_Cost'!$D$27+'Incremental_Cost Year 7'!AJ65+'Incremental_Cost Year 7'!AL65+AK65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3.6"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7'!AH66*'1. Standard_Cost'!$C$27+'Incremental_Cost Year 7'!AI66*'1. Standard_Cost'!$D$27+'Incremental_Cost Year 7'!AJ66+'Incremental_Cost Year 7'!AL66+AK66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2"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7'!AH67*'1. Standard_Cost'!$C$27+'Incremental_Cost Year 7'!AI67*'1. Standard_Cost'!$D$27+'Incremental_Cost Year 7'!AJ67+'Incremental_Cost Year 7'!AL67+AK67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3.6"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7'!AH68*'1. Standard_Cost'!$C$27+'Incremental_Cost Year 7'!AI68*'1. Standard_Cost'!$D$27+'Incremental_Cost Year 7'!AJ68+'Incremental_Cost Year 7'!AL68+AK68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6.8"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7'!AH69*'1. Standard_Cost'!$C$27+'Incremental_Cost Year 7'!AI69*'1. Standard_Cost'!$D$27+'Incremental_Cost Year 7'!AJ69+'Incremental_Cost Year 7'!AL69+AK69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7.2"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7'!AH70*'1. Standard_Cost'!$C$27+'Incremental_Cost Year 7'!AI70*'1. Standard_Cost'!$D$27+'Incremental_Cost Year 7'!AJ70+'Incremental_Cost Year 7'!AL70+AK70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6"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7'!AH71*'1. Standard_Cost'!$C$27+'Incremental_Cost Year 7'!AI71*'1. Standard_Cost'!$D$27+'Incremental_Cost Year 7'!AJ71+'Incremental_Cost Year 7'!AL71+AK71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71.6"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7'!AH72*'1. Standard_Cost'!$C$27+'Incremental_Cost Year 7'!AI72*'1. Standard_Cost'!$D$27+'Incremental_Cost Year 7'!AJ72+'Incremental_Cost Year 7'!AL72+AK72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6"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7'!AH73*'1. Standard_Cost'!$C$27+'Incremental_Cost Year 7'!AI73*'1. Standard_Cost'!$D$27+'Incremental_Cost Year 7'!AJ73+'Incremental_Cost Year 7'!AL73+AK73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6.8"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7'!AH74*'1. Standard_Cost'!$C$27+'Incremental_Cost Year 7'!AI74*'1. Standard_Cost'!$D$27+'Incremental_Cost Year 7'!AJ74+'Incremental_Cost Year 7'!AL74+AK74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4.8"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7'!AH75*'1. Standard_Cost'!$C$27+'Incremental_Cost Year 7'!AI75*'1. Standard_Cost'!$D$27+'Incremental_Cost Year 7'!AJ75+'Incremental_Cost Year 7'!AL75+AK75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78"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7'!AH76*'1. Standard_Cost'!$C$27+'Incremental_Cost Year 7'!AI76*'1. Standard_Cost'!$D$27+'Incremental_Cost Year 7'!AJ76+'Incremental_Cost Year 7'!AL76+AK76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0.4"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c r="A78" s="120"/>
      <c r="B78" s="386" t="s">
        <v>298</v>
      </c>
      <c r="C78" s="387"/>
      <c r="D78" s="387"/>
      <c r="E78" s="388"/>
      <c r="F78" s="339"/>
      <c r="G78" s="339"/>
      <c r="H78" s="113" t="s">
        <v>60</v>
      </c>
      <c r="I78" s="243"/>
      <c r="J78" s="243"/>
      <c r="K78" s="243"/>
      <c r="L78" s="243">
        <f>SUM(L79,L93,L100,L106,L111,L118,L123,L134,L140)</f>
        <v>97868532.857142866</v>
      </c>
      <c r="M78" s="243">
        <f>SUM(M79,M93,M100,M106,M111,M118,M123,M134,M140)</f>
        <v>16344044.987142857</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4199000</v>
      </c>
      <c r="AC78" s="243">
        <f>SUM(AC79,AC93,AC100,AC106,AC111,AC118,AC123,AC134,AC140)</f>
        <v>14679586006</v>
      </c>
      <c r="AD78" s="243">
        <f>SUM(AD79,AD93,AD100,AD106,AD111,AD118,AD123,AD134,AD140)</f>
        <v>0</v>
      </c>
      <c r="AE78" s="243">
        <f>SUM(AE79,AE93,AE100,AE106,AE111,AE118,AE123,AE134,AE140)</f>
        <v>320032001.19999999</v>
      </c>
      <c r="AF78" s="243">
        <f>SUM(AF79,AF93,AF100,AF106,AF111,AF118,AF123,AF134,AF140)</f>
        <v>15005427007.200001</v>
      </c>
      <c r="AG78" s="243"/>
      <c r="AH78" s="243"/>
      <c r="AI78" s="243"/>
      <c r="AJ78" s="243">
        <f>SUM(AJ79,AJ93,AJ100,AJ106,AJ111,AJ118,AJ123,AJ134,AJ140)</f>
        <v>0</v>
      </c>
      <c r="AK78" s="243">
        <f>SUM(AK79,AK93,AK100,AK106,AK111,AK118,AK123,AK134,AK140)</f>
        <v>0</v>
      </c>
      <c r="AL78" s="243">
        <f>SUM(AL79,AL93,AL100,AL106,AL111,AL118,AL123,AL134,AL140)</f>
        <v>10000000</v>
      </c>
      <c r="AM78" s="243">
        <f>SUM(AM79,AM93,AM100,AM106,AM111,AM118,AM123,AM134,AM140)</f>
        <v>10000000</v>
      </c>
      <c r="AN78" s="243">
        <f>SUM(AN79,AN93,AN100,AN106,AN111,AN118,AN123,AN134,AN140)</f>
        <v>1500000</v>
      </c>
      <c r="AO78" s="243"/>
      <c r="AP78" s="244"/>
      <c r="AQ78" s="245">
        <f>SUM(AQ79,AQ93,AQ100,AQ106,AQ111,AQ118,AQ123,AQ134,AQ140)</f>
        <v>114212577.84428573</v>
      </c>
      <c r="AR78" s="245">
        <f>SUM(AR79,AR93,AR100,AR106,AR111,AR118,AR123,AR134,AR140)</f>
        <v>15005427007.200001</v>
      </c>
      <c r="AS78" s="245">
        <f>SUM(AS79,AS93,AS100,AS106,AS111,AS118,AS123,AS134,AS140)</f>
        <v>11500000</v>
      </c>
      <c r="AT78" s="245">
        <f>SUM(AT79,AT93,AT100,AT106,AT111,AT118,AT123,AT134,AT140)</f>
        <v>15131139585.044285</v>
      </c>
      <c r="AU78" s="245">
        <f t="shared" ref="AU78:BB78" si="55">SUM(AU79,AU93,AU100,AU106,AU111,AU118,AU123,AU134,AU140)</f>
        <v>14798814785.5</v>
      </c>
      <c r="AV78" s="245">
        <f t="shared" si="55"/>
        <v>0</v>
      </c>
      <c r="AW78" s="245">
        <f t="shared" si="55"/>
        <v>0</v>
      </c>
      <c r="AX78" s="245">
        <f t="shared" si="55"/>
        <v>0</v>
      </c>
      <c r="AY78" s="245">
        <f t="shared" si="55"/>
        <v>0</v>
      </c>
      <c r="AZ78" s="245">
        <f t="shared" si="55"/>
        <v>0</v>
      </c>
      <c r="BA78" s="245">
        <f t="shared" si="55"/>
        <v>0</v>
      </c>
      <c r="BB78" s="245">
        <f t="shared" si="55"/>
        <v>-332324799.54428577</v>
      </c>
    </row>
    <row r="79" spans="1:58" s="170" customFormat="1" ht="15.75" customHeight="1">
      <c r="A79" s="120"/>
      <c r="B79" s="290"/>
      <c r="C79" s="381" t="s">
        <v>313</v>
      </c>
      <c r="D79" s="381"/>
      <c r="E79" s="38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1235000</v>
      </c>
      <c r="AC79" s="247">
        <f>SUM(AC85,AC88,AC92)</f>
        <v>2513515516</v>
      </c>
      <c r="AD79" s="247">
        <f>SUM(AD85,AD88,AD92)</f>
        <v>0</v>
      </c>
      <c r="AE79" s="247">
        <f>SUM(AE85,AE88,AE92)</f>
        <v>313954103.19999999</v>
      </c>
      <c r="AF79" s="247">
        <f>SUM(AF85,AF88,AF92)</f>
        <v>2828959619.1999998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2828959619.1999998</v>
      </c>
      <c r="AS79" s="248">
        <f>SUM(AS85,AS88,AS92)</f>
        <v>0</v>
      </c>
      <c r="AT79" s="248">
        <f>SUM(AT85,AT88,AT92)</f>
        <v>2837489735.6799998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-314928000.68000001</v>
      </c>
    </row>
    <row r="80" spans="1:58" ht="31.2"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7'!AH80*'1. Standard_Cost'!$C$27+'Incremental_Cost Year 7'!AI80*'1. Standard_Cost'!$D$27+'Incremental_Cost Year 7'!AJ80+'Incremental_Cost Year 7'!AL80+AK80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2"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7'!AH81*'1. Standard_Cost'!$C$27+'Incremental_Cost Year 7'!AI81*'1. Standard_Cost'!$D$27+'Incremental_Cost Year 7'!AJ81+'Incremental_Cost Year 7'!AL81+AK81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2"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7'!AH82*'1. Standard_Cost'!$C$27+'Incremental_Cost Year 7'!AI82*'1. Standard_Cost'!$D$27+'Incremental_Cost Year 7'!AJ82+'Incremental_Cost Year 7'!AL82+AK82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7'!AH83*'1. Standard_Cost'!$C$27+'Incremental_Cost Year 7'!AI83*'1. Standard_Cost'!$D$27+'Incremental_Cost Year 7'!AJ83+'Incremental_Cost Year 7'!AL83+AK83</f>
        <v>0</v>
      </c>
      <c r="AN83" s="127">
        <f>AM83*'1. Standard_Cost'!$C$31</f>
        <v>0</v>
      </c>
      <c r="AO83" s="130"/>
      <c r="AP83" s="256"/>
      <c r="AQ83" s="171">
        <f>L83+M83</f>
        <v>0</v>
      </c>
      <c r="AR83" s="171">
        <f>AF83</f>
        <v>1880676000</v>
      </c>
      <c r="AS83" s="171">
        <f>AM83+AN83</f>
        <v>0</v>
      </c>
      <c r="AT83" s="171">
        <f>SUM(AQ83,AR83,AS83)</f>
        <v>1880676000</v>
      </c>
      <c r="AU83" s="128">
        <v>1567230000</v>
      </c>
      <c r="AV83" s="250"/>
      <c r="AW83" s="250"/>
      <c r="AX83" s="250"/>
      <c r="AY83" s="250"/>
      <c r="AZ83" s="250"/>
      <c r="BA83" s="250"/>
      <c r="BB83" s="251">
        <f t="shared" si="57"/>
        <v>-313446000</v>
      </c>
      <c r="BC83" s="169"/>
      <c r="BD83" s="169"/>
      <c r="BE83" s="169"/>
      <c r="BF83" s="169"/>
    </row>
    <row r="84" spans="1:58" ht="31.2"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7'!AH84*'1. Standard_Cost'!$C$27+'Incremental_Cost Year 7'!AI84*'1. Standard_Cost'!$D$27+'Incremental_Cost Year 7'!AJ84+'Incremental_Cost Year 7'!AL84+AK84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09.2"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94.5" customHeight="1"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7'!AH86*'1. Standard_Cost'!$C$27+'Incremental_Cost Year 7'!AI86*'1. Standard_Cost'!$D$27+'Incremental_Cost Year 7'!AJ86+'Incremental_Cost Year 7'!AL86+AK86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24.8" outlineLevel="2">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40</v>
      </c>
      <c r="AB87" s="127">
        <f>+Z87*'1. Standard_Cost'!$B$23+AA87*'1. Standard_Cost'!$C$23</f>
        <v>760000</v>
      </c>
      <c r="AC87" s="128">
        <v>211125</v>
      </c>
      <c r="AD87" s="129"/>
      <c r="AE87" s="127">
        <f>SUM(AD87,AC87,AB87,Y87,U87,T87,S87,R87)*'1. Standard_Cost'!$B$31</f>
        <v>194225</v>
      </c>
      <c r="AF87" s="127">
        <f>SUM(AE87,AD87,AC87,AB87,Y87,U87,T87,S87,R87)</f>
        <v>1165350</v>
      </c>
      <c r="AG87" s="126"/>
      <c r="AH87" s="126"/>
      <c r="AI87" s="126"/>
      <c r="AJ87" s="130"/>
      <c r="AK87" s="130"/>
      <c r="AL87" s="130"/>
      <c r="AM87" s="127">
        <f>AG87*'1. Standard_Cost'!$B$27+'Incremental_Cost Year 7'!AH87*'1. Standard_Cost'!$C$27+'Incremental_Cost Year 7'!AI87*'1. Standard_Cost'!$D$27+'Incremental_Cost Year 7'!AJ87+'Incremental_Cost Year 7'!AL87+AK87</f>
        <v>0</v>
      </c>
      <c r="AN87" s="127">
        <f>AM87*'1. Standard_Cost'!$C$31</f>
        <v>0</v>
      </c>
      <c r="AO87" s="130"/>
      <c r="AQ87" s="171">
        <f>L87+M87</f>
        <v>1646870.4</v>
      </c>
      <c r="AR87" s="171">
        <f>AF87</f>
        <v>1165350</v>
      </c>
      <c r="AS87" s="171">
        <f>AM87+AN87</f>
        <v>0</v>
      </c>
      <c r="AT87" s="171">
        <f>SUM(AQ87,AR87,AS87)</f>
        <v>2812220.4</v>
      </c>
      <c r="AU87" s="250">
        <v>1900220</v>
      </c>
      <c r="AV87" s="250"/>
      <c r="AW87" s="250"/>
      <c r="AX87" s="250"/>
      <c r="AY87" s="250"/>
      <c r="AZ87" s="250"/>
      <c r="BA87" s="250"/>
      <c r="BB87" s="251">
        <f t="shared" si="59"/>
        <v>-912000.39999999991</v>
      </c>
      <c r="BC87" s="169"/>
      <c r="BD87" s="169"/>
      <c r="BE87" s="169"/>
      <c r="BF87" s="169"/>
    </row>
    <row r="88" spans="1:58" ht="62.4" outlineLevel="1">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760000</v>
      </c>
      <c r="AC88" s="127">
        <f>SUM(AC86:AC87)</f>
        <v>313555</v>
      </c>
      <c r="AD88" s="127">
        <f>SUM(AD86:AD87)</f>
        <v>0</v>
      </c>
      <c r="AE88" s="127">
        <f>SUM(AE86:AE87)</f>
        <v>214711</v>
      </c>
      <c r="AF88" s="127">
        <f>SUM(AF86:AF87)</f>
        <v>1288266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1288266</v>
      </c>
      <c r="AS88" s="175">
        <f>SUM(AS86:AS87)</f>
        <v>0</v>
      </c>
      <c r="AT88" s="175">
        <f>SUM(AT86:AT87)</f>
        <v>3676228.08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-912000.08</v>
      </c>
      <c r="BC88" s="169"/>
      <c r="BD88" s="169"/>
      <c r="BE88" s="169"/>
      <c r="BF88" s="169"/>
    </row>
    <row r="89" spans="1:58" ht="62.4"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7'!AH89*'1. Standard_Cost'!$C$27+'Incremental_Cost Year 7'!AI89*'1. Standard_Cost'!$D$27+'Incremental_Cost Year 7'!AJ89+'Incremental_Cost Year 7'!AL89+AK89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3.6"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7'!AH90*'1. Standard_Cost'!$C$27+'Incremental_Cost Year 7'!AI90*'1. Standard_Cost'!$D$27+'Incremental_Cost Year 7'!AJ90+'Incremental_Cost Year 7'!AL90+AK90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 outlineLevel="2">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7'!AH91*'1. Standard_Cost'!$C$27+'Incremental_Cost Year 7'!AI91*'1. Standard_Cost'!$D$27+'Incremental_Cost Year 7'!AJ91+'Incremental_Cost Year 7'!AL91+AK91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c r="A93" s="143"/>
      <c r="B93" s="290"/>
      <c r="C93" s="381" t="s">
        <v>537</v>
      </c>
      <c r="D93" s="381"/>
      <c r="E93" s="38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570000</v>
      </c>
      <c r="AC93" s="258">
        <f>SUM(AC99)</f>
        <v>284282</v>
      </c>
      <c r="AD93" s="258">
        <f>SUM(AD99)</f>
        <v>0</v>
      </c>
      <c r="AE93" s="258">
        <f>SUM(AE99)</f>
        <v>170856.4</v>
      </c>
      <c r="AF93" s="258">
        <f>SUM(AF99)</f>
        <v>1025138.4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1025138.4</v>
      </c>
      <c r="AS93" s="261">
        <f>SUM(AS99)</f>
        <v>0</v>
      </c>
      <c r="AT93" s="261">
        <f>SUM(AT99)</f>
        <v>3185080.35</v>
      </c>
      <c r="AU93" s="261">
        <f t="shared" ref="AU93:BA93" si="63">SUM(AU99)</f>
        <v>2387080</v>
      </c>
      <c r="AV93" s="261">
        <f t="shared" si="63"/>
        <v>0</v>
      </c>
      <c r="AW93" s="261">
        <f t="shared" si="63"/>
        <v>0</v>
      </c>
      <c r="AX93" s="261">
        <f t="shared" si="63"/>
        <v>0</v>
      </c>
      <c r="AY93" s="261">
        <f t="shared" si="63"/>
        <v>0</v>
      </c>
      <c r="AZ93" s="261">
        <f t="shared" si="63"/>
        <v>0</v>
      </c>
      <c r="BA93" s="261">
        <f t="shared" si="63"/>
        <v>0</v>
      </c>
      <c r="BB93" s="261">
        <f>SUM(BB99)</f>
        <v>-798000.35000000009</v>
      </c>
    </row>
    <row r="94" spans="1:58" ht="93.6"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7'!AH94*'1. Standard_Cost'!$C$27+'Incremental_Cost Year 7'!AI94*'1. Standard_Cost'!$D$27+'Incremental_Cost Year 7'!AJ94+'Incremental_Cost Year 7'!AL94+AK94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2.4" outlineLevel="2">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7'!AH95*'1. Standard_Cost'!$C$27+'Incremental_Cost Year 7'!AI95*'1. Standard_Cost'!$D$27+'Incremental_Cost Year 7'!AJ95+'Incremental_Cost Year 7'!AL95+AK95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78"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7'!AH96*'1. Standard_Cost'!$C$27+'Incremental_Cost Year 7'!AI96*'1. Standard_Cost'!$D$27+'Incremental_Cost Year 7'!AJ96+'Incremental_Cost Year 7'!AL96+AK96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93.6"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7'!AH97*'1. Standard_Cost'!$C$27+'Incremental_Cost Year 7'!AI97*'1. Standard_Cost'!$D$27+'Incremental_Cost Year 7'!AJ97+'Incremental_Cost Year 7'!AL97+AK97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7'!AH98*'1. Standard_Cost'!$C$27+'Incremental_Cost Year 7'!AI98*'1. Standard_Cost'!$D$27+'Incremental_Cost Year 7'!AJ98+'Incremental_Cost Year 7'!AL98+AK98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3.6" outlineLevel="1">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570000</v>
      </c>
      <c r="AC99" s="127">
        <f>SUM(AC94:AC98)</f>
        <v>284282</v>
      </c>
      <c r="AD99" s="127">
        <f>SUM(AD94:AD98)</f>
        <v>0</v>
      </c>
      <c r="AE99" s="127">
        <f>SUM(AE94:AE98)</f>
        <v>170856.4</v>
      </c>
      <c r="AF99" s="127">
        <f>SUM(AF94:AF98)</f>
        <v>1025138.4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1025138.4</v>
      </c>
      <c r="AS99" s="175">
        <f>SUM(AS94:AS98)</f>
        <v>0</v>
      </c>
      <c r="AT99" s="175">
        <f>SUM(AT94:AT98)</f>
        <v>3185080.35</v>
      </c>
      <c r="AU99" s="175">
        <f t="shared" ref="AU99:BA99" si="65">SUM(AU94:AU98)</f>
        <v>2387080</v>
      </c>
      <c r="AV99" s="175">
        <f t="shared" si="65"/>
        <v>0</v>
      </c>
      <c r="AW99" s="175">
        <f t="shared" si="65"/>
        <v>0</v>
      </c>
      <c r="AX99" s="175">
        <f t="shared" si="65"/>
        <v>0</v>
      </c>
      <c r="AY99" s="175">
        <f t="shared" si="65"/>
        <v>0</v>
      </c>
      <c r="AZ99" s="175">
        <f t="shared" si="65"/>
        <v>0</v>
      </c>
      <c r="BA99" s="175">
        <f t="shared" si="65"/>
        <v>0</v>
      </c>
      <c r="BB99" s="251">
        <f t="shared" ref="BB99" si="66">SUM(AU99:BA99)-AT99</f>
        <v>-798000.35000000009</v>
      </c>
      <c r="BC99" s="169"/>
      <c r="BD99" s="169"/>
      <c r="BE99" s="169"/>
      <c r="BF99" s="169"/>
    </row>
    <row r="100" spans="1:58" s="184" customFormat="1" ht="15.75"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6.8"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7'!AH101*'1. Standard_Cost'!$C$27+'Incremental_Cost Year 7'!AI101*'1. Standard_Cost'!$D$27+'Incremental_Cost Year 7'!AJ101+'Incremental_Cost Year 7'!AL101+AK101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6.8"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7'!AH102*'1. Standard_Cost'!$C$27+'Incremental_Cost Year 7'!AI102*'1. Standard_Cost'!$D$27+'Incremental_Cost Year 7'!AJ102+'Incremental_Cost Year 7'!AL102+AK102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2"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7'!AH103*'1. Standard_Cost'!$C$27+'Incremental_Cost Year 7'!AI103*'1. Standard_Cost'!$D$27+'Incremental_Cost Year 7'!AJ103+'Incremental_Cost Year 7'!AL103+AK103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2.4"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7'!AH104*'1. Standard_Cost'!$C$27+'Incremental_Cost Year 7'!AI104*'1. Standard_Cost'!$D$27+'Incremental_Cost Year 7'!AJ104+'Incremental_Cost Year 7'!AL104+AK104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6.8"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2.4"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7'!AH107*'1. Standard_Cost'!$C$27+'Incremental_Cost Year 7'!AI107*'1. Standard_Cost'!$D$27+'Incremental_Cost Year 7'!AJ107+'Incremental_Cost Year 7'!AL107+AK107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7'!AH108*'1. Standard_Cost'!$C$27+'Incremental_Cost Year 7'!AI108*'1. Standard_Cost'!$D$27+'Incremental_Cost Year 7'!AJ108+'Incremental_Cost Year 7'!AL108+AK108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7'!AH109*'1. Standard_Cost'!$C$27+'Incremental_Cost Year 7'!AI109*'1. Standard_Cost'!$D$27+'Incremental_Cost Year 7'!AJ109+'Incremental_Cost Year 7'!AL109+AK109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6.8"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7'!AH112*'1. Standard_Cost'!$C$27+'Incremental_Cost Year 7'!AI112*'1. Standard_Cost'!$D$27+'Incremental_Cost Year 7'!AJ112+'Incremental_Cost Year 7'!AL112+AK112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3" customHeight="1"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7'!AH113*'1. Standard_Cost'!$C$27+'Incremental_Cost Year 7'!AI113*'1. Standard_Cost'!$D$27+'Incremental_Cost Year 7'!AJ113+'Incremental_Cost Year 7'!AL113+AK113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7'!AH114*'1. Standard_Cost'!$C$27+'Incremental_Cost Year 7'!AI114*'1. Standard_Cost'!$D$27+'Incremental_Cost Year 7'!AJ114+'Incremental_Cost Year 7'!AL114+AK114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2" outlineLevel="2">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7'!AH115*'1. Standard_Cost'!$C$27+'Incremental_Cost Year 7'!AI115*'1. Standard_Cost'!$D$27+'Incremental_Cost Year 7'!AJ115+'Incremental_Cost Year 7'!AL115+AK115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6.8"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7'!AH116*'1. Standard_Cost'!$C$27+'Incremental_Cost Year 7'!AI116*'1. Standard_Cost'!$D$27+'Incremental_Cost Year 7'!AJ116+'Incremental_Cost Year 7'!AL116+AK116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6.8"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c r="A118" s="143"/>
      <c r="B118" s="290"/>
      <c r="C118" s="381" t="s">
        <v>282</v>
      </c>
      <c r="D118" s="381"/>
      <c r="E118" s="38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3.6"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7'!AH119*'1. Standard_Cost'!$C$27+'Incremental_Cost Year 7'!AI119*'1. Standard_Cost'!$D$27+'Incremental_Cost Year 7'!AJ119+'Incremental_Cost Year 7'!AL119+AK119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09.2"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7'!AH120*'1. Standard_Cost'!$C$27+'Incremental_Cost Year 7'!AI120*'1. Standard_Cost'!$D$27+'Incremental_Cost Year 7'!AJ120+'Incremental_Cost Year 7'!AL120+AK120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09.2"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7'!AH121*'1. Standard_Cost'!$C$27+'Incremental_Cost Year 7'!AI121*'1. Standard_Cost'!$D$27+'Incremental_Cost Year 7'!AJ121+'Incremental_Cost Year 7'!AL121+AK121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customHeight="1"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7'!AH124*'1. Standard_Cost'!$C$27+'Incremental_Cost Year 7'!AI124*'1. Standard_Cost'!$D$27+'Incremental_Cost Year 7'!AJ124+'Incremental_Cost Year 7'!AL124+AK124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6.8"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7'!AH125*'1. Standard_Cost'!$C$27+'Incremental_Cost Year 7'!AI125*'1. Standard_Cost'!$D$27+'Incremental_Cost Year 7'!AJ125+'Incremental_Cost Year 7'!AL125+AK125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46.8"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7'!AH126*'1. Standard_Cost'!$C$27+'Incremental_Cost Year 7'!AI126*'1. Standard_Cost'!$D$27+'Incremental_Cost Year 7'!AJ126+'Incremental_Cost Year 7'!AL126+AK126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6.8" outlineLevel="2">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7'!AH127*'1. Standard_Cost'!$C$27+'Incremental_Cost Year 7'!AI127*'1. Standard_Cost'!$D$27+'Incremental_Cost Year 7'!AJ127+'Incremental_Cost Year 7'!AL127+AK127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2.4"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7'!AH128*'1. Standard_Cost'!$C$27+'Incremental_Cost Year 7'!AI128*'1. Standard_Cost'!$D$27+'Incremental_Cost Year 7'!AJ128+'Incremental_Cost Year 7'!AL128+AK128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2"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7'!AH129*'1. Standard_Cost'!$C$27+'Incremental_Cost Year 7'!AI129*'1. Standard_Cost'!$D$27+'Incremental_Cost Year 7'!AJ129+'Incremental_Cost Year 7'!AL129+AK129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62.4"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7'!AH130*'1. Standard_Cost'!$C$27+'Incremental_Cost Year 7'!AI130*'1. Standard_Cost'!$D$27+'Incremental_Cost Year 7'!AJ130+'Incremental_Cost Year 7'!AL130+AK130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31.2"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7'!AH131*'1. Standard_Cost'!$C$27+'Incremental_Cost Year 7'!AI131*'1. Standard_Cost'!$D$27+'Incremental_Cost Year 7'!AJ131+'Incremental_Cost Year 7'!AL131+AK131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94.5" customHeight="1" outlineLevel="2">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7'!AH132*'1. Standard_Cost'!$C$27+'Incremental_Cost Year 7'!AI132*'1. Standard_Cost'!$D$27+'Incremental_Cost Year 7'!AJ132+'Incremental_Cost Year 7'!AL132+AK132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09.2"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c r="A134" s="143"/>
      <c r="B134" s="290"/>
      <c r="C134" s="381" t="s">
        <v>289</v>
      </c>
      <c r="D134" s="381"/>
      <c r="E134" s="382"/>
      <c r="F134" s="291"/>
      <c r="G134" s="289"/>
      <c r="H134" s="144" t="s">
        <v>290</v>
      </c>
      <c r="I134" s="257"/>
      <c r="J134" s="257"/>
      <c r="K134" s="257"/>
      <c r="L134" s="258">
        <f>SUM(L139)</f>
        <v>6261800</v>
      </c>
      <c r="M134" s="258">
        <f>SUM(M139)</f>
        <v>1045720.6000000001</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12150839290</v>
      </c>
      <c r="AD134" s="258">
        <f>SUM(AD139)</f>
        <v>0</v>
      </c>
      <c r="AE134" s="258">
        <f>SUM(AE139)</f>
        <v>2167858</v>
      </c>
      <c r="AF134" s="258">
        <f>SUM(AF139)</f>
        <v>12153007148</v>
      </c>
      <c r="AG134" s="257"/>
      <c r="AH134" s="257"/>
      <c r="AI134" s="257"/>
      <c r="AJ134" s="258">
        <f>SUM(AJ139)</f>
        <v>0</v>
      </c>
      <c r="AK134" s="258">
        <f>SUM(AK139)</f>
        <v>0</v>
      </c>
      <c r="AL134" s="258">
        <f>SUM(AL139)</f>
        <v>0</v>
      </c>
      <c r="AM134" s="258">
        <f>SUM(AM139)</f>
        <v>0</v>
      </c>
      <c r="AN134" s="258">
        <f>SUM(AN139)</f>
        <v>0</v>
      </c>
      <c r="AO134" s="259"/>
      <c r="AP134" s="260"/>
      <c r="AQ134" s="261">
        <f>SUM(AQ139)</f>
        <v>7307520.5999999996</v>
      </c>
      <c r="AR134" s="261">
        <f>SUM(AR139)</f>
        <v>12153007148</v>
      </c>
      <c r="AS134" s="261">
        <f>SUM(AS139)</f>
        <v>0</v>
      </c>
      <c r="AT134" s="261">
        <f>SUM(AT139)</f>
        <v>12160314668.6</v>
      </c>
      <c r="AU134" s="261">
        <f t="shared" ref="AU134:BB134" si="87">SUM(AU139)</f>
        <v>12160314669</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93.6"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7'!AH135*'1. Standard_Cost'!$C$27+'Incremental_Cost Year 7'!AI135*'1. Standard_Cost'!$D$27+'Incremental_Cost Year 7'!AJ135+'Incremental_Cost Year 7'!AL135+AK135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78" outlineLevel="2">
      <c r="A136" s="115"/>
      <c r="B136" s="200"/>
      <c r="C136" s="201"/>
      <c r="D136" s="203"/>
      <c r="E136" s="323"/>
      <c r="F136" s="335"/>
      <c r="G136" s="336"/>
      <c r="H136" s="199" t="s">
        <v>454</v>
      </c>
      <c r="I136" s="130" t="s">
        <v>5</v>
      </c>
      <c r="J136" s="126">
        <v>12</v>
      </c>
      <c r="K136" s="126">
        <v>5</v>
      </c>
      <c r="L136" s="125">
        <f>IF(I136&lt;&gt;0,((VLOOKUP(I136,'1. Standard_Cost'!$B$4:$D$11,2)+VLOOKUP(I136,'1. Standard_Cost'!$B$4:$D$11,3))*J136*K136),"0")</f>
        <v>4242000</v>
      </c>
      <c r="M136" s="125">
        <f>L136*'1. Standard_Cost'!$F$4</f>
        <v>708414</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594050</v>
      </c>
      <c r="AD136" s="129"/>
      <c r="AE136" s="127">
        <f>SUM(AD136,AC136,AB136,Y136,U136,T136,S136,R136)*'1. Standard_Cost'!$B$31</f>
        <v>118810</v>
      </c>
      <c r="AF136" s="127">
        <f>SUM(AE136,AD136,AC136,AB136,Y136,U136,T136,S136,R136)</f>
        <v>712860</v>
      </c>
      <c r="AG136" s="126"/>
      <c r="AH136" s="126"/>
      <c r="AI136" s="126"/>
      <c r="AJ136" s="130"/>
      <c r="AK136" s="130"/>
      <c r="AL136" s="130"/>
      <c r="AM136" s="127">
        <f>AG136*'1. Standard_Cost'!$B$27+'Incremental_Cost Year 7'!AH136*'1. Standard_Cost'!$C$27+'Incremental_Cost Year 7'!AI136*'1. Standard_Cost'!$D$27+'Incremental_Cost Year 7'!AJ136+'Incremental_Cost Year 7'!AL136+AK136</f>
        <v>0</v>
      </c>
      <c r="AN136" s="127">
        <f>AM136*'1. Standard_Cost'!$C$31</f>
        <v>0</v>
      </c>
      <c r="AO136" s="130"/>
      <c r="AQ136" s="171">
        <f>L136+M136</f>
        <v>4950414</v>
      </c>
      <c r="AR136" s="171">
        <f>AF136</f>
        <v>712860</v>
      </c>
      <c r="AS136" s="171">
        <f>AM136+AN136</f>
        <v>0</v>
      </c>
      <c r="AT136" s="171">
        <f>SUM(AQ136,AR136,AS136)</f>
        <v>5663274</v>
      </c>
      <c r="AU136" s="250">
        <v>5663274</v>
      </c>
      <c r="AV136" s="250"/>
      <c r="AW136" s="250"/>
      <c r="AX136" s="250"/>
      <c r="AY136" s="250"/>
      <c r="AZ136" s="250"/>
      <c r="BA136" s="250"/>
      <c r="BB136" s="251">
        <f t="shared" si="88"/>
        <v>0</v>
      </c>
      <c r="BC136" s="169"/>
      <c r="BD136" s="169"/>
      <c r="BE136" s="169"/>
      <c r="BF136" s="169"/>
    </row>
    <row r="137" spans="1:58" ht="109.2" outlineLevel="2">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7'!AH137*'1. Standard_Cost'!$C$27+'Incremental_Cost Year 7'!AI137*'1. Standard_Cost'!$D$27+'Incremental_Cost Year 7'!AJ137+'Incremental_Cost Year 7'!AL137+AK137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78"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7'!AH138*'1. Standard_Cost'!$C$27+'Incremental_Cost Year 7'!AI138*'1. Standard_Cost'!$D$27+'Incremental_Cost Year 7'!AJ138+'Incremental_Cost Year 7'!AL138+AK138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6.8" outlineLevel="1">
      <c r="A139" s="115"/>
      <c r="B139" s="165"/>
      <c r="C139" s="166"/>
      <c r="D139" s="228" t="s">
        <v>233</v>
      </c>
      <c r="E139" s="212" t="s">
        <v>291</v>
      </c>
      <c r="F139" s="136">
        <v>2022</v>
      </c>
      <c r="G139" s="117">
        <v>2030</v>
      </c>
      <c r="H139" s="110" t="s">
        <v>292</v>
      </c>
      <c r="I139" s="252"/>
      <c r="J139" s="252"/>
      <c r="K139" s="252"/>
      <c r="L139" s="127">
        <f>SUM(L135:L138)</f>
        <v>6261800</v>
      </c>
      <c r="M139" s="127">
        <f>SUM(M135:M138)</f>
        <v>1045720.6000000001</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12150839290</v>
      </c>
      <c r="AD139" s="127">
        <f>SUM(AD135:AD138)</f>
        <v>0</v>
      </c>
      <c r="AE139" s="127">
        <f>SUM(AE135:AE138)</f>
        <v>2167858</v>
      </c>
      <c r="AF139" s="127">
        <f>SUM(AF135:AF138)</f>
        <v>12153007148</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7307520.5999999996</v>
      </c>
      <c r="AR139" s="175">
        <f>SUM(AR135:AR138)</f>
        <v>12153007148</v>
      </c>
      <c r="AS139" s="175">
        <f>SUM(AS135:AS138)</f>
        <v>0</v>
      </c>
      <c r="AT139" s="175">
        <f>SUM(AT135:AT138)</f>
        <v>12160314668.6</v>
      </c>
      <c r="AU139" s="175">
        <f t="shared" ref="AU139:BB139" si="89">SUM(AU135:AU138)</f>
        <v>12160314669</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c r="A140" s="143"/>
      <c r="B140" s="290"/>
      <c r="C140" s="381" t="s">
        <v>293</v>
      </c>
      <c r="D140" s="381"/>
      <c r="E140" s="38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10000000</v>
      </c>
      <c r="AM140" s="258">
        <f>SUM(AM149)</f>
        <v>10000000</v>
      </c>
      <c r="AN140" s="258">
        <f>SUM(AN149)</f>
        <v>1500000</v>
      </c>
      <c r="AO140" s="259"/>
      <c r="AP140" s="260"/>
      <c r="AQ140" s="261">
        <f>SUM(AQ149)</f>
        <v>13523779.5</v>
      </c>
      <c r="AR140" s="261">
        <f>SUM(AR149)</f>
        <v>6284304</v>
      </c>
      <c r="AS140" s="261">
        <f>SUM(AS149)</f>
        <v>11500000</v>
      </c>
      <c r="AT140" s="261">
        <f>SUM(AT149)</f>
        <v>31308083.5</v>
      </c>
      <c r="AU140" s="261">
        <f t="shared" ref="AU140:BB140" si="90">SUM(AU149)</f>
        <v>16647283.5</v>
      </c>
      <c r="AV140" s="261">
        <f t="shared" si="90"/>
        <v>0</v>
      </c>
      <c r="AW140" s="261">
        <f t="shared" si="90"/>
        <v>0</v>
      </c>
      <c r="AX140" s="261">
        <f t="shared" si="90"/>
        <v>0</v>
      </c>
      <c r="AY140" s="261">
        <f t="shared" si="90"/>
        <v>0</v>
      </c>
      <c r="AZ140" s="261">
        <f t="shared" si="90"/>
        <v>0</v>
      </c>
      <c r="BA140" s="261">
        <f t="shared" si="90"/>
        <v>0</v>
      </c>
      <c r="BB140" s="261">
        <f t="shared" si="90"/>
        <v>-14660800</v>
      </c>
    </row>
    <row r="141" spans="1:58" ht="78"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7'!AH141*'1. Standard_Cost'!$C$27+'Incremental_Cost Year 7'!AI141*'1. Standard_Cost'!$D$27+'Incremental_Cost Year 7'!AJ141+'Incremental_Cost Year 7'!AL141+AK141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6.8"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7'!AH142*'1. Standard_Cost'!$C$27+'Incremental_Cost Year 7'!AI142*'1. Standard_Cost'!$D$27+'Incremental_Cost Year 7'!AJ142+'Incremental_Cost Year 7'!AL142+AK142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78"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10000000</v>
      </c>
      <c r="AM143" s="127">
        <f>AG143*'1. Standard_Cost'!$B$27+'Incremental_Cost Year 7'!AH143*'1. Standard_Cost'!$C$27+'Incremental_Cost Year 7'!AI143*'1. Standard_Cost'!$D$27+'Incremental_Cost Year 7'!AJ143+'Incremental_Cost Year 7'!AL143+AK143</f>
        <v>10000000</v>
      </c>
      <c r="AN143" s="127">
        <f>AM143*'1. Standard_Cost'!$C$31</f>
        <v>1500000</v>
      </c>
      <c r="AO143" s="130"/>
      <c r="AQ143" s="171">
        <f t="shared" si="92"/>
        <v>7058016</v>
      </c>
      <c r="AR143" s="171">
        <f t="shared" si="93"/>
        <v>1440000</v>
      </c>
      <c r="AS143" s="171">
        <f t="shared" si="94"/>
        <v>11500000</v>
      </c>
      <c r="AT143" s="171">
        <f t="shared" si="95"/>
        <v>19998016</v>
      </c>
      <c r="AU143" s="250">
        <v>8498016</v>
      </c>
      <c r="AV143" s="250"/>
      <c r="AW143" s="250"/>
      <c r="AX143" s="250"/>
      <c r="AY143" s="250"/>
      <c r="AZ143" s="250"/>
      <c r="BA143" s="250"/>
      <c r="BB143" s="251">
        <f t="shared" si="96"/>
        <v>-11500000</v>
      </c>
      <c r="BC143" s="169"/>
      <c r="BD143" s="169"/>
      <c r="BE143" s="169"/>
      <c r="BF143" s="169"/>
    </row>
    <row r="144" spans="1:58" ht="46.8"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7'!AH144*'1. Standard_Cost'!$C$27+'Incremental_Cost Year 7'!AI144*'1. Standard_Cost'!$D$27+'Incremental_Cost Year 7'!AJ144+'Incremental_Cost Year 7'!AL144+AK144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93.6" customHeight="1"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c r="AM145" s="127">
        <f>AG145*'1. Standard_Cost'!$B$27+'Incremental_Cost Year 7'!AH145*'1. Standard_Cost'!$C$27+'Incremental_Cost Year 7'!AI145*'1. Standard_Cost'!$D$27+'Incremental_Cost Year 7'!AJ145+'Incremental_Cost Year 7'!AL145+AK145</f>
        <v>0</v>
      </c>
      <c r="AN145" s="127">
        <f>AM145*'1. Standard_Cost'!$C$31</f>
        <v>0</v>
      </c>
      <c r="AO145" s="130"/>
      <c r="AQ145" s="171">
        <f t="shared" si="92"/>
        <v>2261646</v>
      </c>
      <c r="AR145" s="171">
        <f t="shared" si="93"/>
        <v>325680</v>
      </c>
      <c r="AS145" s="171">
        <f t="shared" si="94"/>
        <v>0</v>
      </c>
      <c r="AT145" s="171">
        <f t="shared" si="95"/>
        <v>2587326</v>
      </c>
      <c r="AU145" s="250">
        <v>2587326</v>
      </c>
      <c r="AV145" s="250"/>
      <c r="AW145" s="250"/>
      <c r="AX145" s="250"/>
      <c r="AY145" s="250"/>
      <c r="AZ145" s="250"/>
      <c r="BA145" s="250"/>
      <c r="BB145" s="251">
        <f t="shared" si="96"/>
        <v>0</v>
      </c>
      <c r="BC145" s="169"/>
      <c r="BD145" s="169"/>
      <c r="BE145" s="169"/>
      <c r="BF145" s="169"/>
    </row>
    <row r="146" spans="1:58" ht="171.6" outlineLevel="2">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7'!AH146*'1. Standard_Cost'!$C$27+'Incremental_Cost Year 7'!AI146*'1. Standard_Cost'!$D$27+'Incremental_Cost Year 7'!AJ146+'Incremental_Cost Year 7'!AL146+AK146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93.6"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7'!AH147*'1. Standard_Cost'!$C$27+'Incremental_Cost Year 7'!AI147*'1. Standard_Cost'!$D$27+'Incremental_Cost Year 7'!AJ147+'Incremental_Cost Year 7'!AL147+AK147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124.8"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7'!AH148*'1. Standard_Cost'!$C$27+'Incremental_Cost Year 7'!AI148*'1. Standard_Cost'!$D$27+'Incremental_Cost Year 7'!AJ148+'Incremental_Cost Year 7'!AL148+AK148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140.4" outlineLevel="1">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10000000</v>
      </c>
      <c r="AM149" s="127">
        <f>SUM(AM141:AM148)</f>
        <v>10000000</v>
      </c>
      <c r="AN149" s="127">
        <f>SUM(AN141:AN148)</f>
        <v>1500000</v>
      </c>
      <c r="AO149" s="253"/>
      <c r="AP149" s="254"/>
      <c r="AQ149" s="175">
        <f>SUM(AQ141:AQ148)</f>
        <v>13523779.5</v>
      </c>
      <c r="AR149" s="175">
        <f>SUM(AR141:AR148)</f>
        <v>6284304</v>
      </c>
      <c r="AS149" s="175">
        <f>SUM(AS141:AS148)</f>
        <v>11500000</v>
      </c>
      <c r="AT149" s="175">
        <f>SUM(AT141:AT148)</f>
        <v>31308083.5</v>
      </c>
      <c r="AU149" s="175">
        <f t="shared" ref="AU149:BB149" si="97">SUM(AU141:AU148)</f>
        <v>16647283.5</v>
      </c>
      <c r="AV149" s="175">
        <f t="shared" si="97"/>
        <v>0</v>
      </c>
      <c r="AW149" s="175">
        <f t="shared" si="97"/>
        <v>0</v>
      </c>
      <c r="AX149" s="175">
        <f t="shared" si="97"/>
        <v>0</v>
      </c>
      <c r="AY149" s="175">
        <f t="shared" si="97"/>
        <v>0</v>
      </c>
      <c r="AZ149" s="175">
        <f t="shared" si="97"/>
        <v>0</v>
      </c>
      <c r="BA149" s="175">
        <f t="shared" si="97"/>
        <v>0</v>
      </c>
      <c r="BB149" s="175">
        <f t="shared" si="97"/>
        <v>-14660800</v>
      </c>
      <c r="BC149" s="169"/>
      <c r="BD149" s="169"/>
      <c r="BE149" s="169"/>
      <c r="BF149" s="169"/>
    </row>
    <row r="150" spans="1:58" s="170" customFormat="1" ht="15.75" customHeight="1">
      <c r="A150" s="120"/>
      <c r="B150" s="398" t="s">
        <v>231</v>
      </c>
      <c r="C150" s="399"/>
      <c r="D150" s="399"/>
      <c r="E150" s="400"/>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14995547600</v>
      </c>
      <c r="AD150" s="243">
        <f>AD151+AD163+AD182</f>
        <v>0</v>
      </c>
      <c r="AE150" s="243">
        <f>AE151+AE163+AE182</f>
        <v>1920053151</v>
      </c>
      <c r="AF150" s="243">
        <f>AF151+AF163+AF182</f>
        <v>16915600751</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16915600751</v>
      </c>
      <c r="AS150" s="243">
        <f>AS151+AS163+AS182</f>
        <v>0</v>
      </c>
      <c r="AT150" s="243">
        <f>AT151+AT163+AT182</f>
        <v>29765701726.399998</v>
      </c>
      <c r="AU150" s="243">
        <f t="shared" ref="AU150:BB150" si="98">AU151+AU163+AU182</f>
        <v>27965701726.200001</v>
      </c>
      <c r="AV150" s="243">
        <f t="shared" si="98"/>
        <v>0</v>
      </c>
      <c r="AW150" s="243">
        <f t="shared" si="98"/>
        <v>0</v>
      </c>
      <c r="AX150" s="243">
        <f t="shared" si="98"/>
        <v>0</v>
      </c>
      <c r="AY150" s="243">
        <f t="shared" si="98"/>
        <v>0</v>
      </c>
      <c r="AZ150" s="243">
        <f t="shared" si="98"/>
        <v>0</v>
      </c>
      <c r="BA150" s="243">
        <f t="shared" si="98"/>
        <v>0</v>
      </c>
      <c r="BB150" s="243">
        <f t="shared" si="98"/>
        <v>-1800000000.1999998</v>
      </c>
    </row>
    <row r="151" spans="1:58" s="184" customFormat="1" ht="15.75"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3828845</v>
      </c>
      <c r="AD151" s="258">
        <f>AD156+AD159+AD162</f>
        <v>0</v>
      </c>
      <c r="AE151" s="258">
        <f>AE156+AE159+AE162</f>
        <v>0</v>
      </c>
      <c r="AF151" s="258">
        <f>AF156+AF159+AF162</f>
        <v>3828845</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3828845</v>
      </c>
      <c r="AS151" s="258">
        <f>AS156+AS159+AS162</f>
        <v>0</v>
      </c>
      <c r="AT151" s="258">
        <f>AT156+AT159+AT162</f>
        <v>16699921.4</v>
      </c>
      <c r="AU151" s="258">
        <f t="shared" ref="AU151:BB151" si="99">AU156+AU159+AU162</f>
        <v>16699921</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46.8"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7'!AH152*'1. Standard_Cost'!$C$27+'Incremental_Cost Year 7'!AI152*'1. Standard_Cost'!$D$27+'Incremental_Cost Year 7'!AJ152+'Incremental_Cost Year 7'!AL152+AK152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109.2"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7'!AH153*'1. Standard_Cost'!$C$27+'Incremental_Cost Year 7'!AI153*'1. Standard_Cost'!$D$27+'Incremental_Cost Year 7'!AJ153+'Incremental_Cost Year 7'!AL153+AK153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62.4"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7'!AH154*'1. Standard_Cost'!$C$27+'Incremental_Cost Year 7'!AI154*'1. Standard_Cost'!$D$27+'Incremental_Cost Year 7'!AJ154+'Incremental_Cost Year 7'!AL154+AK154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124.8"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7'!AH155*'1. Standard_Cost'!$C$27+'Incremental_Cost Year 7'!AI155*'1. Standard_Cost'!$D$27+'Incremental_Cost Year 7'!AJ155+'Incremental_Cost Year 7'!AL155+AK155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31.5" customHeight="1"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124.8"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7'!AH157*'1. Standard_Cost'!$C$27+'Incremental_Cost Year 7'!AI157*'1. Standard_Cost'!$D$27+'Incremental_Cost Year 7'!AJ157+'Incremental_Cost Year 7'!AL157+AK157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46.8"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7'!AH158*'1. Standard_Cost'!$C$27+'Incremental_Cost Year 7'!AI158*'1. Standard_Cost'!$D$27+'Incremental_Cost Year 7'!AJ158+'Incremental_Cost Year 7'!AL158+AK158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2.4"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93.6"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7'!AH160*'1. Standard_Cost'!$C$27+'Incremental_Cost Year 7'!AI160*'1. Standard_Cost'!$D$27+'Incremental_Cost Year 7'!AJ160+'Incremental_Cost Year 7'!AL160+AK160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46.8"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3828845</v>
      </c>
      <c r="AD161" s="129"/>
      <c r="AE161" s="127">
        <f>0</f>
        <v>0</v>
      </c>
      <c r="AF161" s="127">
        <f>SUM(AE161,AD161,AC161,AB161,Y161,U161,T161,S161,R161)</f>
        <v>3828845</v>
      </c>
      <c r="AG161" s="126"/>
      <c r="AH161" s="126"/>
      <c r="AI161" s="126"/>
      <c r="AJ161" s="130"/>
      <c r="AK161" s="130"/>
      <c r="AL161" s="130"/>
      <c r="AM161" s="127">
        <f>AG161*'1. Standard_Cost'!$B$27+'Incremental_Cost Year 7'!AH161*'1. Standard_Cost'!$C$27+'Incremental_Cost Year 7'!AI161*'1. Standard_Cost'!$D$27+'Incremental_Cost Year 7'!AJ161+'Incremental_Cost Year 7'!AL161+AK161</f>
        <v>0</v>
      </c>
      <c r="AN161" s="127">
        <f>AM161*'1. Standard_Cost'!$C$31</f>
        <v>0</v>
      </c>
      <c r="AO161" s="130"/>
      <c r="AP161" s="256"/>
      <c r="AQ161" s="171">
        <f>L161+M161</f>
        <v>12871076.4</v>
      </c>
      <c r="AR161" s="171">
        <f>AF161</f>
        <v>3828845</v>
      </c>
      <c r="AS161" s="171">
        <f>AM161+AN161</f>
        <v>0</v>
      </c>
      <c r="AT161" s="171">
        <f>SUM(AQ161,AR161,AS161)</f>
        <v>16699921.4</v>
      </c>
      <c r="AU161" s="250">
        <v>16699921</v>
      </c>
      <c r="AV161" s="250"/>
      <c r="AW161" s="250"/>
      <c r="AX161" s="250"/>
      <c r="AY161" s="250"/>
      <c r="AZ161" s="250"/>
      <c r="BA161" s="250"/>
      <c r="BB161" s="251">
        <f t="shared" si="104"/>
        <v>-0.40000000037252903</v>
      </c>
      <c r="BC161" s="169"/>
      <c r="BD161" s="169"/>
      <c r="BE161" s="169"/>
      <c r="BF161" s="169"/>
    </row>
    <row r="162" spans="1:58" ht="46.8"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3828845</v>
      </c>
      <c r="AD162" s="127">
        <f>SUM(AD160:AD161)</f>
        <v>0</v>
      </c>
      <c r="AE162" s="127">
        <f>SUM(AE160:AE161)</f>
        <v>0</v>
      </c>
      <c r="AF162" s="127">
        <f>SUM(AF160:AF161)</f>
        <v>3828845</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3828845</v>
      </c>
      <c r="AS162" s="175">
        <f>SUM(AS160:AS161)</f>
        <v>0</v>
      </c>
      <c r="AT162" s="175">
        <f>SUM(AT160:AT161)</f>
        <v>16699921.4</v>
      </c>
      <c r="AU162" s="175">
        <f t="shared" ref="AU162:BA162" si="105">SUM(AU160:AU161)</f>
        <v>16699921</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15.75"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5383935755</v>
      </c>
      <c r="AD163" s="258">
        <f>AD168+AD178+AD181</f>
        <v>0</v>
      </c>
      <c r="AE163" s="258">
        <f>AE168+AE178+AE181</f>
        <v>28151</v>
      </c>
      <c r="AF163" s="258">
        <f>AF168+AF178+AF181</f>
        <v>5383963906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5383963906</v>
      </c>
      <c r="AS163" s="261">
        <f>AS168+AS178+AS181</f>
        <v>0</v>
      </c>
      <c r="AT163" s="261">
        <f>AT168+AT178+AT181</f>
        <v>5893619296.8999996</v>
      </c>
      <c r="AU163" s="261">
        <f t="shared" ref="AU163:BB163" si="106">AU168+AU178+AU181</f>
        <v>5893619297.1999998</v>
      </c>
      <c r="AV163" s="261">
        <f t="shared" si="106"/>
        <v>0</v>
      </c>
      <c r="AW163" s="261">
        <f t="shared" si="106"/>
        <v>0</v>
      </c>
      <c r="AX163" s="261">
        <f t="shared" si="106"/>
        <v>0</v>
      </c>
      <c r="AY163" s="261">
        <f t="shared" si="106"/>
        <v>0</v>
      </c>
      <c r="AZ163" s="261">
        <f t="shared" si="106"/>
        <v>0</v>
      </c>
      <c r="BA163" s="261">
        <f t="shared" si="106"/>
        <v>0</v>
      </c>
      <c r="BB163" s="261">
        <f t="shared" si="106"/>
        <v>0.30000000004656613</v>
      </c>
      <c r="BC163" s="184"/>
      <c r="BD163" s="184"/>
      <c r="BE163" s="184"/>
      <c r="BF163" s="184"/>
    </row>
    <row r="164" spans="1:58" ht="78"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7'!AH164*'1. Standard_Cost'!$C$27+'Incremental_Cost Year 7'!AI164*'1. Standard_Cost'!$D$27+'Incremental_Cost Year 7'!AJ164+'Incremental_Cost Year 7'!AL164+AK164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7'!AH165*'1. Standard_Cost'!$C$27+'Incremental_Cost Year 7'!AI165*'1. Standard_Cost'!$D$27+'Incremental_Cost Year 7'!AJ165+'Incremental_Cost Year 7'!AL165+AK165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109.2"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7'!AH166*'1. Standard_Cost'!$C$27+'Incremental_Cost Year 7'!AI166*'1. Standard_Cost'!$D$27+'Incremental_Cost Year 7'!AJ166+'Incremental_Cost Year 7'!AL166+AK166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2"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826000000</v>
      </c>
      <c r="AD167" s="129"/>
      <c r="AE167" s="127">
        <f>0</f>
        <v>0</v>
      </c>
      <c r="AF167" s="127">
        <f>SUM(AE167,AD167,AC167,AB167,Y167,U167,T167,S167,R167)</f>
        <v>826000000</v>
      </c>
      <c r="AG167" s="126"/>
      <c r="AH167" s="126"/>
      <c r="AI167" s="126"/>
      <c r="AJ167" s="130"/>
      <c r="AK167" s="130"/>
      <c r="AL167" s="130"/>
      <c r="AM167" s="127">
        <f>AG167*'1. Standard_Cost'!$B$27+'Incremental_Cost Year 7'!AH167*'1. Standard_Cost'!$C$27+'Incremental_Cost Year 7'!AI167*'1. Standard_Cost'!$D$27+'Incremental_Cost Year 7'!AJ167+'Incremental_Cost Year 7'!AL167+AK167</f>
        <v>0</v>
      </c>
      <c r="AN167" s="127">
        <f>AM167*'1. Standard_Cost'!$C$31</f>
        <v>0</v>
      </c>
      <c r="AO167" s="130"/>
      <c r="AP167" s="256"/>
      <c r="AQ167" s="171">
        <f>L167+M167</f>
        <v>450067554</v>
      </c>
      <c r="AR167" s="171">
        <f>AF167</f>
        <v>826000000</v>
      </c>
      <c r="AS167" s="171">
        <f>AM167+AN167</f>
        <v>0</v>
      </c>
      <c r="AT167" s="171">
        <f>SUM(AQ167,AR167,AS167)</f>
        <v>1276067554</v>
      </c>
      <c r="AU167" s="250">
        <v>1276067554</v>
      </c>
      <c r="AV167" s="250"/>
      <c r="AW167" s="250"/>
      <c r="AX167" s="250"/>
      <c r="AY167" s="250"/>
      <c r="AZ167" s="250"/>
      <c r="BA167" s="250"/>
      <c r="BB167" s="251">
        <f t="shared" si="107"/>
        <v>0</v>
      </c>
      <c r="BC167" s="169"/>
      <c r="BD167" s="169"/>
      <c r="BE167" s="169"/>
      <c r="BF167" s="169"/>
    </row>
    <row r="168" spans="1:58" ht="78"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826000000</v>
      </c>
      <c r="AD168" s="127">
        <f>SUM(AD164:AD167)</f>
        <v>0</v>
      </c>
      <c r="AE168" s="127">
        <f>SUM(AE164:AE167)</f>
        <v>0</v>
      </c>
      <c r="AF168" s="127">
        <f>SUM(AF164:AF167)</f>
        <v>826000000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826000000</v>
      </c>
      <c r="AS168" s="175">
        <f>SUM(AS164:AS167)</f>
        <v>0</v>
      </c>
      <c r="AT168" s="175">
        <f>SUM(AT164:AT167)</f>
        <v>1276067554</v>
      </c>
      <c r="AU168" s="175">
        <f t="shared" ref="AU168:BA168" si="108">SUM(AU164:AU167)</f>
        <v>1276067554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31.2"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09">SUM(AE169,AD169,AC169,AB169,Y169,U169,T169,S169,R169)</f>
        <v>1320223000</v>
      </c>
      <c r="AG169" s="126"/>
      <c r="AH169" s="126"/>
      <c r="AI169" s="126"/>
      <c r="AJ169" s="130"/>
      <c r="AK169" s="130"/>
      <c r="AL169" s="130"/>
      <c r="AM169" s="127">
        <f>AG169*'1. Standard_Cost'!$B$27+'Incremental_Cost Year 7'!AH169*'1. Standard_Cost'!$C$27+'Incremental_Cost Year 7'!AI169*'1. Standard_Cost'!$D$27+'Incremental_Cost Year 7'!AJ169+'Incremental_Cost Year 7'!AL169+AK169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46.8"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09"/>
        <v>946000000</v>
      </c>
      <c r="AG170" s="126"/>
      <c r="AH170" s="126"/>
      <c r="AI170" s="126"/>
      <c r="AJ170" s="130"/>
      <c r="AK170" s="130"/>
      <c r="AL170" s="130"/>
      <c r="AM170" s="127">
        <f>AG170*'1. Standard_Cost'!$B$27+'Incremental_Cost Year 7'!AH170*'1. Standard_Cost'!$C$27+'Incremental_Cost Year 7'!AI170*'1. Standard_Cost'!$D$27+'Incremental_Cost Year 7'!AJ170+'Incremental_Cost Year 7'!AL170+AK170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31.2"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09"/>
        <v>1790000000</v>
      </c>
      <c r="AG171" s="126"/>
      <c r="AH171" s="126"/>
      <c r="AI171" s="126"/>
      <c r="AJ171" s="130"/>
      <c r="AK171" s="130"/>
      <c r="AL171" s="130"/>
      <c r="AM171" s="127">
        <f>AG171*'1. Standard_Cost'!$B$27+'Incremental_Cost Year 7'!AH171*'1. Standard_Cost'!$C$27+'Incremental_Cost Year 7'!AI171*'1. Standard_Cost'!$D$27+'Incremental_Cost Year 7'!AJ171+'Incremental_Cost Year 7'!AL171+AK171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46.8"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c r="AK172" s="130"/>
      <c r="AL172" s="130"/>
      <c r="AM172" s="127">
        <f>AG172*'1. Standard_Cost'!$B$27+'Incremental_Cost Year 7'!AH172*'1. Standard_Cost'!$C$27+'Incremental_Cost Year 7'!AI172*'1. Standard_Cost'!$D$27+'Incremental_Cost Year 7'!AJ172+'Incremental_Cost Year 7'!AL172+AK172</f>
        <v>0</v>
      </c>
      <c r="AN172" s="127">
        <f>AM172*'1. Standard_Cost'!$C$31</f>
        <v>0</v>
      </c>
      <c r="AO172" s="130"/>
      <c r="AP172" s="256"/>
      <c r="AQ172" s="171">
        <f t="shared" si="110"/>
        <v>0</v>
      </c>
      <c r="AR172" s="171">
        <f t="shared" si="111"/>
        <v>0</v>
      </c>
      <c r="AS172" s="171">
        <f t="shared" si="112"/>
        <v>0</v>
      </c>
      <c r="AT172" s="171">
        <f t="shared" si="113"/>
        <v>0</v>
      </c>
      <c r="AU172" s="250"/>
      <c r="AV172" s="250"/>
      <c r="AW172" s="250"/>
      <c r="AX172" s="250"/>
      <c r="AY172" s="250"/>
      <c r="AZ172" s="250"/>
      <c r="BA172" s="250"/>
      <c r="BB172" s="251">
        <f t="shared" si="114"/>
        <v>0</v>
      </c>
      <c r="BC172" s="169"/>
      <c r="BD172" s="169"/>
      <c r="BE172" s="169"/>
      <c r="BF172" s="169"/>
    </row>
    <row r="173" spans="1:58" ht="31.2"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481572000</v>
      </c>
      <c r="AD173" s="129"/>
      <c r="AE173" s="127">
        <f>0</f>
        <v>0</v>
      </c>
      <c r="AF173" s="127">
        <f t="shared" si="109"/>
        <v>481572000</v>
      </c>
      <c r="AG173" s="126"/>
      <c r="AH173" s="126"/>
      <c r="AI173" s="126"/>
      <c r="AJ173" s="130"/>
      <c r="AK173" s="130"/>
      <c r="AL173" s="130"/>
      <c r="AM173" s="127">
        <f>AG173*'1. Standard_Cost'!$B$27+'Incremental_Cost Year 7'!AH173*'1. Standard_Cost'!$C$27+'Incremental_Cost Year 7'!AI173*'1. Standard_Cost'!$D$27+'Incremental_Cost Year 7'!AJ173+'Incremental_Cost Year 7'!AL173+AK173</f>
        <v>0</v>
      </c>
      <c r="AN173" s="127">
        <f>AM173*'1. Standard_Cost'!$C$31</f>
        <v>0</v>
      </c>
      <c r="AO173" s="130"/>
      <c r="AP173" s="256"/>
      <c r="AQ173" s="171">
        <f t="shared" si="110"/>
        <v>58414885.200000003</v>
      </c>
      <c r="AR173" s="171">
        <f t="shared" si="111"/>
        <v>481572000</v>
      </c>
      <c r="AS173" s="171">
        <f t="shared" si="112"/>
        <v>0</v>
      </c>
      <c r="AT173" s="171">
        <f t="shared" si="113"/>
        <v>539986885.20000005</v>
      </c>
      <c r="AU173" s="250">
        <v>539986885.20000005</v>
      </c>
      <c r="AV173" s="250"/>
      <c r="AW173" s="250"/>
      <c r="AX173" s="250"/>
      <c r="AY173" s="250"/>
      <c r="AZ173" s="250"/>
      <c r="BA173" s="250"/>
      <c r="BB173" s="251">
        <f t="shared" si="114"/>
        <v>0</v>
      </c>
      <c r="BC173" s="169"/>
      <c r="BD173" s="169"/>
      <c r="BE173" s="169"/>
      <c r="BF173" s="169"/>
    </row>
    <row r="174" spans="1:58" ht="15.6"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7'!AH174*'1. Standard_Cost'!$C$27+'Incremental_Cost Year 7'!AI174*'1. Standard_Cost'!$D$27+'Incremental_Cost Year 7'!AJ174+'Incremental_Cost Year 7'!AL174+AK174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6.8"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7'!AH175*'1. Standard_Cost'!$C$27+'Incremental_Cost Year 7'!AI175*'1. Standard_Cost'!$D$27+'Incremental_Cost Year 7'!AJ175+'Incremental_Cost Year 7'!AL175+AK175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62.4"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7'!AH176*'1. Standard_Cost'!$C$27+'Incremental_Cost Year 7'!AI176*'1. Standard_Cost'!$D$27+'Incremental_Cost Year 7'!AJ176+'Incremental_Cost Year 7'!AL176+AK176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6"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7'!AH177*'1. Standard_Cost'!$C$27+'Incremental_Cost Year 7'!AI177*'1. Standard_Cost'!$D$27+'Incremental_Cost Year 7'!AJ177+'Incremental_Cost Year 7'!AL177+AK177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4557935755</v>
      </c>
      <c r="AD178" s="127">
        <f>SUM(AD169:AD177)</f>
        <v>0</v>
      </c>
      <c r="AE178" s="127">
        <f>SUM(AE169:AE177)</f>
        <v>28151</v>
      </c>
      <c r="AF178" s="127">
        <f>SUM(AF169:AF177)</f>
        <v>4557963906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4557963906</v>
      </c>
      <c r="AS178" s="175">
        <f>SUM(AS169:AS177)</f>
        <v>0</v>
      </c>
      <c r="AT178" s="175">
        <f>SUM(AT169:AT177)</f>
        <v>4617551742.8999996</v>
      </c>
      <c r="AU178" s="175">
        <f t="shared" ref="AU178:BA178" si="115">SUM(AU169:AU177)</f>
        <v>4617551743.1999998</v>
      </c>
      <c r="AV178" s="175">
        <f t="shared" si="115"/>
        <v>0</v>
      </c>
      <c r="AW178" s="175">
        <f t="shared" si="115"/>
        <v>0</v>
      </c>
      <c r="AX178" s="175">
        <f t="shared" si="115"/>
        <v>0</v>
      </c>
      <c r="AY178" s="175">
        <f t="shared" si="115"/>
        <v>0</v>
      </c>
      <c r="AZ178" s="175">
        <f t="shared" si="115"/>
        <v>0</v>
      </c>
      <c r="BA178" s="175">
        <f t="shared" si="115"/>
        <v>0</v>
      </c>
      <c r="BB178" s="175">
        <f>SUM(BB169:BB177)</f>
        <v>0.30000000004656613</v>
      </c>
      <c r="BC178" s="169"/>
      <c r="BD178" s="169"/>
      <c r="BE178" s="169"/>
      <c r="BF178" s="169"/>
    </row>
    <row r="179" spans="1:58" ht="31.2"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7'!AH179*'1. Standard_Cost'!$C$27+'Incremental_Cost Year 7'!AI179*'1. Standard_Cost'!$D$27+'Incremental_Cost Year 7'!AJ179+'Incremental_Cost Year 7'!AL179+AK179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3.6"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7'!AH180*'1. Standard_Cost'!$C$27+'Incremental_Cost Year 7'!AI180*'1. Standard_Cost'!$D$27+'Incremental_Cost Year 7'!AJ180+'Incremental_Cost Year 7'!AL180+AK180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62.4"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15.75" customHeight="1" outlineLevel="2">
      <c r="A182" s="143"/>
      <c r="B182" s="290"/>
      <c r="C182" s="381" t="s">
        <v>237</v>
      </c>
      <c r="D182" s="381"/>
      <c r="E182" s="38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9607783000</v>
      </c>
      <c r="AD182" s="258">
        <f>AD190+AD193+AD196</f>
        <v>0</v>
      </c>
      <c r="AE182" s="258">
        <f>AE190+AE193+AE196</f>
        <v>1920025000</v>
      </c>
      <c r="AF182" s="258">
        <f>AF190+AF193+AF196</f>
        <v>11527808000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11527808000</v>
      </c>
      <c r="AS182" s="261">
        <f>AS190+AS193+AS196</f>
        <v>0</v>
      </c>
      <c r="AT182" s="261">
        <f>AT190+AT193+AT196</f>
        <v>23855382508.099998</v>
      </c>
      <c r="AU182" s="261">
        <f t="shared" ref="AU182:BA182" si="118">AU190+AU193+AU196</f>
        <v>22055382508</v>
      </c>
      <c r="AV182" s="261">
        <f t="shared" si="118"/>
        <v>0</v>
      </c>
      <c r="AW182" s="261">
        <f t="shared" si="118"/>
        <v>0</v>
      </c>
      <c r="AX182" s="261">
        <f t="shared" si="118"/>
        <v>0</v>
      </c>
      <c r="AY182" s="261">
        <f t="shared" si="118"/>
        <v>0</v>
      </c>
      <c r="AZ182" s="261">
        <f t="shared" si="118"/>
        <v>0</v>
      </c>
      <c r="BA182" s="261">
        <f t="shared" si="118"/>
        <v>0</v>
      </c>
      <c r="BB182" s="261">
        <f>BB190+BB193+BB196</f>
        <v>-1800000000.0999999</v>
      </c>
      <c r="BC182" s="184"/>
      <c r="BD182" s="184"/>
      <c r="BE182" s="184"/>
      <c r="BF182" s="184"/>
    </row>
    <row r="183" spans="1:58" ht="93.6" outlineLevel="2">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9600000000</v>
      </c>
      <c r="AD183" s="129"/>
      <c r="AE183" s="127">
        <f>SUM(AD183,AC183,AB183,Y183,U183,T183,S183,R183)*'1. Standard_Cost'!$B$31</f>
        <v>1920000000</v>
      </c>
      <c r="AF183" s="127">
        <f t="shared" ref="AF183:AF189" si="119">SUM(AE183,AD183,AC183,AB183,Y183,U183,T183,S183,R183)</f>
        <v>11520000000</v>
      </c>
      <c r="AG183" s="126"/>
      <c r="AH183" s="126"/>
      <c r="AI183" s="126"/>
      <c r="AJ183" s="130"/>
      <c r="AK183" s="130"/>
      <c r="AL183" s="130"/>
      <c r="AM183" s="127">
        <f>AG183*'1. Standard_Cost'!$B$27+'Incremental_Cost Year 7'!AH183*'1. Standard_Cost'!$C$27+'Incremental_Cost Year 7'!AI183*'1. Standard_Cost'!$D$27+'Incremental_Cost Year 7'!AJ183+'Incremental_Cost Year 7'!AL183+AK183</f>
        <v>0</v>
      </c>
      <c r="AN183" s="127">
        <f>AM183*'1. Standard_Cost'!$C$31</f>
        <v>0</v>
      </c>
      <c r="AO183" s="130"/>
      <c r="AP183" s="256"/>
      <c r="AQ183" s="171">
        <f t="shared" ref="AQ183:AQ189" si="120">L183+M183</f>
        <v>12305615886</v>
      </c>
      <c r="AR183" s="171">
        <f t="shared" ref="AR183:AR189" si="121">AF183</f>
        <v>11520000000</v>
      </c>
      <c r="AS183" s="171">
        <f t="shared" ref="AS183:AS189" si="122">AM183+AN183</f>
        <v>0</v>
      </c>
      <c r="AT183" s="171">
        <f t="shared" ref="AT183:AT189" si="123">SUM(AQ183,AR183,AS183)</f>
        <v>23825615886</v>
      </c>
      <c r="AU183" s="250">
        <f>21785615886+240000000</f>
        <v>22025615886</v>
      </c>
      <c r="AV183" s="250"/>
      <c r="AW183" s="250"/>
      <c r="AX183" s="250"/>
      <c r="AY183" s="250"/>
      <c r="AZ183" s="250"/>
      <c r="BA183" s="250"/>
      <c r="BB183" s="251">
        <f t="shared" ref="BB183:BB189" si="124">SUM(AU183:BA183)-AT183</f>
        <v>-1800000000</v>
      </c>
      <c r="BC183" s="169"/>
      <c r="BD183" s="169"/>
      <c r="BE183" s="169"/>
      <c r="BF183" s="169"/>
    </row>
    <row r="184" spans="1:58" ht="78" outlineLevel="2">
      <c r="A184" s="115"/>
      <c r="B184" s="200"/>
      <c r="C184" s="330"/>
      <c r="D184" s="343"/>
      <c r="E184" s="328"/>
      <c r="F184" s="328"/>
      <c r="G184" s="328"/>
      <c r="H184" s="213" t="s">
        <v>543</v>
      </c>
      <c r="I184" s="268"/>
      <c r="J184" s="268"/>
      <c r="K184" s="125"/>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7'!AH184*'1. Standard_Cost'!$C$27+'Incremental_Cost Year 7'!AI184*'1. Standard_Cost'!$D$27+'Incremental_Cost Year 7'!AJ184+'Incremental_Cost Year 7'!AL184+AK184</f>
        <v>0</v>
      </c>
      <c r="AN184" s="127">
        <f>AM184*'1. Standard_Cost'!$C$31</f>
        <v>0</v>
      </c>
      <c r="AO184" s="130"/>
      <c r="AP184" s="256"/>
      <c r="AQ184" s="171">
        <f t="shared" si="120"/>
        <v>0</v>
      </c>
      <c r="AR184" s="171">
        <f t="shared" si="121"/>
        <v>0</v>
      </c>
      <c r="AS184" s="171">
        <f t="shared" si="122"/>
        <v>0</v>
      </c>
      <c r="AT184" s="171">
        <f t="shared" si="123"/>
        <v>0</v>
      </c>
      <c r="AU184" s="250"/>
      <c r="AV184" s="250"/>
      <c r="AW184" s="250"/>
      <c r="AX184" s="250"/>
      <c r="AY184" s="250"/>
      <c r="AZ184" s="250"/>
      <c r="BA184" s="250"/>
      <c r="BB184" s="251">
        <f t="shared" si="124"/>
        <v>0</v>
      </c>
      <c r="BC184" s="169"/>
      <c r="BD184" s="169"/>
      <c r="BE184" s="169"/>
      <c r="BF184" s="169"/>
    </row>
    <row r="185" spans="1:58" ht="62.4"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7'!AH185*'1. Standard_Cost'!$C$27+'Incremental_Cost Year 7'!AI185*'1. Standard_Cost'!$D$27+'Incremental_Cost Year 7'!AJ185+'Incremental_Cost Year 7'!AL185+AK185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78"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7'!AH186*'1. Standard_Cost'!$C$27+'Incremental_Cost Year 7'!AI186*'1. Standard_Cost'!$D$27+'Incremental_Cost Year 7'!AJ186+'Incremental_Cost Year 7'!AL186+AK186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78"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19"/>
        <v>0</v>
      </c>
      <c r="AG187" s="126"/>
      <c r="AH187" s="126"/>
      <c r="AI187" s="126"/>
      <c r="AJ187" s="130"/>
      <c r="AK187" s="130"/>
      <c r="AL187" s="130"/>
      <c r="AM187" s="127">
        <f>AG187*'1. Standard_Cost'!$B$27+'Incremental_Cost Year 7'!AH187*'1. Standard_Cost'!$C$27+'Incremental_Cost Year 7'!AI187*'1. Standard_Cost'!$D$27+'Incremental_Cost Year 7'!AJ187+'Incremental_Cost Year 7'!AL187+AK187</f>
        <v>0</v>
      </c>
      <c r="AN187" s="127">
        <f>AM187*'1. Standard_Cost'!$C$31</f>
        <v>0</v>
      </c>
      <c r="AO187" s="130"/>
      <c r="AP187" s="256"/>
      <c r="AQ187" s="171">
        <f t="shared" si="120"/>
        <v>0</v>
      </c>
      <c r="AR187" s="171">
        <f t="shared" si="121"/>
        <v>0</v>
      </c>
      <c r="AS187" s="171">
        <f t="shared" si="122"/>
        <v>0</v>
      </c>
      <c r="AT187" s="171">
        <f t="shared" si="123"/>
        <v>0</v>
      </c>
      <c r="AU187" s="250"/>
      <c r="AV187" s="250"/>
      <c r="AW187" s="250"/>
      <c r="AX187" s="250"/>
      <c r="AY187" s="250"/>
      <c r="AZ187" s="250"/>
      <c r="BA187" s="250"/>
      <c r="BB187" s="251">
        <f t="shared" si="124"/>
        <v>0</v>
      </c>
      <c r="BC187" s="169"/>
      <c r="BD187" s="169"/>
      <c r="BE187" s="169"/>
      <c r="BF187" s="169"/>
    </row>
    <row r="188" spans="1:58" ht="78"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7'!AH188*'1. Standard_Cost'!$C$27+'Incremental_Cost Year 7'!AI188*'1. Standard_Cost'!$D$27+'Incremental_Cost Year 7'!AJ188+'Incremental_Cost Year 7'!AL188+AK188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46.8"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7'!AH189*'1. Standard_Cost'!$C$27+'Incremental_Cost Year 7'!AI189*'1. Standard_Cost'!$D$27+'Incremental_Cost Year 7'!AJ189+'Incremental_Cost Year 7'!AL189+AK189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6" outlineLevel="2">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9600000000</v>
      </c>
      <c r="AD190" s="127">
        <f>SUM(AD183:AD188)</f>
        <v>0</v>
      </c>
      <c r="AE190" s="127">
        <f>SUM(AE183:AE189)</f>
        <v>1920000000</v>
      </c>
      <c r="AF190" s="127">
        <f>SUM(AF183:AF189)</f>
        <v>11520000000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11520000000</v>
      </c>
      <c r="AS190" s="175">
        <f>SUM(AS183:AS189)</f>
        <v>0</v>
      </c>
      <c r="AT190" s="175">
        <f>SUM(AT183:AT189)</f>
        <v>23825615886</v>
      </c>
      <c r="AU190" s="175">
        <f t="shared" ref="AU190:BA190" si="125">SUM(AU183:AU188)</f>
        <v>22025615886</v>
      </c>
      <c r="AV190" s="175">
        <f t="shared" si="125"/>
        <v>0</v>
      </c>
      <c r="AW190" s="175">
        <f t="shared" si="125"/>
        <v>0</v>
      </c>
      <c r="AX190" s="175">
        <f t="shared" si="125"/>
        <v>0</v>
      </c>
      <c r="AY190" s="175">
        <f t="shared" si="125"/>
        <v>0</v>
      </c>
      <c r="AZ190" s="175">
        <f t="shared" si="125"/>
        <v>0</v>
      </c>
      <c r="BA190" s="175">
        <f t="shared" si="125"/>
        <v>0</v>
      </c>
      <c r="BB190" s="175">
        <f>SUM(BB183:BB189)</f>
        <v>-1800000000</v>
      </c>
      <c r="BC190" s="169"/>
      <c r="BD190" s="169"/>
      <c r="BE190" s="169"/>
      <c r="BF190" s="169"/>
    </row>
    <row r="191" spans="1:58" ht="46.8"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7658000</v>
      </c>
      <c r="AD191" s="129"/>
      <c r="AE191" s="127">
        <f>0</f>
        <v>0</v>
      </c>
      <c r="AF191" s="127">
        <f>SUM(AE191,AD191,AC191,AB191,Y191,U191,T191,S191,R191)</f>
        <v>7658000</v>
      </c>
      <c r="AG191" s="126"/>
      <c r="AH191" s="126"/>
      <c r="AI191" s="126"/>
      <c r="AJ191" s="130"/>
      <c r="AK191" s="130"/>
      <c r="AL191" s="130"/>
      <c r="AM191" s="127">
        <f>AG191*'1. Standard_Cost'!$B$27+'Incremental_Cost Year 7'!AH191*'1. Standard_Cost'!$C$27+'Incremental_Cost Year 7'!AI191*'1. Standard_Cost'!$D$27+'Incremental_Cost Year 7'!AJ191+'Incremental_Cost Year 7'!AL191+AK191</f>
        <v>0</v>
      </c>
      <c r="AN191" s="127">
        <f>AM191*'1. Standard_Cost'!$C$31</f>
        <v>0</v>
      </c>
      <c r="AO191" s="130"/>
      <c r="AP191" s="256"/>
      <c r="AQ191" s="171">
        <f>L191+M191</f>
        <v>19801656</v>
      </c>
      <c r="AR191" s="171">
        <f>AF191</f>
        <v>7658000</v>
      </c>
      <c r="AS191" s="171">
        <f>AM191+AN191</f>
        <v>0</v>
      </c>
      <c r="AT191" s="171">
        <f>SUM(AQ191,AR191,AS191)</f>
        <v>27459656</v>
      </c>
      <c r="AU191" s="250">
        <v>27459656</v>
      </c>
      <c r="AV191" s="250"/>
      <c r="AW191" s="250"/>
      <c r="AX191" s="250"/>
      <c r="AY191" s="250"/>
      <c r="AZ191" s="250"/>
      <c r="BA191" s="250"/>
      <c r="BB191" s="251">
        <f t="shared" ref="BB191:BB192" si="126">SUM(AU191:BA191)-AT191</f>
        <v>0</v>
      </c>
      <c r="BC191" s="169"/>
      <c r="BD191" s="169"/>
      <c r="BE191" s="169"/>
      <c r="BF191" s="169"/>
    </row>
    <row r="192" spans="1:58" ht="46.8"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7'!AH192*'1. Standard_Cost'!$C$27+'Incremental_Cost Year 7'!AI192*'1. Standard_Cost'!$D$27+'Incremental_Cost Year 7'!AJ192+'Incremental_Cost Year 7'!AL192+AK192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15.6"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7708000</v>
      </c>
      <c r="AD193" s="127">
        <f>SUM(AD191:AD192)</f>
        <v>0</v>
      </c>
      <c r="AE193" s="127">
        <f>SUM(AE191:AE192)</f>
        <v>10000</v>
      </c>
      <c r="AF193" s="127">
        <f>SUM(AF191:AF192)</f>
        <v>7718000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7718000</v>
      </c>
      <c r="AS193" s="175">
        <f>SUM(AS191:AS192)</f>
        <v>0</v>
      </c>
      <c r="AT193" s="175">
        <f>SUM(AT191:AT192)</f>
        <v>28934060</v>
      </c>
      <c r="AU193" s="175">
        <f t="shared" ref="AU193:BA193" si="127">SUM(AU191:AU192)</f>
        <v>28934060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6.8"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7'!AH194*'1. Standard_Cost'!$C$27+'Incremental_Cost Year 7'!AI194*'1. Standard_Cost'!$D$27+'Incremental_Cost Year 7'!AJ194+'Incremental_Cost Year 7'!AL194+AK194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6.8"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7'!AH195*'1. Standard_Cost'!$C$27+'Incremental_Cost Year 7'!AI195*'1. Standard_Cost'!$D$27+'Incremental_Cost Year 7'!AJ195+'Incremental_Cost Year 7'!AL195+AK195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8"/>
        <v>0</v>
      </c>
      <c r="BC195" s="169"/>
      <c r="BD195" s="169"/>
      <c r="BE195" s="169"/>
      <c r="BF195" s="169"/>
    </row>
    <row r="196" spans="1:58" ht="62.4"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29">SUM(AU194:AU195)</f>
        <v>832562</v>
      </c>
      <c r="AV196" s="175">
        <f t="shared" si="129"/>
        <v>0</v>
      </c>
      <c r="AW196" s="175">
        <f t="shared" si="129"/>
        <v>0</v>
      </c>
      <c r="AX196" s="175">
        <f t="shared" si="129"/>
        <v>0</v>
      </c>
      <c r="AY196" s="175">
        <f t="shared" si="129"/>
        <v>0</v>
      </c>
      <c r="AZ196" s="175">
        <f t="shared" si="129"/>
        <v>0</v>
      </c>
      <c r="BA196" s="175">
        <f t="shared" si="129"/>
        <v>0</v>
      </c>
      <c r="BB196" s="175">
        <f>SUM(BB194:BB195)</f>
        <v>-9.9999999976716936E-2</v>
      </c>
      <c r="BC196" s="169"/>
      <c r="BD196" s="169"/>
      <c r="BE196" s="169"/>
      <c r="BF196" s="169"/>
    </row>
    <row r="197" spans="1:58" s="170" customFormat="1" ht="15.75" customHeight="1">
      <c r="A197" s="120"/>
      <c r="B197" s="386" t="s">
        <v>243</v>
      </c>
      <c r="C197" s="387"/>
      <c r="D197" s="387"/>
      <c r="E197" s="388"/>
      <c r="F197" s="286"/>
      <c r="G197" s="286"/>
      <c r="H197" s="279"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0">SUM(AU198,AU213,AU221,AU226,AU232,AU238)</f>
        <v>2508121669.8000002</v>
      </c>
      <c r="AV197" s="245">
        <f t="shared" si="130"/>
        <v>0</v>
      </c>
      <c r="AW197" s="245">
        <f t="shared" si="130"/>
        <v>0</v>
      </c>
      <c r="AX197" s="245">
        <f t="shared" si="130"/>
        <v>0</v>
      </c>
      <c r="AY197" s="245">
        <f t="shared" si="130"/>
        <v>0</v>
      </c>
      <c r="AZ197" s="245">
        <f t="shared" si="130"/>
        <v>0</v>
      </c>
      <c r="BA197" s="245">
        <f t="shared" si="130"/>
        <v>0</v>
      </c>
      <c r="BB197" s="245">
        <f t="shared" si="130"/>
        <v>-2080800</v>
      </c>
    </row>
    <row r="198" spans="1:58" s="184" customFormat="1" ht="15.75" customHeight="1">
      <c r="A198" s="143"/>
      <c r="B198" s="332"/>
      <c r="C198" s="389" t="s">
        <v>244</v>
      </c>
      <c r="D198" s="389"/>
      <c r="E198" s="390"/>
      <c r="F198" s="291"/>
      <c r="G198" s="340"/>
      <c r="H198" s="144"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1">SUM(AU203,AU209,AU212)</f>
        <v>0</v>
      </c>
      <c r="AV198" s="261">
        <f t="shared" si="131"/>
        <v>0</v>
      </c>
      <c r="AW198" s="261">
        <f t="shared" si="131"/>
        <v>0</v>
      </c>
      <c r="AX198" s="261">
        <f t="shared" si="131"/>
        <v>0</v>
      </c>
      <c r="AY198" s="261">
        <f t="shared" si="131"/>
        <v>0</v>
      </c>
      <c r="AZ198" s="261">
        <f t="shared" si="131"/>
        <v>0</v>
      </c>
      <c r="BA198" s="261">
        <f t="shared" si="131"/>
        <v>0</v>
      </c>
      <c r="BB198" s="261">
        <f t="shared" si="131"/>
        <v>-2080800</v>
      </c>
    </row>
    <row r="199" spans="1:58" ht="62.4"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7'!AH199*'1. Standard_Cost'!$C$27+'Incremental_Cost Year 7'!AI199*'1. Standard_Cost'!$D$27+'Incremental_Cost Year 7'!AJ199+'Incremental_Cost Year 7'!AL199+AK199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93.6"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7'!AH200*'1. Standard_Cost'!$C$27+'Incremental_Cost Year 7'!AI200*'1. Standard_Cost'!$D$27+'Incremental_Cost Year 7'!AJ200+'Incremental_Cost Year 7'!AL200+AK200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31.2" outlineLevel="2">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7'!AH201*'1. Standard_Cost'!$C$27+'Incremental_Cost Year 7'!AI201*'1. Standard_Cost'!$D$27+'Incremental_Cost Year 7'!AJ201+'Incremental_Cost Year 7'!AL201+AK201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6.8" outlineLevel="2">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7'!AH202*'1. Standard_Cost'!$C$27+'Incremental_Cost Year 7'!AI202*'1. Standard_Cost'!$D$27+'Incremental_Cost Year 7'!AJ202+'Incremental_Cost Year 7'!AL202+AK202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6.8"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7'!AH204*'1. Standard_Cost'!$C$27+'Incremental_Cost Year 7'!AI204*'1. Standard_Cost'!$D$27+'Incremental_Cost Year 7'!AJ204+'Incremental_Cost Year 7'!AL204+AK204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4">SUM(AU204:BA204)-AT204</f>
        <v>0</v>
      </c>
      <c r="BC204" s="169"/>
      <c r="BD204" s="169"/>
      <c r="BE204" s="169"/>
      <c r="BF204" s="169"/>
    </row>
    <row r="205" spans="1:58" ht="46.8"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7'!AH205*'1. Standard_Cost'!$C$27+'Incremental_Cost Year 7'!AI205*'1. Standard_Cost'!$D$27+'Incremental_Cost Year 7'!AJ205+'Incremental_Cost Year 7'!AL205+AK205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4"/>
        <v>0</v>
      </c>
      <c r="BC205" s="169"/>
      <c r="BD205" s="169"/>
      <c r="BE205" s="169"/>
      <c r="BF205" s="169"/>
    </row>
    <row r="206" spans="1:58" ht="62.4"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7'!AH206*'1. Standard_Cost'!$C$27+'Incremental_Cost Year 7'!AI206*'1. Standard_Cost'!$D$27+'Incremental_Cost Year 7'!AJ206+'Incremental_Cost Year 7'!AL206+AK206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4"/>
        <v>0</v>
      </c>
      <c r="BC206" s="169"/>
      <c r="BD206" s="169"/>
      <c r="BE206" s="169"/>
      <c r="BF206" s="169"/>
    </row>
    <row r="207" spans="1:58" ht="62.4"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7'!AH207*'1. Standard_Cost'!$C$27+'Incremental_Cost Year 7'!AI207*'1. Standard_Cost'!$D$27+'Incremental_Cost Year 7'!AJ207+'Incremental_Cost Year 7'!AL207+AK207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4"/>
        <v>0</v>
      </c>
      <c r="BC207" s="169"/>
      <c r="BD207" s="169"/>
      <c r="BE207" s="169"/>
      <c r="BF207" s="169"/>
    </row>
    <row r="208" spans="1:58" ht="62.4"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7'!AH208*'1. Standard_Cost'!$C$27+'Incremental_Cost Year 7'!AI208*'1. Standard_Cost'!$D$27+'Incremental_Cost Year 7'!AJ208+'Incremental_Cost Year 7'!AL208+AK208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4"/>
        <v>0</v>
      </c>
      <c r="BC208" s="169"/>
      <c r="BD208" s="169"/>
      <c r="BE208" s="169"/>
      <c r="BF208" s="169"/>
    </row>
    <row r="209" spans="1:58" ht="62.4"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0</v>
      </c>
      <c r="AD209" s="127">
        <f t="shared" si="136"/>
        <v>0</v>
      </c>
      <c r="AE209" s="127">
        <f t="shared" si="136"/>
        <v>0</v>
      </c>
      <c r="AF209" s="127">
        <f t="shared" si="136"/>
        <v>0</v>
      </c>
      <c r="AG209" s="252"/>
      <c r="AH209" s="252"/>
      <c r="AI209" s="252"/>
      <c r="AJ209" s="127">
        <f t="shared" ref="AJ209:AN209" si="137">SUM(AJ204:AJ208)</f>
        <v>0</v>
      </c>
      <c r="AK209" s="127">
        <f t="shared" si="137"/>
        <v>0</v>
      </c>
      <c r="AL209" s="127">
        <f t="shared" si="137"/>
        <v>0</v>
      </c>
      <c r="AM209" s="127">
        <f t="shared" si="137"/>
        <v>0</v>
      </c>
      <c r="AN209" s="127">
        <f t="shared" si="137"/>
        <v>0</v>
      </c>
      <c r="AO209" s="253"/>
      <c r="AP209" s="254"/>
      <c r="AQ209" s="127">
        <f t="shared" ref="AQ209:BB209" si="138">SUM(AQ204:AQ208)</f>
        <v>0</v>
      </c>
      <c r="AR209" s="127">
        <f t="shared" si="138"/>
        <v>0</v>
      </c>
      <c r="AS209" s="127">
        <f t="shared" si="138"/>
        <v>0</v>
      </c>
      <c r="AT209" s="127">
        <f t="shared" si="138"/>
        <v>0</v>
      </c>
      <c r="AU209" s="127">
        <f t="shared" si="138"/>
        <v>0</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4.8" outlineLevel="2">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7'!AH210*'1. Standard_Cost'!$C$27+'Incremental_Cost Year 7'!AI210*'1. Standard_Cost'!$D$27+'Incremental_Cost Year 7'!AJ210+'Incremental_Cost Year 7'!AL210+AK210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39">SUM(AU210:BA210)-AT210</f>
        <v>0</v>
      </c>
      <c r="BC210" s="169"/>
      <c r="BD210" s="169"/>
      <c r="BE210" s="169"/>
      <c r="BF210" s="169"/>
    </row>
    <row r="211" spans="1:58" ht="124.8"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7'!AH211*'1. Standard_Cost'!$C$27+'Incremental_Cost Year 7'!AI211*'1. Standard_Cost'!$D$27+'Incremental_Cost Year 7'!AJ211+'Incremental_Cost Year 7'!AL211+AK211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39"/>
        <v>0</v>
      </c>
      <c r="BC211" s="169"/>
      <c r="BD211" s="169"/>
      <c r="BE211" s="169"/>
      <c r="BF211" s="169"/>
    </row>
    <row r="212" spans="1:58" ht="46.8"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0">SUM(AU210:AU211)</f>
        <v>0</v>
      </c>
      <c r="AV212" s="175">
        <f t="shared" si="140"/>
        <v>0</v>
      </c>
      <c r="AW212" s="175">
        <f t="shared" si="140"/>
        <v>0</v>
      </c>
      <c r="AX212" s="175">
        <f t="shared" si="140"/>
        <v>0</v>
      </c>
      <c r="AY212" s="175">
        <f t="shared" si="140"/>
        <v>0</v>
      </c>
      <c r="AZ212" s="175">
        <f t="shared" si="140"/>
        <v>0</v>
      </c>
      <c r="BA212" s="175">
        <f t="shared" si="140"/>
        <v>0</v>
      </c>
      <c r="BB212" s="175">
        <f t="shared" si="140"/>
        <v>0</v>
      </c>
      <c r="BC212" s="169"/>
      <c r="BD212" s="169"/>
      <c r="BE212" s="169"/>
      <c r="BF212" s="169"/>
    </row>
    <row r="213" spans="1:58" s="184" customFormat="1" ht="15.75"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1">SUM(AU220)</f>
        <v>2425319921.7428575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2"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7'!AH214*'1. Standard_Cost'!$C$27+'Incremental_Cost Year 7'!AI214*'1. Standard_Cost'!$D$27+'Incremental_Cost Year 7'!AJ214+'Incremental_Cost Year 7'!AL214+AK214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6.8"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7'!AH215*'1. Standard_Cost'!$C$27+'Incremental_Cost Year 7'!AI215*'1. Standard_Cost'!$D$27+'Incremental_Cost Year 7'!AJ215+'Incremental_Cost Year 7'!AL215+AK215</f>
        <v>0</v>
      </c>
      <c r="AN215" s="127">
        <f>AM215*'1. Standard_Cost'!$C$31</f>
        <v>0</v>
      </c>
      <c r="AO215" s="130"/>
      <c r="AQ215" s="171">
        <f t="shared" si="143"/>
        <v>0</v>
      </c>
      <c r="AR215" s="171">
        <f t="shared" si="144"/>
        <v>0</v>
      </c>
      <c r="AS215" s="171">
        <f t="shared" si="145"/>
        <v>0</v>
      </c>
      <c r="AT215" s="171">
        <f t="shared" si="146"/>
        <v>0</v>
      </c>
      <c r="AU215" s="250">
        <f>AT215</f>
        <v>0</v>
      </c>
      <c r="AV215" s="250"/>
      <c r="AW215" s="250"/>
      <c r="AX215" s="250"/>
      <c r="AY215" s="250"/>
      <c r="AZ215" s="250"/>
      <c r="BA215" s="250"/>
      <c r="BB215" s="251">
        <f t="shared" si="147"/>
        <v>0</v>
      </c>
      <c r="BC215" s="169"/>
      <c r="BD215" s="169"/>
      <c r="BE215" s="169"/>
      <c r="BF215" s="169"/>
    </row>
    <row r="216" spans="1:58" ht="78"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7'!AH216*'1. Standard_Cost'!$C$27+'Incremental_Cost Year 7'!AI216*'1. Standard_Cost'!$D$27+'Incremental_Cost Year 7'!AJ216+'Incremental_Cost Year 7'!AL216+AK216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46.8"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7'!AH217*'1. Standard_Cost'!$C$27+'Incremental_Cost Year 7'!AI217*'1. Standard_Cost'!$D$27+'Incremental_Cost Year 7'!AJ217+'Incremental_Cost Year 7'!AL217+AK217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6.8"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7'!AH218*'1. Standard_Cost'!$C$27+'Incremental_Cost Year 7'!AI218*'1. Standard_Cost'!$D$27+'Incremental_Cost Year 7'!AJ218+'Incremental_Cost Year 7'!AL218+AK218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2.4"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7'!AH219*'1. Standard_Cost'!$C$27+'Incremental_Cost Year 7'!AI219*'1. Standard_Cost'!$D$27+'Incremental_Cost Year 7'!AJ219+'Incremental_Cost Year 7'!AL219+AK219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8">SUM(AU214:AU219)</f>
        <v>2425319921.7428575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2.4"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7'!AH222*'1. Standard_Cost'!$C$27+'Incremental_Cost Year 7'!AI222*'1. Standard_Cost'!$D$27+'Incremental_Cost Year 7'!AJ222+'Incremental_Cost Year 7'!AL222+AK222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2.4"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7'!AH223*'1. Standard_Cost'!$C$27+'Incremental_Cost Year 7'!AI223*'1. Standard_Cost'!$D$27+'Incremental_Cost Year 7'!AJ223+'Incremental_Cost Year 7'!AL223+AK223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2"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7'!AH224*'1. Standard_Cost'!$C$27+'Incremental_Cost Year 7'!AI224*'1. Standard_Cost'!$D$27+'Incremental_Cost Year 7'!AJ224+'Incremental_Cost Year 7'!AL224+AK224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6.8"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2">SUM(AU231)</f>
        <v>82801748.057142854</v>
      </c>
      <c r="AV226" s="261">
        <f t="shared" si="152"/>
        <v>0</v>
      </c>
      <c r="AW226" s="261">
        <f t="shared" si="152"/>
        <v>0</v>
      </c>
      <c r="AX226" s="261">
        <f t="shared" si="152"/>
        <v>0</v>
      </c>
      <c r="AY226" s="261">
        <f t="shared" si="152"/>
        <v>0</v>
      </c>
      <c r="AZ226" s="261">
        <f t="shared" si="152"/>
        <v>0</v>
      </c>
      <c r="BA226" s="261">
        <f t="shared" si="152"/>
        <v>0</v>
      </c>
      <c r="BB226" s="261">
        <f t="shared" si="152"/>
        <v>0</v>
      </c>
    </row>
    <row r="227" spans="1:58" ht="46.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7'!AH227*'1. Standard_Cost'!$C$27+'Incremental_Cost Year 7'!AI227*'1. Standard_Cost'!$D$27+'Incremental_Cost Year 7'!AJ227+'Incremental_Cost Year 7'!AL227+AK227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3.6"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7'!AH228*'1. Standard_Cost'!$C$27+'Incremental_Cost Year 7'!AI228*'1. Standard_Cost'!$D$27+'Incremental_Cost Year 7'!AJ228+'Incremental_Cost Year 7'!AL228+AK228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09.2"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7'!AH229*'1. Standard_Cost'!$C$27+'Incremental_Cost Year 7'!AI229*'1. Standard_Cost'!$D$27+'Incremental_Cost Year 7'!AJ229+'Incremental_Cost Year 7'!AL229+AK229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109.2"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7'!AH230*'1. Standard_Cost'!$C$27+'Incremental_Cost Year 7'!AI230*'1. Standard_Cost'!$D$27+'Incremental_Cost Year 7'!AJ230+'Incremental_Cost Year 7'!AL230+AK230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3"/>
        <v>0</v>
      </c>
      <c r="BC230" s="169"/>
      <c r="BD230" s="169"/>
      <c r="BE230" s="169"/>
      <c r="BF230" s="169"/>
    </row>
    <row r="231" spans="1:58" ht="62.4"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4">SUM(AU227:AU230)</f>
        <v>82801748.057142854</v>
      </c>
      <c r="AV231" s="175">
        <f t="shared" si="154"/>
        <v>0</v>
      </c>
      <c r="AW231" s="175">
        <f t="shared" si="154"/>
        <v>0</v>
      </c>
      <c r="AX231" s="175">
        <f t="shared" si="154"/>
        <v>0</v>
      </c>
      <c r="AY231" s="175">
        <f t="shared" si="154"/>
        <v>0</v>
      </c>
      <c r="AZ231" s="175">
        <f t="shared" si="154"/>
        <v>0</v>
      </c>
      <c r="BA231" s="175">
        <f t="shared" si="154"/>
        <v>0</v>
      </c>
      <c r="BB231" s="175">
        <f t="shared" si="154"/>
        <v>0</v>
      </c>
      <c r="BC231" s="169"/>
      <c r="BD231" s="169"/>
      <c r="BE231" s="169"/>
      <c r="BF231" s="169"/>
    </row>
    <row r="232" spans="1:58" s="184" customFormat="1" ht="15.75"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5">SUM(AU237)</f>
        <v>0</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7'!AH233*'1. Standard_Cost'!$C$27+'Incremental_Cost Year 7'!AI233*'1. Standard_Cost'!$D$27+'Incremental_Cost Year 7'!AJ233+'Incremental_Cost Year 7'!AL233+AK233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93.6"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7'!AH234*'1. Standard_Cost'!$C$27+'Incremental_Cost Year 7'!AI234*'1. Standard_Cost'!$D$27+'Incremental_Cost Year 7'!AJ234+'Incremental_Cost Year 7'!AL234+AK234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93.6"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7'!AH235*'1. Standard_Cost'!$C$27+'Incremental_Cost Year 7'!AI235*'1. Standard_Cost'!$D$27+'Incremental_Cost Year 7'!AJ235+'Incremental_Cost Year 7'!AL235+AK235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6"/>
        <v>0</v>
      </c>
      <c r="BC235" s="169"/>
      <c r="BD235" s="169"/>
      <c r="BE235" s="169"/>
      <c r="BF235" s="169"/>
    </row>
    <row r="236" spans="1:58" ht="78"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7'!AH236*'1. Standard_Cost'!$C$27+'Incremental_Cost Year 7'!AI236*'1. Standard_Cost'!$D$27+'Incremental_Cost Year 7'!AJ236+'Incremental_Cost Year 7'!AL236+AK236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6"/>
        <v>0</v>
      </c>
      <c r="BC236" s="169"/>
      <c r="BD236" s="169"/>
      <c r="BE236" s="169"/>
      <c r="BF236" s="169"/>
    </row>
    <row r="237" spans="1:58" ht="62.4"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7">SUM(AU233:AU236)</f>
        <v>0</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2.4"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7'!AH239*'1. Standard_Cost'!$C$27+'Incremental_Cost Year 7'!AI239*'1. Standard_Cost'!$D$27+'Incremental_Cost Year 7'!AJ239+'Incremental_Cost Year 7'!AL239+AK239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2"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7'!AH240*'1. Standard_Cost'!$C$27+'Incremental_Cost Year 7'!AI240*'1. Standard_Cost'!$D$27+'Incremental_Cost Year 7'!AJ240+'Incremental_Cost Year 7'!AL240+AK240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6.8"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7'!AH241*'1. Standard_Cost'!$C$27+'Incremental_Cost Year 7'!AI241*'1. Standard_Cost'!$D$27+'Incremental_Cost Year 7'!AJ241+'Incremental_Cost Year 7'!AL241+AK241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3.6"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7'!AH242*'1. Standard_Cost'!$C$27+'Incremental_Cost Year 7'!AI242*'1. Standard_Cost'!$D$27+'Incremental_Cost Year 7'!AJ242+'Incremental_Cost Year 7'!AL242+AK242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93.6"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c r="A244" s="173"/>
      <c r="B244" s="383" t="s">
        <v>316</v>
      </c>
      <c r="C244" s="384"/>
      <c r="D244" s="384"/>
      <c r="E244" s="385"/>
      <c r="F244" s="367"/>
      <c r="G244" s="367"/>
      <c r="H244" s="188" t="s">
        <v>317</v>
      </c>
      <c r="I244" s="245"/>
      <c r="J244" s="245"/>
      <c r="K244" s="245"/>
      <c r="L244" s="245">
        <f>L245+L259+L269+L277+L284</f>
        <v>36019200</v>
      </c>
      <c r="M244" s="245">
        <f>M245+M259+M269+M277+M284</f>
        <v>6015206.4000000004</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2014000</v>
      </c>
      <c r="AC244" s="245">
        <f t="shared" si="161"/>
        <v>77641000</v>
      </c>
      <c r="AD244" s="245">
        <f t="shared" si="161"/>
        <v>529894000</v>
      </c>
      <c r="AE244" s="245">
        <f t="shared" si="161"/>
        <v>19888600</v>
      </c>
      <c r="AF244" s="245">
        <f t="shared" si="161"/>
        <v>638237600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2">AQ245+AQ259+AQ269+AQ277+AQ284</f>
        <v>42034406.400000006</v>
      </c>
      <c r="AR244" s="245">
        <f t="shared" si="162"/>
        <v>638237600</v>
      </c>
      <c r="AS244" s="245">
        <f t="shared" si="162"/>
        <v>0</v>
      </c>
      <c r="AT244" s="245">
        <f t="shared" si="162"/>
        <v>680272006.39999998</v>
      </c>
      <c r="AU244" s="245">
        <f t="shared" si="162"/>
        <v>67689406</v>
      </c>
      <c r="AV244" s="245">
        <f t="shared" si="162"/>
        <v>0</v>
      </c>
      <c r="AW244" s="245">
        <f t="shared" si="162"/>
        <v>0</v>
      </c>
      <c r="AX244" s="245">
        <f t="shared" si="162"/>
        <v>0</v>
      </c>
      <c r="AY244" s="245">
        <f t="shared" si="162"/>
        <v>0</v>
      </c>
      <c r="AZ244" s="245">
        <f t="shared" si="162"/>
        <v>0</v>
      </c>
      <c r="BA244" s="245">
        <f t="shared" si="162"/>
        <v>0</v>
      </c>
      <c r="BB244" s="245">
        <f t="shared" si="162"/>
        <v>-612582600.39999998</v>
      </c>
      <c r="BC244" s="170"/>
      <c r="BD244" s="170"/>
      <c r="BE244" s="170"/>
      <c r="BF244" s="170"/>
    </row>
    <row r="245" spans="1:58" ht="12.75" customHeight="1">
      <c r="A245" s="179"/>
      <c r="B245" s="290"/>
      <c r="C245" s="381" t="s">
        <v>318</v>
      </c>
      <c r="D245" s="381"/>
      <c r="E245" s="382"/>
      <c r="F245" s="287"/>
      <c r="G245" s="289"/>
      <c r="H245" s="368"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3">AQ250+AQ254+AQ258</f>
        <v>6058130.4000000004</v>
      </c>
      <c r="AR245" s="261">
        <f t="shared" si="163"/>
        <v>248275400</v>
      </c>
      <c r="AS245" s="261">
        <f t="shared" si="163"/>
        <v>0</v>
      </c>
      <c r="AT245" s="261">
        <f t="shared" si="163"/>
        <v>254333530.39999998</v>
      </c>
      <c r="AU245" s="261">
        <f t="shared" si="163"/>
        <v>6058130.4000000004</v>
      </c>
      <c r="AV245" s="261">
        <f t="shared" si="163"/>
        <v>0</v>
      </c>
      <c r="AW245" s="261">
        <f t="shared" si="163"/>
        <v>0</v>
      </c>
      <c r="AX245" s="261">
        <f t="shared" si="163"/>
        <v>0</v>
      </c>
      <c r="AY245" s="261">
        <f t="shared" si="163"/>
        <v>0</v>
      </c>
      <c r="AZ245" s="261">
        <f t="shared" si="163"/>
        <v>0</v>
      </c>
      <c r="BA245" s="261">
        <f t="shared" si="163"/>
        <v>0</v>
      </c>
      <c r="BB245" s="261">
        <f t="shared" si="163"/>
        <v>-248275400</v>
      </c>
      <c r="BC245" s="184"/>
      <c r="BD245" s="184"/>
      <c r="BE245" s="184"/>
      <c r="BF245" s="184"/>
    </row>
    <row r="246" spans="1:58" ht="93.6">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7'!AH246*'1. Standard_Cost'!$C$27+'Incremental_Cost Year 7'!AI246*'1. Standard_Cost'!$D$27+'Incremental_Cost Year 7'!AJ246+'Incremental_Cost Year 7'!AL246+AK246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4">SUM(AU246:BA246)-AT246</f>
        <v>-61500000</v>
      </c>
      <c r="BC246" s="169"/>
      <c r="BD246" s="169"/>
      <c r="BE246" s="169"/>
      <c r="BF246" s="169"/>
    </row>
    <row r="247" spans="1:58" ht="62.4">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7'!AH247*'1. Standard_Cost'!$C$27+'Incremental_Cost Year 7'!AI247*'1. Standard_Cost'!$D$27+'Incremental_Cost Year 7'!AJ247+'Incremental_Cost Year 7'!AL247+AK247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109.2">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7'!AH248*'1. Standard_Cost'!$C$27+'Incremental_Cost Year 7'!AI248*'1. Standard_Cost'!$D$27+'Incremental_Cost Year 7'!AJ248+'Incremental_Cost Year 7'!AL248+AK248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4"/>
        <v>-50000000</v>
      </c>
      <c r="BC248" s="169"/>
      <c r="BD248" s="169"/>
      <c r="BE248" s="169"/>
      <c r="BF248" s="169"/>
    </row>
    <row r="249" spans="1:58" ht="46.8">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7'!AH249*'1. Standard_Cost'!$C$27+'Incremental_Cost Year 7'!AI249*'1. Standard_Cost'!$D$27+'Incremental_Cost Year 7'!AJ249+'Incremental_Cost Year 7'!AL249+AK249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27.6">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5">SUM(AQ246:AQ249)</f>
        <v>2293855.1999999997</v>
      </c>
      <c r="AR250" s="175">
        <f t="shared" si="165"/>
        <v>113000000</v>
      </c>
      <c r="AS250" s="175">
        <f t="shared" si="165"/>
        <v>0</v>
      </c>
      <c r="AT250" s="175">
        <f t="shared" si="165"/>
        <v>115293855.19999999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-113000000</v>
      </c>
      <c r="BC250" s="169"/>
      <c r="BD250" s="169"/>
      <c r="BE250" s="169"/>
      <c r="BF250" s="169"/>
    </row>
    <row r="251" spans="1:58" ht="63" customHeight="1">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7'!AH251*'1. Standard_Cost'!$C$27+'Incremental_Cost Year 7'!AI251*'1. Standard_Cost'!$D$27+'Incremental_Cost Year 7'!AJ251+'Incremental_Cost Year 7'!AL251+AK251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187.2">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7'!AH252*'1. Standard_Cost'!$C$27+'Incremental_Cost Year 7'!AI252*'1. Standard_Cost'!$D$27+'Incremental_Cost Year 7'!AJ252+'Incremental_Cost Year 7'!AL252+AK252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7"/>
        <v>-4107000.0000000005</v>
      </c>
      <c r="BC252" s="169"/>
      <c r="BD252" s="169"/>
      <c r="BE252" s="169"/>
      <c r="BF252" s="169"/>
    </row>
    <row r="253" spans="1:58" ht="140.4">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7'!AH253*'1. Standard_Cost'!$C$27+'Incremental_Cost Year 7'!AI253*'1. Standard_Cost'!$D$27+'Incremental_Cost Year 7'!AJ253+'Incremental_Cost Year 7'!AL253+AK253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5.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2117404.7999999998</v>
      </c>
      <c r="AR254" s="175">
        <f t="shared" si="168"/>
        <v>12275400</v>
      </c>
      <c r="AS254" s="175">
        <f t="shared" si="168"/>
        <v>0</v>
      </c>
      <c r="AT254" s="175">
        <f t="shared" si="168"/>
        <v>14392804.800000001</v>
      </c>
      <c r="AU254" s="175">
        <f t="shared" ref="AU254:BB254" si="169">SUM(AU251:AU253)</f>
        <v>2117404.7999999998</v>
      </c>
      <c r="AV254" s="175">
        <f t="shared" si="169"/>
        <v>0</v>
      </c>
      <c r="AW254" s="175">
        <f t="shared" si="169"/>
        <v>0</v>
      </c>
      <c r="AX254" s="175">
        <f t="shared" si="169"/>
        <v>0</v>
      </c>
      <c r="AY254" s="175">
        <f t="shared" si="169"/>
        <v>0</v>
      </c>
      <c r="AZ254" s="175">
        <f t="shared" si="169"/>
        <v>0</v>
      </c>
      <c r="BA254" s="175">
        <f t="shared" si="169"/>
        <v>0</v>
      </c>
      <c r="BB254" s="175">
        <f t="shared" si="169"/>
        <v>-12275400</v>
      </c>
      <c r="BC254" s="169"/>
      <c r="BD254" s="169"/>
      <c r="BE254" s="169"/>
      <c r="BF254" s="169"/>
    </row>
    <row r="255" spans="1:58" ht="78">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7'!AH255*'1. Standard_Cost'!$C$27+'Incremental_Cost Year 7'!AI255*'1. Standard_Cost'!$D$27+'Incremental_Cost Year 7'!AJ255+'Incremental_Cost Year 7'!AL255+AK255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0">SUM(AU255:BA255)-AT255</f>
        <v>-30750000</v>
      </c>
      <c r="BC255" s="169"/>
      <c r="BD255" s="169"/>
      <c r="BE255" s="169"/>
      <c r="BF255" s="169"/>
    </row>
    <row r="256" spans="1:58" ht="78">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7'!AH256*'1. Standard_Cost'!$C$27+'Incremental_Cost Year 7'!AI256*'1. Standard_Cost'!$D$27+'Incremental_Cost Year 7'!AJ256+'Incremental_Cost Year 7'!AL256+AK256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0"/>
        <v>0</v>
      </c>
      <c r="BC256" s="169"/>
      <c r="BD256" s="169"/>
      <c r="BE256" s="169"/>
      <c r="BF256" s="169"/>
    </row>
    <row r="257" spans="1:58" ht="93.6">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7'!AH257*'1. Standard_Cost'!$C$27+'Incremental_Cost Year 7'!AI257*'1. Standard_Cost'!$D$27+'Incremental_Cost Year 7'!AJ257+'Incremental_Cost Year 7'!AL257+AK257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0"/>
        <v>-92250000</v>
      </c>
      <c r="BC257" s="169"/>
      <c r="BD257" s="169"/>
      <c r="BE257" s="169"/>
      <c r="BF257" s="169"/>
    </row>
    <row r="258" spans="1:58" ht="41.4">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1">SUM(AQ255:AQ257)</f>
        <v>1646870.4</v>
      </c>
      <c r="AR258" s="175">
        <f t="shared" si="171"/>
        <v>123000000</v>
      </c>
      <c r="AS258" s="175">
        <f t="shared" si="171"/>
        <v>0</v>
      </c>
      <c r="AT258" s="175">
        <f t="shared" si="171"/>
        <v>124646870.40000001</v>
      </c>
      <c r="AU258" s="175">
        <f t="shared" ref="AU258:BB258" si="172">SUM(AU255:AU257)</f>
        <v>1646870.4</v>
      </c>
      <c r="AV258" s="175">
        <f t="shared" si="172"/>
        <v>0</v>
      </c>
      <c r="AW258" s="175">
        <f t="shared" si="172"/>
        <v>0</v>
      </c>
      <c r="AX258" s="175">
        <f t="shared" si="172"/>
        <v>0</v>
      </c>
      <c r="AY258" s="175">
        <f t="shared" si="172"/>
        <v>0</v>
      </c>
      <c r="AZ258" s="175">
        <f t="shared" si="172"/>
        <v>0</v>
      </c>
      <c r="BA258" s="175">
        <f t="shared" si="172"/>
        <v>0</v>
      </c>
      <c r="BB258" s="175">
        <f t="shared" si="172"/>
        <v>-123000000</v>
      </c>
      <c r="BC258" s="169"/>
      <c r="BD258" s="169"/>
      <c r="BE258" s="169"/>
      <c r="BF258" s="169"/>
    </row>
    <row r="259" spans="1:58" ht="15.6" customHeight="1">
      <c r="A259" s="179"/>
      <c r="B259" s="290"/>
      <c r="C259" s="381" t="s">
        <v>335</v>
      </c>
      <c r="D259" s="381"/>
      <c r="E259" s="38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3">AQ263+AQ268</f>
        <v>26918488.800000001</v>
      </c>
      <c r="AR259" s="261">
        <f t="shared" si="173"/>
        <v>389499000</v>
      </c>
      <c r="AS259" s="261">
        <f t="shared" si="173"/>
        <v>0</v>
      </c>
      <c r="AT259" s="261">
        <f t="shared" si="173"/>
        <v>416417488.79999995</v>
      </c>
      <c r="AU259" s="261">
        <f t="shared" si="173"/>
        <v>52573488.399999999</v>
      </c>
      <c r="AV259" s="261">
        <f t="shared" si="173"/>
        <v>0</v>
      </c>
      <c r="AW259" s="261">
        <f t="shared" si="173"/>
        <v>0</v>
      </c>
      <c r="AX259" s="261">
        <f t="shared" si="173"/>
        <v>0</v>
      </c>
      <c r="AY259" s="261">
        <f t="shared" si="173"/>
        <v>0</v>
      </c>
      <c r="AZ259" s="261">
        <f t="shared" si="173"/>
        <v>0</v>
      </c>
      <c r="BA259" s="261">
        <f t="shared" si="173"/>
        <v>0</v>
      </c>
      <c r="BB259" s="261">
        <f t="shared" si="173"/>
        <v>-363844000.39999998</v>
      </c>
      <c r="BC259" s="184"/>
      <c r="BD259" s="184"/>
      <c r="BE259" s="184"/>
      <c r="BF259" s="184"/>
    </row>
    <row r="260" spans="1:58" ht="78">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7'!AH260*'1. Standard_Cost'!$C$27+'Incremental_Cost Year 7'!AI260*'1. Standard_Cost'!$D$27+'Incremental_Cost Year 7'!AJ260+'Incremental_Cost Year 7'!AL260+AK260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4">SUM(AU260:BA260)-AT260</f>
        <v>-134685000</v>
      </c>
      <c r="BC260" s="169"/>
      <c r="BD260" s="169"/>
      <c r="BE260" s="169"/>
      <c r="BF260" s="169"/>
    </row>
    <row r="261" spans="1:58" ht="62.4">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7'!AH261*'1. Standard_Cost'!$C$27+'Incremental_Cost Year 7'!AI261*'1. Standard_Cost'!$D$27+'Incremental_Cost Year 7'!AJ261+'Incremental_Cost Year 7'!AL261+AK261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4"/>
        <v>-12925000</v>
      </c>
      <c r="BC261" s="169"/>
      <c r="BD261" s="169"/>
      <c r="BE261" s="169"/>
      <c r="BF261" s="169"/>
    </row>
    <row r="262" spans="1:58" ht="62.4">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7'!AH262*'1. Standard_Cost'!$C$27+'Incremental_Cost Year 7'!AI262*'1. Standard_Cost'!$D$27+'Incremental_Cost Year 7'!AJ262+'Incremental_Cost Year 7'!AL262+AK262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4"/>
        <v>-13284000</v>
      </c>
      <c r="BC262" s="169"/>
      <c r="BD262" s="169"/>
      <c r="BE262" s="169"/>
      <c r="BF262" s="169"/>
    </row>
    <row r="263" spans="1:58">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705801.60000000009</v>
      </c>
      <c r="AR263" s="175">
        <f t="shared" si="175"/>
        <v>160894000</v>
      </c>
      <c r="AS263" s="175">
        <f t="shared" si="175"/>
        <v>0</v>
      </c>
      <c r="AT263" s="175">
        <f t="shared" si="175"/>
        <v>161599801.59999996</v>
      </c>
      <c r="AU263" s="175">
        <f t="shared" ref="AU263:BB263" si="176">SUM(AU260:AU262)</f>
        <v>705801.60000000009</v>
      </c>
      <c r="AV263" s="175">
        <f t="shared" si="176"/>
        <v>0</v>
      </c>
      <c r="AW263" s="175">
        <f t="shared" si="176"/>
        <v>0</v>
      </c>
      <c r="AX263" s="175">
        <f t="shared" si="176"/>
        <v>0</v>
      </c>
      <c r="AY263" s="175">
        <f t="shared" si="176"/>
        <v>0</v>
      </c>
      <c r="AZ263" s="175">
        <f t="shared" si="176"/>
        <v>0</v>
      </c>
      <c r="BA263" s="175">
        <f t="shared" si="176"/>
        <v>0</v>
      </c>
      <c r="BB263" s="175">
        <f t="shared" si="176"/>
        <v>-160894000</v>
      </c>
      <c r="BC263" s="169"/>
      <c r="BD263" s="169"/>
      <c r="BE263" s="169"/>
      <c r="BF263" s="169"/>
    </row>
    <row r="264" spans="1:58" ht="78">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7'!AH264*'1. Standard_Cost'!$C$27+'Incremental_Cost Year 7'!AI264*'1. Standard_Cost'!$D$27+'Incremental_Cost Year 7'!AJ264+'Incremental_Cost Year 7'!AL264+AK264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62.4">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7'!AH265*'1. Standard_Cost'!$C$27+'Incremental_Cost Year 7'!AI265*'1. Standard_Cost'!$D$27+'Incremental_Cost Year 7'!AJ265+'Incremental_Cost Year 7'!AL265+AK265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3.6">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7'!AH266*'1. Standard_Cost'!$C$27+'Incremental_Cost Year 7'!AI266*'1. Standard_Cost'!$D$27+'Incremental_Cost Year 7'!AJ266+'Incremental_Cost Year 7'!AL266+AK266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6.8">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7'!AH267*'1. Standard_Cost'!$C$27+'Incremental_Cost Year 7'!AI267*'1. Standard_Cost'!$D$27+'Incremental_Cost Year 7'!AJ267+'Incremental_Cost Year 7'!AL267+AK267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7"/>
        <v>-92250000</v>
      </c>
      <c r="BC267" s="169"/>
      <c r="BD267" s="169"/>
      <c r="BE267" s="169"/>
      <c r="BF267" s="169"/>
    </row>
    <row r="268" spans="1:58" ht="27.6">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78">SUM(AQ264:AQ267)</f>
        <v>26212687.199999999</v>
      </c>
      <c r="AR268" s="175">
        <f t="shared" si="178"/>
        <v>228605000</v>
      </c>
      <c r="AS268" s="175">
        <f t="shared" si="178"/>
        <v>0</v>
      </c>
      <c r="AT268" s="175">
        <f t="shared" si="178"/>
        <v>254817687.19999999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-202950000.40000001</v>
      </c>
      <c r="BC268" s="169"/>
      <c r="BD268" s="169"/>
      <c r="BE268" s="169"/>
      <c r="BF268" s="169"/>
    </row>
    <row r="269" spans="1:58" ht="15.6" customHeight="1">
      <c r="A269" s="179"/>
      <c r="B269" s="290"/>
      <c r="C269" s="381" t="s">
        <v>342</v>
      </c>
      <c r="D269" s="381"/>
      <c r="E269" s="38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380000</v>
      </c>
      <c r="AC269" s="261">
        <f>AC273+AC276</f>
        <v>6000</v>
      </c>
      <c r="AD269" s="261">
        <f>AD273+AD276</f>
        <v>0</v>
      </c>
      <c r="AE269" s="261">
        <f>AE273+AE276</f>
        <v>77200</v>
      </c>
      <c r="AF269" s="261">
        <f>AF273+AF276</f>
        <v>463200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117633.60000000001</v>
      </c>
      <c r="AR269" s="261">
        <f t="shared" si="180"/>
        <v>463200</v>
      </c>
      <c r="AS269" s="261">
        <f t="shared" si="180"/>
        <v>0</v>
      </c>
      <c r="AT269" s="261">
        <f t="shared" si="180"/>
        <v>580833.6</v>
      </c>
      <c r="AU269" s="261">
        <f t="shared" si="180"/>
        <v>117633.60000000001</v>
      </c>
      <c r="AV269" s="261">
        <f t="shared" si="180"/>
        <v>0</v>
      </c>
      <c r="AW269" s="261">
        <f t="shared" si="180"/>
        <v>0</v>
      </c>
      <c r="AX269" s="261">
        <f t="shared" si="180"/>
        <v>0</v>
      </c>
      <c r="AY269" s="261">
        <f t="shared" si="180"/>
        <v>0</v>
      </c>
      <c r="AZ269" s="261">
        <f t="shared" si="180"/>
        <v>0</v>
      </c>
      <c r="BA269" s="261">
        <f t="shared" si="180"/>
        <v>0</v>
      </c>
      <c r="BB269" s="261">
        <f t="shared" si="180"/>
        <v>-463200</v>
      </c>
      <c r="BC269" s="184"/>
      <c r="BD269" s="184"/>
      <c r="BE269" s="184"/>
      <c r="BF269" s="184"/>
    </row>
    <row r="270" spans="1:58" ht="78">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7'!AH270*'1. Standard_Cost'!$C$27+'Incremental_Cost Year 7'!AI270*'1. Standard_Cost'!$D$27+'Incremental_Cost Year 7'!AJ270+'Incremental_Cost Year 7'!AL270+AK270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1">SUM(AU270:BA270)-AT270</f>
        <v>0</v>
      </c>
      <c r="BC270" s="169"/>
      <c r="BD270" s="169"/>
      <c r="BE270" s="169"/>
      <c r="BF270" s="169"/>
    </row>
    <row r="271" spans="1:58" ht="62.4">
      <c r="A271" s="172"/>
      <c r="B271" s="200"/>
      <c r="C271" s="201"/>
      <c r="D271" s="202"/>
      <c r="E271" s="357"/>
      <c r="F271" s="358"/>
      <c r="G271" s="359"/>
      <c r="H271" s="199" t="s">
        <v>345</v>
      </c>
      <c r="I271" s="178" t="s">
        <v>3</v>
      </c>
      <c r="J271" s="174">
        <v>1</v>
      </c>
      <c r="K271" s="174">
        <v>1</v>
      </c>
      <c r="L271" s="125">
        <f>IF(I271&lt;&gt;0,((VLOOKUP(I271,'1. Standard_Cost'!$B$4:$D$11,2)+VLOOKUP(I271,'1. Standard_Cost'!$B$4:$D$11,3))*J271*K271),"0")</f>
        <v>100800</v>
      </c>
      <c r="M271" s="125">
        <f>L271*'1. Standard_Cost'!$F$4</f>
        <v>16833.600000000002</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v>20</v>
      </c>
      <c r="AB271" s="127">
        <f>+Z271*'1. Standard_Cost'!$B$23+AA271*'1. Standard_Cost'!$C$23</f>
        <v>380000</v>
      </c>
      <c r="AC271" s="176">
        <f>20*300</f>
        <v>6000</v>
      </c>
      <c r="AD271" s="177"/>
      <c r="AE271" s="127">
        <f>SUM(AD271,AC271,AB271,Y271,U271,T271,S271,R271)*'1. Standard_Cost'!$B$31</f>
        <v>77200</v>
      </c>
      <c r="AF271" s="127">
        <f>SUM(AE271,AD271,AC271,AB271,Y271,U271,T271,S271,R271)</f>
        <v>463200</v>
      </c>
      <c r="AG271" s="174"/>
      <c r="AH271" s="174"/>
      <c r="AI271" s="174"/>
      <c r="AJ271" s="178"/>
      <c r="AK271" s="178"/>
      <c r="AL271" s="178"/>
      <c r="AM271" s="127">
        <f>AG271*'1. Standard_Cost'!$B$27+'Incremental_Cost Year 7'!AH271*'1. Standard_Cost'!$C$27+'Incremental_Cost Year 7'!AI271*'1. Standard_Cost'!$D$27+'Incremental_Cost Year 7'!AJ271+'Incremental_Cost Year 7'!AL271+AK271</f>
        <v>0</v>
      </c>
      <c r="AN271" s="127">
        <f>AM271*'1. Standard_Cost'!$C$31</f>
        <v>0</v>
      </c>
      <c r="AO271" s="178"/>
      <c r="AP271" s="256"/>
      <c r="AQ271" s="171">
        <f>L271+M271</f>
        <v>117633.60000000001</v>
      </c>
      <c r="AR271" s="171">
        <f>AF271</f>
        <v>463200</v>
      </c>
      <c r="AS271" s="171">
        <f>AM271+AN271</f>
        <v>0</v>
      </c>
      <c r="AT271" s="171">
        <f>SUM(AQ271,AR271,AS271)</f>
        <v>580833.6</v>
      </c>
      <c r="AU271" s="250">
        <f>AQ271</f>
        <v>117633.60000000001</v>
      </c>
      <c r="AV271" s="250"/>
      <c r="AW271" s="250"/>
      <c r="AX271" s="250"/>
      <c r="AY271" s="250"/>
      <c r="AZ271" s="250"/>
      <c r="BA271" s="250"/>
      <c r="BB271" s="251">
        <f t="shared" si="181"/>
        <v>-463200</v>
      </c>
      <c r="BC271" s="169"/>
      <c r="BD271" s="169"/>
      <c r="BE271" s="169"/>
      <c r="BF271" s="169"/>
    </row>
    <row r="272" spans="1:58" ht="62.4">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7'!AH272*'1. Standard_Cost'!$C$27+'Incremental_Cost Year 7'!AI272*'1. Standard_Cost'!$D$27+'Incremental_Cost Year 7'!AJ272+'Incremental_Cost Year 7'!AL272+AK272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2.4">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380000</v>
      </c>
      <c r="AC273" s="175">
        <f>SUM(AC270:AC272)</f>
        <v>6000</v>
      </c>
      <c r="AD273" s="175">
        <f>SUM(AD270:AD272)</f>
        <v>0</v>
      </c>
      <c r="AE273" s="175">
        <f>SUM(AE270:AE272)</f>
        <v>77200</v>
      </c>
      <c r="AF273" s="175">
        <f>SUM(AF270:AF272)</f>
        <v>463200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117633.60000000001</v>
      </c>
      <c r="AR273" s="175">
        <f t="shared" si="182"/>
        <v>463200</v>
      </c>
      <c r="AS273" s="175">
        <f t="shared" si="182"/>
        <v>0</v>
      </c>
      <c r="AT273" s="175">
        <f t="shared" si="182"/>
        <v>580833.6</v>
      </c>
      <c r="AU273" s="175">
        <f t="shared" ref="AU273:BB273" si="183">SUM(AU270:AU272)</f>
        <v>117633.60000000001</v>
      </c>
      <c r="AV273" s="175">
        <f t="shared" si="183"/>
        <v>0</v>
      </c>
      <c r="AW273" s="175">
        <f t="shared" si="183"/>
        <v>0</v>
      </c>
      <c r="AX273" s="175">
        <f t="shared" si="183"/>
        <v>0</v>
      </c>
      <c r="AY273" s="175">
        <f t="shared" si="183"/>
        <v>0</v>
      </c>
      <c r="AZ273" s="175">
        <f t="shared" si="183"/>
        <v>0</v>
      </c>
      <c r="BA273" s="175">
        <f t="shared" si="183"/>
        <v>0</v>
      </c>
      <c r="BB273" s="175">
        <f t="shared" si="183"/>
        <v>-463200</v>
      </c>
      <c r="BC273" s="169"/>
      <c r="BD273" s="169"/>
      <c r="BE273" s="169"/>
      <c r="BF273" s="169"/>
    </row>
    <row r="274" spans="1:58" ht="78">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7'!AH274*'1. Standard_Cost'!$C$27+'Incremental_Cost Year 7'!AI274*'1. Standard_Cost'!$D$27+'Incremental_Cost Year 7'!AJ274+'Incremental_Cost Year 7'!AL274+AK274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09.2">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7'!AH275*'1. Standard_Cost'!$C$27+'Incremental_Cost Year 7'!AI275*'1. Standard_Cost'!$D$27+'Incremental_Cost Year 7'!AJ275+'Incremental_Cost Year 7'!AL275+AK275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4"/>
        <v>0</v>
      </c>
      <c r="BC275" s="169"/>
      <c r="BD275" s="169"/>
      <c r="BE275" s="169"/>
      <c r="BF275" s="169"/>
    </row>
    <row r="276" spans="1:58" ht="78">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0</v>
      </c>
      <c r="AR276" s="175">
        <f t="shared" si="185"/>
        <v>0</v>
      </c>
      <c r="AS276" s="175">
        <f t="shared" si="185"/>
        <v>0</v>
      </c>
      <c r="AT276" s="175">
        <f t="shared" si="185"/>
        <v>0</v>
      </c>
      <c r="AU276" s="175">
        <f t="shared" ref="AU276:BB276" si="186">SUM(AU274:AU275)</f>
        <v>0</v>
      </c>
      <c r="AV276" s="175">
        <f t="shared" si="186"/>
        <v>0</v>
      </c>
      <c r="AW276" s="175">
        <f t="shared" si="186"/>
        <v>0</v>
      </c>
      <c r="AX276" s="175">
        <f t="shared" si="186"/>
        <v>0</v>
      </c>
      <c r="AY276" s="175">
        <f t="shared" si="186"/>
        <v>0</v>
      </c>
      <c r="AZ276" s="175">
        <f t="shared" si="186"/>
        <v>0</v>
      </c>
      <c r="BA276" s="175">
        <f t="shared" si="186"/>
        <v>0</v>
      </c>
      <c r="BB276" s="175">
        <f t="shared" si="186"/>
        <v>0</v>
      </c>
      <c r="BC276" s="169"/>
      <c r="BD276" s="169"/>
      <c r="BE276" s="169"/>
      <c r="BF276" s="169"/>
    </row>
    <row r="277" spans="1:58" ht="15.6"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6.8">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7'!AH278*'1. Standard_Cost'!$C$27+'Incremental_Cost Year 7'!AI278*'1. Standard_Cost'!$D$27+'Incremental_Cost Year 7'!AJ278+'Incremental_Cost Year 7'!AL278+AK278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6.8">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7'!AH279*'1. Standard_Cost'!$C$27+'Incremental_Cost Year 7'!AI279*'1. Standard_Cost'!$D$27+'Incremental_Cost Year 7'!AJ279+'Incremental_Cost Year 7'!AL279+AK279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2">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7'!AH280*'1. Standard_Cost'!$C$27+'Incremental_Cost Year 7'!AI280*'1. Standard_Cost'!$D$27+'Incremental_Cost Year 7'!AJ280+'Incremental_Cost Year 7'!AL280+AK280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88"/>
        <v>0</v>
      </c>
      <c r="BC280" s="169"/>
      <c r="BD280" s="169"/>
      <c r="BE280" s="169"/>
      <c r="BF280" s="169"/>
    </row>
    <row r="281" spans="1:58" ht="15.6">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7'!AH281*'1. Standard_Cost'!$C$27+'Incremental_Cost Year 7'!AI281*'1. Standard_Cost'!$D$27+'Incremental_Cost Year 7'!AJ281+'Incremental_Cost Year 7'!AL281+AK281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88"/>
        <v>0</v>
      </c>
      <c r="BC281" s="169"/>
      <c r="BD281" s="169"/>
      <c r="BE281" s="169"/>
      <c r="BF281" s="169"/>
    </row>
    <row r="282" spans="1:58" ht="31.2">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7'!AH282*'1. Standard_Cost'!$C$27+'Incremental_Cost Year 7'!AI282*'1. Standard_Cost'!$D$27+'Incremental_Cost Year 7'!AJ282+'Incremental_Cost Year 7'!AL282+AK282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88"/>
        <v>0</v>
      </c>
      <c r="BC282" s="169"/>
      <c r="BD282" s="169"/>
      <c r="BE282" s="169"/>
      <c r="BF282" s="169"/>
    </row>
    <row r="283" spans="1:58" ht="31.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124.8">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7'!AH285*'1. Standard_Cost'!$C$27+'Incremental_Cost Year 7'!AI285*'1. Standard_Cost'!$D$27+'Incremental_Cost Year 7'!AJ285+'Incremental_Cost Year 7'!AL285+AK285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7'!AH286*'1. Standard_Cost'!$C$27+'Incremental_Cost Year 7'!AI286*'1. Standard_Cost'!$D$27+'Incremental_Cost Year 7'!AJ286+'Incremental_Cost Year 7'!AL286+AK286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109.2">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7'!AH287*'1. Standard_Cost'!$C$27+'Incremental_Cost Year 7'!AI287*'1. Standard_Cost'!$D$27+'Incremental_Cost Year 7'!AJ287+'Incremental_Cost Year 7'!AL287+AK287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109.2">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7'!AH288*'1. Standard_Cost'!$C$27+'Incremental_Cost Year 7'!AI288*'1. Standard_Cost'!$D$27+'Incremental_Cost Year 7'!AJ288+'Incremental_Cost Year 7'!AL288+AK288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31.2">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c r="AQ292" s="239">
        <f>AQ5+AQ78+AQ150+AQ197+AQ244</f>
        <v>16412099133.467142</v>
      </c>
      <c r="AR292" s="239">
        <f t="shared" ref="AR292:BB292" si="195">AR5+AR78+AR150+AR197+AR244</f>
        <v>35661790991.199997</v>
      </c>
      <c r="AS292" s="239">
        <f t="shared" si="195"/>
        <v>11500000</v>
      </c>
      <c r="AT292" s="239">
        <f t="shared" si="195"/>
        <v>52085390124.667145</v>
      </c>
      <c r="AU292" s="239">
        <f t="shared" si="195"/>
        <v>49329563924.522858</v>
      </c>
      <c r="AV292" s="239">
        <f t="shared" si="195"/>
        <v>0</v>
      </c>
      <c r="AW292" s="239">
        <f t="shared" si="195"/>
        <v>0</v>
      </c>
      <c r="AX292" s="239">
        <f t="shared" si="195"/>
        <v>0</v>
      </c>
      <c r="AY292" s="239">
        <f t="shared" si="195"/>
        <v>2346000</v>
      </c>
      <c r="AZ292" s="239">
        <f t="shared" si="195"/>
        <v>0</v>
      </c>
      <c r="BA292" s="239">
        <f t="shared" si="195"/>
        <v>0</v>
      </c>
      <c r="BB292" s="239">
        <f t="shared" si="195"/>
        <v>-2753480200.1442857</v>
      </c>
    </row>
  </sheetData>
  <mergeCells count="38">
    <mergeCell ref="AQ2:BB2"/>
    <mergeCell ref="B2:E2"/>
    <mergeCell ref="B3:E3"/>
    <mergeCell ref="B1:H1"/>
    <mergeCell ref="B5:E5"/>
    <mergeCell ref="C6:E6"/>
    <mergeCell ref="C16:E16"/>
    <mergeCell ref="C20:E20"/>
    <mergeCell ref="C40:E40"/>
    <mergeCell ref="C45:E45"/>
    <mergeCell ref="C61:E61"/>
    <mergeCell ref="B78:E78"/>
    <mergeCell ref="C79:E79"/>
    <mergeCell ref="C93:E93"/>
    <mergeCell ref="C100:E100"/>
    <mergeCell ref="C106:E106"/>
    <mergeCell ref="C111:E111"/>
    <mergeCell ref="C118:E118"/>
    <mergeCell ref="C123:E123"/>
    <mergeCell ref="C134:E134"/>
    <mergeCell ref="C140:E140"/>
    <mergeCell ref="B150:E150"/>
    <mergeCell ref="C151:E151"/>
    <mergeCell ref="C163:E163"/>
    <mergeCell ref="C182:E182"/>
    <mergeCell ref="B197:E197"/>
    <mergeCell ref="C198:E198"/>
    <mergeCell ref="C213:E213"/>
    <mergeCell ref="C221:E221"/>
    <mergeCell ref="C226:E226"/>
    <mergeCell ref="C269:E269"/>
    <mergeCell ref="C277:E277"/>
    <mergeCell ref="C284:E284"/>
    <mergeCell ref="C232:E232"/>
    <mergeCell ref="C238:E238"/>
    <mergeCell ref="B244:E244"/>
    <mergeCell ref="C245:E245"/>
    <mergeCell ref="C259:E259"/>
  </mergeCells>
  <conditionalFormatting sqref="BB203 BB220:BB221 BB235:BB243 BB231:BB233 BB212:BB213 BB225:BB226">
    <cfRule type="cellIs" dxfId="20357" priority="3353" operator="lessThan">
      <formula>0</formula>
    </cfRule>
    <cfRule type="cellIs" dxfId="20356" priority="3354" operator="lessThan">
      <formula>-105575</formula>
    </cfRule>
  </conditionalFormatting>
  <conditionalFormatting sqref="BB220 BB212:BB213 BB235:BB238 BB240:BB243 BB225:BB226 BB231:BB233">
    <cfRule type="cellIs" dxfId="20355" priority="3351" operator="lessThan">
      <formula>0</formula>
    </cfRule>
    <cfRule type="cellIs" dxfId="20354" priority="3352" operator="lessThan">
      <formula>-105575</formula>
    </cfRule>
  </conditionalFormatting>
  <conditionalFormatting sqref="BB220:BB221 BB243 BB226 BB231:BB236 BB238:BB241 BB203 BB213">
    <cfRule type="cellIs" dxfId="20353" priority="3349" operator="lessThan">
      <formula>0</formula>
    </cfRule>
    <cfRule type="cellIs" dxfId="20352" priority="3350" operator="lessThan">
      <formula>-105575</formula>
    </cfRule>
  </conditionalFormatting>
  <conditionalFormatting sqref="BB235:BB243 BB231:BB233 BB220 BB212:BB213 BB225:BB226">
    <cfRule type="cellIs" dxfId="20351" priority="3347" operator="lessThan">
      <formula>0</formula>
    </cfRule>
    <cfRule type="cellIs" dxfId="20350" priority="3348" operator="lessThan">
      <formula>-105575</formula>
    </cfRule>
  </conditionalFormatting>
  <conditionalFormatting sqref="BB220:BB221 BB237:BB243 BB203 BB231:BB235 BB212:BB213 BB225:BB226">
    <cfRule type="cellIs" dxfId="20349" priority="3345" operator="lessThan">
      <formula>0</formula>
    </cfRule>
    <cfRule type="cellIs" dxfId="20348" priority="3346" operator="lessThan">
      <formula>-105575</formula>
    </cfRule>
  </conditionalFormatting>
  <conditionalFormatting sqref="BB220:BB221 BB237:BB240 BB242:BB243 BB225:BB226 BB231:BB235">
    <cfRule type="cellIs" dxfId="20347" priority="3343" operator="lessThan">
      <formula>0</formula>
    </cfRule>
    <cfRule type="cellIs" dxfId="20346" priority="3344" operator="lessThan">
      <formula>-105575</formula>
    </cfRule>
  </conditionalFormatting>
  <conditionalFormatting sqref="BB212 BB231 BB233:BB238 BB240:BB243 BB225">
    <cfRule type="cellIs" dxfId="20345" priority="3341" operator="lessThan">
      <formula>0</formula>
    </cfRule>
    <cfRule type="cellIs" dxfId="20344" priority="3342" operator="lessThan">
      <formula>-105575</formula>
    </cfRule>
  </conditionalFormatting>
  <conditionalFormatting sqref="BB237:BB243 BB231:BB235 BB220:BB221 BB225:BB226">
    <cfRule type="cellIs" dxfId="20343" priority="3339" operator="lessThan">
      <formula>0</formula>
    </cfRule>
    <cfRule type="cellIs" dxfId="20342" priority="3340" operator="lessThan">
      <formula>-105575</formula>
    </cfRule>
  </conditionalFormatting>
  <conditionalFormatting sqref="BB233:BB237 BB231 BB239:BB243">
    <cfRule type="cellIs" dxfId="20341" priority="3337" operator="lessThan">
      <formula>0</formula>
    </cfRule>
    <cfRule type="cellIs" dxfId="20340" priority="3338" operator="lessThan">
      <formula>-105575</formula>
    </cfRule>
  </conditionalFormatting>
  <conditionalFormatting sqref="BB233:BB237 BB231 BB239:BB243">
    <cfRule type="cellIs" dxfId="20339" priority="3335" operator="lessThan">
      <formula>0</formula>
    </cfRule>
    <cfRule type="cellIs" dxfId="20338" priority="3336" operator="lessThan">
      <formula>-105575</formula>
    </cfRule>
  </conditionalFormatting>
  <conditionalFormatting sqref="BB119:BB128 BB106:BB117 BB101:BB104 BB80:BB98">
    <cfRule type="cellIs" dxfId="20337" priority="3333" operator="lessThan">
      <formula>0</formula>
    </cfRule>
    <cfRule type="cellIs" dxfId="20336" priority="3334" operator="lessThan">
      <formula>-105575</formula>
    </cfRule>
  </conditionalFormatting>
  <conditionalFormatting sqref="BB130 BB132 BB134">
    <cfRule type="cellIs" dxfId="20335" priority="3331" operator="lessThan">
      <formula>0</formula>
    </cfRule>
    <cfRule type="cellIs" dxfId="20334" priority="3332" operator="lessThan">
      <formula>-105575</formula>
    </cfRule>
  </conditionalFormatting>
  <conditionalFormatting sqref="BB130 BB132 BB134">
    <cfRule type="cellIs" dxfId="20333" priority="3329" operator="lessThan">
      <formula>0</formula>
    </cfRule>
    <cfRule type="cellIs" dxfId="20332" priority="3330" operator="lessThan">
      <formula>-105575</formula>
    </cfRule>
  </conditionalFormatting>
  <conditionalFormatting sqref="BB129 BB131 BB133 BB135">
    <cfRule type="cellIs" dxfId="20331" priority="3327" operator="lessThan">
      <formula>0</formula>
    </cfRule>
    <cfRule type="cellIs" dxfId="20330" priority="3328" operator="lessThan">
      <formula>-105575</formula>
    </cfRule>
  </conditionalFormatting>
  <conditionalFormatting sqref="BB140 BB145 BB142:BB143 BB137:BB138">
    <cfRule type="cellIs" dxfId="20329" priority="3317" operator="lessThan">
      <formula>0</formula>
    </cfRule>
    <cfRule type="cellIs" dxfId="20328" priority="3318" operator="lessThan">
      <formula>-105575</formula>
    </cfRule>
  </conditionalFormatting>
  <conditionalFormatting sqref="BB149">
    <cfRule type="cellIs" dxfId="20327" priority="3313" operator="lessThan">
      <formula>0</formula>
    </cfRule>
    <cfRule type="cellIs" dxfId="20326" priority="3314" operator="lessThan">
      <formula>-105575</formula>
    </cfRule>
  </conditionalFormatting>
  <conditionalFormatting sqref="BB129:BB138 BB140:BB149">
    <cfRule type="cellIs" dxfId="20325" priority="3311" operator="lessThan">
      <formula>0</formula>
    </cfRule>
    <cfRule type="cellIs" dxfId="20324" priority="3312" operator="lessThan">
      <formula>-105575</formula>
    </cfRule>
  </conditionalFormatting>
  <conditionalFormatting sqref="BB94:BB98 BB86:BB87 BB89:BB91 BB141:BB149 BB124:BB133 BB107:BB110 BB112:BB117 BB119:BB122 BB135:BB138 BB101:BB104 BB80:BB84">
    <cfRule type="cellIs" dxfId="20323" priority="3307" operator="lessThan">
      <formula>0</formula>
    </cfRule>
    <cfRule type="cellIs" dxfId="20322" priority="3308" operator="lessThan">
      <formula>-105575</formula>
    </cfRule>
  </conditionalFormatting>
  <conditionalFormatting sqref="BB129 BB131 BB133 BB135">
    <cfRule type="cellIs" dxfId="20321" priority="3325" operator="lessThan">
      <formula>0</formula>
    </cfRule>
    <cfRule type="cellIs" dxfId="20320" priority="3326" operator="lessThan">
      <formula>-105575</formula>
    </cfRule>
  </conditionalFormatting>
  <conditionalFormatting sqref="BB146 BB144 BB141">
    <cfRule type="cellIs" dxfId="20319" priority="3323" operator="lessThan">
      <formula>0</formula>
    </cfRule>
    <cfRule type="cellIs" dxfId="20318" priority="3324" operator="lessThan">
      <formula>-105575</formula>
    </cfRule>
  </conditionalFormatting>
  <conditionalFormatting sqref="BB146 BB144 BB141">
    <cfRule type="cellIs" dxfId="20317" priority="3321" operator="lessThan">
      <formula>0</formula>
    </cfRule>
    <cfRule type="cellIs" dxfId="20316" priority="3322" operator="lessThan">
      <formula>-105575</formula>
    </cfRule>
  </conditionalFormatting>
  <conditionalFormatting sqref="BB140 BB145 BB142:BB143 BB137:BB138">
    <cfRule type="cellIs" dxfId="20315" priority="3319" operator="lessThan">
      <formula>0</formula>
    </cfRule>
    <cfRule type="cellIs" dxfId="20314" priority="3320" operator="lessThan">
      <formula>-105575</formula>
    </cfRule>
  </conditionalFormatting>
  <conditionalFormatting sqref="BB149">
    <cfRule type="cellIs" dxfId="20313" priority="3315" operator="lessThan">
      <formula>0</formula>
    </cfRule>
    <cfRule type="cellIs" dxfId="20312" priority="3316" operator="lessThan">
      <formula>-105575</formula>
    </cfRule>
  </conditionalFormatting>
  <conditionalFormatting sqref="BB94:BB98 BB86:BB87 BB89:BB91 BB141:BB149 BB124:BB133 BB107:BB110 BB112:BB117 BB119:BB122 BB135:BB138 BB101:BB104 BB80:BB84">
    <cfRule type="cellIs" dxfId="20311" priority="3309" operator="lessThan">
      <formula>0</formula>
    </cfRule>
    <cfRule type="cellIs" dxfId="20310" priority="331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0309" priority="3357" operator="lessThan">
      <formula>0</formula>
    </cfRule>
    <cfRule type="cellIs" dxfId="20308" priority="3358" operator="lessThan">
      <formula>-105575</formula>
    </cfRule>
  </conditionalFormatting>
  <conditionalFormatting sqref="BB41">
    <cfRule type="cellIs" dxfId="20307" priority="3355" operator="lessThan">
      <formula>0</formula>
    </cfRule>
    <cfRule type="cellIs" dxfId="20306" priority="3356" operator="lessThan">
      <formula>-105575</formula>
    </cfRule>
  </conditionalFormatting>
  <conditionalFormatting sqref="BB152:BB155">
    <cfRule type="cellIs" dxfId="20305" priority="3305" operator="lessThan">
      <formula>0</formula>
    </cfRule>
    <cfRule type="cellIs" dxfId="20304" priority="3306" operator="lessThan">
      <formula>-105575</formula>
    </cfRule>
  </conditionalFormatting>
  <conditionalFormatting sqref="BB152:BB155">
    <cfRule type="cellIs" dxfId="20303" priority="3301" operator="lessThan">
      <formula>0</formula>
    </cfRule>
    <cfRule type="cellIs" dxfId="20302" priority="3302" operator="lessThan">
      <formula>-105575</formula>
    </cfRule>
  </conditionalFormatting>
  <conditionalFormatting sqref="BB152:BB155">
    <cfRule type="cellIs" dxfId="20301" priority="3303" operator="lessThan">
      <formula>0</formula>
    </cfRule>
    <cfRule type="cellIs" dxfId="20300" priority="3304" operator="lessThan">
      <formula>-105575</formula>
    </cfRule>
  </conditionalFormatting>
  <conditionalFormatting sqref="BB157:BB158">
    <cfRule type="cellIs" dxfId="20299" priority="3299" operator="lessThan">
      <formula>0</formula>
    </cfRule>
    <cfRule type="cellIs" dxfId="20298" priority="3300" operator="lessThan">
      <formula>-105575</formula>
    </cfRule>
  </conditionalFormatting>
  <conditionalFormatting sqref="BB157:BB158">
    <cfRule type="cellIs" dxfId="20297" priority="3295" operator="lessThan">
      <formula>0</formula>
    </cfRule>
    <cfRule type="cellIs" dxfId="20296" priority="3296" operator="lessThan">
      <formula>-105575</formula>
    </cfRule>
  </conditionalFormatting>
  <conditionalFormatting sqref="BB157:BB158">
    <cfRule type="cellIs" dxfId="20295" priority="3297" operator="lessThan">
      <formula>0</formula>
    </cfRule>
    <cfRule type="cellIs" dxfId="20294" priority="3298" operator="lessThan">
      <formula>-105575</formula>
    </cfRule>
  </conditionalFormatting>
  <conditionalFormatting sqref="BB160:BB161">
    <cfRule type="cellIs" dxfId="20293" priority="3293" operator="lessThan">
      <formula>0</formula>
    </cfRule>
    <cfRule type="cellIs" dxfId="20292" priority="3294" operator="lessThan">
      <formula>-105575</formula>
    </cfRule>
  </conditionalFormatting>
  <conditionalFormatting sqref="BB160:BB161">
    <cfRule type="cellIs" dxfId="20291" priority="3289" operator="lessThan">
      <formula>0</formula>
    </cfRule>
    <cfRule type="cellIs" dxfId="20290" priority="3290" operator="lessThan">
      <formula>-105575</formula>
    </cfRule>
  </conditionalFormatting>
  <conditionalFormatting sqref="BB160:BB161">
    <cfRule type="cellIs" dxfId="20289" priority="3291" operator="lessThan">
      <formula>0</formula>
    </cfRule>
    <cfRule type="cellIs" dxfId="20288" priority="3292" operator="lessThan">
      <formula>-105575</formula>
    </cfRule>
  </conditionalFormatting>
  <conditionalFormatting sqref="BB164:BB167">
    <cfRule type="cellIs" dxfId="20287" priority="3287" operator="lessThan">
      <formula>0</formula>
    </cfRule>
    <cfRule type="cellIs" dxfId="20286" priority="3288" operator="lessThan">
      <formula>-105575</formula>
    </cfRule>
  </conditionalFormatting>
  <conditionalFormatting sqref="BB164:BB167">
    <cfRule type="cellIs" dxfId="20285" priority="3283" operator="lessThan">
      <formula>0</formula>
    </cfRule>
    <cfRule type="cellIs" dxfId="20284" priority="3284" operator="lessThan">
      <formula>-105575</formula>
    </cfRule>
  </conditionalFormatting>
  <conditionalFormatting sqref="BB164:BB167">
    <cfRule type="cellIs" dxfId="20283" priority="3285" operator="lessThan">
      <formula>0</formula>
    </cfRule>
    <cfRule type="cellIs" dxfId="20282" priority="3286" operator="lessThan">
      <formula>-105575</formula>
    </cfRule>
  </conditionalFormatting>
  <conditionalFormatting sqref="BB169:BB177">
    <cfRule type="cellIs" dxfId="20281" priority="3281" operator="lessThan">
      <formula>0</formula>
    </cfRule>
    <cfRule type="cellIs" dxfId="20280" priority="3282" operator="lessThan">
      <formula>-105575</formula>
    </cfRule>
  </conditionalFormatting>
  <conditionalFormatting sqref="BB169:BB177">
    <cfRule type="cellIs" dxfId="20279" priority="3277" operator="lessThan">
      <formula>0</formula>
    </cfRule>
    <cfRule type="cellIs" dxfId="20278" priority="3278" operator="lessThan">
      <formula>-105575</formula>
    </cfRule>
  </conditionalFormatting>
  <conditionalFormatting sqref="BB169:BB177">
    <cfRule type="cellIs" dxfId="20277" priority="3279" operator="lessThan">
      <formula>0</formula>
    </cfRule>
    <cfRule type="cellIs" dxfId="20276" priority="3280" operator="lessThan">
      <formula>-105575</formula>
    </cfRule>
  </conditionalFormatting>
  <conditionalFormatting sqref="BB179:BB180">
    <cfRule type="cellIs" dxfId="20275" priority="3275" operator="lessThan">
      <formula>0</formula>
    </cfRule>
    <cfRule type="cellIs" dxfId="20274" priority="3276" operator="lessThan">
      <formula>-105575</formula>
    </cfRule>
  </conditionalFormatting>
  <conditionalFormatting sqref="BB179:BB180">
    <cfRule type="cellIs" dxfId="20273" priority="3271" operator="lessThan">
      <formula>0</formula>
    </cfRule>
    <cfRule type="cellIs" dxfId="20272" priority="3272" operator="lessThan">
      <formula>-105575</formula>
    </cfRule>
  </conditionalFormatting>
  <conditionalFormatting sqref="BB179:BB180">
    <cfRule type="cellIs" dxfId="20271" priority="3273" operator="lessThan">
      <formula>0</formula>
    </cfRule>
    <cfRule type="cellIs" dxfId="20270" priority="3274" operator="lessThan">
      <formula>-105575</formula>
    </cfRule>
  </conditionalFormatting>
  <conditionalFormatting sqref="BB183:BB189">
    <cfRule type="cellIs" dxfId="20269" priority="3269" operator="lessThan">
      <formula>0</formula>
    </cfRule>
    <cfRule type="cellIs" dxfId="20268" priority="3270" operator="lessThan">
      <formula>-105575</formula>
    </cfRule>
  </conditionalFormatting>
  <conditionalFormatting sqref="BB183:BB189">
    <cfRule type="cellIs" dxfId="20267" priority="3265" operator="lessThan">
      <formula>0</formula>
    </cfRule>
    <cfRule type="cellIs" dxfId="20266" priority="3266" operator="lessThan">
      <formula>-105575</formula>
    </cfRule>
  </conditionalFormatting>
  <conditionalFormatting sqref="BB183:BB189">
    <cfRule type="cellIs" dxfId="20265" priority="3267" operator="lessThan">
      <formula>0</formula>
    </cfRule>
    <cfRule type="cellIs" dxfId="20264" priority="3268" operator="lessThan">
      <formula>-105575</formula>
    </cfRule>
  </conditionalFormatting>
  <conditionalFormatting sqref="BB191:BB192">
    <cfRule type="cellIs" dxfId="20263" priority="3263" operator="lessThan">
      <formula>0</formula>
    </cfRule>
    <cfRule type="cellIs" dxfId="20262" priority="3264" operator="lessThan">
      <formula>-105575</formula>
    </cfRule>
  </conditionalFormatting>
  <conditionalFormatting sqref="BB191:BB192">
    <cfRule type="cellIs" dxfId="20261" priority="3259" operator="lessThan">
      <formula>0</formula>
    </cfRule>
    <cfRule type="cellIs" dxfId="20260" priority="3260" operator="lessThan">
      <formula>-105575</formula>
    </cfRule>
  </conditionalFormatting>
  <conditionalFormatting sqref="BB191:BB192">
    <cfRule type="cellIs" dxfId="20259" priority="3261" operator="lessThan">
      <formula>0</formula>
    </cfRule>
    <cfRule type="cellIs" dxfId="20258" priority="3262" operator="lessThan">
      <formula>-105575</formula>
    </cfRule>
  </conditionalFormatting>
  <conditionalFormatting sqref="BB194:BB195">
    <cfRule type="cellIs" dxfId="20257" priority="3257" operator="lessThan">
      <formula>0</formula>
    </cfRule>
    <cfRule type="cellIs" dxfId="20256" priority="3258" operator="lessThan">
      <formula>-105575</formula>
    </cfRule>
  </conditionalFormatting>
  <conditionalFormatting sqref="BB194:BB195">
    <cfRule type="cellIs" dxfId="20255" priority="3253" operator="lessThan">
      <formula>0</formula>
    </cfRule>
    <cfRule type="cellIs" dxfId="20254" priority="3254" operator="lessThan">
      <formula>-105575</formula>
    </cfRule>
  </conditionalFormatting>
  <conditionalFormatting sqref="BB194:BB195">
    <cfRule type="cellIs" dxfId="20253" priority="3255" operator="lessThan">
      <formula>0</formula>
    </cfRule>
    <cfRule type="cellIs" dxfId="20252" priority="3256" operator="lessThan">
      <formula>-105575</formula>
    </cfRule>
  </conditionalFormatting>
  <conditionalFormatting sqref="BB199:BB202">
    <cfRule type="cellIs" dxfId="20251" priority="3251" operator="lessThan">
      <formula>0</formula>
    </cfRule>
    <cfRule type="cellIs" dxfId="20250" priority="3252" operator="lessThan">
      <formula>-105575</formula>
    </cfRule>
  </conditionalFormatting>
  <conditionalFormatting sqref="BB199:BB202">
    <cfRule type="cellIs" dxfId="20249" priority="3247" operator="lessThan">
      <formula>0</formula>
    </cfRule>
    <cfRule type="cellIs" dxfId="20248" priority="3248" operator="lessThan">
      <formula>-105575</formula>
    </cfRule>
  </conditionalFormatting>
  <conditionalFormatting sqref="BB199:BB202">
    <cfRule type="cellIs" dxfId="20247" priority="3249" operator="lessThan">
      <formula>0</formula>
    </cfRule>
    <cfRule type="cellIs" dxfId="20246" priority="3250" operator="lessThan">
      <formula>-105575</formula>
    </cfRule>
  </conditionalFormatting>
  <conditionalFormatting sqref="BB204:BB208">
    <cfRule type="cellIs" dxfId="20245" priority="3245" operator="lessThan">
      <formula>0</formula>
    </cfRule>
    <cfRule type="cellIs" dxfId="20244" priority="3246" operator="lessThan">
      <formula>-105575</formula>
    </cfRule>
  </conditionalFormatting>
  <conditionalFormatting sqref="BB204:BB208">
    <cfRule type="cellIs" dxfId="20243" priority="3241" operator="lessThan">
      <formula>0</formula>
    </cfRule>
    <cfRule type="cellIs" dxfId="20242" priority="3242" operator="lessThan">
      <formula>-105575</formula>
    </cfRule>
  </conditionalFormatting>
  <conditionalFormatting sqref="BB204:BB208">
    <cfRule type="cellIs" dxfId="20241" priority="3243" operator="lessThan">
      <formula>0</formula>
    </cfRule>
    <cfRule type="cellIs" dxfId="20240" priority="3244" operator="lessThan">
      <formula>-105575</formula>
    </cfRule>
  </conditionalFormatting>
  <conditionalFormatting sqref="BB210:BB211">
    <cfRule type="cellIs" dxfId="20239" priority="3239" operator="lessThan">
      <formula>0</formula>
    </cfRule>
    <cfRule type="cellIs" dxfId="20238" priority="3240" operator="lessThan">
      <formula>-105575</formula>
    </cfRule>
  </conditionalFormatting>
  <conditionalFormatting sqref="BB210:BB211">
    <cfRule type="cellIs" dxfId="20237" priority="3235" operator="lessThan">
      <formula>0</formula>
    </cfRule>
    <cfRule type="cellIs" dxfId="20236" priority="3236" operator="lessThan">
      <formula>-105575</formula>
    </cfRule>
  </conditionalFormatting>
  <conditionalFormatting sqref="BB210:BB211">
    <cfRule type="cellIs" dxfId="20235" priority="3237" operator="lessThan">
      <formula>0</formula>
    </cfRule>
    <cfRule type="cellIs" dxfId="20234" priority="3238" operator="lessThan">
      <formula>-105575</formula>
    </cfRule>
  </conditionalFormatting>
  <conditionalFormatting sqref="BB214:BB219">
    <cfRule type="cellIs" dxfId="20233" priority="3233" operator="lessThan">
      <formula>0</formula>
    </cfRule>
    <cfRule type="cellIs" dxfId="20232" priority="3234" operator="lessThan">
      <formula>-105575</formula>
    </cfRule>
  </conditionalFormatting>
  <conditionalFormatting sqref="BB214:BB219">
    <cfRule type="cellIs" dxfId="20231" priority="3229" operator="lessThan">
      <formula>0</formula>
    </cfRule>
    <cfRule type="cellIs" dxfId="20230" priority="3230" operator="lessThan">
      <formula>-105575</formula>
    </cfRule>
  </conditionalFormatting>
  <conditionalFormatting sqref="BB214:BB219">
    <cfRule type="cellIs" dxfId="20229" priority="3231" operator="lessThan">
      <formula>0</formula>
    </cfRule>
    <cfRule type="cellIs" dxfId="20228" priority="3232" operator="lessThan">
      <formula>-105575</formula>
    </cfRule>
  </conditionalFormatting>
  <conditionalFormatting sqref="BB222:BB224">
    <cfRule type="cellIs" dxfId="20227" priority="3227" operator="lessThan">
      <formula>0</formula>
    </cfRule>
    <cfRule type="cellIs" dxfId="20226" priority="3228" operator="lessThan">
      <formula>-105575</formula>
    </cfRule>
  </conditionalFormatting>
  <conditionalFormatting sqref="BB222:BB224">
    <cfRule type="cellIs" dxfId="20225" priority="3223" operator="lessThan">
      <formula>0</formula>
    </cfRule>
    <cfRule type="cellIs" dxfId="20224" priority="3224" operator="lessThan">
      <formula>-105575</formula>
    </cfRule>
  </conditionalFormatting>
  <conditionalFormatting sqref="BB222:BB224">
    <cfRule type="cellIs" dxfId="20223" priority="3225" operator="lessThan">
      <formula>0</formula>
    </cfRule>
    <cfRule type="cellIs" dxfId="20222" priority="3226" operator="lessThan">
      <formula>-105575</formula>
    </cfRule>
  </conditionalFormatting>
  <conditionalFormatting sqref="BB227:BB230">
    <cfRule type="cellIs" dxfId="20221" priority="3221" operator="lessThan">
      <formula>0</formula>
    </cfRule>
    <cfRule type="cellIs" dxfId="20220" priority="3222" operator="lessThan">
      <formula>-105575</formula>
    </cfRule>
  </conditionalFormatting>
  <conditionalFormatting sqref="BB227:BB230">
    <cfRule type="cellIs" dxfId="20219" priority="3217" operator="lessThan">
      <formula>0</formula>
    </cfRule>
    <cfRule type="cellIs" dxfId="20218" priority="3218" operator="lessThan">
      <formula>-105575</formula>
    </cfRule>
  </conditionalFormatting>
  <conditionalFormatting sqref="BB227:BB230">
    <cfRule type="cellIs" dxfId="20217" priority="3219" operator="lessThan">
      <formula>0</formula>
    </cfRule>
    <cfRule type="cellIs" dxfId="20216" priority="3220" operator="lessThan">
      <formula>-105575</formula>
    </cfRule>
  </conditionalFormatting>
  <conditionalFormatting sqref="BB203 BB220:BB221 BB235:BB243 BB231:BB233 BB212:BB213 BB225:BB226">
    <cfRule type="cellIs" dxfId="20215" priority="3215" operator="lessThan">
      <formula>0</formula>
    </cfRule>
    <cfRule type="cellIs" dxfId="20214" priority="3216" operator="lessThan">
      <formula>-105575</formula>
    </cfRule>
  </conditionalFormatting>
  <conditionalFormatting sqref="BB220 BB212:BB213 BB235:BB238 BB240:BB243 BB225:BB226 BB231:BB233">
    <cfRule type="cellIs" dxfId="20213" priority="3213" operator="lessThan">
      <formula>0</formula>
    </cfRule>
    <cfRule type="cellIs" dxfId="20212" priority="3214" operator="lessThan">
      <formula>-105575</formula>
    </cfRule>
  </conditionalFormatting>
  <conditionalFormatting sqref="BB220:BB221 BB243 BB226 BB231:BB236 BB238:BB241 BB203 BB213">
    <cfRule type="cellIs" dxfId="20211" priority="3211" operator="lessThan">
      <formula>0</formula>
    </cfRule>
    <cfRule type="cellIs" dxfId="20210" priority="3212" operator="lessThan">
      <formula>-105575</formula>
    </cfRule>
  </conditionalFormatting>
  <conditionalFormatting sqref="BB235:BB243 BB231:BB233 BB220 BB212:BB213 BB225:BB226">
    <cfRule type="cellIs" dxfId="20209" priority="3209" operator="lessThan">
      <formula>0</formula>
    </cfRule>
    <cfRule type="cellIs" dxfId="20208" priority="3210" operator="lessThan">
      <formula>-105575</formula>
    </cfRule>
  </conditionalFormatting>
  <conditionalFormatting sqref="BB220:BB221 BB237:BB243 BB203 BB231:BB235 BB212:BB213 BB225:BB226">
    <cfRule type="cellIs" dxfId="20207" priority="3207" operator="lessThan">
      <formula>0</formula>
    </cfRule>
    <cfRule type="cellIs" dxfId="20206" priority="3208" operator="lessThan">
      <formula>-105575</formula>
    </cfRule>
  </conditionalFormatting>
  <conditionalFormatting sqref="BB220:BB221 BB237:BB240 BB242:BB243 BB225:BB226 BB231:BB235">
    <cfRule type="cellIs" dxfId="20205" priority="3205" operator="lessThan">
      <formula>0</formula>
    </cfRule>
    <cfRule type="cellIs" dxfId="20204" priority="3206" operator="lessThan">
      <formula>-105575</formula>
    </cfRule>
  </conditionalFormatting>
  <conditionalFormatting sqref="BB212 BB231 BB233:BB238 BB240:BB243 BB225">
    <cfRule type="cellIs" dxfId="20203" priority="3203" operator="lessThan">
      <formula>0</formula>
    </cfRule>
    <cfRule type="cellIs" dxfId="20202" priority="3204" operator="lessThan">
      <formula>-105575</formula>
    </cfRule>
  </conditionalFormatting>
  <conditionalFormatting sqref="BB237:BB243 BB231:BB235 BB220:BB221 BB225:BB226">
    <cfRule type="cellIs" dxfId="20201" priority="3201" operator="lessThan">
      <formula>0</formula>
    </cfRule>
    <cfRule type="cellIs" dxfId="20200" priority="3202" operator="lessThan">
      <formula>-105575</formula>
    </cfRule>
  </conditionalFormatting>
  <conditionalFormatting sqref="BB233:BB237 BB231 BB239:BB243">
    <cfRule type="cellIs" dxfId="20199" priority="3199" operator="lessThan">
      <formula>0</formula>
    </cfRule>
    <cfRule type="cellIs" dxfId="20198" priority="3200" operator="lessThan">
      <formula>-105575</formula>
    </cfRule>
  </conditionalFormatting>
  <conditionalFormatting sqref="BB233:BB237 BB231 BB239:BB243">
    <cfRule type="cellIs" dxfId="20197" priority="3197" operator="lessThan">
      <formula>0</formula>
    </cfRule>
    <cfRule type="cellIs" dxfId="20196" priority="3198" operator="lessThan">
      <formula>-105575</formula>
    </cfRule>
  </conditionalFormatting>
  <conditionalFormatting sqref="BB119:BB128 BB106:BB117 BB101:BB104 BB80:BB98">
    <cfRule type="cellIs" dxfId="20195" priority="3195" operator="lessThan">
      <formula>0</formula>
    </cfRule>
    <cfRule type="cellIs" dxfId="20194" priority="3196" operator="lessThan">
      <formula>-105575</formula>
    </cfRule>
  </conditionalFormatting>
  <conditionalFormatting sqref="BB130 BB132 BB134">
    <cfRule type="cellIs" dxfId="20193" priority="3193" operator="lessThan">
      <formula>0</formula>
    </cfRule>
    <cfRule type="cellIs" dxfId="20192" priority="3194" operator="lessThan">
      <formula>-105575</formula>
    </cfRule>
  </conditionalFormatting>
  <conditionalFormatting sqref="BB130 BB132 BB134">
    <cfRule type="cellIs" dxfId="20191" priority="3191" operator="lessThan">
      <formula>0</formula>
    </cfRule>
    <cfRule type="cellIs" dxfId="20190" priority="3192" operator="lessThan">
      <formula>-105575</formula>
    </cfRule>
  </conditionalFormatting>
  <conditionalFormatting sqref="BB129 BB131 BB133 BB135">
    <cfRule type="cellIs" dxfId="20189" priority="3189" operator="lessThan">
      <formula>0</formula>
    </cfRule>
    <cfRule type="cellIs" dxfId="20188" priority="3190" operator="lessThan">
      <formula>-105575</formula>
    </cfRule>
  </conditionalFormatting>
  <conditionalFormatting sqref="BB140 BB145 BB142:BB143 BB137:BB138">
    <cfRule type="cellIs" dxfId="20187" priority="3187" operator="lessThan">
      <formula>0</formula>
    </cfRule>
    <cfRule type="cellIs" dxfId="20186" priority="3188" operator="lessThan">
      <formula>-105575</formula>
    </cfRule>
  </conditionalFormatting>
  <conditionalFormatting sqref="BB149">
    <cfRule type="cellIs" dxfId="20185" priority="3185" operator="lessThan">
      <formula>0</formula>
    </cfRule>
    <cfRule type="cellIs" dxfId="20184" priority="3186" operator="lessThan">
      <formula>-105575</formula>
    </cfRule>
  </conditionalFormatting>
  <conditionalFormatting sqref="BB129:BB138 BB140:BB149">
    <cfRule type="cellIs" dxfId="20183" priority="3183" operator="lessThan">
      <formula>0</formula>
    </cfRule>
    <cfRule type="cellIs" dxfId="20182" priority="3184" operator="lessThan">
      <formula>-105575</formula>
    </cfRule>
  </conditionalFormatting>
  <conditionalFormatting sqref="BB94:BB98 BB86:BB87 BB89:BB91 BB141:BB149 BB124:BB133 BB107:BB110 BB112:BB117 BB119:BB122 BB135:BB138 BB101:BB104 BB80:BB84">
    <cfRule type="cellIs" dxfId="20181" priority="3181" operator="lessThan">
      <formula>0</formula>
    </cfRule>
    <cfRule type="cellIs" dxfId="20180" priority="3182" operator="lessThan">
      <formula>-105575</formula>
    </cfRule>
  </conditionalFormatting>
  <conditionalFormatting sqref="BB129 BB131 BB133 BB135">
    <cfRule type="cellIs" dxfId="20179" priority="3179" operator="lessThan">
      <formula>0</formula>
    </cfRule>
    <cfRule type="cellIs" dxfId="20178" priority="3180" operator="lessThan">
      <formula>-105575</formula>
    </cfRule>
  </conditionalFormatting>
  <conditionalFormatting sqref="BB146 BB144 BB141">
    <cfRule type="cellIs" dxfId="20177" priority="3177" operator="lessThan">
      <formula>0</formula>
    </cfRule>
    <cfRule type="cellIs" dxfId="20176" priority="3178" operator="lessThan">
      <formula>-105575</formula>
    </cfRule>
  </conditionalFormatting>
  <conditionalFormatting sqref="BB146 BB144 BB141">
    <cfRule type="cellIs" dxfId="20175" priority="3175" operator="lessThan">
      <formula>0</formula>
    </cfRule>
    <cfRule type="cellIs" dxfId="20174" priority="3176" operator="lessThan">
      <formula>-105575</formula>
    </cfRule>
  </conditionalFormatting>
  <conditionalFormatting sqref="BB140 BB145 BB142:BB143 BB137:BB138">
    <cfRule type="cellIs" dxfId="20173" priority="3173" operator="lessThan">
      <formula>0</formula>
    </cfRule>
    <cfRule type="cellIs" dxfId="20172" priority="3174" operator="lessThan">
      <formula>-105575</formula>
    </cfRule>
  </conditionalFormatting>
  <conditionalFormatting sqref="BB149">
    <cfRule type="cellIs" dxfId="20171" priority="3171" operator="lessThan">
      <formula>0</formula>
    </cfRule>
    <cfRule type="cellIs" dxfId="20170" priority="3172" operator="lessThan">
      <formula>-105575</formula>
    </cfRule>
  </conditionalFormatting>
  <conditionalFormatting sqref="BB94:BB98 BB86:BB87 BB89:BB91 BB141:BB149 BB124:BB133 BB107:BB110 BB112:BB117 BB119:BB122 BB135:BB138 BB101:BB104 BB80:BB84">
    <cfRule type="cellIs" dxfId="20169" priority="3169" operator="lessThan">
      <formula>0</formula>
    </cfRule>
    <cfRule type="cellIs" dxfId="20168"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0167" priority="3167" operator="lessThan">
      <formula>0</formula>
    </cfRule>
    <cfRule type="cellIs" dxfId="20166" priority="3168" operator="lessThan">
      <formula>-105575</formula>
    </cfRule>
  </conditionalFormatting>
  <conditionalFormatting sqref="BB41">
    <cfRule type="cellIs" dxfId="20165" priority="3165" operator="lessThan">
      <formula>0</formula>
    </cfRule>
    <cfRule type="cellIs" dxfId="20164" priority="3166" operator="lessThan">
      <formula>-105575</formula>
    </cfRule>
  </conditionalFormatting>
  <conditionalFormatting sqref="BB152:BB155">
    <cfRule type="cellIs" dxfId="20163" priority="3163" operator="lessThan">
      <formula>0</formula>
    </cfRule>
    <cfRule type="cellIs" dxfId="20162" priority="3164" operator="lessThan">
      <formula>-105575</formula>
    </cfRule>
  </conditionalFormatting>
  <conditionalFormatting sqref="BB152:BB155">
    <cfRule type="cellIs" dxfId="20161" priority="3161" operator="lessThan">
      <formula>0</formula>
    </cfRule>
    <cfRule type="cellIs" dxfId="20160" priority="3162" operator="lessThan">
      <formula>-105575</formula>
    </cfRule>
  </conditionalFormatting>
  <conditionalFormatting sqref="BB152:BB155">
    <cfRule type="cellIs" dxfId="20159" priority="3159" operator="lessThan">
      <formula>0</formula>
    </cfRule>
    <cfRule type="cellIs" dxfId="20158" priority="3160" operator="lessThan">
      <formula>-105575</formula>
    </cfRule>
  </conditionalFormatting>
  <conditionalFormatting sqref="BB157:BB158">
    <cfRule type="cellIs" dxfId="20157" priority="3157" operator="lessThan">
      <formula>0</formula>
    </cfRule>
    <cfRule type="cellIs" dxfId="20156" priority="3158" operator="lessThan">
      <formula>-105575</formula>
    </cfRule>
  </conditionalFormatting>
  <conditionalFormatting sqref="BB157:BB158">
    <cfRule type="cellIs" dxfId="20155" priority="3155" operator="lessThan">
      <formula>0</formula>
    </cfRule>
    <cfRule type="cellIs" dxfId="20154" priority="3156" operator="lessThan">
      <formula>-105575</formula>
    </cfRule>
  </conditionalFormatting>
  <conditionalFormatting sqref="BB157:BB158">
    <cfRule type="cellIs" dxfId="20153" priority="3153" operator="lessThan">
      <formula>0</formula>
    </cfRule>
    <cfRule type="cellIs" dxfId="20152" priority="3154" operator="lessThan">
      <formula>-105575</formula>
    </cfRule>
  </conditionalFormatting>
  <conditionalFormatting sqref="BB160:BB161">
    <cfRule type="cellIs" dxfId="20151" priority="3151" operator="lessThan">
      <formula>0</formula>
    </cfRule>
    <cfRule type="cellIs" dxfId="20150" priority="3152" operator="lessThan">
      <formula>-105575</formula>
    </cfRule>
  </conditionalFormatting>
  <conditionalFormatting sqref="BB160:BB161">
    <cfRule type="cellIs" dxfId="20149" priority="3149" operator="lessThan">
      <formula>0</formula>
    </cfRule>
    <cfRule type="cellIs" dxfId="20148" priority="3150" operator="lessThan">
      <formula>-105575</formula>
    </cfRule>
  </conditionalFormatting>
  <conditionalFormatting sqref="BB160:BB161">
    <cfRule type="cellIs" dxfId="20147" priority="3147" operator="lessThan">
      <formula>0</formula>
    </cfRule>
    <cfRule type="cellIs" dxfId="20146" priority="3148" operator="lessThan">
      <formula>-105575</formula>
    </cfRule>
  </conditionalFormatting>
  <conditionalFormatting sqref="BB164:BB167">
    <cfRule type="cellIs" dxfId="20145" priority="3145" operator="lessThan">
      <formula>0</formula>
    </cfRule>
    <cfRule type="cellIs" dxfId="20144" priority="3146" operator="lessThan">
      <formula>-105575</formula>
    </cfRule>
  </conditionalFormatting>
  <conditionalFormatting sqref="BB164:BB167">
    <cfRule type="cellIs" dxfId="20143" priority="3143" operator="lessThan">
      <formula>0</formula>
    </cfRule>
    <cfRule type="cellIs" dxfId="20142" priority="3144" operator="lessThan">
      <formula>-105575</formula>
    </cfRule>
  </conditionalFormatting>
  <conditionalFormatting sqref="BB164:BB167">
    <cfRule type="cellIs" dxfId="20141" priority="3141" operator="lessThan">
      <formula>0</formula>
    </cfRule>
    <cfRule type="cellIs" dxfId="20140" priority="3142" operator="lessThan">
      <formula>-105575</formula>
    </cfRule>
  </conditionalFormatting>
  <conditionalFormatting sqref="BB169:BB177">
    <cfRule type="cellIs" dxfId="20139" priority="3139" operator="lessThan">
      <formula>0</formula>
    </cfRule>
    <cfRule type="cellIs" dxfId="20138" priority="3140" operator="lessThan">
      <formula>-105575</formula>
    </cfRule>
  </conditionalFormatting>
  <conditionalFormatting sqref="BB169:BB177">
    <cfRule type="cellIs" dxfId="20137" priority="3137" operator="lessThan">
      <formula>0</formula>
    </cfRule>
    <cfRule type="cellIs" dxfId="20136" priority="3138" operator="lessThan">
      <formula>-105575</formula>
    </cfRule>
  </conditionalFormatting>
  <conditionalFormatting sqref="BB169:BB177">
    <cfRule type="cellIs" dxfId="20135" priority="3135" operator="lessThan">
      <formula>0</formula>
    </cfRule>
    <cfRule type="cellIs" dxfId="20134" priority="3136" operator="lessThan">
      <formula>-105575</formula>
    </cfRule>
  </conditionalFormatting>
  <conditionalFormatting sqref="BB179:BB180">
    <cfRule type="cellIs" dxfId="20133" priority="3133" operator="lessThan">
      <formula>0</formula>
    </cfRule>
    <cfRule type="cellIs" dxfId="20132" priority="3134" operator="lessThan">
      <formula>-105575</formula>
    </cfRule>
  </conditionalFormatting>
  <conditionalFormatting sqref="BB179:BB180">
    <cfRule type="cellIs" dxfId="20131" priority="3131" operator="lessThan">
      <formula>0</formula>
    </cfRule>
    <cfRule type="cellIs" dxfId="20130" priority="3132" operator="lessThan">
      <formula>-105575</formula>
    </cfRule>
  </conditionalFormatting>
  <conditionalFormatting sqref="BB179:BB180">
    <cfRule type="cellIs" dxfId="20129" priority="3129" operator="lessThan">
      <formula>0</formula>
    </cfRule>
    <cfRule type="cellIs" dxfId="20128" priority="3130" operator="lessThan">
      <formula>-105575</formula>
    </cfRule>
  </conditionalFormatting>
  <conditionalFormatting sqref="BB183:BB189">
    <cfRule type="cellIs" dxfId="20127" priority="3127" operator="lessThan">
      <formula>0</formula>
    </cfRule>
    <cfRule type="cellIs" dxfId="20126" priority="3128" operator="lessThan">
      <formula>-105575</formula>
    </cfRule>
  </conditionalFormatting>
  <conditionalFormatting sqref="BB183:BB189">
    <cfRule type="cellIs" dxfId="20125" priority="3125" operator="lessThan">
      <formula>0</formula>
    </cfRule>
    <cfRule type="cellIs" dxfId="20124" priority="3126" operator="lessThan">
      <formula>-105575</formula>
    </cfRule>
  </conditionalFormatting>
  <conditionalFormatting sqref="BB183:BB189">
    <cfRule type="cellIs" dxfId="20123" priority="3123" operator="lessThan">
      <formula>0</formula>
    </cfRule>
    <cfRule type="cellIs" dxfId="20122" priority="3124" operator="lessThan">
      <formula>-105575</formula>
    </cfRule>
  </conditionalFormatting>
  <conditionalFormatting sqref="BB191:BB192">
    <cfRule type="cellIs" dxfId="20121" priority="3121" operator="lessThan">
      <formula>0</formula>
    </cfRule>
    <cfRule type="cellIs" dxfId="20120" priority="3122" operator="lessThan">
      <formula>-105575</formula>
    </cfRule>
  </conditionalFormatting>
  <conditionalFormatting sqref="BB191:BB192">
    <cfRule type="cellIs" dxfId="20119" priority="3119" operator="lessThan">
      <formula>0</formula>
    </cfRule>
    <cfRule type="cellIs" dxfId="20118" priority="3120" operator="lessThan">
      <formula>-105575</formula>
    </cfRule>
  </conditionalFormatting>
  <conditionalFormatting sqref="BB191:BB192">
    <cfRule type="cellIs" dxfId="20117" priority="3117" operator="lessThan">
      <formula>0</formula>
    </cfRule>
    <cfRule type="cellIs" dxfId="20116" priority="3118" operator="lessThan">
      <formula>-105575</formula>
    </cfRule>
  </conditionalFormatting>
  <conditionalFormatting sqref="BB194:BB195">
    <cfRule type="cellIs" dxfId="20115" priority="3115" operator="lessThan">
      <formula>0</formula>
    </cfRule>
    <cfRule type="cellIs" dxfId="20114" priority="3116" operator="lessThan">
      <formula>-105575</formula>
    </cfRule>
  </conditionalFormatting>
  <conditionalFormatting sqref="BB194:BB195">
    <cfRule type="cellIs" dxfId="20113" priority="3113" operator="lessThan">
      <formula>0</formula>
    </cfRule>
    <cfRule type="cellIs" dxfId="20112" priority="3114" operator="lessThan">
      <formula>-105575</formula>
    </cfRule>
  </conditionalFormatting>
  <conditionalFormatting sqref="BB194:BB195">
    <cfRule type="cellIs" dxfId="20111" priority="3111" operator="lessThan">
      <formula>0</formula>
    </cfRule>
    <cfRule type="cellIs" dxfId="20110" priority="3112" operator="lessThan">
      <formula>-105575</formula>
    </cfRule>
  </conditionalFormatting>
  <conditionalFormatting sqref="BB199:BB202">
    <cfRule type="cellIs" dxfId="20109" priority="3109" operator="lessThan">
      <formula>0</formula>
    </cfRule>
    <cfRule type="cellIs" dxfId="20108" priority="3110" operator="lessThan">
      <formula>-105575</formula>
    </cfRule>
  </conditionalFormatting>
  <conditionalFormatting sqref="BB199:BB202">
    <cfRule type="cellIs" dxfId="20107" priority="3107" operator="lessThan">
      <formula>0</formula>
    </cfRule>
    <cfRule type="cellIs" dxfId="20106" priority="3108" operator="lessThan">
      <formula>-105575</formula>
    </cfRule>
  </conditionalFormatting>
  <conditionalFormatting sqref="BB199:BB202">
    <cfRule type="cellIs" dxfId="20105" priority="3105" operator="lessThan">
      <formula>0</formula>
    </cfRule>
    <cfRule type="cellIs" dxfId="20104" priority="3106" operator="lessThan">
      <formula>-105575</formula>
    </cfRule>
  </conditionalFormatting>
  <conditionalFormatting sqref="BB204:BB208">
    <cfRule type="cellIs" dxfId="20103" priority="3103" operator="lessThan">
      <formula>0</formula>
    </cfRule>
    <cfRule type="cellIs" dxfId="20102" priority="3104" operator="lessThan">
      <formula>-105575</formula>
    </cfRule>
  </conditionalFormatting>
  <conditionalFormatting sqref="BB204:BB208">
    <cfRule type="cellIs" dxfId="20101" priority="3101" operator="lessThan">
      <formula>0</formula>
    </cfRule>
    <cfRule type="cellIs" dxfId="20100" priority="3102" operator="lessThan">
      <formula>-105575</formula>
    </cfRule>
  </conditionalFormatting>
  <conditionalFormatting sqref="BB204:BB208">
    <cfRule type="cellIs" dxfId="20099" priority="3099" operator="lessThan">
      <formula>0</formula>
    </cfRule>
    <cfRule type="cellIs" dxfId="20098" priority="3100" operator="lessThan">
      <formula>-105575</formula>
    </cfRule>
  </conditionalFormatting>
  <conditionalFormatting sqref="BB210:BB211">
    <cfRule type="cellIs" dxfId="20097" priority="3097" operator="lessThan">
      <formula>0</formula>
    </cfRule>
    <cfRule type="cellIs" dxfId="20096" priority="3098" operator="lessThan">
      <formula>-105575</formula>
    </cfRule>
  </conditionalFormatting>
  <conditionalFormatting sqref="BB210:BB211">
    <cfRule type="cellIs" dxfId="20095" priority="3095" operator="lessThan">
      <formula>0</formula>
    </cfRule>
    <cfRule type="cellIs" dxfId="20094" priority="3096" operator="lessThan">
      <formula>-105575</formula>
    </cfRule>
  </conditionalFormatting>
  <conditionalFormatting sqref="BB210:BB211">
    <cfRule type="cellIs" dxfId="20093" priority="3093" operator="lessThan">
      <formula>0</formula>
    </cfRule>
    <cfRule type="cellIs" dxfId="20092" priority="3094" operator="lessThan">
      <formula>-105575</formula>
    </cfRule>
  </conditionalFormatting>
  <conditionalFormatting sqref="BB214:BB219">
    <cfRule type="cellIs" dxfId="20091" priority="3091" operator="lessThan">
      <formula>0</formula>
    </cfRule>
    <cfRule type="cellIs" dxfId="20090" priority="3092" operator="lessThan">
      <formula>-105575</formula>
    </cfRule>
  </conditionalFormatting>
  <conditionalFormatting sqref="BB214:BB219">
    <cfRule type="cellIs" dxfId="20089" priority="3089" operator="lessThan">
      <formula>0</formula>
    </cfRule>
    <cfRule type="cellIs" dxfId="20088" priority="3090" operator="lessThan">
      <formula>-105575</formula>
    </cfRule>
  </conditionalFormatting>
  <conditionalFormatting sqref="BB214:BB219">
    <cfRule type="cellIs" dxfId="20087" priority="3087" operator="lessThan">
      <formula>0</formula>
    </cfRule>
    <cfRule type="cellIs" dxfId="20086" priority="3088" operator="lessThan">
      <formula>-105575</formula>
    </cfRule>
  </conditionalFormatting>
  <conditionalFormatting sqref="BB222:BB224">
    <cfRule type="cellIs" dxfId="20085" priority="3085" operator="lessThan">
      <formula>0</formula>
    </cfRule>
    <cfRule type="cellIs" dxfId="20084" priority="3086" operator="lessThan">
      <formula>-105575</formula>
    </cfRule>
  </conditionalFormatting>
  <conditionalFormatting sqref="BB222:BB224">
    <cfRule type="cellIs" dxfId="20083" priority="3083" operator="lessThan">
      <formula>0</formula>
    </cfRule>
    <cfRule type="cellIs" dxfId="20082" priority="3084" operator="lessThan">
      <formula>-105575</formula>
    </cfRule>
  </conditionalFormatting>
  <conditionalFormatting sqref="BB222:BB224">
    <cfRule type="cellIs" dxfId="20081" priority="3081" operator="lessThan">
      <formula>0</formula>
    </cfRule>
    <cfRule type="cellIs" dxfId="20080" priority="3082" operator="lessThan">
      <formula>-105575</formula>
    </cfRule>
  </conditionalFormatting>
  <conditionalFormatting sqref="BB227:BB230">
    <cfRule type="cellIs" dxfId="20079" priority="3079" operator="lessThan">
      <formula>0</formula>
    </cfRule>
    <cfRule type="cellIs" dxfId="20078" priority="3080" operator="lessThan">
      <formula>-105575</formula>
    </cfRule>
  </conditionalFormatting>
  <conditionalFormatting sqref="BB227:BB230">
    <cfRule type="cellIs" dxfId="20077" priority="3077" operator="lessThan">
      <formula>0</formula>
    </cfRule>
    <cfRule type="cellIs" dxfId="20076" priority="3078" operator="lessThan">
      <formula>-105575</formula>
    </cfRule>
  </conditionalFormatting>
  <conditionalFormatting sqref="BB227:BB230">
    <cfRule type="cellIs" dxfId="20075" priority="3075" operator="lessThan">
      <formula>0</formula>
    </cfRule>
    <cfRule type="cellIs" dxfId="20074" priority="3076" operator="lessThan">
      <formula>-105575</formula>
    </cfRule>
  </conditionalFormatting>
  <conditionalFormatting sqref="BB246:BB249">
    <cfRule type="cellIs" dxfId="20073" priority="3073" operator="lessThan">
      <formula>0</formula>
    </cfRule>
    <cfRule type="cellIs" dxfId="20072" priority="3074" operator="lessThan">
      <formula>-105575</formula>
    </cfRule>
  </conditionalFormatting>
  <conditionalFormatting sqref="BB246:BB249">
    <cfRule type="cellIs" dxfId="20071" priority="3071" operator="lessThan">
      <formula>0</formula>
    </cfRule>
    <cfRule type="cellIs" dxfId="20070" priority="3072" operator="lessThan">
      <formula>-105575</formula>
    </cfRule>
  </conditionalFormatting>
  <conditionalFormatting sqref="BB246:BB249">
    <cfRule type="cellIs" dxfId="20069" priority="3069" operator="lessThan">
      <formula>0</formula>
    </cfRule>
    <cfRule type="cellIs" dxfId="20068" priority="3070" operator="lessThan">
      <formula>-105575</formula>
    </cfRule>
  </conditionalFormatting>
  <conditionalFormatting sqref="BB246:BB249">
    <cfRule type="cellIs" dxfId="20067" priority="3067" operator="lessThan">
      <formula>0</formula>
    </cfRule>
    <cfRule type="cellIs" dxfId="20066" priority="3068" operator="lessThan">
      <formula>-105575</formula>
    </cfRule>
  </conditionalFormatting>
  <conditionalFormatting sqref="BB246:BB249">
    <cfRule type="cellIs" dxfId="20065" priority="3065" operator="lessThan">
      <formula>0</formula>
    </cfRule>
    <cfRule type="cellIs" dxfId="20064" priority="3066" operator="lessThan">
      <formula>-105575</formula>
    </cfRule>
  </conditionalFormatting>
  <conditionalFormatting sqref="BB246:BB249">
    <cfRule type="cellIs" dxfId="20063" priority="3063" operator="lessThan">
      <formula>0</formula>
    </cfRule>
    <cfRule type="cellIs" dxfId="20062" priority="3064" operator="lessThan">
      <formula>-105575</formula>
    </cfRule>
  </conditionalFormatting>
  <conditionalFormatting sqref="BB246:BB249">
    <cfRule type="cellIs" dxfId="20061" priority="3061" operator="lessThan">
      <formula>0</formula>
    </cfRule>
    <cfRule type="cellIs" dxfId="20060" priority="3062" operator="lessThan">
      <formula>-105575</formula>
    </cfRule>
  </conditionalFormatting>
  <conditionalFormatting sqref="BB246:BB249">
    <cfRule type="cellIs" dxfId="20059" priority="3059" operator="lessThan">
      <formula>0</formula>
    </cfRule>
    <cfRule type="cellIs" dxfId="20058" priority="3060" operator="lessThan">
      <formula>-105575</formula>
    </cfRule>
  </conditionalFormatting>
  <conditionalFormatting sqref="BB246:BB249">
    <cfRule type="cellIs" dxfId="20057" priority="3057" operator="lessThan">
      <formula>0</formula>
    </cfRule>
    <cfRule type="cellIs" dxfId="20056" priority="3058" operator="lessThan">
      <formula>-105575</formula>
    </cfRule>
  </conditionalFormatting>
  <conditionalFormatting sqref="BB251:BB253">
    <cfRule type="cellIs" dxfId="20055" priority="3055" operator="lessThan">
      <formula>0</formula>
    </cfRule>
    <cfRule type="cellIs" dxfId="20054" priority="3056" operator="lessThan">
      <formula>-105575</formula>
    </cfRule>
  </conditionalFormatting>
  <conditionalFormatting sqref="BB251:BB253">
    <cfRule type="cellIs" dxfId="20053" priority="3053" operator="lessThan">
      <formula>0</formula>
    </cfRule>
    <cfRule type="cellIs" dxfId="20052" priority="3054" operator="lessThan">
      <formula>-105575</formula>
    </cfRule>
  </conditionalFormatting>
  <conditionalFormatting sqref="BB251:BB253">
    <cfRule type="cellIs" dxfId="20051" priority="3051" operator="lessThan">
      <formula>0</formula>
    </cfRule>
    <cfRule type="cellIs" dxfId="20050" priority="3052" operator="lessThan">
      <formula>-105575</formula>
    </cfRule>
  </conditionalFormatting>
  <conditionalFormatting sqref="BB251:BB253">
    <cfRule type="cellIs" dxfId="20049" priority="3049" operator="lessThan">
      <formula>0</formula>
    </cfRule>
    <cfRule type="cellIs" dxfId="20048" priority="3050" operator="lessThan">
      <formula>-105575</formula>
    </cfRule>
  </conditionalFormatting>
  <conditionalFormatting sqref="BB251:BB253">
    <cfRule type="cellIs" dxfId="20047" priority="3047" operator="lessThan">
      <formula>0</formula>
    </cfRule>
    <cfRule type="cellIs" dxfId="20046" priority="3048" operator="lessThan">
      <formula>-105575</formula>
    </cfRule>
  </conditionalFormatting>
  <conditionalFormatting sqref="BB251:BB253">
    <cfRule type="cellIs" dxfId="20045" priority="3045" operator="lessThan">
      <formula>0</formula>
    </cfRule>
    <cfRule type="cellIs" dxfId="20044" priority="3046" operator="lessThan">
      <formula>-105575</formula>
    </cfRule>
  </conditionalFormatting>
  <conditionalFormatting sqref="BB251:BB253">
    <cfRule type="cellIs" dxfId="20043" priority="3043" operator="lessThan">
      <formula>0</formula>
    </cfRule>
    <cfRule type="cellIs" dxfId="20042" priority="3044" operator="lessThan">
      <formula>-105575</formula>
    </cfRule>
  </conditionalFormatting>
  <conditionalFormatting sqref="BB251:BB253">
    <cfRule type="cellIs" dxfId="20041" priority="3041" operator="lessThan">
      <formula>0</formula>
    </cfRule>
    <cfRule type="cellIs" dxfId="20040" priority="3042" operator="lessThan">
      <formula>-105575</formula>
    </cfRule>
  </conditionalFormatting>
  <conditionalFormatting sqref="BB251:BB253">
    <cfRule type="cellIs" dxfId="20039" priority="3039" operator="lessThan">
      <formula>0</formula>
    </cfRule>
    <cfRule type="cellIs" dxfId="20038" priority="3040" operator="lessThan">
      <formula>-105575</formula>
    </cfRule>
  </conditionalFormatting>
  <conditionalFormatting sqref="BB255:BB257">
    <cfRule type="cellIs" dxfId="20037" priority="3037" operator="lessThan">
      <formula>0</formula>
    </cfRule>
    <cfRule type="cellIs" dxfId="20036" priority="3038" operator="lessThan">
      <formula>-105575</formula>
    </cfRule>
  </conditionalFormatting>
  <conditionalFormatting sqref="BB255:BB257">
    <cfRule type="cellIs" dxfId="20035" priority="3035" operator="lessThan">
      <formula>0</formula>
    </cfRule>
    <cfRule type="cellIs" dxfId="20034" priority="3036" operator="lessThan">
      <formula>-105575</formula>
    </cfRule>
  </conditionalFormatting>
  <conditionalFormatting sqref="BB255:BB257">
    <cfRule type="cellIs" dxfId="20033" priority="3033" operator="lessThan">
      <formula>0</formula>
    </cfRule>
    <cfRule type="cellIs" dxfId="20032" priority="3034" operator="lessThan">
      <formula>-105575</formula>
    </cfRule>
  </conditionalFormatting>
  <conditionalFormatting sqref="BB255:BB257">
    <cfRule type="cellIs" dxfId="20031" priority="3031" operator="lessThan">
      <formula>0</formula>
    </cfRule>
    <cfRule type="cellIs" dxfId="20030" priority="3032" operator="lessThan">
      <formula>-105575</formula>
    </cfRule>
  </conditionalFormatting>
  <conditionalFormatting sqref="BB255:BB257">
    <cfRule type="cellIs" dxfId="20029" priority="3029" operator="lessThan">
      <formula>0</formula>
    </cfRule>
    <cfRule type="cellIs" dxfId="20028" priority="3030" operator="lessThan">
      <formula>-105575</formula>
    </cfRule>
  </conditionalFormatting>
  <conditionalFormatting sqref="BB255:BB257">
    <cfRule type="cellIs" dxfId="20027" priority="3027" operator="lessThan">
      <formula>0</formula>
    </cfRule>
    <cfRule type="cellIs" dxfId="20026" priority="3028" operator="lessThan">
      <formula>-105575</formula>
    </cfRule>
  </conditionalFormatting>
  <conditionalFormatting sqref="BB255:BB257">
    <cfRule type="cellIs" dxfId="20025" priority="3025" operator="lessThan">
      <formula>0</formula>
    </cfRule>
    <cfRule type="cellIs" dxfId="20024" priority="3026" operator="lessThan">
      <formula>-105575</formula>
    </cfRule>
  </conditionalFormatting>
  <conditionalFormatting sqref="BB255:BB257">
    <cfRule type="cellIs" dxfId="20023" priority="3023" operator="lessThan">
      <formula>0</formula>
    </cfRule>
    <cfRule type="cellIs" dxfId="20022" priority="3024" operator="lessThan">
      <formula>-105575</formula>
    </cfRule>
  </conditionalFormatting>
  <conditionalFormatting sqref="BB255:BB257">
    <cfRule type="cellIs" dxfId="20021" priority="3021" operator="lessThan">
      <formula>0</formula>
    </cfRule>
    <cfRule type="cellIs" dxfId="20020" priority="3022" operator="lessThan">
      <formula>-105575</formula>
    </cfRule>
  </conditionalFormatting>
  <conditionalFormatting sqref="BB260:BB262">
    <cfRule type="cellIs" dxfId="20019" priority="3019" operator="lessThan">
      <formula>0</formula>
    </cfRule>
    <cfRule type="cellIs" dxfId="20018" priority="3020" operator="lessThan">
      <formula>-105575</formula>
    </cfRule>
  </conditionalFormatting>
  <conditionalFormatting sqref="BB260:BB262">
    <cfRule type="cellIs" dxfId="20017" priority="3017" operator="lessThan">
      <formula>0</formula>
    </cfRule>
    <cfRule type="cellIs" dxfId="20016" priority="3018" operator="lessThan">
      <formula>-105575</formula>
    </cfRule>
  </conditionalFormatting>
  <conditionalFormatting sqref="BB260:BB262">
    <cfRule type="cellIs" dxfId="20015" priority="3015" operator="lessThan">
      <formula>0</formula>
    </cfRule>
    <cfRule type="cellIs" dxfId="20014" priority="3016" operator="lessThan">
      <formula>-105575</formula>
    </cfRule>
  </conditionalFormatting>
  <conditionalFormatting sqref="BB260:BB262">
    <cfRule type="cellIs" dxfId="20013" priority="3013" operator="lessThan">
      <formula>0</formula>
    </cfRule>
    <cfRule type="cellIs" dxfId="20012" priority="3014" operator="lessThan">
      <formula>-105575</formula>
    </cfRule>
  </conditionalFormatting>
  <conditionalFormatting sqref="BB260:BB262">
    <cfRule type="cellIs" dxfId="20011" priority="3011" operator="lessThan">
      <formula>0</formula>
    </cfRule>
    <cfRule type="cellIs" dxfId="20010" priority="3012" operator="lessThan">
      <formula>-105575</formula>
    </cfRule>
  </conditionalFormatting>
  <conditionalFormatting sqref="BB260:BB262">
    <cfRule type="cellIs" dxfId="20009" priority="3009" operator="lessThan">
      <formula>0</formula>
    </cfRule>
    <cfRule type="cellIs" dxfId="20008" priority="3010" operator="lessThan">
      <formula>-105575</formula>
    </cfRule>
  </conditionalFormatting>
  <conditionalFormatting sqref="BB260:BB262">
    <cfRule type="cellIs" dxfId="20007" priority="3007" operator="lessThan">
      <formula>0</formula>
    </cfRule>
    <cfRule type="cellIs" dxfId="20006" priority="3008" operator="lessThan">
      <formula>-105575</formula>
    </cfRule>
  </conditionalFormatting>
  <conditionalFormatting sqref="BB260:BB262">
    <cfRule type="cellIs" dxfId="20005" priority="3005" operator="lessThan">
      <formula>0</formula>
    </cfRule>
    <cfRule type="cellIs" dxfId="20004" priority="3006" operator="lessThan">
      <formula>-105575</formula>
    </cfRule>
  </conditionalFormatting>
  <conditionalFormatting sqref="BB260:BB262">
    <cfRule type="cellIs" dxfId="20003" priority="3003" operator="lessThan">
      <formula>0</formula>
    </cfRule>
    <cfRule type="cellIs" dxfId="20002" priority="3004" operator="lessThan">
      <formula>-105575</formula>
    </cfRule>
  </conditionalFormatting>
  <conditionalFormatting sqref="BB264:BB267">
    <cfRule type="cellIs" dxfId="20001" priority="3001" operator="lessThan">
      <formula>0</formula>
    </cfRule>
    <cfRule type="cellIs" dxfId="20000" priority="3002" operator="lessThan">
      <formula>-105575</formula>
    </cfRule>
  </conditionalFormatting>
  <conditionalFormatting sqref="BB264:BB267">
    <cfRule type="cellIs" dxfId="19999" priority="2999" operator="lessThan">
      <formula>0</formula>
    </cfRule>
    <cfRule type="cellIs" dxfId="19998" priority="3000" operator="lessThan">
      <formula>-105575</formula>
    </cfRule>
  </conditionalFormatting>
  <conditionalFormatting sqref="BB264:BB267">
    <cfRule type="cellIs" dxfId="19997" priority="2997" operator="lessThan">
      <formula>0</formula>
    </cfRule>
    <cfRule type="cellIs" dxfId="19996" priority="2998" operator="lessThan">
      <formula>-105575</formula>
    </cfRule>
  </conditionalFormatting>
  <conditionalFormatting sqref="BB264:BB267">
    <cfRule type="cellIs" dxfId="19995" priority="2995" operator="lessThan">
      <formula>0</formula>
    </cfRule>
    <cfRule type="cellIs" dxfId="19994" priority="2996" operator="lessThan">
      <formula>-105575</formula>
    </cfRule>
  </conditionalFormatting>
  <conditionalFormatting sqref="BB264:BB267">
    <cfRule type="cellIs" dxfId="19993" priority="2993" operator="lessThan">
      <formula>0</formula>
    </cfRule>
    <cfRule type="cellIs" dxfId="19992" priority="2994" operator="lessThan">
      <formula>-105575</formula>
    </cfRule>
  </conditionalFormatting>
  <conditionalFormatting sqref="BB264:BB267">
    <cfRule type="cellIs" dxfId="19991" priority="2991" operator="lessThan">
      <formula>0</formula>
    </cfRule>
    <cfRule type="cellIs" dxfId="19990" priority="2992" operator="lessThan">
      <formula>-105575</formula>
    </cfRule>
  </conditionalFormatting>
  <conditionalFormatting sqref="BB264:BB267">
    <cfRule type="cellIs" dxfId="19989" priority="2989" operator="lessThan">
      <formula>0</formula>
    </cfRule>
    <cfRule type="cellIs" dxfId="19988" priority="2990" operator="lessThan">
      <formula>-105575</formula>
    </cfRule>
  </conditionalFormatting>
  <conditionalFormatting sqref="BB264:BB267">
    <cfRule type="cellIs" dxfId="19987" priority="2987" operator="lessThan">
      <formula>0</formula>
    </cfRule>
    <cfRule type="cellIs" dxfId="19986" priority="2988" operator="lessThan">
      <formula>-105575</formula>
    </cfRule>
  </conditionalFormatting>
  <conditionalFormatting sqref="BB264:BB267">
    <cfRule type="cellIs" dxfId="19985" priority="2985" operator="lessThan">
      <formula>0</formula>
    </cfRule>
    <cfRule type="cellIs" dxfId="19984" priority="2986" operator="lessThan">
      <formula>-105575</formula>
    </cfRule>
  </conditionalFormatting>
  <conditionalFormatting sqref="BB270:BB272">
    <cfRule type="cellIs" dxfId="19983" priority="2983" operator="lessThan">
      <formula>0</formula>
    </cfRule>
    <cfRule type="cellIs" dxfId="19982" priority="2984" operator="lessThan">
      <formula>-105575</formula>
    </cfRule>
  </conditionalFormatting>
  <conditionalFormatting sqref="BB270:BB272">
    <cfRule type="cellIs" dxfId="19981" priority="2981" operator="lessThan">
      <formula>0</formula>
    </cfRule>
    <cfRule type="cellIs" dxfId="19980" priority="2982" operator="lessThan">
      <formula>-105575</formula>
    </cfRule>
  </conditionalFormatting>
  <conditionalFormatting sqref="BB270:BB272">
    <cfRule type="cellIs" dxfId="19979" priority="2979" operator="lessThan">
      <formula>0</formula>
    </cfRule>
    <cfRule type="cellIs" dxfId="19978" priority="2980" operator="lessThan">
      <formula>-105575</formula>
    </cfRule>
  </conditionalFormatting>
  <conditionalFormatting sqref="BB270:BB272">
    <cfRule type="cellIs" dxfId="19977" priority="2977" operator="lessThan">
      <formula>0</formula>
    </cfRule>
    <cfRule type="cellIs" dxfId="19976" priority="2978" operator="lessThan">
      <formula>-105575</formula>
    </cfRule>
  </conditionalFormatting>
  <conditionalFormatting sqref="BB270:BB272">
    <cfRule type="cellIs" dxfId="19975" priority="2975" operator="lessThan">
      <formula>0</formula>
    </cfRule>
    <cfRule type="cellIs" dxfId="19974" priority="2976" operator="lessThan">
      <formula>-105575</formula>
    </cfRule>
  </conditionalFormatting>
  <conditionalFormatting sqref="BB270:BB272">
    <cfRule type="cellIs" dxfId="19973" priority="2973" operator="lessThan">
      <formula>0</formula>
    </cfRule>
    <cfRule type="cellIs" dxfId="19972" priority="2974" operator="lessThan">
      <formula>-105575</formula>
    </cfRule>
  </conditionalFormatting>
  <conditionalFormatting sqref="BB270:BB272">
    <cfRule type="cellIs" dxfId="19971" priority="2971" operator="lessThan">
      <formula>0</formula>
    </cfRule>
    <cfRule type="cellIs" dxfId="19970" priority="2972" operator="lessThan">
      <formula>-105575</formula>
    </cfRule>
  </conditionalFormatting>
  <conditionalFormatting sqref="BB270:BB272">
    <cfRule type="cellIs" dxfId="19969" priority="2969" operator="lessThan">
      <formula>0</formula>
    </cfRule>
    <cfRule type="cellIs" dxfId="19968" priority="2970" operator="lessThan">
      <formula>-105575</formula>
    </cfRule>
  </conditionalFormatting>
  <conditionalFormatting sqref="BB270:BB272">
    <cfRule type="cellIs" dxfId="19967" priority="2967" operator="lessThan">
      <formula>0</formula>
    </cfRule>
    <cfRule type="cellIs" dxfId="19966" priority="2968" operator="lessThan">
      <formula>-105575</formula>
    </cfRule>
  </conditionalFormatting>
  <conditionalFormatting sqref="BB274:BB275">
    <cfRule type="cellIs" dxfId="19965" priority="2965" operator="lessThan">
      <formula>0</formula>
    </cfRule>
    <cfRule type="cellIs" dxfId="19964" priority="2966" operator="lessThan">
      <formula>-105575</formula>
    </cfRule>
  </conditionalFormatting>
  <conditionalFormatting sqref="BB274:BB275">
    <cfRule type="cellIs" dxfId="19963" priority="2963" operator="lessThan">
      <formula>0</formula>
    </cfRule>
    <cfRule type="cellIs" dxfId="19962" priority="2964" operator="lessThan">
      <formula>-105575</formula>
    </cfRule>
  </conditionalFormatting>
  <conditionalFormatting sqref="BB274:BB275">
    <cfRule type="cellIs" dxfId="19961" priority="2961" operator="lessThan">
      <formula>0</formula>
    </cfRule>
    <cfRule type="cellIs" dxfId="19960" priority="2962" operator="lessThan">
      <formula>-105575</formula>
    </cfRule>
  </conditionalFormatting>
  <conditionalFormatting sqref="BB274:BB275">
    <cfRule type="cellIs" dxfId="19959" priority="2959" operator="lessThan">
      <formula>0</formula>
    </cfRule>
    <cfRule type="cellIs" dxfId="19958" priority="2960" operator="lessThan">
      <formula>-105575</formula>
    </cfRule>
  </conditionalFormatting>
  <conditionalFormatting sqref="BB274:BB275">
    <cfRule type="cellIs" dxfId="19957" priority="2957" operator="lessThan">
      <formula>0</formula>
    </cfRule>
    <cfRule type="cellIs" dxfId="19956" priority="2958" operator="lessThan">
      <formula>-105575</formula>
    </cfRule>
  </conditionalFormatting>
  <conditionalFormatting sqref="BB274:BB275">
    <cfRule type="cellIs" dxfId="19955" priority="2955" operator="lessThan">
      <formula>0</formula>
    </cfRule>
    <cfRule type="cellIs" dxfId="19954" priority="2956" operator="lessThan">
      <formula>-105575</formula>
    </cfRule>
  </conditionalFormatting>
  <conditionalFormatting sqref="BB274:BB275">
    <cfRule type="cellIs" dxfId="19953" priority="2953" operator="lessThan">
      <formula>0</formula>
    </cfRule>
    <cfRule type="cellIs" dxfId="19952" priority="2954" operator="lessThan">
      <formula>-105575</formula>
    </cfRule>
  </conditionalFormatting>
  <conditionalFormatting sqref="BB274:BB275">
    <cfRule type="cellIs" dxfId="19951" priority="2951" operator="lessThan">
      <formula>0</formula>
    </cfRule>
    <cfRule type="cellIs" dxfId="19950" priority="2952" operator="lessThan">
      <formula>-105575</formula>
    </cfRule>
  </conditionalFormatting>
  <conditionalFormatting sqref="BB274:BB275">
    <cfRule type="cellIs" dxfId="19949" priority="2949" operator="lessThan">
      <formula>0</formula>
    </cfRule>
    <cfRule type="cellIs" dxfId="19948" priority="2950" operator="lessThan">
      <formula>-105575</formula>
    </cfRule>
  </conditionalFormatting>
  <conditionalFormatting sqref="BB278:BB282">
    <cfRule type="cellIs" dxfId="19947" priority="2947" operator="lessThan">
      <formula>0</formula>
    </cfRule>
    <cfRule type="cellIs" dxfId="19946" priority="2948" operator="lessThan">
      <formula>-105575</formula>
    </cfRule>
  </conditionalFormatting>
  <conditionalFormatting sqref="BB278:BB282">
    <cfRule type="cellIs" dxfId="19945" priority="2945" operator="lessThan">
      <formula>0</formula>
    </cfRule>
    <cfRule type="cellIs" dxfId="19944" priority="2946" operator="lessThan">
      <formula>-105575</formula>
    </cfRule>
  </conditionalFormatting>
  <conditionalFormatting sqref="BB278:BB282">
    <cfRule type="cellIs" dxfId="19943" priority="2943" operator="lessThan">
      <formula>0</formula>
    </cfRule>
    <cfRule type="cellIs" dxfId="19942" priority="2944" operator="lessThan">
      <formula>-105575</formula>
    </cfRule>
  </conditionalFormatting>
  <conditionalFormatting sqref="BB278:BB282">
    <cfRule type="cellIs" dxfId="19941" priority="2941" operator="lessThan">
      <formula>0</formula>
    </cfRule>
    <cfRule type="cellIs" dxfId="19940" priority="2942" operator="lessThan">
      <formula>-105575</formula>
    </cfRule>
  </conditionalFormatting>
  <conditionalFormatting sqref="BB278:BB282">
    <cfRule type="cellIs" dxfId="19939" priority="2939" operator="lessThan">
      <formula>0</formula>
    </cfRule>
    <cfRule type="cellIs" dxfId="19938" priority="2940" operator="lessThan">
      <formula>-105575</formula>
    </cfRule>
  </conditionalFormatting>
  <conditionalFormatting sqref="BB278:BB282">
    <cfRule type="cellIs" dxfId="19937" priority="2937" operator="lessThan">
      <formula>0</formula>
    </cfRule>
    <cfRule type="cellIs" dxfId="19936" priority="2938" operator="lessThan">
      <formula>-105575</formula>
    </cfRule>
  </conditionalFormatting>
  <conditionalFormatting sqref="BB278:BB282">
    <cfRule type="cellIs" dxfId="19935" priority="2935" operator="lessThan">
      <formula>0</formula>
    </cfRule>
    <cfRule type="cellIs" dxfId="19934" priority="2936" operator="lessThan">
      <formula>-105575</formula>
    </cfRule>
  </conditionalFormatting>
  <conditionalFormatting sqref="BB278:BB282">
    <cfRule type="cellIs" dxfId="19933" priority="2933" operator="lessThan">
      <formula>0</formula>
    </cfRule>
    <cfRule type="cellIs" dxfId="19932" priority="2934" operator="lessThan">
      <formula>-105575</formula>
    </cfRule>
  </conditionalFormatting>
  <conditionalFormatting sqref="BB278:BB282">
    <cfRule type="cellIs" dxfId="19931" priority="2931" operator="lessThan">
      <formula>0</formula>
    </cfRule>
    <cfRule type="cellIs" dxfId="19930" priority="2932" operator="lessThan">
      <formula>-105575</formula>
    </cfRule>
  </conditionalFormatting>
  <conditionalFormatting sqref="BB285:BB288">
    <cfRule type="cellIs" dxfId="19929" priority="2929" operator="lessThan">
      <formula>0</formula>
    </cfRule>
    <cfRule type="cellIs" dxfId="19928" priority="2930" operator="lessThan">
      <formula>-105575</formula>
    </cfRule>
  </conditionalFormatting>
  <conditionalFormatting sqref="BB285:BB288">
    <cfRule type="cellIs" dxfId="19927" priority="2927" operator="lessThan">
      <formula>0</formula>
    </cfRule>
    <cfRule type="cellIs" dxfId="19926" priority="2928" operator="lessThan">
      <formula>-105575</formula>
    </cfRule>
  </conditionalFormatting>
  <conditionalFormatting sqref="BB285:BB288">
    <cfRule type="cellIs" dxfId="19925" priority="2925" operator="lessThan">
      <formula>0</formula>
    </cfRule>
    <cfRule type="cellIs" dxfId="19924" priority="2926" operator="lessThan">
      <formula>-105575</formula>
    </cfRule>
  </conditionalFormatting>
  <conditionalFormatting sqref="BB285:BB288">
    <cfRule type="cellIs" dxfId="19923" priority="2923" operator="lessThan">
      <formula>0</formula>
    </cfRule>
    <cfRule type="cellIs" dxfId="19922" priority="2924" operator="lessThan">
      <formula>-105575</formula>
    </cfRule>
  </conditionalFormatting>
  <conditionalFormatting sqref="BB285:BB288">
    <cfRule type="cellIs" dxfId="19921" priority="2921" operator="lessThan">
      <formula>0</formula>
    </cfRule>
    <cfRule type="cellIs" dxfId="19920" priority="2922" operator="lessThan">
      <formula>-105575</formula>
    </cfRule>
  </conditionalFormatting>
  <conditionalFormatting sqref="BB285:BB288">
    <cfRule type="cellIs" dxfId="19919" priority="2919" operator="lessThan">
      <formula>0</formula>
    </cfRule>
    <cfRule type="cellIs" dxfId="19918" priority="2920" operator="lessThan">
      <formula>-105575</formula>
    </cfRule>
  </conditionalFormatting>
  <conditionalFormatting sqref="BB285:BB288">
    <cfRule type="cellIs" dxfId="19917" priority="2917" operator="lessThan">
      <formula>0</formula>
    </cfRule>
    <cfRule type="cellIs" dxfId="19916" priority="2918" operator="lessThan">
      <formula>-105575</formula>
    </cfRule>
  </conditionalFormatting>
  <conditionalFormatting sqref="BB285:BB288">
    <cfRule type="cellIs" dxfId="19915" priority="2915" operator="lessThan">
      <formula>0</formula>
    </cfRule>
    <cfRule type="cellIs" dxfId="19914" priority="2916" operator="lessThan">
      <formula>-105575</formula>
    </cfRule>
  </conditionalFormatting>
  <conditionalFormatting sqref="BB285:BB288">
    <cfRule type="cellIs" dxfId="19913" priority="2913" operator="lessThan">
      <formula>0</formula>
    </cfRule>
    <cfRule type="cellIs" dxfId="19912" priority="2914" operator="lessThan">
      <formula>-105575</formula>
    </cfRule>
  </conditionalFormatting>
  <conditionalFormatting sqref="BB203 BB220:BB221 BB235:BB243 BB231:BB233 BB212:BB213 BB225:BB226">
    <cfRule type="cellIs" dxfId="19911" priority="2911" operator="lessThan">
      <formula>0</formula>
    </cfRule>
    <cfRule type="cellIs" dxfId="19910" priority="2912" operator="lessThan">
      <formula>-105575</formula>
    </cfRule>
  </conditionalFormatting>
  <conditionalFormatting sqref="BB220 BB212:BB213 BB235:BB238 BB240:BB243 BB225:BB226 BB231:BB233">
    <cfRule type="cellIs" dxfId="19909" priority="2909" operator="lessThan">
      <formula>0</formula>
    </cfRule>
    <cfRule type="cellIs" dxfId="19908" priority="2910" operator="lessThan">
      <formula>-105575</formula>
    </cfRule>
  </conditionalFormatting>
  <conditionalFormatting sqref="BB220:BB221 BB243 BB226 BB231:BB236 BB238:BB241 BB203 BB213">
    <cfRule type="cellIs" dxfId="19907" priority="2907" operator="lessThan">
      <formula>0</formula>
    </cfRule>
    <cfRule type="cellIs" dxfId="19906" priority="2908" operator="lessThan">
      <formula>-105575</formula>
    </cfRule>
  </conditionalFormatting>
  <conditionalFormatting sqref="BB235:BB243 BB231:BB233 BB220 BB212:BB213 BB225:BB226">
    <cfRule type="cellIs" dxfId="19905" priority="2905" operator="lessThan">
      <formula>0</formula>
    </cfRule>
    <cfRule type="cellIs" dxfId="19904" priority="2906" operator="lessThan">
      <formula>-105575</formula>
    </cfRule>
  </conditionalFormatting>
  <conditionalFormatting sqref="BB220:BB221 BB237:BB243 BB203 BB231:BB235 BB212:BB213 BB225:BB226">
    <cfRule type="cellIs" dxfId="19903" priority="2903" operator="lessThan">
      <formula>0</formula>
    </cfRule>
    <cfRule type="cellIs" dxfId="19902" priority="2904" operator="lessThan">
      <formula>-105575</formula>
    </cfRule>
  </conditionalFormatting>
  <conditionalFormatting sqref="BB220:BB221 BB237:BB240 BB242:BB243 BB225:BB226 BB231:BB235">
    <cfRule type="cellIs" dxfId="19901" priority="2901" operator="lessThan">
      <formula>0</formula>
    </cfRule>
    <cfRule type="cellIs" dxfId="19900" priority="2902" operator="lessThan">
      <formula>-105575</formula>
    </cfRule>
  </conditionalFormatting>
  <conditionalFormatting sqref="BB212 BB231 BB233:BB238 BB240:BB243 BB225">
    <cfRule type="cellIs" dxfId="19899" priority="2899" operator="lessThan">
      <formula>0</formula>
    </cfRule>
    <cfRule type="cellIs" dxfId="19898" priority="2900" operator="lessThan">
      <formula>-105575</formula>
    </cfRule>
  </conditionalFormatting>
  <conditionalFormatting sqref="BB237:BB243 BB231:BB235 BB220:BB221 BB225:BB226">
    <cfRule type="cellIs" dxfId="19897" priority="2897" operator="lessThan">
      <formula>0</formula>
    </cfRule>
    <cfRule type="cellIs" dxfId="19896" priority="2898" operator="lessThan">
      <formula>-105575</formula>
    </cfRule>
  </conditionalFormatting>
  <conditionalFormatting sqref="BB233:BB237 BB231 BB239:BB243">
    <cfRule type="cellIs" dxfId="19895" priority="2895" operator="lessThan">
      <formula>0</formula>
    </cfRule>
    <cfRule type="cellIs" dxfId="19894" priority="2896" operator="lessThan">
      <formula>-105575</formula>
    </cfRule>
  </conditionalFormatting>
  <conditionalFormatting sqref="BB233:BB237 BB231 BB239:BB243">
    <cfRule type="cellIs" dxfId="19893" priority="2893" operator="lessThan">
      <formula>0</formula>
    </cfRule>
    <cfRule type="cellIs" dxfId="19892" priority="2894" operator="lessThan">
      <formula>-105575</formula>
    </cfRule>
  </conditionalFormatting>
  <conditionalFormatting sqref="BB119:BB128 BB106:BB117 BB101:BB104 BB80:BB98">
    <cfRule type="cellIs" dxfId="19891" priority="2891" operator="lessThan">
      <formula>0</formula>
    </cfRule>
    <cfRule type="cellIs" dxfId="19890" priority="2892" operator="lessThan">
      <formula>-105575</formula>
    </cfRule>
  </conditionalFormatting>
  <conditionalFormatting sqref="BB130 BB132 BB134">
    <cfRule type="cellIs" dxfId="19889" priority="2889" operator="lessThan">
      <formula>0</formula>
    </cfRule>
    <cfRule type="cellIs" dxfId="19888" priority="2890" operator="lessThan">
      <formula>-105575</formula>
    </cfRule>
  </conditionalFormatting>
  <conditionalFormatting sqref="BB130 BB132 BB134">
    <cfRule type="cellIs" dxfId="19887" priority="2887" operator="lessThan">
      <formula>0</formula>
    </cfRule>
    <cfRule type="cellIs" dxfId="19886" priority="2888" operator="lessThan">
      <formula>-105575</formula>
    </cfRule>
  </conditionalFormatting>
  <conditionalFormatting sqref="BB129 BB131 BB133 BB135">
    <cfRule type="cellIs" dxfId="19885" priority="2885" operator="lessThan">
      <formula>0</formula>
    </cfRule>
    <cfRule type="cellIs" dxfId="19884" priority="2886" operator="lessThan">
      <formula>-105575</formula>
    </cfRule>
  </conditionalFormatting>
  <conditionalFormatting sqref="BB140 BB145 BB142:BB143 BB137:BB138">
    <cfRule type="cellIs" dxfId="19883" priority="2883" operator="lessThan">
      <formula>0</formula>
    </cfRule>
    <cfRule type="cellIs" dxfId="19882" priority="2884" operator="lessThan">
      <formula>-105575</formula>
    </cfRule>
  </conditionalFormatting>
  <conditionalFormatting sqref="BB149">
    <cfRule type="cellIs" dxfId="19881" priority="2881" operator="lessThan">
      <formula>0</formula>
    </cfRule>
    <cfRule type="cellIs" dxfId="19880" priority="2882" operator="lessThan">
      <formula>-105575</formula>
    </cfRule>
  </conditionalFormatting>
  <conditionalFormatting sqref="BB129:BB138 BB140:BB149">
    <cfRule type="cellIs" dxfId="19879" priority="2879" operator="lessThan">
      <formula>0</formula>
    </cfRule>
    <cfRule type="cellIs" dxfId="19878" priority="2880" operator="lessThan">
      <formula>-105575</formula>
    </cfRule>
  </conditionalFormatting>
  <conditionalFormatting sqref="BB94:BB98 BB86:BB87 BB89:BB91 BB141:BB149 BB124:BB133 BB107:BB110 BB112:BB117 BB119:BB122 BB135:BB138 BB101:BB104 BB80:BB84">
    <cfRule type="cellIs" dxfId="19877" priority="2877" operator="lessThan">
      <formula>0</formula>
    </cfRule>
    <cfRule type="cellIs" dxfId="19876" priority="2878" operator="lessThan">
      <formula>-105575</formula>
    </cfRule>
  </conditionalFormatting>
  <conditionalFormatting sqref="BB129 BB131 BB133 BB135">
    <cfRule type="cellIs" dxfId="19875" priority="2875" operator="lessThan">
      <formula>0</formula>
    </cfRule>
    <cfRule type="cellIs" dxfId="19874" priority="2876" operator="lessThan">
      <formula>-105575</formula>
    </cfRule>
  </conditionalFormatting>
  <conditionalFormatting sqref="BB146 BB144 BB141">
    <cfRule type="cellIs" dxfId="19873" priority="2873" operator="lessThan">
      <formula>0</formula>
    </cfRule>
    <cfRule type="cellIs" dxfId="19872" priority="2874" operator="lessThan">
      <formula>-105575</formula>
    </cfRule>
  </conditionalFormatting>
  <conditionalFormatting sqref="BB146 BB144 BB141">
    <cfRule type="cellIs" dxfId="19871" priority="2871" operator="lessThan">
      <formula>0</formula>
    </cfRule>
    <cfRule type="cellIs" dxfId="19870" priority="2872" operator="lessThan">
      <formula>-105575</formula>
    </cfRule>
  </conditionalFormatting>
  <conditionalFormatting sqref="BB140 BB145 BB142:BB143 BB137:BB138">
    <cfRule type="cellIs" dxfId="19869" priority="2869" operator="lessThan">
      <formula>0</formula>
    </cfRule>
    <cfRule type="cellIs" dxfId="19868" priority="2870" operator="lessThan">
      <formula>-105575</formula>
    </cfRule>
  </conditionalFormatting>
  <conditionalFormatting sqref="BB149">
    <cfRule type="cellIs" dxfId="19867" priority="2867" operator="lessThan">
      <formula>0</formula>
    </cfRule>
    <cfRule type="cellIs" dxfId="19866" priority="2868" operator="lessThan">
      <formula>-105575</formula>
    </cfRule>
  </conditionalFormatting>
  <conditionalFormatting sqref="BB94:BB98 BB86:BB87 BB89:BB91 BB141:BB149 BB124:BB133 BB107:BB110 BB112:BB117 BB119:BB122 BB135:BB138 BB101:BB104 BB80:BB84">
    <cfRule type="cellIs" dxfId="19865" priority="2865" operator="lessThan">
      <formula>0</formula>
    </cfRule>
    <cfRule type="cellIs" dxfId="19864"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863" priority="2863" operator="lessThan">
      <formula>0</formula>
    </cfRule>
    <cfRule type="cellIs" dxfId="19862" priority="2864" operator="lessThan">
      <formula>-105575</formula>
    </cfRule>
  </conditionalFormatting>
  <conditionalFormatting sqref="BB41">
    <cfRule type="cellIs" dxfId="19861" priority="2861" operator="lessThan">
      <formula>0</formula>
    </cfRule>
    <cfRule type="cellIs" dxfId="19860" priority="2862" operator="lessThan">
      <formula>-105575</formula>
    </cfRule>
  </conditionalFormatting>
  <conditionalFormatting sqref="BB152:BB155">
    <cfRule type="cellIs" dxfId="19859" priority="2859" operator="lessThan">
      <formula>0</formula>
    </cfRule>
    <cfRule type="cellIs" dxfId="19858" priority="2860" operator="lessThan">
      <formula>-105575</formula>
    </cfRule>
  </conditionalFormatting>
  <conditionalFormatting sqref="BB152:BB155">
    <cfRule type="cellIs" dxfId="19857" priority="2857" operator="lessThan">
      <formula>0</formula>
    </cfRule>
    <cfRule type="cellIs" dxfId="19856" priority="2858" operator="lessThan">
      <formula>-105575</formula>
    </cfRule>
  </conditionalFormatting>
  <conditionalFormatting sqref="BB152:BB155">
    <cfRule type="cellIs" dxfId="19855" priority="2855" operator="lessThan">
      <formula>0</formula>
    </cfRule>
    <cfRule type="cellIs" dxfId="19854" priority="2856" operator="lessThan">
      <formula>-105575</formula>
    </cfRule>
  </conditionalFormatting>
  <conditionalFormatting sqref="BB157:BB158">
    <cfRule type="cellIs" dxfId="19853" priority="2853" operator="lessThan">
      <formula>0</formula>
    </cfRule>
    <cfRule type="cellIs" dxfId="19852" priority="2854" operator="lessThan">
      <formula>-105575</formula>
    </cfRule>
  </conditionalFormatting>
  <conditionalFormatting sqref="BB157:BB158">
    <cfRule type="cellIs" dxfId="19851" priority="2851" operator="lessThan">
      <formula>0</formula>
    </cfRule>
    <cfRule type="cellIs" dxfId="19850" priority="2852" operator="lessThan">
      <formula>-105575</formula>
    </cfRule>
  </conditionalFormatting>
  <conditionalFormatting sqref="BB157:BB158">
    <cfRule type="cellIs" dxfId="19849" priority="2849" operator="lessThan">
      <formula>0</formula>
    </cfRule>
    <cfRule type="cellIs" dxfId="19848" priority="2850" operator="lessThan">
      <formula>-105575</formula>
    </cfRule>
  </conditionalFormatting>
  <conditionalFormatting sqref="BB160:BB161">
    <cfRule type="cellIs" dxfId="19847" priority="2847" operator="lessThan">
      <formula>0</formula>
    </cfRule>
    <cfRule type="cellIs" dxfId="19846" priority="2848" operator="lessThan">
      <formula>-105575</formula>
    </cfRule>
  </conditionalFormatting>
  <conditionalFormatting sqref="BB160:BB161">
    <cfRule type="cellIs" dxfId="19845" priority="2845" operator="lessThan">
      <formula>0</formula>
    </cfRule>
    <cfRule type="cellIs" dxfId="19844" priority="2846" operator="lessThan">
      <formula>-105575</formula>
    </cfRule>
  </conditionalFormatting>
  <conditionalFormatting sqref="BB160:BB161">
    <cfRule type="cellIs" dxfId="19843" priority="2843" operator="lessThan">
      <formula>0</formula>
    </cfRule>
    <cfRule type="cellIs" dxfId="19842" priority="2844" operator="lessThan">
      <formula>-105575</formula>
    </cfRule>
  </conditionalFormatting>
  <conditionalFormatting sqref="BB164:BB167">
    <cfRule type="cellIs" dxfId="19841" priority="2841" operator="lessThan">
      <formula>0</formula>
    </cfRule>
    <cfRule type="cellIs" dxfId="19840" priority="2842" operator="lessThan">
      <formula>-105575</formula>
    </cfRule>
  </conditionalFormatting>
  <conditionalFormatting sqref="BB164:BB167">
    <cfRule type="cellIs" dxfId="19839" priority="2839" operator="lessThan">
      <formula>0</formula>
    </cfRule>
    <cfRule type="cellIs" dxfId="19838" priority="2840" operator="lessThan">
      <formula>-105575</formula>
    </cfRule>
  </conditionalFormatting>
  <conditionalFormatting sqref="BB164:BB167">
    <cfRule type="cellIs" dxfId="19837" priority="2837" operator="lessThan">
      <formula>0</formula>
    </cfRule>
    <cfRule type="cellIs" dxfId="19836" priority="2838" operator="lessThan">
      <formula>-105575</formula>
    </cfRule>
  </conditionalFormatting>
  <conditionalFormatting sqref="BB169:BB177">
    <cfRule type="cellIs" dxfId="19835" priority="2835" operator="lessThan">
      <formula>0</formula>
    </cfRule>
    <cfRule type="cellIs" dxfId="19834" priority="2836" operator="lessThan">
      <formula>-105575</formula>
    </cfRule>
  </conditionalFormatting>
  <conditionalFormatting sqref="BB169:BB177">
    <cfRule type="cellIs" dxfId="19833" priority="2833" operator="lessThan">
      <formula>0</formula>
    </cfRule>
    <cfRule type="cellIs" dxfId="19832" priority="2834" operator="lessThan">
      <formula>-105575</formula>
    </cfRule>
  </conditionalFormatting>
  <conditionalFormatting sqref="BB169:BB177">
    <cfRule type="cellIs" dxfId="19831" priority="2831" operator="lessThan">
      <formula>0</formula>
    </cfRule>
    <cfRule type="cellIs" dxfId="19830" priority="2832" operator="lessThan">
      <formula>-105575</formula>
    </cfRule>
  </conditionalFormatting>
  <conditionalFormatting sqref="BB179:BB180">
    <cfRule type="cellIs" dxfId="19829" priority="2829" operator="lessThan">
      <formula>0</formula>
    </cfRule>
    <cfRule type="cellIs" dxfId="19828" priority="2830" operator="lessThan">
      <formula>-105575</formula>
    </cfRule>
  </conditionalFormatting>
  <conditionalFormatting sqref="BB179:BB180">
    <cfRule type="cellIs" dxfId="19827" priority="2827" operator="lessThan">
      <formula>0</formula>
    </cfRule>
    <cfRule type="cellIs" dxfId="19826" priority="2828" operator="lessThan">
      <formula>-105575</formula>
    </cfRule>
  </conditionalFormatting>
  <conditionalFormatting sqref="BB179:BB180">
    <cfRule type="cellIs" dxfId="19825" priority="2825" operator="lessThan">
      <formula>0</formula>
    </cfRule>
    <cfRule type="cellIs" dxfId="19824" priority="2826" operator="lessThan">
      <formula>-105575</formula>
    </cfRule>
  </conditionalFormatting>
  <conditionalFormatting sqref="BB183:BB189">
    <cfRule type="cellIs" dxfId="19823" priority="2823" operator="lessThan">
      <formula>0</formula>
    </cfRule>
    <cfRule type="cellIs" dxfId="19822" priority="2824" operator="lessThan">
      <formula>-105575</formula>
    </cfRule>
  </conditionalFormatting>
  <conditionalFormatting sqref="BB183:BB189">
    <cfRule type="cellIs" dxfId="19821" priority="2821" operator="lessThan">
      <formula>0</formula>
    </cfRule>
    <cfRule type="cellIs" dxfId="19820" priority="2822" operator="lessThan">
      <formula>-105575</formula>
    </cfRule>
  </conditionalFormatting>
  <conditionalFormatting sqref="BB183:BB189">
    <cfRule type="cellIs" dxfId="19819" priority="2819" operator="lessThan">
      <formula>0</formula>
    </cfRule>
    <cfRule type="cellIs" dxfId="19818" priority="2820" operator="lessThan">
      <formula>-105575</formula>
    </cfRule>
  </conditionalFormatting>
  <conditionalFormatting sqref="BB191:BB192">
    <cfRule type="cellIs" dxfId="19817" priority="2817" operator="lessThan">
      <formula>0</formula>
    </cfRule>
    <cfRule type="cellIs" dxfId="19816" priority="2818" operator="lessThan">
      <formula>-105575</formula>
    </cfRule>
  </conditionalFormatting>
  <conditionalFormatting sqref="BB191:BB192">
    <cfRule type="cellIs" dxfId="19815" priority="2815" operator="lessThan">
      <formula>0</formula>
    </cfRule>
    <cfRule type="cellIs" dxfId="19814" priority="2816" operator="lessThan">
      <formula>-105575</formula>
    </cfRule>
  </conditionalFormatting>
  <conditionalFormatting sqref="BB191:BB192">
    <cfRule type="cellIs" dxfId="19813" priority="2813" operator="lessThan">
      <formula>0</formula>
    </cfRule>
    <cfRule type="cellIs" dxfId="19812" priority="2814" operator="lessThan">
      <formula>-105575</formula>
    </cfRule>
  </conditionalFormatting>
  <conditionalFormatting sqref="BB194:BB195">
    <cfRule type="cellIs" dxfId="19811" priority="2811" operator="lessThan">
      <formula>0</formula>
    </cfRule>
    <cfRule type="cellIs" dxfId="19810" priority="2812" operator="lessThan">
      <formula>-105575</formula>
    </cfRule>
  </conditionalFormatting>
  <conditionalFormatting sqref="BB194:BB195">
    <cfRule type="cellIs" dxfId="19809" priority="2809" operator="lessThan">
      <formula>0</formula>
    </cfRule>
    <cfRule type="cellIs" dxfId="19808" priority="2810" operator="lessThan">
      <formula>-105575</formula>
    </cfRule>
  </conditionalFormatting>
  <conditionalFormatting sqref="BB194:BB195">
    <cfRule type="cellIs" dxfId="19807" priority="2807" operator="lessThan">
      <formula>0</formula>
    </cfRule>
    <cfRule type="cellIs" dxfId="19806" priority="2808" operator="lessThan">
      <formula>-105575</formula>
    </cfRule>
  </conditionalFormatting>
  <conditionalFormatting sqref="BB199:BB202">
    <cfRule type="cellIs" dxfId="19805" priority="2805" operator="lessThan">
      <formula>0</formula>
    </cfRule>
    <cfRule type="cellIs" dxfId="19804" priority="2806" operator="lessThan">
      <formula>-105575</formula>
    </cfRule>
  </conditionalFormatting>
  <conditionalFormatting sqref="BB199:BB202">
    <cfRule type="cellIs" dxfId="19803" priority="2803" operator="lessThan">
      <formula>0</formula>
    </cfRule>
    <cfRule type="cellIs" dxfId="19802" priority="2804" operator="lessThan">
      <formula>-105575</formula>
    </cfRule>
  </conditionalFormatting>
  <conditionalFormatting sqref="BB199:BB202">
    <cfRule type="cellIs" dxfId="19801" priority="2801" operator="lessThan">
      <formula>0</formula>
    </cfRule>
    <cfRule type="cellIs" dxfId="19800" priority="2802" operator="lessThan">
      <formula>-105575</formula>
    </cfRule>
  </conditionalFormatting>
  <conditionalFormatting sqref="BB204:BB208">
    <cfRule type="cellIs" dxfId="19799" priority="2799" operator="lessThan">
      <formula>0</formula>
    </cfRule>
    <cfRule type="cellIs" dxfId="19798" priority="2800" operator="lessThan">
      <formula>-105575</formula>
    </cfRule>
  </conditionalFormatting>
  <conditionalFormatting sqref="BB204:BB208">
    <cfRule type="cellIs" dxfId="19797" priority="2797" operator="lessThan">
      <formula>0</formula>
    </cfRule>
    <cfRule type="cellIs" dxfId="19796" priority="2798" operator="lessThan">
      <formula>-105575</formula>
    </cfRule>
  </conditionalFormatting>
  <conditionalFormatting sqref="BB204:BB208">
    <cfRule type="cellIs" dxfId="19795" priority="2795" operator="lessThan">
      <formula>0</formula>
    </cfRule>
    <cfRule type="cellIs" dxfId="19794" priority="2796" operator="lessThan">
      <formula>-105575</formula>
    </cfRule>
  </conditionalFormatting>
  <conditionalFormatting sqref="BB210:BB211">
    <cfRule type="cellIs" dxfId="19793" priority="2793" operator="lessThan">
      <formula>0</formula>
    </cfRule>
    <cfRule type="cellIs" dxfId="19792" priority="2794" operator="lessThan">
      <formula>-105575</formula>
    </cfRule>
  </conditionalFormatting>
  <conditionalFormatting sqref="BB210:BB211">
    <cfRule type="cellIs" dxfId="19791" priority="2791" operator="lessThan">
      <formula>0</formula>
    </cfRule>
    <cfRule type="cellIs" dxfId="19790" priority="2792" operator="lessThan">
      <formula>-105575</formula>
    </cfRule>
  </conditionalFormatting>
  <conditionalFormatting sqref="BB210:BB211">
    <cfRule type="cellIs" dxfId="19789" priority="2789" operator="lessThan">
      <formula>0</formula>
    </cfRule>
    <cfRule type="cellIs" dxfId="19788" priority="2790" operator="lessThan">
      <formula>-105575</formula>
    </cfRule>
  </conditionalFormatting>
  <conditionalFormatting sqref="BB214:BB219">
    <cfRule type="cellIs" dxfId="19787" priority="2787" operator="lessThan">
      <formula>0</formula>
    </cfRule>
    <cfRule type="cellIs" dxfId="19786" priority="2788" operator="lessThan">
      <formula>-105575</formula>
    </cfRule>
  </conditionalFormatting>
  <conditionalFormatting sqref="BB214:BB219">
    <cfRule type="cellIs" dxfId="19785" priority="2785" operator="lessThan">
      <formula>0</formula>
    </cfRule>
    <cfRule type="cellIs" dxfId="19784" priority="2786" operator="lessThan">
      <formula>-105575</formula>
    </cfRule>
  </conditionalFormatting>
  <conditionalFormatting sqref="BB214:BB219">
    <cfRule type="cellIs" dxfId="19783" priority="2783" operator="lessThan">
      <formula>0</formula>
    </cfRule>
    <cfRule type="cellIs" dxfId="19782" priority="2784" operator="lessThan">
      <formula>-105575</formula>
    </cfRule>
  </conditionalFormatting>
  <conditionalFormatting sqref="BB222:BB224">
    <cfRule type="cellIs" dxfId="19781" priority="2781" operator="lessThan">
      <formula>0</formula>
    </cfRule>
    <cfRule type="cellIs" dxfId="19780" priority="2782" operator="lessThan">
      <formula>-105575</formula>
    </cfRule>
  </conditionalFormatting>
  <conditionalFormatting sqref="BB222:BB224">
    <cfRule type="cellIs" dxfId="19779" priority="2779" operator="lessThan">
      <formula>0</formula>
    </cfRule>
    <cfRule type="cellIs" dxfId="19778" priority="2780" operator="lessThan">
      <formula>-105575</formula>
    </cfRule>
  </conditionalFormatting>
  <conditionalFormatting sqref="BB222:BB224">
    <cfRule type="cellIs" dxfId="19777" priority="2777" operator="lessThan">
      <formula>0</formula>
    </cfRule>
    <cfRule type="cellIs" dxfId="19776" priority="2778" operator="lessThan">
      <formula>-105575</formula>
    </cfRule>
  </conditionalFormatting>
  <conditionalFormatting sqref="BB227:BB230">
    <cfRule type="cellIs" dxfId="19775" priority="2775" operator="lessThan">
      <formula>0</formula>
    </cfRule>
    <cfRule type="cellIs" dxfId="19774" priority="2776" operator="lessThan">
      <formula>-105575</formula>
    </cfRule>
  </conditionalFormatting>
  <conditionalFormatting sqref="BB227:BB230">
    <cfRule type="cellIs" dxfId="19773" priority="2773" operator="lessThan">
      <formula>0</formula>
    </cfRule>
    <cfRule type="cellIs" dxfId="19772" priority="2774" operator="lessThan">
      <formula>-105575</formula>
    </cfRule>
  </conditionalFormatting>
  <conditionalFormatting sqref="BB227:BB230">
    <cfRule type="cellIs" dxfId="19771" priority="2771" operator="lessThan">
      <formula>0</formula>
    </cfRule>
    <cfRule type="cellIs" dxfId="19770" priority="2772" operator="lessThan">
      <formula>-105575</formula>
    </cfRule>
  </conditionalFormatting>
  <conditionalFormatting sqref="BB203 BB220:BB221 BB235:BB243 BB231:BB233 BB212:BB213 BB225:BB226">
    <cfRule type="cellIs" dxfId="19769" priority="2769" operator="lessThan">
      <formula>0</formula>
    </cfRule>
    <cfRule type="cellIs" dxfId="19768" priority="2770" operator="lessThan">
      <formula>-105575</formula>
    </cfRule>
  </conditionalFormatting>
  <conditionalFormatting sqref="BB220 BB212:BB213 BB235:BB238 BB240:BB243 BB225:BB226 BB231:BB233">
    <cfRule type="cellIs" dxfId="19767" priority="2767" operator="lessThan">
      <formula>0</formula>
    </cfRule>
    <cfRule type="cellIs" dxfId="19766" priority="2768" operator="lessThan">
      <formula>-105575</formula>
    </cfRule>
  </conditionalFormatting>
  <conditionalFormatting sqref="BB220:BB221 BB243 BB226 BB231:BB236 BB238:BB241 BB203 BB213">
    <cfRule type="cellIs" dxfId="19765" priority="2765" operator="lessThan">
      <formula>0</formula>
    </cfRule>
    <cfRule type="cellIs" dxfId="19764" priority="2766" operator="lessThan">
      <formula>-105575</formula>
    </cfRule>
  </conditionalFormatting>
  <conditionalFormatting sqref="BB235:BB243 BB231:BB233 BB220 BB212:BB213 BB225:BB226">
    <cfRule type="cellIs" dxfId="19763" priority="2763" operator="lessThan">
      <formula>0</formula>
    </cfRule>
    <cfRule type="cellIs" dxfId="19762" priority="2764" operator="lessThan">
      <formula>-105575</formula>
    </cfRule>
  </conditionalFormatting>
  <conditionalFormatting sqref="BB220:BB221 BB237:BB243 BB203 BB231:BB235 BB212:BB213 BB225:BB226">
    <cfRule type="cellIs" dxfId="19761" priority="2761" operator="lessThan">
      <formula>0</formula>
    </cfRule>
    <cfRule type="cellIs" dxfId="19760" priority="2762" operator="lessThan">
      <formula>-105575</formula>
    </cfRule>
  </conditionalFormatting>
  <conditionalFormatting sqref="BB220:BB221 BB237:BB240 BB242:BB243 BB225:BB226 BB231:BB235">
    <cfRule type="cellIs" dxfId="19759" priority="2759" operator="lessThan">
      <formula>0</formula>
    </cfRule>
    <cfRule type="cellIs" dxfId="19758" priority="2760" operator="lessThan">
      <formula>-105575</formula>
    </cfRule>
  </conditionalFormatting>
  <conditionalFormatting sqref="BB212 BB231 BB233:BB238 BB240:BB243 BB225">
    <cfRule type="cellIs" dxfId="19757" priority="2757" operator="lessThan">
      <formula>0</formula>
    </cfRule>
    <cfRule type="cellIs" dxfId="19756" priority="2758" operator="lessThan">
      <formula>-105575</formula>
    </cfRule>
  </conditionalFormatting>
  <conditionalFormatting sqref="BB237:BB243 BB231:BB235 BB220:BB221 BB225:BB226">
    <cfRule type="cellIs" dxfId="19755" priority="2755" operator="lessThan">
      <formula>0</formula>
    </cfRule>
    <cfRule type="cellIs" dxfId="19754" priority="2756" operator="lessThan">
      <formula>-105575</formula>
    </cfRule>
  </conditionalFormatting>
  <conditionalFormatting sqref="BB233:BB237 BB231 BB239:BB243">
    <cfRule type="cellIs" dxfId="19753" priority="2753" operator="lessThan">
      <formula>0</formula>
    </cfRule>
    <cfRule type="cellIs" dxfId="19752" priority="2754" operator="lessThan">
      <formula>-105575</formula>
    </cfRule>
  </conditionalFormatting>
  <conditionalFormatting sqref="BB233:BB237 BB231 BB239:BB243">
    <cfRule type="cellIs" dxfId="19751" priority="2751" operator="lessThan">
      <formula>0</formula>
    </cfRule>
    <cfRule type="cellIs" dxfId="19750" priority="2752" operator="lessThan">
      <formula>-105575</formula>
    </cfRule>
  </conditionalFormatting>
  <conditionalFormatting sqref="BB119:BB128 BB106:BB117 BB101:BB104 BB80:BB98">
    <cfRule type="cellIs" dxfId="19749" priority="2749" operator="lessThan">
      <formula>0</formula>
    </cfRule>
    <cfRule type="cellIs" dxfId="19748" priority="2750" operator="lessThan">
      <formula>-105575</formula>
    </cfRule>
  </conditionalFormatting>
  <conditionalFormatting sqref="BB130 BB132 BB134">
    <cfRule type="cellIs" dxfId="19747" priority="2747" operator="lessThan">
      <formula>0</formula>
    </cfRule>
    <cfRule type="cellIs" dxfId="19746" priority="2748" operator="lessThan">
      <formula>-105575</formula>
    </cfRule>
  </conditionalFormatting>
  <conditionalFormatting sqref="BB130 BB132 BB134">
    <cfRule type="cellIs" dxfId="19745" priority="2745" operator="lessThan">
      <formula>0</formula>
    </cfRule>
    <cfRule type="cellIs" dxfId="19744" priority="2746" operator="lessThan">
      <formula>-105575</formula>
    </cfRule>
  </conditionalFormatting>
  <conditionalFormatting sqref="BB129 BB131 BB133 BB135">
    <cfRule type="cellIs" dxfId="19743" priority="2743" operator="lessThan">
      <formula>0</formula>
    </cfRule>
    <cfRule type="cellIs" dxfId="19742" priority="2744" operator="lessThan">
      <formula>-105575</formula>
    </cfRule>
  </conditionalFormatting>
  <conditionalFormatting sqref="BB140 BB145 BB142:BB143 BB137:BB138">
    <cfRule type="cellIs" dxfId="19741" priority="2741" operator="lessThan">
      <formula>0</formula>
    </cfRule>
    <cfRule type="cellIs" dxfId="19740" priority="2742" operator="lessThan">
      <formula>-105575</formula>
    </cfRule>
  </conditionalFormatting>
  <conditionalFormatting sqref="BB149">
    <cfRule type="cellIs" dxfId="19739" priority="2739" operator="lessThan">
      <formula>0</formula>
    </cfRule>
    <cfRule type="cellIs" dxfId="19738" priority="2740" operator="lessThan">
      <formula>-105575</formula>
    </cfRule>
  </conditionalFormatting>
  <conditionalFormatting sqref="BB129:BB138 BB140:BB149">
    <cfRule type="cellIs" dxfId="19737" priority="2737" operator="lessThan">
      <formula>0</formula>
    </cfRule>
    <cfRule type="cellIs" dxfId="19736" priority="2738" operator="lessThan">
      <formula>-105575</formula>
    </cfRule>
  </conditionalFormatting>
  <conditionalFormatting sqref="BB94:BB98 BB86:BB87 BB89:BB91 BB141:BB149 BB124:BB133 BB107:BB110 BB112:BB117 BB119:BB122 BB135:BB138 BB101:BB104 BB80:BB84">
    <cfRule type="cellIs" dxfId="19735" priority="2735" operator="lessThan">
      <formula>0</formula>
    </cfRule>
    <cfRule type="cellIs" dxfId="19734" priority="2736" operator="lessThan">
      <formula>-105575</formula>
    </cfRule>
  </conditionalFormatting>
  <conditionalFormatting sqref="BB129 BB131 BB133 BB135">
    <cfRule type="cellIs" dxfId="19733" priority="2733" operator="lessThan">
      <formula>0</formula>
    </cfRule>
    <cfRule type="cellIs" dxfId="19732" priority="2734" operator="lessThan">
      <formula>-105575</formula>
    </cfRule>
  </conditionalFormatting>
  <conditionalFormatting sqref="BB146 BB144 BB141">
    <cfRule type="cellIs" dxfId="19731" priority="2731" operator="lessThan">
      <formula>0</formula>
    </cfRule>
    <cfRule type="cellIs" dxfId="19730" priority="2732" operator="lessThan">
      <formula>-105575</formula>
    </cfRule>
  </conditionalFormatting>
  <conditionalFormatting sqref="BB146 BB144 BB141">
    <cfRule type="cellIs" dxfId="19729" priority="2729" operator="lessThan">
      <formula>0</formula>
    </cfRule>
    <cfRule type="cellIs" dxfId="19728" priority="2730" operator="lessThan">
      <formula>-105575</formula>
    </cfRule>
  </conditionalFormatting>
  <conditionalFormatting sqref="BB140 BB145 BB142:BB143 BB137:BB138">
    <cfRule type="cellIs" dxfId="19727" priority="2727" operator="lessThan">
      <formula>0</formula>
    </cfRule>
    <cfRule type="cellIs" dxfId="19726" priority="2728" operator="lessThan">
      <formula>-105575</formula>
    </cfRule>
  </conditionalFormatting>
  <conditionalFormatting sqref="BB149">
    <cfRule type="cellIs" dxfId="19725" priority="2725" operator="lessThan">
      <formula>0</formula>
    </cfRule>
    <cfRule type="cellIs" dxfId="19724" priority="2726" operator="lessThan">
      <formula>-105575</formula>
    </cfRule>
  </conditionalFormatting>
  <conditionalFormatting sqref="BB94:BB98 BB86:BB87 BB89:BB91 BB141:BB149 BB124:BB133 BB107:BB110 BB112:BB117 BB119:BB122 BB135:BB138 BB101:BB104 BB80:BB84">
    <cfRule type="cellIs" dxfId="19723" priority="2723" operator="lessThan">
      <formula>0</formula>
    </cfRule>
    <cfRule type="cellIs" dxfId="19722"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9721" priority="2721" operator="lessThan">
      <formula>0</formula>
    </cfRule>
    <cfRule type="cellIs" dxfId="19720" priority="2722" operator="lessThan">
      <formula>-105575</formula>
    </cfRule>
  </conditionalFormatting>
  <conditionalFormatting sqref="BB41">
    <cfRule type="cellIs" dxfId="19719" priority="2719" operator="lessThan">
      <formula>0</formula>
    </cfRule>
    <cfRule type="cellIs" dxfId="19718" priority="2720" operator="lessThan">
      <formula>-105575</formula>
    </cfRule>
  </conditionalFormatting>
  <conditionalFormatting sqref="BB152:BB155">
    <cfRule type="cellIs" dxfId="19717" priority="2717" operator="lessThan">
      <formula>0</formula>
    </cfRule>
    <cfRule type="cellIs" dxfId="19716" priority="2718" operator="lessThan">
      <formula>-105575</formula>
    </cfRule>
  </conditionalFormatting>
  <conditionalFormatting sqref="BB152:BB155">
    <cfRule type="cellIs" dxfId="19715" priority="2715" operator="lessThan">
      <formula>0</formula>
    </cfRule>
    <cfRule type="cellIs" dxfId="19714" priority="2716" operator="lessThan">
      <formula>-105575</formula>
    </cfRule>
  </conditionalFormatting>
  <conditionalFormatting sqref="BB152:BB155">
    <cfRule type="cellIs" dxfId="19713" priority="2713" operator="lessThan">
      <formula>0</formula>
    </cfRule>
    <cfRule type="cellIs" dxfId="19712" priority="2714" operator="lessThan">
      <formula>-105575</formula>
    </cfRule>
  </conditionalFormatting>
  <conditionalFormatting sqref="BB157:BB158">
    <cfRule type="cellIs" dxfId="19711" priority="2711" operator="lessThan">
      <formula>0</formula>
    </cfRule>
    <cfRule type="cellIs" dxfId="19710" priority="2712" operator="lessThan">
      <formula>-105575</formula>
    </cfRule>
  </conditionalFormatting>
  <conditionalFormatting sqref="BB157:BB158">
    <cfRule type="cellIs" dxfId="19709" priority="2709" operator="lessThan">
      <formula>0</formula>
    </cfRule>
    <cfRule type="cellIs" dxfId="19708" priority="2710" operator="lessThan">
      <formula>-105575</formula>
    </cfRule>
  </conditionalFormatting>
  <conditionalFormatting sqref="BB157:BB158">
    <cfRule type="cellIs" dxfId="19707" priority="2707" operator="lessThan">
      <formula>0</formula>
    </cfRule>
    <cfRule type="cellIs" dxfId="19706" priority="2708" operator="lessThan">
      <formula>-105575</formula>
    </cfRule>
  </conditionalFormatting>
  <conditionalFormatting sqref="BB160:BB161">
    <cfRule type="cellIs" dxfId="19705" priority="2705" operator="lessThan">
      <formula>0</formula>
    </cfRule>
    <cfRule type="cellIs" dxfId="19704" priority="2706" operator="lessThan">
      <formula>-105575</formula>
    </cfRule>
  </conditionalFormatting>
  <conditionalFormatting sqref="BB160:BB161">
    <cfRule type="cellIs" dxfId="19703" priority="2703" operator="lessThan">
      <formula>0</formula>
    </cfRule>
    <cfRule type="cellIs" dxfId="19702" priority="2704" operator="lessThan">
      <formula>-105575</formula>
    </cfRule>
  </conditionalFormatting>
  <conditionalFormatting sqref="BB160:BB161">
    <cfRule type="cellIs" dxfId="19701" priority="2701" operator="lessThan">
      <formula>0</formula>
    </cfRule>
    <cfRule type="cellIs" dxfId="19700" priority="2702" operator="lessThan">
      <formula>-105575</formula>
    </cfRule>
  </conditionalFormatting>
  <conditionalFormatting sqref="BB164:BB167">
    <cfRule type="cellIs" dxfId="19699" priority="2699" operator="lessThan">
      <formula>0</formula>
    </cfRule>
    <cfRule type="cellIs" dxfId="19698" priority="2700" operator="lessThan">
      <formula>-105575</formula>
    </cfRule>
  </conditionalFormatting>
  <conditionalFormatting sqref="BB164:BB167">
    <cfRule type="cellIs" dxfId="19697" priority="2697" operator="lessThan">
      <formula>0</formula>
    </cfRule>
    <cfRule type="cellIs" dxfId="19696" priority="2698" operator="lessThan">
      <formula>-105575</formula>
    </cfRule>
  </conditionalFormatting>
  <conditionalFormatting sqref="BB164:BB167">
    <cfRule type="cellIs" dxfId="19695" priority="2695" operator="lessThan">
      <formula>0</formula>
    </cfRule>
    <cfRule type="cellIs" dxfId="19694" priority="2696" operator="lessThan">
      <formula>-105575</formula>
    </cfRule>
  </conditionalFormatting>
  <conditionalFormatting sqref="BB169:BB177">
    <cfRule type="cellIs" dxfId="19693" priority="2693" operator="lessThan">
      <formula>0</formula>
    </cfRule>
    <cfRule type="cellIs" dxfId="19692" priority="2694" operator="lessThan">
      <formula>-105575</formula>
    </cfRule>
  </conditionalFormatting>
  <conditionalFormatting sqref="BB169:BB177">
    <cfRule type="cellIs" dxfId="19691" priority="2691" operator="lessThan">
      <formula>0</formula>
    </cfRule>
    <cfRule type="cellIs" dxfId="19690" priority="2692" operator="lessThan">
      <formula>-105575</formula>
    </cfRule>
  </conditionalFormatting>
  <conditionalFormatting sqref="BB169:BB177">
    <cfRule type="cellIs" dxfId="19689" priority="2689" operator="lessThan">
      <formula>0</formula>
    </cfRule>
    <cfRule type="cellIs" dxfId="19688" priority="2690" operator="lessThan">
      <formula>-105575</formula>
    </cfRule>
  </conditionalFormatting>
  <conditionalFormatting sqref="BB179:BB180">
    <cfRule type="cellIs" dxfId="19687" priority="2687" operator="lessThan">
      <formula>0</formula>
    </cfRule>
    <cfRule type="cellIs" dxfId="19686" priority="2688" operator="lessThan">
      <formula>-105575</formula>
    </cfRule>
  </conditionalFormatting>
  <conditionalFormatting sqref="BB179:BB180">
    <cfRule type="cellIs" dxfId="19685" priority="2685" operator="lessThan">
      <formula>0</formula>
    </cfRule>
    <cfRule type="cellIs" dxfId="19684" priority="2686" operator="lessThan">
      <formula>-105575</formula>
    </cfRule>
  </conditionalFormatting>
  <conditionalFormatting sqref="BB179:BB180">
    <cfRule type="cellIs" dxfId="19683" priority="2683" operator="lessThan">
      <formula>0</formula>
    </cfRule>
    <cfRule type="cellIs" dxfId="19682" priority="2684" operator="lessThan">
      <formula>-105575</formula>
    </cfRule>
  </conditionalFormatting>
  <conditionalFormatting sqref="BB183:BB189">
    <cfRule type="cellIs" dxfId="19681" priority="2681" operator="lessThan">
      <formula>0</formula>
    </cfRule>
    <cfRule type="cellIs" dxfId="19680" priority="2682" operator="lessThan">
      <formula>-105575</formula>
    </cfRule>
  </conditionalFormatting>
  <conditionalFormatting sqref="BB183:BB189">
    <cfRule type="cellIs" dxfId="19679" priority="2679" operator="lessThan">
      <formula>0</formula>
    </cfRule>
    <cfRule type="cellIs" dxfId="19678" priority="2680" operator="lessThan">
      <formula>-105575</formula>
    </cfRule>
  </conditionalFormatting>
  <conditionalFormatting sqref="BB183:BB189">
    <cfRule type="cellIs" dxfId="19677" priority="2677" operator="lessThan">
      <formula>0</formula>
    </cfRule>
    <cfRule type="cellIs" dxfId="19676" priority="2678" operator="lessThan">
      <formula>-105575</formula>
    </cfRule>
  </conditionalFormatting>
  <conditionalFormatting sqref="BB191:BB192">
    <cfRule type="cellIs" dxfId="19675" priority="2675" operator="lessThan">
      <formula>0</formula>
    </cfRule>
    <cfRule type="cellIs" dxfId="19674" priority="2676" operator="lessThan">
      <formula>-105575</formula>
    </cfRule>
  </conditionalFormatting>
  <conditionalFormatting sqref="BB191:BB192">
    <cfRule type="cellIs" dxfId="19673" priority="2673" operator="lessThan">
      <formula>0</formula>
    </cfRule>
    <cfRule type="cellIs" dxfId="19672" priority="2674" operator="lessThan">
      <formula>-105575</formula>
    </cfRule>
  </conditionalFormatting>
  <conditionalFormatting sqref="BB191:BB192">
    <cfRule type="cellIs" dxfId="19671" priority="2671" operator="lessThan">
      <formula>0</formula>
    </cfRule>
    <cfRule type="cellIs" dxfId="19670" priority="2672" operator="lessThan">
      <formula>-105575</formula>
    </cfRule>
  </conditionalFormatting>
  <conditionalFormatting sqref="BB194:BB195">
    <cfRule type="cellIs" dxfId="19669" priority="2669" operator="lessThan">
      <formula>0</formula>
    </cfRule>
    <cfRule type="cellIs" dxfId="19668" priority="2670" operator="lessThan">
      <formula>-105575</formula>
    </cfRule>
  </conditionalFormatting>
  <conditionalFormatting sqref="BB194:BB195">
    <cfRule type="cellIs" dxfId="19667" priority="2667" operator="lessThan">
      <formula>0</formula>
    </cfRule>
    <cfRule type="cellIs" dxfId="19666" priority="2668" operator="lessThan">
      <formula>-105575</formula>
    </cfRule>
  </conditionalFormatting>
  <conditionalFormatting sqref="BB194:BB195">
    <cfRule type="cellIs" dxfId="19665" priority="2665" operator="lessThan">
      <formula>0</formula>
    </cfRule>
    <cfRule type="cellIs" dxfId="19664" priority="2666" operator="lessThan">
      <formula>-105575</formula>
    </cfRule>
  </conditionalFormatting>
  <conditionalFormatting sqref="BB199:BB202">
    <cfRule type="cellIs" dxfId="19663" priority="2663" operator="lessThan">
      <formula>0</formula>
    </cfRule>
    <cfRule type="cellIs" dxfId="19662" priority="2664" operator="lessThan">
      <formula>-105575</formula>
    </cfRule>
  </conditionalFormatting>
  <conditionalFormatting sqref="BB199:BB202">
    <cfRule type="cellIs" dxfId="19661" priority="2661" operator="lessThan">
      <formula>0</formula>
    </cfRule>
    <cfRule type="cellIs" dxfId="19660" priority="2662" operator="lessThan">
      <formula>-105575</formula>
    </cfRule>
  </conditionalFormatting>
  <conditionalFormatting sqref="BB199:BB202">
    <cfRule type="cellIs" dxfId="19659" priority="2659" operator="lessThan">
      <formula>0</formula>
    </cfRule>
    <cfRule type="cellIs" dxfId="19658" priority="2660" operator="lessThan">
      <formula>-105575</formula>
    </cfRule>
  </conditionalFormatting>
  <conditionalFormatting sqref="BB204:BB208">
    <cfRule type="cellIs" dxfId="19657" priority="2657" operator="lessThan">
      <formula>0</formula>
    </cfRule>
    <cfRule type="cellIs" dxfId="19656" priority="2658" operator="lessThan">
      <formula>-105575</formula>
    </cfRule>
  </conditionalFormatting>
  <conditionalFormatting sqref="BB204:BB208">
    <cfRule type="cellIs" dxfId="19655" priority="2655" operator="lessThan">
      <formula>0</formula>
    </cfRule>
    <cfRule type="cellIs" dxfId="19654" priority="2656" operator="lessThan">
      <formula>-105575</formula>
    </cfRule>
  </conditionalFormatting>
  <conditionalFormatting sqref="BB204:BB208">
    <cfRule type="cellIs" dxfId="19653" priority="2653" operator="lessThan">
      <formula>0</formula>
    </cfRule>
    <cfRule type="cellIs" dxfId="19652" priority="2654" operator="lessThan">
      <formula>-105575</formula>
    </cfRule>
  </conditionalFormatting>
  <conditionalFormatting sqref="BB210:BB211">
    <cfRule type="cellIs" dxfId="19651" priority="2651" operator="lessThan">
      <formula>0</formula>
    </cfRule>
    <cfRule type="cellIs" dxfId="19650" priority="2652" operator="lessThan">
      <formula>-105575</formula>
    </cfRule>
  </conditionalFormatting>
  <conditionalFormatting sqref="BB210:BB211">
    <cfRule type="cellIs" dxfId="19649" priority="2649" operator="lessThan">
      <formula>0</formula>
    </cfRule>
    <cfRule type="cellIs" dxfId="19648" priority="2650" operator="lessThan">
      <formula>-105575</formula>
    </cfRule>
  </conditionalFormatting>
  <conditionalFormatting sqref="BB210:BB211">
    <cfRule type="cellIs" dxfId="19647" priority="2647" operator="lessThan">
      <formula>0</formula>
    </cfRule>
    <cfRule type="cellIs" dxfId="19646" priority="2648" operator="lessThan">
      <formula>-105575</formula>
    </cfRule>
  </conditionalFormatting>
  <conditionalFormatting sqref="BB214:BB219">
    <cfRule type="cellIs" dxfId="19645" priority="2645" operator="lessThan">
      <formula>0</formula>
    </cfRule>
    <cfRule type="cellIs" dxfId="19644" priority="2646" operator="lessThan">
      <formula>-105575</formula>
    </cfRule>
  </conditionalFormatting>
  <conditionalFormatting sqref="BB214:BB219">
    <cfRule type="cellIs" dxfId="19643" priority="2643" operator="lessThan">
      <formula>0</formula>
    </cfRule>
    <cfRule type="cellIs" dxfId="19642" priority="2644" operator="lessThan">
      <formula>-105575</formula>
    </cfRule>
  </conditionalFormatting>
  <conditionalFormatting sqref="BB214:BB219">
    <cfRule type="cellIs" dxfId="19641" priority="2641" operator="lessThan">
      <formula>0</formula>
    </cfRule>
    <cfRule type="cellIs" dxfId="19640" priority="2642" operator="lessThan">
      <formula>-105575</formula>
    </cfRule>
  </conditionalFormatting>
  <conditionalFormatting sqref="BB222:BB224">
    <cfRule type="cellIs" dxfId="19639" priority="2639" operator="lessThan">
      <formula>0</formula>
    </cfRule>
    <cfRule type="cellIs" dxfId="19638" priority="2640" operator="lessThan">
      <formula>-105575</formula>
    </cfRule>
  </conditionalFormatting>
  <conditionalFormatting sqref="BB222:BB224">
    <cfRule type="cellIs" dxfId="19637" priority="2637" operator="lessThan">
      <formula>0</formula>
    </cfRule>
    <cfRule type="cellIs" dxfId="19636" priority="2638" operator="lessThan">
      <formula>-105575</formula>
    </cfRule>
  </conditionalFormatting>
  <conditionalFormatting sqref="BB222:BB224">
    <cfRule type="cellIs" dxfId="19635" priority="2635" operator="lessThan">
      <formula>0</formula>
    </cfRule>
    <cfRule type="cellIs" dxfId="19634" priority="2636" operator="lessThan">
      <formula>-105575</formula>
    </cfRule>
  </conditionalFormatting>
  <conditionalFormatting sqref="BB227:BB230">
    <cfRule type="cellIs" dxfId="19633" priority="2633" operator="lessThan">
      <formula>0</formula>
    </cfRule>
    <cfRule type="cellIs" dxfId="19632" priority="2634" operator="lessThan">
      <formula>-105575</formula>
    </cfRule>
  </conditionalFormatting>
  <conditionalFormatting sqref="BB227:BB230">
    <cfRule type="cellIs" dxfId="19631" priority="2631" operator="lessThan">
      <formula>0</formula>
    </cfRule>
    <cfRule type="cellIs" dxfId="19630" priority="2632" operator="lessThan">
      <formula>-105575</formula>
    </cfRule>
  </conditionalFormatting>
  <conditionalFormatting sqref="BB227:BB230">
    <cfRule type="cellIs" dxfId="19629" priority="2629" operator="lessThan">
      <formula>0</formula>
    </cfRule>
    <cfRule type="cellIs" dxfId="19628" priority="2630" operator="lessThan">
      <formula>-105575</formula>
    </cfRule>
  </conditionalFormatting>
  <conditionalFormatting sqref="BB246:BB249">
    <cfRule type="cellIs" dxfId="19627" priority="2627" operator="lessThan">
      <formula>0</formula>
    </cfRule>
    <cfRule type="cellIs" dxfId="19626" priority="2628" operator="lessThan">
      <formula>-105575</formula>
    </cfRule>
  </conditionalFormatting>
  <conditionalFormatting sqref="BB246:BB249">
    <cfRule type="cellIs" dxfId="19625" priority="2625" operator="lessThan">
      <formula>0</formula>
    </cfRule>
    <cfRule type="cellIs" dxfId="19624" priority="2626" operator="lessThan">
      <formula>-105575</formula>
    </cfRule>
  </conditionalFormatting>
  <conditionalFormatting sqref="BB246:BB249">
    <cfRule type="cellIs" dxfId="19623" priority="2623" operator="lessThan">
      <formula>0</formula>
    </cfRule>
    <cfRule type="cellIs" dxfId="19622" priority="2624" operator="lessThan">
      <formula>-105575</formula>
    </cfRule>
  </conditionalFormatting>
  <conditionalFormatting sqref="BB246:BB249">
    <cfRule type="cellIs" dxfId="19621" priority="2621" operator="lessThan">
      <formula>0</formula>
    </cfRule>
    <cfRule type="cellIs" dxfId="19620" priority="2622" operator="lessThan">
      <formula>-105575</formula>
    </cfRule>
  </conditionalFormatting>
  <conditionalFormatting sqref="BB246:BB249">
    <cfRule type="cellIs" dxfId="19619" priority="2619" operator="lessThan">
      <formula>0</formula>
    </cfRule>
    <cfRule type="cellIs" dxfId="19618" priority="2620" operator="lessThan">
      <formula>-105575</formula>
    </cfRule>
  </conditionalFormatting>
  <conditionalFormatting sqref="BB246:BB249">
    <cfRule type="cellIs" dxfId="19617" priority="2617" operator="lessThan">
      <formula>0</formula>
    </cfRule>
    <cfRule type="cellIs" dxfId="19616" priority="2618" operator="lessThan">
      <formula>-105575</formula>
    </cfRule>
  </conditionalFormatting>
  <conditionalFormatting sqref="BB246:BB249">
    <cfRule type="cellIs" dxfId="19615" priority="2615" operator="lessThan">
      <formula>0</formula>
    </cfRule>
    <cfRule type="cellIs" dxfId="19614" priority="2616" operator="lessThan">
      <formula>-105575</formula>
    </cfRule>
  </conditionalFormatting>
  <conditionalFormatting sqref="BB246:BB249">
    <cfRule type="cellIs" dxfId="19613" priority="2613" operator="lessThan">
      <formula>0</formula>
    </cfRule>
    <cfRule type="cellIs" dxfId="19612" priority="2614" operator="lessThan">
      <formula>-105575</formula>
    </cfRule>
  </conditionalFormatting>
  <conditionalFormatting sqref="BB246:BB249">
    <cfRule type="cellIs" dxfId="19611" priority="2611" operator="lessThan">
      <formula>0</formula>
    </cfRule>
    <cfRule type="cellIs" dxfId="19610" priority="2612" operator="lessThan">
      <formula>-105575</formula>
    </cfRule>
  </conditionalFormatting>
  <conditionalFormatting sqref="BB251:BB253">
    <cfRule type="cellIs" dxfId="19609" priority="2609" operator="lessThan">
      <formula>0</formula>
    </cfRule>
    <cfRule type="cellIs" dxfId="19608" priority="2610" operator="lessThan">
      <formula>-105575</formula>
    </cfRule>
  </conditionalFormatting>
  <conditionalFormatting sqref="BB251:BB253">
    <cfRule type="cellIs" dxfId="19607" priority="2607" operator="lessThan">
      <formula>0</formula>
    </cfRule>
    <cfRule type="cellIs" dxfId="19606" priority="2608" operator="lessThan">
      <formula>-105575</formula>
    </cfRule>
  </conditionalFormatting>
  <conditionalFormatting sqref="BB251:BB253">
    <cfRule type="cellIs" dxfId="19605" priority="2605" operator="lessThan">
      <formula>0</formula>
    </cfRule>
    <cfRule type="cellIs" dxfId="19604" priority="2606" operator="lessThan">
      <formula>-105575</formula>
    </cfRule>
  </conditionalFormatting>
  <conditionalFormatting sqref="BB251:BB253">
    <cfRule type="cellIs" dxfId="19603" priority="2603" operator="lessThan">
      <formula>0</formula>
    </cfRule>
    <cfRule type="cellIs" dxfId="19602" priority="2604" operator="lessThan">
      <formula>-105575</formula>
    </cfRule>
  </conditionalFormatting>
  <conditionalFormatting sqref="BB251:BB253">
    <cfRule type="cellIs" dxfId="19601" priority="2601" operator="lessThan">
      <formula>0</formula>
    </cfRule>
    <cfRule type="cellIs" dxfId="19600" priority="2602" operator="lessThan">
      <formula>-105575</formula>
    </cfRule>
  </conditionalFormatting>
  <conditionalFormatting sqref="BB251:BB253">
    <cfRule type="cellIs" dxfId="19599" priority="2599" operator="lessThan">
      <formula>0</formula>
    </cfRule>
    <cfRule type="cellIs" dxfId="19598" priority="2600" operator="lessThan">
      <formula>-105575</formula>
    </cfRule>
  </conditionalFormatting>
  <conditionalFormatting sqref="BB251:BB253">
    <cfRule type="cellIs" dxfId="19597" priority="2597" operator="lessThan">
      <formula>0</formula>
    </cfRule>
    <cfRule type="cellIs" dxfId="19596" priority="2598" operator="lessThan">
      <formula>-105575</formula>
    </cfRule>
  </conditionalFormatting>
  <conditionalFormatting sqref="BB251:BB253">
    <cfRule type="cellIs" dxfId="19595" priority="2595" operator="lessThan">
      <formula>0</formula>
    </cfRule>
    <cfRule type="cellIs" dxfId="19594" priority="2596" operator="lessThan">
      <formula>-105575</formula>
    </cfRule>
  </conditionalFormatting>
  <conditionalFormatting sqref="BB251:BB253">
    <cfRule type="cellIs" dxfId="19593" priority="2593" operator="lessThan">
      <formula>0</formula>
    </cfRule>
    <cfRule type="cellIs" dxfId="19592" priority="2594" operator="lessThan">
      <formula>-105575</formula>
    </cfRule>
  </conditionalFormatting>
  <conditionalFormatting sqref="BB255:BB257">
    <cfRule type="cellIs" dxfId="19591" priority="2591" operator="lessThan">
      <formula>0</formula>
    </cfRule>
    <cfRule type="cellIs" dxfId="19590" priority="2592" operator="lessThan">
      <formula>-105575</formula>
    </cfRule>
  </conditionalFormatting>
  <conditionalFormatting sqref="BB255:BB257">
    <cfRule type="cellIs" dxfId="19589" priority="2589" operator="lessThan">
      <formula>0</formula>
    </cfRule>
    <cfRule type="cellIs" dxfId="19588" priority="2590" operator="lessThan">
      <formula>-105575</formula>
    </cfRule>
  </conditionalFormatting>
  <conditionalFormatting sqref="BB255:BB257">
    <cfRule type="cellIs" dxfId="19587" priority="2587" operator="lessThan">
      <formula>0</formula>
    </cfRule>
    <cfRule type="cellIs" dxfId="19586" priority="2588" operator="lessThan">
      <formula>-105575</formula>
    </cfRule>
  </conditionalFormatting>
  <conditionalFormatting sqref="BB255:BB257">
    <cfRule type="cellIs" dxfId="19585" priority="2585" operator="lessThan">
      <formula>0</formula>
    </cfRule>
    <cfRule type="cellIs" dxfId="19584" priority="2586" operator="lessThan">
      <formula>-105575</formula>
    </cfRule>
  </conditionalFormatting>
  <conditionalFormatting sqref="BB255:BB257">
    <cfRule type="cellIs" dxfId="19583" priority="2583" operator="lessThan">
      <formula>0</formula>
    </cfRule>
    <cfRule type="cellIs" dxfId="19582" priority="2584" operator="lessThan">
      <formula>-105575</formula>
    </cfRule>
  </conditionalFormatting>
  <conditionalFormatting sqref="BB255:BB257">
    <cfRule type="cellIs" dxfId="19581" priority="2581" operator="lessThan">
      <formula>0</formula>
    </cfRule>
    <cfRule type="cellIs" dxfId="19580" priority="2582" operator="lessThan">
      <formula>-105575</formula>
    </cfRule>
  </conditionalFormatting>
  <conditionalFormatting sqref="BB255:BB257">
    <cfRule type="cellIs" dxfId="19579" priority="2579" operator="lessThan">
      <formula>0</formula>
    </cfRule>
    <cfRule type="cellIs" dxfId="19578" priority="2580" operator="lessThan">
      <formula>-105575</formula>
    </cfRule>
  </conditionalFormatting>
  <conditionalFormatting sqref="BB255:BB257">
    <cfRule type="cellIs" dxfId="19577" priority="2577" operator="lessThan">
      <formula>0</formula>
    </cfRule>
    <cfRule type="cellIs" dxfId="19576" priority="2578" operator="lessThan">
      <formula>-105575</formula>
    </cfRule>
  </conditionalFormatting>
  <conditionalFormatting sqref="BB255:BB257">
    <cfRule type="cellIs" dxfId="19575" priority="2575" operator="lessThan">
      <formula>0</formula>
    </cfRule>
    <cfRule type="cellIs" dxfId="19574" priority="2576" operator="lessThan">
      <formula>-105575</formula>
    </cfRule>
  </conditionalFormatting>
  <conditionalFormatting sqref="BB260:BB262">
    <cfRule type="cellIs" dxfId="19573" priority="2573" operator="lessThan">
      <formula>0</formula>
    </cfRule>
    <cfRule type="cellIs" dxfId="19572" priority="2574" operator="lessThan">
      <formula>-105575</formula>
    </cfRule>
  </conditionalFormatting>
  <conditionalFormatting sqref="BB260:BB262">
    <cfRule type="cellIs" dxfId="19571" priority="2571" operator="lessThan">
      <formula>0</formula>
    </cfRule>
    <cfRule type="cellIs" dxfId="19570" priority="2572" operator="lessThan">
      <formula>-105575</formula>
    </cfRule>
  </conditionalFormatting>
  <conditionalFormatting sqref="BB260:BB262">
    <cfRule type="cellIs" dxfId="19569" priority="2569" operator="lessThan">
      <formula>0</formula>
    </cfRule>
    <cfRule type="cellIs" dxfId="19568" priority="2570" operator="lessThan">
      <formula>-105575</formula>
    </cfRule>
  </conditionalFormatting>
  <conditionalFormatting sqref="BB260:BB262">
    <cfRule type="cellIs" dxfId="19567" priority="2567" operator="lessThan">
      <formula>0</formula>
    </cfRule>
    <cfRule type="cellIs" dxfId="19566" priority="2568" operator="lessThan">
      <formula>-105575</formula>
    </cfRule>
  </conditionalFormatting>
  <conditionalFormatting sqref="BB260:BB262">
    <cfRule type="cellIs" dxfId="19565" priority="2565" operator="lessThan">
      <formula>0</formula>
    </cfRule>
    <cfRule type="cellIs" dxfId="19564" priority="2566" operator="lessThan">
      <formula>-105575</formula>
    </cfRule>
  </conditionalFormatting>
  <conditionalFormatting sqref="BB260:BB262">
    <cfRule type="cellIs" dxfId="19563" priority="2563" operator="lessThan">
      <formula>0</formula>
    </cfRule>
    <cfRule type="cellIs" dxfId="19562" priority="2564" operator="lessThan">
      <formula>-105575</formula>
    </cfRule>
  </conditionalFormatting>
  <conditionalFormatting sqref="BB260:BB262">
    <cfRule type="cellIs" dxfId="19561" priority="2561" operator="lessThan">
      <formula>0</formula>
    </cfRule>
    <cfRule type="cellIs" dxfId="19560" priority="2562" operator="lessThan">
      <formula>-105575</formula>
    </cfRule>
  </conditionalFormatting>
  <conditionalFormatting sqref="BB260:BB262">
    <cfRule type="cellIs" dxfId="19559" priority="2559" operator="lessThan">
      <formula>0</formula>
    </cfRule>
    <cfRule type="cellIs" dxfId="19558" priority="2560" operator="lessThan">
      <formula>-105575</formula>
    </cfRule>
  </conditionalFormatting>
  <conditionalFormatting sqref="BB260:BB262">
    <cfRule type="cellIs" dxfId="19557" priority="2557" operator="lessThan">
      <formula>0</formula>
    </cfRule>
    <cfRule type="cellIs" dxfId="19556" priority="2558" operator="lessThan">
      <formula>-105575</formula>
    </cfRule>
  </conditionalFormatting>
  <conditionalFormatting sqref="BB264:BB267">
    <cfRule type="cellIs" dxfId="19555" priority="2555" operator="lessThan">
      <formula>0</formula>
    </cfRule>
    <cfRule type="cellIs" dxfId="19554" priority="2556" operator="lessThan">
      <formula>-105575</formula>
    </cfRule>
  </conditionalFormatting>
  <conditionalFormatting sqref="BB264:BB267">
    <cfRule type="cellIs" dxfId="19553" priority="2553" operator="lessThan">
      <formula>0</formula>
    </cfRule>
    <cfRule type="cellIs" dxfId="19552" priority="2554" operator="lessThan">
      <formula>-105575</formula>
    </cfRule>
  </conditionalFormatting>
  <conditionalFormatting sqref="BB264:BB267">
    <cfRule type="cellIs" dxfId="19551" priority="2551" operator="lessThan">
      <formula>0</formula>
    </cfRule>
    <cfRule type="cellIs" dxfId="19550" priority="2552" operator="lessThan">
      <formula>-105575</formula>
    </cfRule>
  </conditionalFormatting>
  <conditionalFormatting sqref="BB264:BB267">
    <cfRule type="cellIs" dxfId="19549" priority="2549" operator="lessThan">
      <formula>0</formula>
    </cfRule>
    <cfRule type="cellIs" dxfId="19548" priority="2550" operator="lessThan">
      <formula>-105575</formula>
    </cfRule>
  </conditionalFormatting>
  <conditionalFormatting sqref="BB264:BB267">
    <cfRule type="cellIs" dxfId="19547" priority="2547" operator="lessThan">
      <formula>0</formula>
    </cfRule>
    <cfRule type="cellIs" dxfId="19546" priority="2548" operator="lessThan">
      <formula>-105575</formula>
    </cfRule>
  </conditionalFormatting>
  <conditionalFormatting sqref="BB264:BB267">
    <cfRule type="cellIs" dxfId="19545" priority="2545" operator="lessThan">
      <formula>0</formula>
    </cfRule>
    <cfRule type="cellIs" dxfId="19544" priority="2546" operator="lessThan">
      <formula>-105575</formula>
    </cfRule>
  </conditionalFormatting>
  <conditionalFormatting sqref="BB264:BB267">
    <cfRule type="cellIs" dxfId="19543" priority="2543" operator="lessThan">
      <formula>0</formula>
    </cfRule>
    <cfRule type="cellIs" dxfId="19542" priority="2544" operator="lessThan">
      <formula>-105575</formula>
    </cfRule>
  </conditionalFormatting>
  <conditionalFormatting sqref="BB264:BB267">
    <cfRule type="cellIs" dxfId="19541" priority="2541" operator="lessThan">
      <formula>0</formula>
    </cfRule>
    <cfRule type="cellIs" dxfId="19540" priority="2542" operator="lessThan">
      <formula>-105575</formula>
    </cfRule>
  </conditionalFormatting>
  <conditionalFormatting sqref="BB264:BB267">
    <cfRule type="cellIs" dxfId="19539" priority="2539" operator="lessThan">
      <formula>0</formula>
    </cfRule>
    <cfRule type="cellIs" dxfId="19538" priority="2540" operator="lessThan">
      <formula>-105575</formula>
    </cfRule>
  </conditionalFormatting>
  <conditionalFormatting sqref="BB270:BB272">
    <cfRule type="cellIs" dxfId="19537" priority="2537" operator="lessThan">
      <formula>0</formula>
    </cfRule>
    <cfRule type="cellIs" dxfId="19536" priority="2538" operator="lessThan">
      <formula>-105575</formula>
    </cfRule>
  </conditionalFormatting>
  <conditionalFormatting sqref="BB270:BB272">
    <cfRule type="cellIs" dxfId="19535" priority="2535" operator="lessThan">
      <formula>0</formula>
    </cfRule>
    <cfRule type="cellIs" dxfId="19534" priority="2536" operator="lessThan">
      <formula>-105575</formula>
    </cfRule>
  </conditionalFormatting>
  <conditionalFormatting sqref="BB270:BB272">
    <cfRule type="cellIs" dxfId="19533" priority="2533" operator="lessThan">
      <formula>0</formula>
    </cfRule>
    <cfRule type="cellIs" dxfId="19532" priority="2534" operator="lessThan">
      <formula>-105575</formula>
    </cfRule>
  </conditionalFormatting>
  <conditionalFormatting sqref="BB270:BB272">
    <cfRule type="cellIs" dxfId="19531" priority="2531" operator="lessThan">
      <formula>0</formula>
    </cfRule>
    <cfRule type="cellIs" dxfId="19530" priority="2532" operator="lessThan">
      <formula>-105575</formula>
    </cfRule>
  </conditionalFormatting>
  <conditionalFormatting sqref="BB270:BB272">
    <cfRule type="cellIs" dxfId="19529" priority="2529" operator="lessThan">
      <formula>0</formula>
    </cfRule>
    <cfRule type="cellIs" dxfId="19528" priority="2530" operator="lessThan">
      <formula>-105575</formula>
    </cfRule>
  </conditionalFormatting>
  <conditionalFormatting sqref="BB270:BB272">
    <cfRule type="cellIs" dxfId="19527" priority="2527" operator="lessThan">
      <formula>0</formula>
    </cfRule>
    <cfRule type="cellIs" dxfId="19526" priority="2528" operator="lessThan">
      <formula>-105575</formula>
    </cfRule>
  </conditionalFormatting>
  <conditionalFormatting sqref="BB270:BB272">
    <cfRule type="cellIs" dxfId="19525" priority="2525" operator="lessThan">
      <formula>0</formula>
    </cfRule>
    <cfRule type="cellIs" dxfId="19524" priority="2526" operator="lessThan">
      <formula>-105575</formula>
    </cfRule>
  </conditionalFormatting>
  <conditionalFormatting sqref="BB270:BB272">
    <cfRule type="cellIs" dxfId="19523" priority="2523" operator="lessThan">
      <formula>0</formula>
    </cfRule>
    <cfRule type="cellIs" dxfId="19522" priority="2524" operator="lessThan">
      <formula>-105575</formula>
    </cfRule>
  </conditionalFormatting>
  <conditionalFormatting sqref="BB270:BB272">
    <cfRule type="cellIs" dxfId="19521" priority="2521" operator="lessThan">
      <formula>0</formula>
    </cfRule>
    <cfRule type="cellIs" dxfId="19520" priority="2522" operator="lessThan">
      <formula>-105575</formula>
    </cfRule>
  </conditionalFormatting>
  <conditionalFormatting sqref="BB274:BB275">
    <cfRule type="cellIs" dxfId="19519" priority="2519" operator="lessThan">
      <formula>0</formula>
    </cfRule>
    <cfRule type="cellIs" dxfId="19518" priority="2520" operator="lessThan">
      <formula>-105575</formula>
    </cfRule>
  </conditionalFormatting>
  <conditionalFormatting sqref="BB274:BB275">
    <cfRule type="cellIs" dxfId="19517" priority="2517" operator="lessThan">
      <formula>0</formula>
    </cfRule>
    <cfRule type="cellIs" dxfId="19516" priority="2518" operator="lessThan">
      <formula>-105575</formula>
    </cfRule>
  </conditionalFormatting>
  <conditionalFormatting sqref="BB274:BB275">
    <cfRule type="cellIs" dxfId="19515" priority="2515" operator="lessThan">
      <formula>0</formula>
    </cfRule>
    <cfRule type="cellIs" dxfId="19514" priority="2516" operator="lessThan">
      <formula>-105575</formula>
    </cfRule>
  </conditionalFormatting>
  <conditionalFormatting sqref="BB274:BB275">
    <cfRule type="cellIs" dxfId="19513" priority="2513" operator="lessThan">
      <formula>0</formula>
    </cfRule>
    <cfRule type="cellIs" dxfId="19512" priority="2514" operator="lessThan">
      <formula>-105575</formula>
    </cfRule>
  </conditionalFormatting>
  <conditionalFormatting sqref="BB274:BB275">
    <cfRule type="cellIs" dxfId="19511" priority="2511" operator="lessThan">
      <formula>0</formula>
    </cfRule>
    <cfRule type="cellIs" dxfId="19510" priority="2512" operator="lessThan">
      <formula>-105575</formula>
    </cfRule>
  </conditionalFormatting>
  <conditionalFormatting sqref="BB274:BB275">
    <cfRule type="cellIs" dxfId="19509" priority="2509" operator="lessThan">
      <formula>0</formula>
    </cfRule>
    <cfRule type="cellIs" dxfId="19508" priority="2510" operator="lessThan">
      <formula>-105575</formula>
    </cfRule>
  </conditionalFormatting>
  <conditionalFormatting sqref="BB274:BB275">
    <cfRule type="cellIs" dxfId="19507" priority="2507" operator="lessThan">
      <formula>0</formula>
    </cfRule>
    <cfRule type="cellIs" dxfId="19506" priority="2508" operator="lessThan">
      <formula>-105575</formula>
    </cfRule>
  </conditionalFormatting>
  <conditionalFormatting sqref="BB274:BB275">
    <cfRule type="cellIs" dxfId="19505" priority="2505" operator="lessThan">
      <formula>0</formula>
    </cfRule>
    <cfRule type="cellIs" dxfId="19504" priority="2506" operator="lessThan">
      <formula>-105575</formula>
    </cfRule>
  </conditionalFormatting>
  <conditionalFormatting sqref="BB274:BB275">
    <cfRule type="cellIs" dxfId="19503" priority="2503" operator="lessThan">
      <formula>0</formula>
    </cfRule>
    <cfRule type="cellIs" dxfId="19502" priority="2504" operator="lessThan">
      <formula>-105575</formula>
    </cfRule>
  </conditionalFormatting>
  <conditionalFormatting sqref="BB278:BB282">
    <cfRule type="cellIs" dxfId="19501" priority="2501" operator="lessThan">
      <formula>0</formula>
    </cfRule>
    <cfRule type="cellIs" dxfId="19500" priority="2502" operator="lessThan">
      <formula>-105575</formula>
    </cfRule>
  </conditionalFormatting>
  <conditionalFormatting sqref="BB278:BB282">
    <cfRule type="cellIs" dxfId="19499" priority="2499" operator="lessThan">
      <formula>0</formula>
    </cfRule>
    <cfRule type="cellIs" dxfId="19498" priority="2500" operator="lessThan">
      <formula>-105575</formula>
    </cfRule>
  </conditionalFormatting>
  <conditionalFormatting sqref="BB278:BB282">
    <cfRule type="cellIs" dxfId="19497" priority="2497" operator="lessThan">
      <formula>0</formula>
    </cfRule>
    <cfRule type="cellIs" dxfId="19496" priority="2498" operator="lessThan">
      <formula>-105575</formula>
    </cfRule>
  </conditionalFormatting>
  <conditionalFormatting sqref="BB278:BB282">
    <cfRule type="cellIs" dxfId="19495" priority="2495" operator="lessThan">
      <formula>0</formula>
    </cfRule>
    <cfRule type="cellIs" dxfId="19494" priority="2496" operator="lessThan">
      <formula>-105575</formula>
    </cfRule>
  </conditionalFormatting>
  <conditionalFormatting sqref="BB278:BB282">
    <cfRule type="cellIs" dxfId="19493" priority="2493" operator="lessThan">
      <formula>0</formula>
    </cfRule>
    <cfRule type="cellIs" dxfId="19492" priority="2494" operator="lessThan">
      <formula>-105575</formula>
    </cfRule>
  </conditionalFormatting>
  <conditionalFormatting sqref="BB278:BB282">
    <cfRule type="cellIs" dxfId="19491" priority="2491" operator="lessThan">
      <formula>0</formula>
    </cfRule>
    <cfRule type="cellIs" dxfId="19490" priority="2492" operator="lessThan">
      <formula>-105575</formula>
    </cfRule>
  </conditionalFormatting>
  <conditionalFormatting sqref="BB278:BB282">
    <cfRule type="cellIs" dxfId="19489" priority="2489" operator="lessThan">
      <formula>0</formula>
    </cfRule>
    <cfRule type="cellIs" dxfId="19488" priority="2490" operator="lessThan">
      <formula>-105575</formula>
    </cfRule>
  </conditionalFormatting>
  <conditionalFormatting sqref="BB278:BB282">
    <cfRule type="cellIs" dxfId="19487" priority="2487" operator="lessThan">
      <formula>0</formula>
    </cfRule>
    <cfRule type="cellIs" dxfId="19486" priority="2488" operator="lessThan">
      <formula>-105575</formula>
    </cfRule>
  </conditionalFormatting>
  <conditionalFormatting sqref="BB278:BB282">
    <cfRule type="cellIs" dxfId="19485" priority="2485" operator="lessThan">
      <formula>0</formula>
    </cfRule>
    <cfRule type="cellIs" dxfId="19484" priority="2486" operator="lessThan">
      <formula>-105575</formula>
    </cfRule>
  </conditionalFormatting>
  <conditionalFormatting sqref="BB285:BB288">
    <cfRule type="cellIs" dxfId="19483" priority="2483" operator="lessThan">
      <formula>0</formula>
    </cfRule>
    <cfRule type="cellIs" dxfId="19482" priority="2484" operator="lessThan">
      <formula>-105575</formula>
    </cfRule>
  </conditionalFormatting>
  <conditionalFormatting sqref="BB285:BB288">
    <cfRule type="cellIs" dxfId="19481" priority="2481" operator="lessThan">
      <formula>0</formula>
    </cfRule>
    <cfRule type="cellIs" dxfId="19480" priority="2482" operator="lessThan">
      <formula>-105575</formula>
    </cfRule>
  </conditionalFormatting>
  <conditionalFormatting sqref="BB285:BB288">
    <cfRule type="cellIs" dxfId="19479" priority="2479" operator="lessThan">
      <formula>0</formula>
    </cfRule>
    <cfRule type="cellIs" dxfId="19478" priority="2480" operator="lessThan">
      <formula>-105575</formula>
    </cfRule>
  </conditionalFormatting>
  <conditionalFormatting sqref="BB285:BB288">
    <cfRule type="cellIs" dxfId="19477" priority="2477" operator="lessThan">
      <formula>0</formula>
    </cfRule>
    <cfRule type="cellIs" dxfId="19476" priority="2478" operator="lessThan">
      <formula>-105575</formula>
    </cfRule>
  </conditionalFormatting>
  <conditionalFormatting sqref="BB285:BB288">
    <cfRule type="cellIs" dxfId="19475" priority="2475" operator="lessThan">
      <formula>0</formula>
    </cfRule>
    <cfRule type="cellIs" dxfId="19474" priority="2476" operator="lessThan">
      <formula>-105575</formula>
    </cfRule>
  </conditionalFormatting>
  <conditionalFormatting sqref="BB285:BB288">
    <cfRule type="cellIs" dxfId="19473" priority="2473" operator="lessThan">
      <formula>0</formula>
    </cfRule>
    <cfRule type="cellIs" dxfId="19472" priority="2474" operator="lessThan">
      <formula>-105575</formula>
    </cfRule>
  </conditionalFormatting>
  <conditionalFormatting sqref="BB285:BB288">
    <cfRule type="cellIs" dxfId="19471" priority="2471" operator="lessThan">
      <formula>0</formula>
    </cfRule>
    <cfRule type="cellIs" dxfId="19470" priority="2472" operator="lessThan">
      <formula>-105575</formula>
    </cfRule>
  </conditionalFormatting>
  <conditionalFormatting sqref="BB285:BB288">
    <cfRule type="cellIs" dxfId="19469" priority="2469" operator="lessThan">
      <formula>0</formula>
    </cfRule>
    <cfRule type="cellIs" dxfId="19468" priority="2470" operator="lessThan">
      <formula>-105575</formula>
    </cfRule>
  </conditionalFormatting>
  <conditionalFormatting sqref="BB285:BB288">
    <cfRule type="cellIs" dxfId="19467" priority="2467" operator="lessThan">
      <formula>0</formula>
    </cfRule>
    <cfRule type="cellIs" dxfId="19466" priority="2468" operator="lessThan">
      <formula>-105575</formula>
    </cfRule>
  </conditionalFormatting>
  <conditionalFormatting sqref="BB203 BB220:BB221 BB235:BB243 BB231:BB233 BB212:BB213 BB225:BB226">
    <cfRule type="cellIs" dxfId="19465" priority="2465" operator="lessThan">
      <formula>0</formula>
    </cfRule>
    <cfRule type="cellIs" dxfId="19464" priority="2466" operator="lessThan">
      <formula>-105575</formula>
    </cfRule>
  </conditionalFormatting>
  <conditionalFormatting sqref="BB220 BB212:BB213 BB235:BB238 BB240:BB243 BB225:BB226 BB231:BB233">
    <cfRule type="cellIs" dxfId="19463" priority="2463" operator="lessThan">
      <formula>0</formula>
    </cfRule>
    <cfRule type="cellIs" dxfId="19462" priority="2464" operator="lessThan">
      <formula>-105575</formula>
    </cfRule>
  </conditionalFormatting>
  <conditionalFormatting sqref="BB220:BB221 BB243 BB226 BB231:BB236 BB238:BB241 BB203 BB213">
    <cfRule type="cellIs" dxfId="19461" priority="2461" operator="lessThan">
      <formula>0</formula>
    </cfRule>
    <cfRule type="cellIs" dxfId="19460" priority="2462" operator="lessThan">
      <formula>-105575</formula>
    </cfRule>
  </conditionalFormatting>
  <conditionalFormatting sqref="BB235:BB243 BB231:BB233 BB220 BB212:BB213 BB225:BB226">
    <cfRule type="cellIs" dxfId="19459" priority="2459" operator="lessThan">
      <formula>0</formula>
    </cfRule>
    <cfRule type="cellIs" dxfId="19458" priority="2460" operator="lessThan">
      <formula>-105575</formula>
    </cfRule>
  </conditionalFormatting>
  <conditionalFormatting sqref="BB220:BB221 BB237:BB243 BB203 BB231:BB235 BB212:BB213 BB225:BB226">
    <cfRule type="cellIs" dxfId="19457" priority="2457" operator="lessThan">
      <formula>0</formula>
    </cfRule>
    <cfRule type="cellIs" dxfId="19456" priority="2458" operator="lessThan">
      <formula>-105575</formula>
    </cfRule>
  </conditionalFormatting>
  <conditionalFormatting sqref="BB220:BB221 BB237:BB240 BB242:BB243 BB225:BB226 BB231:BB235">
    <cfRule type="cellIs" dxfId="19455" priority="2455" operator="lessThan">
      <formula>0</formula>
    </cfRule>
    <cfRule type="cellIs" dxfId="19454" priority="2456" operator="lessThan">
      <formula>-105575</formula>
    </cfRule>
  </conditionalFormatting>
  <conditionalFormatting sqref="BB212 BB231 BB233:BB238 BB240:BB243 BB225">
    <cfRule type="cellIs" dxfId="19453" priority="2453" operator="lessThan">
      <formula>0</formula>
    </cfRule>
    <cfRule type="cellIs" dxfId="19452" priority="2454" operator="lessThan">
      <formula>-105575</formula>
    </cfRule>
  </conditionalFormatting>
  <conditionalFormatting sqref="BB237:BB243 BB231:BB235 BB220:BB221 BB225:BB226">
    <cfRule type="cellIs" dxfId="19451" priority="2451" operator="lessThan">
      <formula>0</formula>
    </cfRule>
    <cfRule type="cellIs" dxfId="19450" priority="2452" operator="lessThan">
      <formula>-105575</formula>
    </cfRule>
  </conditionalFormatting>
  <conditionalFormatting sqref="BB233:BB237 BB231 BB239:BB243">
    <cfRule type="cellIs" dxfId="19449" priority="2449" operator="lessThan">
      <formula>0</formula>
    </cfRule>
    <cfRule type="cellIs" dxfId="19448" priority="2450" operator="lessThan">
      <formula>-105575</formula>
    </cfRule>
  </conditionalFormatting>
  <conditionalFormatting sqref="BB233:BB237 BB231 BB239:BB243">
    <cfRule type="cellIs" dxfId="19447" priority="2447" operator="lessThan">
      <formula>0</formula>
    </cfRule>
    <cfRule type="cellIs" dxfId="19446" priority="2448" operator="lessThan">
      <formula>-105575</formula>
    </cfRule>
  </conditionalFormatting>
  <conditionalFormatting sqref="BB119:BB128 BB106:BB117 BB101:BB104 BB80:BB98">
    <cfRule type="cellIs" dxfId="19445" priority="2445" operator="lessThan">
      <formula>0</formula>
    </cfRule>
    <cfRule type="cellIs" dxfId="19444" priority="2446" operator="lessThan">
      <formula>-105575</formula>
    </cfRule>
  </conditionalFormatting>
  <conditionalFormatting sqref="BB130 BB132 BB134">
    <cfRule type="cellIs" dxfId="19443" priority="2443" operator="lessThan">
      <formula>0</formula>
    </cfRule>
    <cfRule type="cellIs" dxfId="19442" priority="2444" operator="lessThan">
      <formula>-105575</formula>
    </cfRule>
  </conditionalFormatting>
  <conditionalFormatting sqref="BB130 BB132 BB134">
    <cfRule type="cellIs" dxfId="19441" priority="2441" operator="lessThan">
      <formula>0</formula>
    </cfRule>
    <cfRule type="cellIs" dxfId="19440" priority="2442" operator="lessThan">
      <formula>-105575</formula>
    </cfRule>
  </conditionalFormatting>
  <conditionalFormatting sqref="BB129 BB131 BB133 BB135">
    <cfRule type="cellIs" dxfId="19439" priority="2439" operator="lessThan">
      <formula>0</formula>
    </cfRule>
    <cfRule type="cellIs" dxfId="19438" priority="2440" operator="lessThan">
      <formula>-105575</formula>
    </cfRule>
  </conditionalFormatting>
  <conditionalFormatting sqref="BB140 BB145 BB142:BB143 BB137:BB138">
    <cfRule type="cellIs" dxfId="19437" priority="2437" operator="lessThan">
      <formula>0</formula>
    </cfRule>
    <cfRule type="cellIs" dxfId="19436" priority="2438" operator="lessThan">
      <formula>-105575</formula>
    </cfRule>
  </conditionalFormatting>
  <conditionalFormatting sqref="BB149">
    <cfRule type="cellIs" dxfId="19435" priority="2435" operator="lessThan">
      <formula>0</formula>
    </cfRule>
    <cfRule type="cellIs" dxfId="19434" priority="2436" operator="lessThan">
      <formula>-105575</formula>
    </cfRule>
  </conditionalFormatting>
  <conditionalFormatting sqref="BB129:BB138 BB140:BB149">
    <cfRule type="cellIs" dxfId="19433" priority="2433" operator="lessThan">
      <formula>0</formula>
    </cfRule>
    <cfRule type="cellIs" dxfId="19432" priority="2434" operator="lessThan">
      <formula>-105575</formula>
    </cfRule>
  </conditionalFormatting>
  <conditionalFormatting sqref="BB94:BB98 BB86:BB87 BB89:BB91 BB141:BB149 BB124:BB133 BB107:BB110 BB112:BB117 BB119:BB122 BB135:BB138 BB101:BB104 BB80:BB84">
    <cfRule type="cellIs" dxfId="19431" priority="2431" operator="lessThan">
      <formula>0</formula>
    </cfRule>
    <cfRule type="cellIs" dxfId="19430" priority="2432" operator="lessThan">
      <formula>-105575</formula>
    </cfRule>
  </conditionalFormatting>
  <conditionalFormatting sqref="BB129 BB131 BB133 BB135">
    <cfRule type="cellIs" dxfId="19429" priority="2429" operator="lessThan">
      <formula>0</formula>
    </cfRule>
    <cfRule type="cellIs" dxfId="19428" priority="2430" operator="lessThan">
      <formula>-105575</formula>
    </cfRule>
  </conditionalFormatting>
  <conditionalFormatting sqref="BB146 BB144 BB141">
    <cfRule type="cellIs" dxfId="19427" priority="2427" operator="lessThan">
      <formula>0</formula>
    </cfRule>
    <cfRule type="cellIs" dxfId="19426" priority="2428" operator="lessThan">
      <formula>-105575</formula>
    </cfRule>
  </conditionalFormatting>
  <conditionalFormatting sqref="BB146 BB144 BB141">
    <cfRule type="cellIs" dxfId="19425" priority="2425" operator="lessThan">
      <formula>0</formula>
    </cfRule>
    <cfRule type="cellIs" dxfId="19424" priority="2426" operator="lessThan">
      <formula>-105575</formula>
    </cfRule>
  </conditionalFormatting>
  <conditionalFormatting sqref="BB140 BB145 BB142:BB143 BB137:BB138">
    <cfRule type="cellIs" dxfId="19423" priority="2423" operator="lessThan">
      <formula>0</formula>
    </cfRule>
    <cfRule type="cellIs" dxfId="19422" priority="2424" operator="lessThan">
      <formula>-105575</formula>
    </cfRule>
  </conditionalFormatting>
  <conditionalFormatting sqref="BB149">
    <cfRule type="cellIs" dxfId="19421" priority="2421" operator="lessThan">
      <formula>0</formula>
    </cfRule>
    <cfRule type="cellIs" dxfId="19420" priority="2422" operator="lessThan">
      <formula>-105575</formula>
    </cfRule>
  </conditionalFormatting>
  <conditionalFormatting sqref="BB94:BB98 BB86:BB87 BB89:BB91 BB141:BB149 BB124:BB133 BB107:BB110 BB112:BB117 BB119:BB122 BB135:BB138 BB101:BB104 BB80:BB84">
    <cfRule type="cellIs" dxfId="19419" priority="2419" operator="lessThan">
      <formula>0</formula>
    </cfRule>
    <cfRule type="cellIs" dxfId="19418"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417" priority="2417" operator="lessThan">
      <formula>0</formula>
    </cfRule>
    <cfRule type="cellIs" dxfId="19416" priority="2418" operator="lessThan">
      <formula>-105575</formula>
    </cfRule>
  </conditionalFormatting>
  <conditionalFormatting sqref="BB41">
    <cfRule type="cellIs" dxfId="19415" priority="2415" operator="lessThan">
      <formula>0</formula>
    </cfRule>
    <cfRule type="cellIs" dxfId="19414" priority="2416" operator="lessThan">
      <formula>-105575</formula>
    </cfRule>
  </conditionalFormatting>
  <conditionalFormatting sqref="BB152:BB155">
    <cfRule type="cellIs" dxfId="19413" priority="2413" operator="lessThan">
      <formula>0</formula>
    </cfRule>
    <cfRule type="cellIs" dxfId="19412" priority="2414" operator="lessThan">
      <formula>-105575</formula>
    </cfRule>
  </conditionalFormatting>
  <conditionalFormatting sqref="BB152:BB155">
    <cfRule type="cellIs" dxfId="19411" priority="2411" operator="lessThan">
      <formula>0</formula>
    </cfRule>
    <cfRule type="cellIs" dxfId="19410" priority="2412" operator="lessThan">
      <formula>-105575</formula>
    </cfRule>
  </conditionalFormatting>
  <conditionalFormatting sqref="BB152:BB155">
    <cfRule type="cellIs" dxfId="19409" priority="2409" operator="lessThan">
      <formula>0</formula>
    </cfRule>
    <cfRule type="cellIs" dxfId="19408" priority="2410" operator="lessThan">
      <formula>-105575</formula>
    </cfRule>
  </conditionalFormatting>
  <conditionalFormatting sqref="BB157:BB158">
    <cfRule type="cellIs" dxfId="19407" priority="2407" operator="lessThan">
      <formula>0</formula>
    </cfRule>
    <cfRule type="cellIs" dxfId="19406" priority="2408" operator="lessThan">
      <formula>-105575</formula>
    </cfRule>
  </conditionalFormatting>
  <conditionalFormatting sqref="BB157:BB158">
    <cfRule type="cellIs" dxfId="19405" priority="2405" operator="lessThan">
      <formula>0</formula>
    </cfRule>
    <cfRule type="cellIs" dxfId="19404" priority="2406" operator="lessThan">
      <formula>-105575</formula>
    </cfRule>
  </conditionalFormatting>
  <conditionalFormatting sqref="BB157:BB158">
    <cfRule type="cellIs" dxfId="19403" priority="2403" operator="lessThan">
      <formula>0</formula>
    </cfRule>
    <cfRule type="cellIs" dxfId="19402" priority="2404" operator="lessThan">
      <formula>-105575</formula>
    </cfRule>
  </conditionalFormatting>
  <conditionalFormatting sqref="BB160:BB161">
    <cfRule type="cellIs" dxfId="19401" priority="2401" operator="lessThan">
      <formula>0</formula>
    </cfRule>
    <cfRule type="cellIs" dxfId="19400" priority="2402" operator="lessThan">
      <formula>-105575</formula>
    </cfRule>
  </conditionalFormatting>
  <conditionalFormatting sqref="BB160:BB161">
    <cfRule type="cellIs" dxfId="19399" priority="2399" operator="lessThan">
      <formula>0</formula>
    </cfRule>
    <cfRule type="cellIs" dxfId="19398" priority="2400" operator="lessThan">
      <formula>-105575</formula>
    </cfRule>
  </conditionalFormatting>
  <conditionalFormatting sqref="BB160:BB161">
    <cfRule type="cellIs" dxfId="19397" priority="2397" operator="lessThan">
      <formula>0</formula>
    </cfRule>
    <cfRule type="cellIs" dxfId="19396" priority="2398" operator="lessThan">
      <formula>-105575</formula>
    </cfRule>
  </conditionalFormatting>
  <conditionalFormatting sqref="BB164:BB167">
    <cfRule type="cellIs" dxfId="19395" priority="2395" operator="lessThan">
      <formula>0</formula>
    </cfRule>
    <cfRule type="cellIs" dxfId="19394" priority="2396" operator="lessThan">
      <formula>-105575</formula>
    </cfRule>
  </conditionalFormatting>
  <conditionalFormatting sqref="BB164:BB167">
    <cfRule type="cellIs" dxfId="19393" priority="2393" operator="lessThan">
      <formula>0</formula>
    </cfRule>
    <cfRule type="cellIs" dxfId="19392" priority="2394" operator="lessThan">
      <formula>-105575</formula>
    </cfRule>
  </conditionalFormatting>
  <conditionalFormatting sqref="BB164:BB167">
    <cfRule type="cellIs" dxfId="19391" priority="2391" operator="lessThan">
      <formula>0</formula>
    </cfRule>
    <cfRule type="cellIs" dxfId="19390" priority="2392" operator="lessThan">
      <formula>-105575</formula>
    </cfRule>
  </conditionalFormatting>
  <conditionalFormatting sqref="BB169:BB177">
    <cfRule type="cellIs" dxfId="19389" priority="2389" operator="lessThan">
      <formula>0</formula>
    </cfRule>
    <cfRule type="cellIs" dxfId="19388" priority="2390" operator="lessThan">
      <formula>-105575</formula>
    </cfRule>
  </conditionalFormatting>
  <conditionalFormatting sqref="BB169:BB177">
    <cfRule type="cellIs" dxfId="19387" priority="2387" operator="lessThan">
      <formula>0</formula>
    </cfRule>
    <cfRule type="cellIs" dxfId="19386" priority="2388" operator="lessThan">
      <formula>-105575</formula>
    </cfRule>
  </conditionalFormatting>
  <conditionalFormatting sqref="BB169:BB177">
    <cfRule type="cellIs" dxfId="19385" priority="2385" operator="lessThan">
      <formula>0</formula>
    </cfRule>
    <cfRule type="cellIs" dxfId="19384" priority="2386" operator="lessThan">
      <formula>-105575</formula>
    </cfRule>
  </conditionalFormatting>
  <conditionalFormatting sqref="BB179:BB180">
    <cfRule type="cellIs" dxfId="19383" priority="2383" operator="lessThan">
      <formula>0</formula>
    </cfRule>
    <cfRule type="cellIs" dxfId="19382" priority="2384" operator="lessThan">
      <formula>-105575</formula>
    </cfRule>
  </conditionalFormatting>
  <conditionalFormatting sqref="BB179:BB180">
    <cfRule type="cellIs" dxfId="19381" priority="2381" operator="lessThan">
      <formula>0</formula>
    </cfRule>
    <cfRule type="cellIs" dxfId="19380" priority="2382" operator="lessThan">
      <formula>-105575</formula>
    </cfRule>
  </conditionalFormatting>
  <conditionalFormatting sqref="BB179:BB180">
    <cfRule type="cellIs" dxfId="19379" priority="2379" operator="lessThan">
      <formula>0</formula>
    </cfRule>
    <cfRule type="cellIs" dxfId="19378" priority="2380" operator="lessThan">
      <formula>-105575</formula>
    </cfRule>
  </conditionalFormatting>
  <conditionalFormatting sqref="BB183:BB189">
    <cfRule type="cellIs" dxfId="19377" priority="2377" operator="lessThan">
      <formula>0</formula>
    </cfRule>
    <cfRule type="cellIs" dxfId="19376" priority="2378" operator="lessThan">
      <formula>-105575</formula>
    </cfRule>
  </conditionalFormatting>
  <conditionalFormatting sqref="BB183:BB189">
    <cfRule type="cellIs" dxfId="19375" priority="2375" operator="lessThan">
      <formula>0</formula>
    </cfRule>
    <cfRule type="cellIs" dxfId="19374" priority="2376" operator="lessThan">
      <formula>-105575</formula>
    </cfRule>
  </conditionalFormatting>
  <conditionalFormatting sqref="BB183:BB189">
    <cfRule type="cellIs" dxfId="19373" priority="2373" operator="lessThan">
      <formula>0</formula>
    </cfRule>
    <cfRule type="cellIs" dxfId="19372" priority="2374" operator="lessThan">
      <formula>-105575</formula>
    </cfRule>
  </conditionalFormatting>
  <conditionalFormatting sqref="BB191:BB192">
    <cfRule type="cellIs" dxfId="19371" priority="2371" operator="lessThan">
      <formula>0</formula>
    </cfRule>
    <cfRule type="cellIs" dxfId="19370" priority="2372" operator="lessThan">
      <formula>-105575</formula>
    </cfRule>
  </conditionalFormatting>
  <conditionalFormatting sqref="BB191:BB192">
    <cfRule type="cellIs" dxfId="19369" priority="2369" operator="lessThan">
      <formula>0</formula>
    </cfRule>
    <cfRule type="cellIs" dxfId="19368" priority="2370" operator="lessThan">
      <formula>-105575</formula>
    </cfRule>
  </conditionalFormatting>
  <conditionalFormatting sqref="BB191:BB192">
    <cfRule type="cellIs" dxfId="19367" priority="2367" operator="lessThan">
      <formula>0</formula>
    </cfRule>
    <cfRule type="cellIs" dxfId="19366" priority="2368" operator="lessThan">
      <formula>-105575</formula>
    </cfRule>
  </conditionalFormatting>
  <conditionalFormatting sqref="BB194:BB195">
    <cfRule type="cellIs" dxfId="19365" priority="2365" operator="lessThan">
      <formula>0</formula>
    </cfRule>
    <cfRule type="cellIs" dxfId="19364" priority="2366" operator="lessThan">
      <formula>-105575</formula>
    </cfRule>
  </conditionalFormatting>
  <conditionalFormatting sqref="BB194:BB195">
    <cfRule type="cellIs" dxfId="19363" priority="2363" operator="lessThan">
      <formula>0</formula>
    </cfRule>
    <cfRule type="cellIs" dxfId="19362" priority="2364" operator="lessThan">
      <formula>-105575</formula>
    </cfRule>
  </conditionalFormatting>
  <conditionalFormatting sqref="BB194:BB195">
    <cfRule type="cellIs" dxfId="19361" priority="2361" operator="lessThan">
      <formula>0</formula>
    </cfRule>
    <cfRule type="cellIs" dxfId="19360" priority="2362" operator="lessThan">
      <formula>-105575</formula>
    </cfRule>
  </conditionalFormatting>
  <conditionalFormatting sqref="BB199:BB202">
    <cfRule type="cellIs" dxfId="19359" priority="2359" operator="lessThan">
      <formula>0</formula>
    </cfRule>
    <cfRule type="cellIs" dxfId="19358" priority="2360" operator="lessThan">
      <formula>-105575</formula>
    </cfRule>
  </conditionalFormatting>
  <conditionalFormatting sqref="BB199:BB202">
    <cfRule type="cellIs" dxfId="19357" priority="2357" operator="lessThan">
      <formula>0</formula>
    </cfRule>
    <cfRule type="cellIs" dxfId="19356" priority="2358" operator="lessThan">
      <formula>-105575</formula>
    </cfRule>
  </conditionalFormatting>
  <conditionalFormatting sqref="BB199:BB202">
    <cfRule type="cellIs" dxfId="19355" priority="2355" operator="lessThan">
      <formula>0</formula>
    </cfRule>
    <cfRule type="cellIs" dxfId="19354" priority="2356" operator="lessThan">
      <formula>-105575</formula>
    </cfRule>
  </conditionalFormatting>
  <conditionalFormatting sqref="BB204:BB208">
    <cfRule type="cellIs" dxfId="19353" priority="2353" operator="lessThan">
      <formula>0</formula>
    </cfRule>
    <cfRule type="cellIs" dxfId="19352" priority="2354" operator="lessThan">
      <formula>-105575</formula>
    </cfRule>
  </conditionalFormatting>
  <conditionalFormatting sqref="BB204:BB208">
    <cfRule type="cellIs" dxfId="19351" priority="2351" operator="lessThan">
      <formula>0</formula>
    </cfRule>
    <cfRule type="cellIs" dxfId="19350" priority="2352" operator="lessThan">
      <formula>-105575</formula>
    </cfRule>
  </conditionalFormatting>
  <conditionalFormatting sqref="BB204:BB208">
    <cfRule type="cellIs" dxfId="19349" priority="2349" operator="lessThan">
      <formula>0</formula>
    </cfRule>
    <cfRule type="cellIs" dxfId="19348" priority="2350" operator="lessThan">
      <formula>-105575</formula>
    </cfRule>
  </conditionalFormatting>
  <conditionalFormatting sqref="BB210:BB211">
    <cfRule type="cellIs" dxfId="19347" priority="2347" operator="lessThan">
      <formula>0</formula>
    </cfRule>
    <cfRule type="cellIs" dxfId="19346" priority="2348" operator="lessThan">
      <formula>-105575</formula>
    </cfRule>
  </conditionalFormatting>
  <conditionalFormatting sqref="BB210:BB211">
    <cfRule type="cellIs" dxfId="19345" priority="2345" operator="lessThan">
      <formula>0</formula>
    </cfRule>
    <cfRule type="cellIs" dxfId="19344" priority="2346" operator="lessThan">
      <formula>-105575</formula>
    </cfRule>
  </conditionalFormatting>
  <conditionalFormatting sqref="BB210:BB211">
    <cfRule type="cellIs" dxfId="19343" priority="2343" operator="lessThan">
      <formula>0</formula>
    </cfRule>
    <cfRule type="cellIs" dxfId="19342" priority="2344" operator="lessThan">
      <formula>-105575</formula>
    </cfRule>
  </conditionalFormatting>
  <conditionalFormatting sqref="BB214:BB219">
    <cfRule type="cellIs" dxfId="19341" priority="2341" operator="lessThan">
      <formula>0</formula>
    </cfRule>
    <cfRule type="cellIs" dxfId="19340" priority="2342" operator="lessThan">
      <formula>-105575</formula>
    </cfRule>
  </conditionalFormatting>
  <conditionalFormatting sqref="BB214:BB219">
    <cfRule type="cellIs" dxfId="19339" priority="2339" operator="lessThan">
      <formula>0</formula>
    </cfRule>
    <cfRule type="cellIs" dxfId="19338" priority="2340" operator="lessThan">
      <formula>-105575</formula>
    </cfRule>
  </conditionalFormatting>
  <conditionalFormatting sqref="BB214:BB219">
    <cfRule type="cellIs" dxfId="19337" priority="2337" operator="lessThan">
      <formula>0</formula>
    </cfRule>
    <cfRule type="cellIs" dxfId="19336" priority="2338" operator="lessThan">
      <formula>-105575</formula>
    </cfRule>
  </conditionalFormatting>
  <conditionalFormatting sqref="BB222:BB224">
    <cfRule type="cellIs" dxfId="19335" priority="2335" operator="lessThan">
      <formula>0</formula>
    </cfRule>
    <cfRule type="cellIs" dxfId="19334" priority="2336" operator="lessThan">
      <formula>-105575</formula>
    </cfRule>
  </conditionalFormatting>
  <conditionalFormatting sqref="BB222:BB224">
    <cfRule type="cellIs" dxfId="19333" priority="2333" operator="lessThan">
      <formula>0</formula>
    </cfRule>
    <cfRule type="cellIs" dxfId="19332" priority="2334" operator="lessThan">
      <formula>-105575</formula>
    </cfRule>
  </conditionalFormatting>
  <conditionalFormatting sqref="BB222:BB224">
    <cfRule type="cellIs" dxfId="19331" priority="2331" operator="lessThan">
      <formula>0</formula>
    </cfRule>
    <cfRule type="cellIs" dxfId="19330" priority="2332" operator="lessThan">
      <formula>-105575</formula>
    </cfRule>
  </conditionalFormatting>
  <conditionalFormatting sqref="BB227:BB230">
    <cfRule type="cellIs" dxfId="19329" priority="2329" operator="lessThan">
      <formula>0</formula>
    </cfRule>
    <cfRule type="cellIs" dxfId="19328" priority="2330" operator="lessThan">
      <formula>-105575</formula>
    </cfRule>
  </conditionalFormatting>
  <conditionalFormatting sqref="BB227:BB230">
    <cfRule type="cellIs" dxfId="19327" priority="2327" operator="lessThan">
      <formula>0</formula>
    </cfRule>
    <cfRule type="cellIs" dxfId="19326" priority="2328" operator="lessThan">
      <formula>-105575</formula>
    </cfRule>
  </conditionalFormatting>
  <conditionalFormatting sqref="BB227:BB230">
    <cfRule type="cellIs" dxfId="19325" priority="2325" operator="lessThan">
      <formula>0</formula>
    </cfRule>
    <cfRule type="cellIs" dxfId="19324" priority="2326" operator="lessThan">
      <formula>-105575</formula>
    </cfRule>
  </conditionalFormatting>
  <conditionalFormatting sqref="BB203 BB220:BB221 BB235:BB243 BB231:BB233 BB212:BB213 BB225:BB226">
    <cfRule type="cellIs" dxfId="19323" priority="2323" operator="lessThan">
      <formula>0</formula>
    </cfRule>
    <cfRule type="cellIs" dxfId="19322" priority="2324" operator="lessThan">
      <formula>-105575</formula>
    </cfRule>
  </conditionalFormatting>
  <conditionalFormatting sqref="BB220 BB212:BB213 BB235:BB238 BB240:BB243 BB225:BB226 BB231:BB233">
    <cfRule type="cellIs" dxfId="19321" priority="2321" operator="lessThan">
      <formula>0</formula>
    </cfRule>
    <cfRule type="cellIs" dxfId="19320" priority="2322" operator="lessThan">
      <formula>-105575</formula>
    </cfRule>
  </conditionalFormatting>
  <conditionalFormatting sqref="BB220:BB221 BB243 BB226 BB231:BB236 BB238:BB241 BB203 BB213">
    <cfRule type="cellIs" dxfId="19319" priority="2319" operator="lessThan">
      <formula>0</formula>
    </cfRule>
    <cfRule type="cellIs" dxfId="19318" priority="2320" operator="lessThan">
      <formula>-105575</formula>
    </cfRule>
  </conditionalFormatting>
  <conditionalFormatting sqref="BB235:BB243 BB231:BB233 BB220 BB212:BB213 BB225:BB226">
    <cfRule type="cellIs" dxfId="19317" priority="2317" operator="lessThan">
      <formula>0</formula>
    </cfRule>
    <cfRule type="cellIs" dxfId="19316" priority="2318" operator="lessThan">
      <formula>-105575</formula>
    </cfRule>
  </conditionalFormatting>
  <conditionalFormatting sqref="BB220:BB221 BB237:BB243 BB203 BB231:BB235 BB212:BB213 BB225:BB226">
    <cfRule type="cellIs" dxfId="19315" priority="2315" operator="lessThan">
      <formula>0</formula>
    </cfRule>
    <cfRule type="cellIs" dxfId="19314" priority="2316" operator="lessThan">
      <formula>-105575</formula>
    </cfRule>
  </conditionalFormatting>
  <conditionalFormatting sqref="BB220:BB221 BB237:BB240 BB242:BB243 BB225:BB226 BB231:BB235">
    <cfRule type="cellIs" dxfId="19313" priority="2313" operator="lessThan">
      <formula>0</formula>
    </cfRule>
    <cfRule type="cellIs" dxfId="19312" priority="2314" operator="lessThan">
      <formula>-105575</formula>
    </cfRule>
  </conditionalFormatting>
  <conditionalFormatting sqref="BB212 BB231 BB233:BB238 BB240:BB243 BB225">
    <cfRule type="cellIs" dxfId="19311" priority="2311" operator="lessThan">
      <formula>0</formula>
    </cfRule>
    <cfRule type="cellIs" dxfId="19310" priority="2312" operator="lessThan">
      <formula>-105575</formula>
    </cfRule>
  </conditionalFormatting>
  <conditionalFormatting sqref="BB237:BB243 BB231:BB235 BB220:BB221 BB225:BB226">
    <cfRule type="cellIs" dxfId="19309" priority="2309" operator="lessThan">
      <formula>0</formula>
    </cfRule>
    <cfRule type="cellIs" dxfId="19308" priority="2310" operator="lessThan">
      <formula>-105575</formula>
    </cfRule>
  </conditionalFormatting>
  <conditionalFormatting sqref="BB233:BB237 BB231 BB239:BB243">
    <cfRule type="cellIs" dxfId="19307" priority="2307" operator="lessThan">
      <formula>0</formula>
    </cfRule>
    <cfRule type="cellIs" dxfId="19306" priority="2308" operator="lessThan">
      <formula>-105575</formula>
    </cfRule>
  </conditionalFormatting>
  <conditionalFormatting sqref="BB233:BB237 BB231 BB239:BB243">
    <cfRule type="cellIs" dxfId="19305" priority="2305" operator="lessThan">
      <formula>0</formula>
    </cfRule>
    <cfRule type="cellIs" dxfId="19304" priority="2306" operator="lessThan">
      <formula>-105575</formula>
    </cfRule>
  </conditionalFormatting>
  <conditionalFormatting sqref="BB119:BB128 BB106:BB117 BB101:BB104 BB80:BB98">
    <cfRule type="cellIs" dxfId="19303" priority="2303" operator="lessThan">
      <formula>0</formula>
    </cfRule>
    <cfRule type="cellIs" dxfId="19302" priority="2304" operator="lessThan">
      <formula>-105575</formula>
    </cfRule>
  </conditionalFormatting>
  <conditionalFormatting sqref="BB130 BB132 BB134">
    <cfRule type="cellIs" dxfId="19301" priority="2301" operator="lessThan">
      <formula>0</formula>
    </cfRule>
    <cfRule type="cellIs" dxfId="19300" priority="2302" operator="lessThan">
      <formula>-105575</formula>
    </cfRule>
  </conditionalFormatting>
  <conditionalFormatting sqref="BB130 BB132 BB134">
    <cfRule type="cellIs" dxfId="19299" priority="2299" operator="lessThan">
      <formula>0</formula>
    </cfRule>
    <cfRule type="cellIs" dxfId="19298" priority="2300" operator="lessThan">
      <formula>-105575</formula>
    </cfRule>
  </conditionalFormatting>
  <conditionalFormatting sqref="BB129 BB131 BB133 BB135">
    <cfRule type="cellIs" dxfId="19297" priority="2297" operator="lessThan">
      <formula>0</formula>
    </cfRule>
    <cfRule type="cellIs" dxfId="19296" priority="2298" operator="lessThan">
      <formula>-105575</formula>
    </cfRule>
  </conditionalFormatting>
  <conditionalFormatting sqref="BB140 BB145 BB142:BB143 BB137:BB138">
    <cfRule type="cellIs" dxfId="19295" priority="2295" operator="lessThan">
      <formula>0</formula>
    </cfRule>
    <cfRule type="cellIs" dxfId="19294" priority="2296" operator="lessThan">
      <formula>-105575</formula>
    </cfRule>
  </conditionalFormatting>
  <conditionalFormatting sqref="BB149">
    <cfRule type="cellIs" dxfId="19293" priority="2293" operator="lessThan">
      <formula>0</formula>
    </cfRule>
    <cfRule type="cellIs" dxfId="19292" priority="2294" operator="lessThan">
      <formula>-105575</formula>
    </cfRule>
  </conditionalFormatting>
  <conditionalFormatting sqref="BB129:BB138 BB140:BB149">
    <cfRule type="cellIs" dxfId="19291" priority="2291" operator="lessThan">
      <formula>0</formula>
    </cfRule>
    <cfRule type="cellIs" dxfId="19290" priority="2292" operator="lessThan">
      <formula>-105575</formula>
    </cfRule>
  </conditionalFormatting>
  <conditionalFormatting sqref="BB94:BB98 BB86:BB87 BB89:BB91 BB141:BB149 BB124:BB133 BB107:BB110 BB112:BB117 BB119:BB122 BB135:BB138 BB101:BB104 BB80:BB84">
    <cfRule type="cellIs" dxfId="19289" priority="2289" operator="lessThan">
      <formula>0</formula>
    </cfRule>
    <cfRule type="cellIs" dxfId="19288" priority="2290" operator="lessThan">
      <formula>-105575</formula>
    </cfRule>
  </conditionalFormatting>
  <conditionalFormatting sqref="BB129 BB131 BB133 BB135">
    <cfRule type="cellIs" dxfId="19287" priority="2287" operator="lessThan">
      <formula>0</formula>
    </cfRule>
    <cfRule type="cellIs" dxfId="19286" priority="2288" operator="lessThan">
      <formula>-105575</formula>
    </cfRule>
  </conditionalFormatting>
  <conditionalFormatting sqref="BB146 BB144 BB141">
    <cfRule type="cellIs" dxfId="19285" priority="2285" operator="lessThan">
      <formula>0</formula>
    </cfRule>
    <cfRule type="cellIs" dxfId="19284" priority="2286" operator="lessThan">
      <formula>-105575</formula>
    </cfRule>
  </conditionalFormatting>
  <conditionalFormatting sqref="BB146 BB144 BB141">
    <cfRule type="cellIs" dxfId="19283" priority="2283" operator="lessThan">
      <formula>0</formula>
    </cfRule>
    <cfRule type="cellIs" dxfId="19282" priority="2284" operator="lessThan">
      <formula>-105575</formula>
    </cfRule>
  </conditionalFormatting>
  <conditionalFormatting sqref="BB140 BB145 BB142:BB143 BB137:BB138">
    <cfRule type="cellIs" dxfId="19281" priority="2281" operator="lessThan">
      <formula>0</formula>
    </cfRule>
    <cfRule type="cellIs" dxfId="19280" priority="2282" operator="lessThan">
      <formula>-105575</formula>
    </cfRule>
  </conditionalFormatting>
  <conditionalFormatting sqref="BB149">
    <cfRule type="cellIs" dxfId="19279" priority="2279" operator="lessThan">
      <formula>0</formula>
    </cfRule>
    <cfRule type="cellIs" dxfId="19278" priority="2280" operator="lessThan">
      <formula>-105575</formula>
    </cfRule>
  </conditionalFormatting>
  <conditionalFormatting sqref="BB94:BB98 BB86:BB87 BB89:BB91 BB141:BB149 BB124:BB133 BB107:BB110 BB112:BB117 BB119:BB122 BB135:BB138 BB101:BB104 BB80:BB84">
    <cfRule type="cellIs" dxfId="19277" priority="2277" operator="lessThan">
      <formula>0</formula>
    </cfRule>
    <cfRule type="cellIs" dxfId="1927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9275" priority="2275" operator="lessThan">
      <formula>0</formula>
    </cfRule>
    <cfRule type="cellIs" dxfId="19274" priority="2276" operator="lessThan">
      <formula>-105575</formula>
    </cfRule>
  </conditionalFormatting>
  <conditionalFormatting sqref="BB41">
    <cfRule type="cellIs" dxfId="19273" priority="2273" operator="lessThan">
      <formula>0</formula>
    </cfRule>
    <cfRule type="cellIs" dxfId="19272" priority="2274" operator="lessThan">
      <formula>-105575</formula>
    </cfRule>
  </conditionalFormatting>
  <conditionalFormatting sqref="BB152:BB155">
    <cfRule type="cellIs" dxfId="19271" priority="2271" operator="lessThan">
      <formula>0</formula>
    </cfRule>
    <cfRule type="cellIs" dxfId="19270" priority="2272" operator="lessThan">
      <formula>-105575</formula>
    </cfRule>
  </conditionalFormatting>
  <conditionalFormatting sqref="BB152:BB155">
    <cfRule type="cellIs" dxfId="19269" priority="2269" operator="lessThan">
      <formula>0</formula>
    </cfRule>
    <cfRule type="cellIs" dxfId="19268" priority="2270" operator="lessThan">
      <formula>-105575</formula>
    </cfRule>
  </conditionalFormatting>
  <conditionalFormatting sqref="BB152:BB155">
    <cfRule type="cellIs" dxfId="19267" priority="2267" operator="lessThan">
      <formula>0</formula>
    </cfRule>
    <cfRule type="cellIs" dxfId="19266" priority="2268" operator="lessThan">
      <formula>-105575</formula>
    </cfRule>
  </conditionalFormatting>
  <conditionalFormatting sqref="BB157:BB158">
    <cfRule type="cellIs" dxfId="19265" priority="2265" operator="lessThan">
      <formula>0</formula>
    </cfRule>
    <cfRule type="cellIs" dxfId="19264" priority="2266" operator="lessThan">
      <formula>-105575</formula>
    </cfRule>
  </conditionalFormatting>
  <conditionalFormatting sqref="BB157:BB158">
    <cfRule type="cellIs" dxfId="19263" priority="2263" operator="lessThan">
      <formula>0</formula>
    </cfRule>
    <cfRule type="cellIs" dxfId="19262" priority="2264" operator="lessThan">
      <formula>-105575</formula>
    </cfRule>
  </conditionalFormatting>
  <conditionalFormatting sqref="BB157:BB158">
    <cfRule type="cellIs" dxfId="19261" priority="2261" operator="lessThan">
      <formula>0</formula>
    </cfRule>
    <cfRule type="cellIs" dxfId="19260" priority="2262" operator="lessThan">
      <formula>-105575</formula>
    </cfRule>
  </conditionalFormatting>
  <conditionalFormatting sqref="BB160:BB161">
    <cfRule type="cellIs" dxfId="19259" priority="2259" operator="lessThan">
      <formula>0</formula>
    </cfRule>
    <cfRule type="cellIs" dxfId="19258" priority="2260" operator="lessThan">
      <formula>-105575</formula>
    </cfRule>
  </conditionalFormatting>
  <conditionalFormatting sqref="BB160:BB161">
    <cfRule type="cellIs" dxfId="19257" priority="2257" operator="lessThan">
      <formula>0</formula>
    </cfRule>
    <cfRule type="cellIs" dxfId="19256" priority="2258" operator="lessThan">
      <formula>-105575</formula>
    </cfRule>
  </conditionalFormatting>
  <conditionalFormatting sqref="BB160:BB161">
    <cfRule type="cellIs" dxfId="19255" priority="2255" operator="lessThan">
      <formula>0</formula>
    </cfRule>
    <cfRule type="cellIs" dxfId="19254" priority="2256" operator="lessThan">
      <formula>-105575</formula>
    </cfRule>
  </conditionalFormatting>
  <conditionalFormatting sqref="BB164:BB167">
    <cfRule type="cellIs" dxfId="19253" priority="2253" operator="lessThan">
      <formula>0</formula>
    </cfRule>
    <cfRule type="cellIs" dxfId="19252" priority="2254" operator="lessThan">
      <formula>-105575</formula>
    </cfRule>
  </conditionalFormatting>
  <conditionalFormatting sqref="BB164:BB167">
    <cfRule type="cellIs" dxfId="19251" priority="2251" operator="lessThan">
      <formula>0</formula>
    </cfRule>
    <cfRule type="cellIs" dxfId="19250" priority="2252" operator="lessThan">
      <formula>-105575</formula>
    </cfRule>
  </conditionalFormatting>
  <conditionalFormatting sqref="BB164:BB167">
    <cfRule type="cellIs" dxfId="19249" priority="2249" operator="lessThan">
      <formula>0</formula>
    </cfRule>
    <cfRule type="cellIs" dxfId="19248" priority="2250" operator="lessThan">
      <formula>-105575</formula>
    </cfRule>
  </conditionalFormatting>
  <conditionalFormatting sqref="BB169:BB177">
    <cfRule type="cellIs" dxfId="19247" priority="2247" operator="lessThan">
      <formula>0</formula>
    </cfRule>
    <cfRule type="cellIs" dxfId="19246" priority="2248" operator="lessThan">
      <formula>-105575</formula>
    </cfRule>
  </conditionalFormatting>
  <conditionalFormatting sqref="BB169:BB177">
    <cfRule type="cellIs" dxfId="19245" priority="2245" operator="lessThan">
      <formula>0</formula>
    </cfRule>
    <cfRule type="cellIs" dxfId="19244" priority="2246" operator="lessThan">
      <formula>-105575</formula>
    </cfRule>
  </conditionalFormatting>
  <conditionalFormatting sqref="BB169:BB177">
    <cfRule type="cellIs" dxfId="19243" priority="2243" operator="lessThan">
      <formula>0</formula>
    </cfRule>
    <cfRule type="cellIs" dxfId="19242" priority="2244" operator="lessThan">
      <formula>-105575</formula>
    </cfRule>
  </conditionalFormatting>
  <conditionalFormatting sqref="BB179:BB180">
    <cfRule type="cellIs" dxfId="19241" priority="2241" operator="lessThan">
      <formula>0</formula>
    </cfRule>
    <cfRule type="cellIs" dxfId="19240" priority="2242" operator="lessThan">
      <formula>-105575</formula>
    </cfRule>
  </conditionalFormatting>
  <conditionalFormatting sqref="BB179:BB180">
    <cfRule type="cellIs" dxfId="19239" priority="2239" operator="lessThan">
      <formula>0</formula>
    </cfRule>
    <cfRule type="cellIs" dxfId="19238" priority="2240" operator="lessThan">
      <formula>-105575</formula>
    </cfRule>
  </conditionalFormatting>
  <conditionalFormatting sqref="BB179:BB180">
    <cfRule type="cellIs" dxfId="19237" priority="2237" operator="lessThan">
      <formula>0</formula>
    </cfRule>
    <cfRule type="cellIs" dxfId="19236" priority="2238" operator="lessThan">
      <formula>-105575</formula>
    </cfRule>
  </conditionalFormatting>
  <conditionalFormatting sqref="BB183:BB189">
    <cfRule type="cellIs" dxfId="19235" priority="2235" operator="lessThan">
      <formula>0</formula>
    </cfRule>
    <cfRule type="cellIs" dxfId="19234" priority="2236" operator="lessThan">
      <formula>-105575</formula>
    </cfRule>
  </conditionalFormatting>
  <conditionalFormatting sqref="BB183:BB189">
    <cfRule type="cellIs" dxfId="19233" priority="2233" operator="lessThan">
      <formula>0</formula>
    </cfRule>
    <cfRule type="cellIs" dxfId="19232" priority="2234" operator="lessThan">
      <formula>-105575</formula>
    </cfRule>
  </conditionalFormatting>
  <conditionalFormatting sqref="BB183:BB189">
    <cfRule type="cellIs" dxfId="19231" priority="2231" operator="lessThan">
      <formula>0</formula>
    </cfRule>
    <cfRule type="cellIs" dxfId="19230" priority="2232" operator="lessThan">
      <formula>-105575</formula>
    </cfRule>
  </conditionalFormatting>
  <conditionalFormatting sqref="BB191:BB192">
    <cfRule type="cellIs" dxfId="19229" priority="2229" operator="lessThan">
      <formula>0</formula>
    </cfRule>
    <cfRule type="cellIs" dxfId="19228" priority="2230" operator="lessThan">
      <formula>-105575</formula>
    </cfRule>
  </conditionalFormatting>
  <conditionalFormatting sqref="BB191:BB192">
    <cfRule type="cellIs" dxfId="19227" priority="2227" operator="lessThan">
      <formula>0</formula>
    </cfRule>
    <cfRule type="cellIs" dxfId="19226" priority="2228" operator="lessThan">
      <formula>-105575</formula>
    </cfRule>
  </conditionalFormatting>
  <conditionalFormatting sqref="BB191:BB192">
    <cfRule type="cellIs" dxfId="19225" priority="2225" operator="lessThan">
      <formula>0</formula>
    </cfRule>
    <cfRule type="cellIs" dxfId="19224" priority="2226" operator="lessThan">
      <formula>-105575</formula>
    </cfRule>
  </conditionalFormatting>
  <conditionalFormatting sqref="BB194:BB195">
    <cfRule type="cellIs" dxfId="19223" priority="2223" operator="lessThan">
      <formula>0</formula>
    </cfRule>
    <cfRule type="cellIs" dxfId="19222" priority="2224" operator="lessThan">
      <formula>-105575</formula>
    </cfRule>
  </conditionalFormatting>
  <conditionalFormatting sqref="BB194:BB195">
    <cfRule type="cellIs" dxfId="19221" priority="2221" operator="lessThan">
      <formula>0</formula>
    </cfRule>
    <cfRule type="cellIs" dxfId="19220" priority="2222" operator="lessThan">
      <formula>-105575</formula>
    </cfRule>
  </conditionalFormatting>
  <conditionalFormatting sqref="BB194:BB195">
    <cfRule type="cellIs" dxfId="19219" priority="2219" operator="lessThan">
      <formula>0</formula>
    </cfRule>
    <cfRule type="cellIs" dxfId="19218" priority="2220" operator="lessThan">
      <formula>-105575</formula>
    </cfRule>
  </conditionalFormatting>
  <conditionalFormatting sqref="BB199:BB202">
    <cfRule type="cellIs" dxfId="19217" priority="2217" operator="lessThan">
      <formula>0</formula>
    </cfRule>
    <cfRule type="cellIs" dxfId="19216" priority="2218" operator="lessThan">
      <formula>-105575</formula>
    </cfRule>
  </conditionalFormatting>
  <conditionalFormatting sqref="BB199:BB202">
    <cfRule type="cellIs" dxfId="19215" priority="2215" operator="lessThan">
      <formula>0</formula>
    </cfRule>
    <cfRule type="cellIs" dxfId="19214" priority="2216" operator="lessThan">
      <formula>-105575</formula>
    </cfRule>
  </conditionalFormatting>
  <conditionalFormatting sqref="BB199:BB202">
    <cfRule type="cellIs" dxfId="19213" priority="2213" operator="lessThan">
      <formula>0</formula>
    </cfRule>
    <cfRule type="cellIs" dxfId="19212" priority="2214" operator="lessThan">
      <formula>-105575</formula>
    </cfRule>
  </conditionalFormatting>
  <conditionalFormatting sqref="BB204:BB208">
    <cfRule type="cellIs" dxfId="19211" priority="2211" operator="lessThan">
      <formula>0</formula>
    </cfRule>
    <cfRule type="cellIs" dxfId="19210" priority="2212" operator="lessThan">
      <formula>-105575</formula>
    </cfRule>
  </conditionalFormatting>
  <conditionalFormatting sqref="BB204:BB208">
    <cfRule type="cellIs" dxfId="19209" priority="2209" operator="lessThan">
      <formula>0</formula>
    </cfRule>
    <cfRule type="cellIs" dxfId="19208" priority="2210" operator="lessThan">
      <formula>-105575</formula>
    </cfRule>
  </conditionalFormatting>
  <conditionalFormatting sqref="BB204:BB208">
    <cfRule type="cellIs" dxfId="19207" priority="2207" operator="lessThan">
      <formula>0</formula>
    </cfRule>
    <cfRule type="cellIs" dxfId="19206" priority="2208" operator="lessThan">
      <formula>-105575</formula>
    </cfRule>
  </conditionalFormatting>
  <conditionalFormatting sqref="BB210:BB211">
    <cfRule type="cellIs" dxfId="19205" priority="2205" operator="lessThan">
      <formula>0</formula>
    </cfRule>
    <cfRule type="cellIs" dxfId="19204" priority="2206" operator="lessThan">
      <formula>-105575</formula>
    </cfRule>
  </conditionalFormatting>
  <conditionalFormatting sqref="BB210:BB211">
    <cfRule type="cellIs" dxfId="19203" priority="2203" operator="lessThan">
      <formula>0</formula>
    </cfRule>
    <cfRule type="cellIs" dxfId="19202" priority="2204" operator="lessThan">
      <formula>-105575</formula>
    </cfRule>
  </conditionalFormatting>
  <conditionalFormatting sqref="BB210:BB211">
    <cfRule type="cellIs" dxfId="19201" priority="2201" operator="lessThan">
      <formula>0</formula>
    </cfRule>
    <cfRule type="cellIs" dxfId="19200" priority="2202" operator="lessThan">
      <formula>-105575</formula>
    </cfRule>
  </conditionalFormatting>
  <conditionalFormatting sqref="BB214:BB219">
    <cfRule type="cellIs" dxfId="19199" priority="2199" operator="lessThan">
      <formula>0</formula>
    </cfRule>
    <cfRule type="cellIs" dxfId="19198" priority="2200" operator="lessThan">
      <formula>-105575</formula>
    </cfRule>
  </conditionalFormatting>
  <conditionalFormatting sqref="BB214:BB219">
    <cfRule type="cellIs" dxfId="19197" priority="2197" operator="lessThan">
      <formula>0</formula>
    </cfRule>
    <cfRule type="cellIs" dxfId="19196" priority="2198" operator="lessThan">
      <formula>-105575</formula>
    </cfRule>
  </conditionalFormatting>
  <conditionalFormatting sqref="BB214:BB219">
    <cfRule type="cellIs" dxfId="19195" priority="2195" operator="lessThan">
      <formula>0</formula>
    </cfRule>
    <cfRule type="cellIs" dxfId="19194" priority="2196" operator="lessThan">
      <formula>-105575</formula>
    </cfRule>
  </conditionalFormatting>
  <conditionalFormatting sqref="BB222:BB224">
    <cfRule type="cellIs" dxfId="19193" priority="2193" operator="lessThan">
      <formula>0</formula>
    </cfRule>
    <cfRule type="cellIs" dxfId="19192" priority="2194" operator="lessThan">
      <formula>-105575</formula>
    </cfRule>
  </conditionalFormatting>
  <conditionalFormatting sqref="BB222:BB224">
    <cfRule type="cellIs" dxfId="19191" priority="2191" operator="lessThan">
      <formula>0</formula>
    </cfRule>
    <cfRule type="cellIs" dxfId="19190" priority="2192" operator="lessThan">
      <formula>-105575</formula>
    </cfRule>
  </conditionalFormatting>
  <conditionalFormatting sqref="BB222:BB224">
    <cfRule type="cellIs" dxfId="19189" priority="2189" operator="lessThan">
      <formula>0</formula>
    </cfRule>
    <cfRule type="cellIs" dxfId="19188" priority="2190" operator="lessThan">
      <formula>-105575</formula>
    </cfRule>
  </conditionalFormatting>
  <conditionalFormatting sqref="BB227:BB230">
    <cfRule type="cellIs" dxfId="19187" priority="2187" operator="lessThan">
      <formula>0</formula>
    </cfRule>
    <cfRule type="cellIs" dxfId="19186" priority="2188" operator="lessThan">
      <formula>-105575</formula>
    </cfRule>
  </conditionalFormatting>
  <conditionalFormatting sqref="BB227:BB230">
    <cfRule type="cellIs" dxfId="19185" priority="2185" operator="lessThan">
      <formula>0</formula>
    </cfRule>
    <cfRule type="cellIs" dxfId="19184" priority="2186" operator="lessThan">
      <formula>-105575</formula>
    </cfRule>
  </conditionalFormatting>
  <conditionalFormatting sqref="BB227:BB230">
    <cfRule type="cellIs" dxfId="19183" priority="2183" operator="lessThan">
      <formula>0</formula>
    </cfRule>
    <cfRule type="cellIs" dxfId="19182" priority="2184" operator="lessThan">
      <formula>-105575</formula>
    </cfRule>
  </conditionalFormatting>
  <conditionalFormatting sqref="BB246:BB249">
    <cfRule type="cellIs" dxfId="19181" priority="2181" operator="lessThan">
      <formula>0</formula>
    </cfRule>
    <cfRule type="cellIs" dxfId="19180" priority="2182" operator="lessThan">
      <formula>-105575</formula>
    </cfRule>
  </conditionalFormatting>
  <conditionalFormatting sqref="BB246:BB249">
    <cfRule type="cellIs" dxfId="19179" priority="2179" operator="lessThan">
      <formula>0</formula>
    </cfRule>
    <cfRule type="cellIs" dxfId="19178" priority="2180" operator="lessThan">
      <formula>-105575</formula>
    </cfRule>
  </conditionalFormatting>
  <conditionalFormatting sqref="BB246:BB249">
    <cfRule type="cellIs" dxfId="19177" priority="2177" operator="lessThan">
      <formula>0</formula>
    </cfRule>
    <cfRule type="cellIs" dxfId="19176" priority="2178" operator="lessThan">
      <formula>-105575</formula>
    </cfRule>
  </conditionalFormatting>
  <conditionalFormatting sqref="BB246:BB249">
    <cfRule type="cellIs" dxfId="19175" priority="2175" operator="lessThan">
      <formula>0</formula>
    </cfRule>
    <cfRule type="cellIs" dxfId="19174" priority="2176" operator="lessThan">
      <formula>-105575</formula>
    </cfRule>
  </conditionalFormatting>
  <conditionalFormatting sqref="BB246:BB249">
    <cfRule type="cellIs" dxfId="19173" priority="2173" operator="lessThan">
      <formula>0</formula>
    </cfRule>
    <cfRule type="cellIs" dxfId="19172" priority="2174" operator="lessThan">
      <formula>-105575</formula>
    </cfRule>
  </conditionalFormatting>
  <conditionalFormatting sqref="BB246:BB249">
    <cfRule type="cellIs" dxfId="19171" priority="2171" operator="lessThan">
      <formula>0</formula>
    </cfRule>
    <cfRule type="cellIs" dxfId="19170" priority="2172" operator="lessThan">
      <formula>-105575</formula>
    </cfRule>
  </conditionalFormatting>
  <conditionalFormatting sqref="BB246:BB249">
    <cfRule type="cellIs" dxfId="19169" priority="2169" operator="lessThan">
      <formula>0</formula>
    </cfRule>
    <cfRule type="cellIs" dxfId="19168" priority="2170" operator="lessThan">
      <formula>-105575</formula>
    </cfRule>
  </conditionalFormatting>
  <conditionalFormatting sqref="BB246:BB249">
    <cfRule type="cellIs" dxfId="19167" priority="2167" operator="lessThan">
      <formula>0</formula>
    </cfRule>
    <cfRule type="cellIs" dxfId="19166" priority="2168" operator="lessThan">
      <formula>-105575</formula>
    </cfRule>
  </conditionalFormatting>
  <conditionalFormatting sqref="BB246:BB249">
    <cfRule type="cellIs" dxfId="19165" priority="2165" operator="lessThan">
      <formula>0</formula>
    </cfRule>
    <cfRule type="cellIs" dxfId="19164" priority="2166" operator="lessThan">
      <formula>-105575</formula>
    </cfRule>
  </conditionalFormatting>
  <conditionalFormatting sqref="BB251:BB253">
    <cfRule type="cellIs" dxfId="19163" priority="2163" operator="lessThan">
      <formula>0</formula>
    </cfRule>
    <cfRule type="cellIs" dxfId="19162" priority="2164" operator="lessThan">
      <formula>-105575</formula>
    </cfRule>
  </conditionalFormatting>
  <conditionalFormatting sqref="BB251:BB253">
    <cfRule type="cellIs" dxfId="19161" priority="2161" operator="lessThan">
      <formula>0</formula>
    </cfRule>
    <cfRule type="cellIs" dxfId="19160" priority="2162" operator="lessThan">
      <formula>-105575</formula>
    </cfRule>
  </conditionalFormatting>
  <conditionalFormatting sqref="BB251:BB253">
    <cfRule type="cellIs" dxfId="19159" priority="2159" operator="lessThan">
      <formula>0</formula>
    </cfRule>
    <cfRule type="cellIs" dxfId="19158" priority="2160" operator="lessThan">
      <formula>-105575</formula>
    </cfRule>
  </conditionalFormatting>
  <conditionalFormatting sqref="BB251:BB253">
    <cfRule type="cellIs" dxfId="19157" priority="2157" operator="lessThan">
      <formula>0</formula>
    </cfRule>
    <cfRule type="cellIs" dxfId="19156" priority="2158" operator="lessThan">
      <formula>-105575</formula>
    </cfRule>
  </conditionalFormatting>
  <conditionalFormatting sqref="BB251:BB253">
    <cfRule type="cellIs" dxfId="19155" priority="2155" operator="lessThan">
      <formula>0</formula>
    </cfRule>
    <cfRule type="cellIs" dxfId="19154" priority="2156" operator="lessThan">
      <formula>-105575</formula>
    </cfRule>
  </conditionalFormatting>
  <conditionalFormatting sqref="BB251:BB253">
    <cfRule type="cellIs" dxfId="19153" priority="2153" operator="lessThan">
      <formula>0</formula>
    </cfRule>
    <cfRule type="cellIs" dxfId="19152" priority="2154" operator="lessThan">
      <formula>-105575</formula>
    </cfRule>
  </conditionalFormatting>
  <conditionalFormatting sqref="BB251:BB253">
    <cfRule type="cellIs" dxfId="19151" priority="2151" operator="lessThan">
      <formula>0</formula>
    </cfRule>
    <cfRule type="cellIs" dxfId="19150" priority="2152" operator="lessThan">
      <formula>-105575</formula>
    </cfRule>
  </conditionalFormatting>
  <conditionalFormatting sqref="BB251:BB253">
    <cfRule type="cellIs" dxfId="19149" priority="2149" operator="lessThan">
      <formula>0</formula>
    </cfRule>
    <cfRule type="cellIs" dxfId="19148" priority="2150" operator="lessThan">
      <formula>-105575</formula>
    </cfRule>
  </conditionalFormatting>
  <conditionalFormatting sqref="BB251:BB253">
    <cfRule type="cellIs" dxfId="19147" priority="2147" operator="lessThan">
      <formula>0</formula>
    </cfRule>
    <cfRule type="cellIs" dxfId="19146" priority="2148" operator="lessThan">
      <formula>-105575</formula>
    </cfRule>
  </conditionalFormatting>
  <conditionalFormatting sqref="BB255:BB257">
    <cfRule type="cellIs" dxfId="19145" priority="2145" operator="lessThan">
      <formula>0</formula>
    </cfRule>
    <cfRule type="cellIs" dxfId="19144" priority="2146" operator="lessThan">
      <formula>-105575</formula>
    </cfRule>
  </conditionalFormatting>
  <conditionalFormatting sqref="BB255:BB257">
    <cfRule type="cellIs" dxfId="19143" priority="2143" operator="lessThan">
      <formula>0</formula>
    </cfRule>
    <cfRule type="cellIs" dxfId="19142" priority="2144" operator="lessThan">
      <formula>-105575</formula>
    </cfRule>
  </conditionalFormatting>
  <conditionalFormatting sqref="BB255:BB257">
    <cfRule type="cellIs" dxfId="19141" priority="2141" operator="lessThan">
      <formula>0</formula>
    </cfRule>
    <cfRule type="cellIs" dxfId="19140" priority="2142" operator="lessThan">
      <formula>-105575</formula>
    </cfRule>
  </conditionalFormatting>
  <conditionalFormatting sqref="BB255:BB257">
    <cfRule type="cellIs" dxfId="19139" priority="2139" operator="lessThan">
      <formula>0</formula>
    </cfRule>
    <cfRule type="cellIs" dxfId="19138" priority="2140" operator="lessThan">
      <formula>-105575</formula>
    </cfRule>
  </conditionalFormatting>
  <conditionalFormatting sqref="BB255:BB257">
    <cfRule type="cellIs" dxfId="19137" priority="2137" operator="lessThan">
      <formula>0</formula>
    </cfRule>
    <cfRule type="cellIs" dxfId="19136" priority="2138" operator="lessThan">
      <formula>-105575</formula>
    </cfRule>
  </conditionalFormatting>
  <conditionalFormatting sqref="BB255:BB257">
    <cfRule type="cellIs" dxfId="19135" priority="2135" operator="lessThan">
      <formula>0</formula>
    </cfRule>
    <cfRule type="cellIs" dxfId="19134" priority="2136" operator="lessThan">
      <formula>-105575</formula>
    </cfRule>
  </conditionalFormatting>
  <conditionalFormatting sqref="BB255:BB257">
    <cfRule type="cellIs" dxfId="19133" priority="2133" operator="lessThan">
      <formula>0</formula>
    </cfRule>
    <cfRule type="cellIs" dxfId="19132" priority="2134" operator="lessThan">
      <formula>-105575</formula>
    </cfRule>
  </conditionalFormatting>
  <conditionalFormatting sqref="BB255:BB257">
    <cfRule type="cellIs" dxfId="19131" priority="2131" operator="lessThan">
      <formula>0</formula>
    </cfRule>
    <cfRule type="cellIs" dxfId="19130" priority="2132" operator="lessThan">
      <formula>-105575</formula>
    </cfRule>
  </conditionalFormatting>
  <conditionalFormatting sqref="BB255:BB257">
    <cfRule type="cellIs" dxfId="19129" priority="2129" operator="lessThan">
      <formula>0</formula>
    </cfRule>
    <cfRule type="cellIs" dxfId="19128" priority="2130" operator="lessThan">
      <formula>-105575</formula>
    </cfRule>
  </conditionalFormatting>
  <conditionalFormatting sqref="BB260:BB262">
    <cfRule type="cellIs" dxfId="19127" priority="2127" operator="lessThan">
      <formula>0</formula>
    </cfRule>
    <cfRule type="cellIs" dxfId="19126" priority="2128" operator="lessThan">
      <formula>-105575</formula>
    </cfRule>
  </conditionalFormatting>
  <conditionalFormatting sqref="BB260:BB262">
    <cfRule type="cellIs" dxfId="19125" priority="2125" operator="lessThan">
      <formula>0</formula>
    </cfRule>
    <cfRule type="cellIs" dxfId="19124" priority="2126" operator="lessThan">
      <formula>-105575</formula>
    </cfRule>
  </conditionalFormatting>
  <conditionalFormatting sqref="BB260:BB262">
    <cfRule type="cellIs" dxfId="19123" priority="2123" operator="lessThan">
      <formula>0</formula>
    </cfRule>
    <cfRule type="cellIs" dxfId="19122" priority="2124" operator="lessThan">
      <formula>-105575</formula>
    </cfRule>
  </conditionalFormatting>
  <conditionalFormatting sqref="BB260:BB262">
    <cfRule type="cellIs" dxfId="19121" priority="2121" operator="lessThan">
      <formula>0</formula>
    </cfRule>
    <cfRule type="cellIs" dxfId="19120" priority="2122" operator="lessThan">
      <formula>-105575</formula>
    </cfRule>
  </conditionalFormatting>
  <conditionalFormatting sqref="BB260:BB262">
    <cfRule type="cellIs" dxfId="19119" priority="2119" operator="lessThan">
      <formula>0</formula>
    </cfRule>
    <cfRule type="cellIs" dxfId="19118" priority="2120" operator="lessThan">
      <formula>-105575</formula>
    </cfRule>
  </conditionalFormatting>
  <conditionalFormatting sqref="BB260:BB262">
    <cfRule type="cellIs" dxfId="19117" priority="2117" operator="lessThan">
      <formula>0</formula>
    </cfRule>
    <cfRule type="cellIs" dxfId="19116" priority="2118" operator="lessThan">
      <formula>-105575</formula>
    </cfRule>
  </conditionalFormatting>
  <conditionalFormatting sqref="BB260:BB262">
    <cfRule type="cellIs" dxfId="19115" priority="2115" operator="lessThan">
      <formula>0</formula>
    </cfRule>
    <cfRule type="cellIs" dxfId="19114" priority="2116" operator="lessThan">
      <formula>-105575</formula>
    </cfRule>
  </conditionalFormatting>
  <conditionalFormatting sqref="BB260:BB262">
    <cfRule type="cellIs" dxfId="19113" priority="2113" operator="lessThan">
      <formula>0</formula>
    </cfRule>
    <cfRule type="cellIs" dxfId="19112" priority="2114" operator="lessThan">
      <formula>-105575</formula>
    </cfRule>
  </conditionalFormatting>
  <conditionalFormatting sqref="BB260:BB262">
    <cfRule type="cellIs" dxfId="19111" priority="2111" operator="lessThan">
      <formula>0</formula>
    </cfRule>
    <cfRule type="cellIs" dxfId="19110" priority="2112" operator="lessThan">
      <formula>-105575</formula>
    </cfRule>
  </conditionalFormatting>
  <conditionalFormatting sqref="BB264:BB267">
    <cfRule type="cellIs" dxfId="19109" priority="2109" operator="lessThan">
      <formula>0</formula>
    </cfRule>
    <cfRule type="cellIs" dxfId="19108" priority="2110" operator="lessThan">
      <formula>-105575</formula>
    </cfRule>
  </conditionalFormatting>
  <conditionalFormatting sqref="BB264:BB267">
    <cfRule type="cellIs" dxfId="19107" priority="2107" operator="lessThan">
      <formula>0</formula>
    </cfRule>
    <cfRule type="cellIs" dxfId="19106" priority="2108" operator="lessThan">
      <formula>-105575</formula>
    </cfRule>
  </conditionalFormatting>
  <conditionalFormatting sqref="BB264:BB267">
    <cfRule type="cellIs" dxfId="19105" priority="2105" operator="lessThan">
      <formula>0</formula>
    </cfRule>
    <cfRule type="cellIs" dxfId="19104" priority="2106" operator="lessThan">
      <formula>-105575</formula>
    </cfRule>
  </conditionalFormatting>
  <conditionalFormatting sqref="BB264:BB267">
    <cfRule type="cellIs" dxfId="19103" priority="2103" operator="lessThan">
      <formula>0</formula>
    </cfRule>
    <cfRule type="cellIs" dxfId="19102" priority="2104" operator="lessThan">
      <formula>-105575</formula>
    </cfRule>
  </conditionalFormatting>
  <conditionalFormatting sqref="BB264:BB267">
    <cfRule type="cellIs" dxfId="19101" priority="2101" operator="lessThan">
      <formula>0</formula>
    </cfRule>
    <cfRule type="cellIs" dxfId="19100" priority="2102" operator="lessThan">
      <formula>-105575</formula>
    </cfRule>
  </conditionalFormatting>
  <conditionalFormatting sqref="BB264:BB267">
    <cfRule type="cellIs" dxfId="19099" priority="2099" operator="lessThan">
      <formula>0</formula>
    </cfRule>
    <cfRule type="cellIs" dxfId="19098" priority="2100" operator="lessThan">
      <formula>-105575</formula>
    </cfRule>
  </conditionalFormatting>
  <conditionalFormatting sqref="BB264:BB267">
    <cfRule type="cellIs" dxfId="19097" priority="2097" operator="lessThan">
      <formula>0</formula>
    </cfRule>
    <cfRule type="cellIs" dxfId="19096" priority="2098" operator="lessThan">
      <formula>-105575</formula>
    </cfRule>
  </conditionalFormatting>
  <conditionalFormatting sqref="BB264:BB267">
    <cfRule type="cellIs" dxfId="19095" priority="2095" operator="lessThan">
      <formula>0</formula>
    </cfRule>
    <cfRule type="cellIs" dxfId="19094" priority="2096" operator="lessThan">
      <formula>-105575</formula>
    </cfRule>
  </conditionalFormatting>
  <conditionalFormatting sqref="BB264:BB267">
    <cfRule type="cellIs" dxfId="19093" priority="2093" operator="lessThan">
      <formula>0</formula>
    </cfRule>
    <cfRule type="cellIs" dxfId="19092" priority="2094" operator="lessThan">
      <formula>-105575</formula>
    </cfRule>
  </conditionalFormatting>
  <conditionalFormatting sqref="BB270:BB272">
    <cfRule type="cellIs" dxfId="19091" priority="2091" operator="lessThan">
      <formula>0</formula>
    </cfRule>
    <cfRule type="cellIs" dxfId="19090" priority="2092" operator="lessThan">
      <formula>-105575</formula>
    </cfRule>
  </conditionalFormatting>
  <conditionalFormatting sqref="BB270:BB272">
    <cfRule type="cellIs" dxfId="19089" priority="2089" operator="lessThan">
      <formula>0</formula>
    </cfRule>
    <cfRule type="cellIs" dxfId="19088" priority="2090" operator="lessThan">
      <formula>-105575</formula>
    </cfRule>
  </conditionalFormatting>
  <conditionalFormatting sqref="BB270:BB272">
    <cfRule type="cellIs" dxfId="19087" priority="2087" operator="lessThan">
      <formula>0</formula>
    </cfRule>
    <cfRule type="cellIs" dxfId="19086" priority="2088" operator="lessThan">
      <formula>-105575</formula>
    </cfRule>
  </conditionalFormatting>
  <conditionalFormatting sqref="BB270:BB272">
    <cfRule type="cellIs" dxfId="19085" priority="2085" operator="lessThan">
      <formula>0</formula>
    </cfRule>
    <cfRule type="cellIs" dxfId="19084" priority="2086" operator="lessThan">
      <formula>-105575</formula>
    </cfRule>
  </conditionalFormatting>
  <conditionalFormatting sqref="BB270:BB272">
    <cfRule type="cellIs" dxfId="19083" priority="2083" operator="lessThan">
      <formula>0</formula>
    </cfRule>
    <cfRule type="cellIs" dxfId="19082" priority="2084" operator="lessThan">
      <formula>-105575</formula>
    </cfRule>
  </conditionalFormatting>
  <conditionalFormatting sqref="BB270:BB272">
    <cfRule type="cellIs" dxfId="19081" priority="2081" operator="lessThan">
      <formula>0</formula>
    </cfRule>
    <cfRule type="cellIs" dxfId="19080" priority="2082" operator="lessThan">
      <formula>-105575</formula>
    </cfRule>
  </conditionalFormatting>
  <conditionalFormatting sqref="BB270:BB272">
    <cfRule type="cellIs" dxfId="19079" priority="2079" operator="lessThan">
      <formula>0</formula>
    </cfRule>
    <cfRule type="cellIs" dxfId="19078" priority="2080" operator="lessThan">
      <formula>-105575</formula>
    </cfRule>
  </conditionalFormatting>
  <conditionalFormatting sqref="BB270:BB272">
    <cfRule type="cellIs" dxfId="19077" priority="2077" operator="lessThan">
      <formula>0</formula>
    </cfRule>
    <cfRule type="cellIs" dxfId="19076" priority="2078" operator="lessThan">
      <formula>-105575</formula>
    </cfRule>
  </conditionalFormatting>
  <conditionalFormatting sqref="BB270:BB272">
    <cfRule type="cellIs" dxfId="19075" priority="2075" operator="lessThan">
      <formula>0</formula>
    </cfRule>
    <cfRule type="cellIs" dxfId="19074" priority="2076" operator="lessThan">
      <formula>-105575</formula>
    </cfRule>
  </conditionalFormatting>
  <conditionalFormatting sqref="BB274:BB275">
    <cfRule type="cellIs" dxfId="19073" priority="2073" operator="lessThan">
      <formula>0</formula>
    </cfRule>
    <cfRule type="cellIs" dxfId="19072" priority="2074" operator="lessThan">
      <formula>-105575</formula>
    </cfRule>
  </conditionalFormatting>
  <conditionalFormatting sqref="BB274:BB275">
    <cfRule type="cellIs" dxfId="19071" priority="2071" operator="lessThan">
      <formula>0</formula>
    </cfRule>
    <cfRule type="cellIs" dxfId="19070" priority="2072" operator="lessThan">
      <formula>-105575</formula>
    </cfRule>
  </conditionalFormatting>
  <conditionalFormatting sqref="BB274:BB275">
    <cfRule type="cellIs" dxfId="19069" priority="2069" operator="lessThan">
      <formula>0</formula>
    </cfRule>
    <cfRule type="cellIs" dxfId="19068" priority="2070" operator="lessThan">
      <formula>-105575</formula>
    </cfRule>
  </conditionalFormatting>
  <conditionalFormatting sqref="BB274:BB275">
    <cfRule type="cellIs" dxfId="19067" priority="2067" operator="lessThan">
      <formula>0</formula>
    </cfRule>
    <cfRule type="cellIs" dxfId="19066" priority="2068" operator="lessThan">
      <formula>-105575</formula>
    </cfRule>
  </conditionalFormatting>
  <conditionalFormatting sqref="BB274:BB275">
    <cfRule type="cellIs" dxfId="19065" priority="2065" operator="lessThan">
      <formula>0</formula>
    </cfRule>
    <cfRule type="cellIs" dxfId="19064" priority="2066" operator="lessThan">
      <formula>-105575</formula>
    </cfRule>
  </conditionalFormatting>
  <conditionalFormatting sqref="BB274:BB275">
    <cfRule type="cellIs" dxfId="19063" priority="2063" operator="lessThan">
      <formula>0</formula>
    </cfRule>
    <cfRule type="cellIs" dxfId="19062" priority="2064" operator="lessThan">
      <formula>-105575</formula>
    </cfRule>
  </conditionalFormatting>
  <conditionalFormatting sqref="BB274:BB275">
    <cfRule type="cellIs" dxfId="19061" priority="2061" operator="lessThan">
      <formula>0</formula>
    </cfRule>
    <cfRule type="cellIs" dxfId="19060" priority="2062" operator="lessThan">
      <formula>-105575</formula>
    </cfRule>
  </conditionalFormatting>
  <conditionalFormatting sqref="BB274:BB275">
    <cfRule type="cellIs" dxfId="19059" priority="2059" operator="lessThan">
      <formula>0</formula>
    </cfRule>
    <cfRule type="cellIs" dxfId="19058" priority="2060" operator="lessThan">
      <formula>-105575</formula>
    </cfRule>
  </conditionalFormatting>
  <conditionalFormatting sqref="BB274:BB275">
    <cfRule type="cellIs" dxfId="19057" priority="2057" operator="lessThan">
      <formula>0</formula>
    </cfRule>
    <cfRule type="cellIs" dxfId="19056" priority="2058" operator="lessThan">
      <formula>-105575</formula>
    </cfRule>
  </conditionalFormatting>
  <conditionalFormatting sqref="BB278:BB282">
    <cfRule type="cellIs" dxfId="19055" priority="2055" operator="lessThan">
      <formula>0</formula>
    </cfRule>
    <cfRule type="cellIs" dxfId="19054" priority="2056" operator="lessThan">
      <formula>-105575</formula>
    </cfRule>
  </conditionalFormatting>
  <conditionalFormatting sqref="BB278:BB282">
    <cfRule type="cellIs" dxfId="19053" priority="2053" operator="lessThan">
      <formula>0</formula>
    </cfRule>
    <cfRule type="cellIs" dxfId="19052" priority="2054" operator="lessThan">
      <formula>-105575</formula>
    </cfRule>
  </conditionalFormatting>
  <conditionalFormatting sqref="BB278:BB282">
    <cfRule type="cellIs" dxfId="19051" priority="2051" operator="lessThan">
      <formula>0</formula>
    </cfRule>
    <cfRule type="cellIs" dxfId="19050" priority="2052" operator="lessThan">
      <formula>-105575</formula>
    </cfRule>
  </conditionalFormatting>
  <conditionalFormatting sqref="BB278:BB282">
    <cfRule type="cellIs" dxfId="19049" priority="2049" operator="lessThan">
      <formula>0</formula>
    </cfRule>
    <cfRule type="cellIs" dxfId="19048" priority="2050" operator="lessThan">
      <formula>-105575</formula>
    </cfRule>
  </conditionalFormatting>
  <conditionalFormatting sqref="BB278:BB282">
    <cfRule type="cellIs" dxfId="19047" priority="2047" operator="lessThan">
      <formula>0</formula>
    </cfRule>
    <cfRule type="cellIs" dxfId="19046" priority="2048" operator="lessThan">
      <formula>-105575</formula>
    </cfRule>
  </conditionalFormatting>
  <conditionalFormatting sqref="BB278:BB282">
    <cfRule type="cellIs" dxfId="19045" priority="2045" operator="lessThan">
      <formula>0</formula>
    </cfRule>
    <cfRule type="cellIs" dxfId="19044" priority="2046" operator="lessThan">
      <formula>-105575</formula>
    </cfRule>
  </conditionalFormatting>
  <conditionalFormatting sqref="BB278:BB282">
    <cfRule type="cellIs" dxfId="19043" priority="2043" operator="lessThan">
      <formula>0</formula>
    </cfRule>
    <cfRule type="cellIs" dxfId="19042" priority="2044" operator="lessThan">
      <formula>-105575</formula>
    </cfRule>
  </conditionalFormatting>
  <conditionalFormatting sqref="BB278:BB282">
    <cfRule type="cellIs" dxfId="19041" priority="2041" operator="lessThan">
      <formula>0</formula>
    </cfRule>
    <cfRule type="cellIs" dxfId="19040" priority="2042" operator="lessThan">
      <formula>-105575</formula>
    </cfRule>
  </conditionalFormatting>
  <conditionalFormatting sqref="BB278:BB282">
    <cfRule type="cellIs" dxfId="19039" priority="2039" operator="lessThan">
      <formula>0</formula>
    </cfRule>
    <cfRule type="cellIs" dxfId="19038" priority="2040" operator="lessThan">
      <formula>-105575</formula>
    </cfRule>
  </conditionalFormatting>
  <conditionalFormatting sqref="BB285:BB288">
    <cfRule type="cellIs" dxfId="19037" priority="2037" operator="lessThan">
      <formula>0</formula>
    </cfRule>
    <cfRule type="cellIs" dxfId="19036" priority="2038" operator="lessThan">
      <formula>-105575</formula>
    </cfRule>
  </conditionalFormatting>
  <conditionalFormatting sqref="BB285:BB288">
    <cfRule type="cellIs" dxfId="19035" priority="2035" operator="lessThan">
      <formula>0</formula>
    </cfRule>
    <cfRule type="cellIs" dxfId="19034" priority="2036" operator="lessThan">
      <formula>-105575</formula>
    </cfRule>
  </conditionalFormatting>
  <conditionalFormatting sqref="BB285:BB288">
    <cfRule type="cellIs" dxfId="19033" priority="2033" operator="lessThan">
      <formula>0</formula>
    </cfRule>
    <cfRule type="cellIs" dxfId="19032" priority="2034" operator="lessThan">
      <formula>-105575</formula>
    </cfRule>
  </conditionalFormatting>
  <conditionalFormatting sqref="BB285:BB288">
    <cfRule type="cellIs" dxfId="19031" priority="2031" operator="lessThan">
      <formula>0</formula>
    </cfRule>
    <cfRule type="cellIs" dxfId="19030" priority="2032" operator="lessThan">
      <formula>-105575</formula>
    </cfRule>
  </conditionalFormatting>
  <conditionalFormatting sqref="BB285:BB288">
    <cfRule type="cellIs" dxfId="19029" priority="2029" operator="lessThan">
      <formula>0</formula>
    </cfRule>
    <cfRule type="cellIs" dxfId="19028" priority="2030" operator="lessThan">
      <formula>-105575</formula>
    </cfRule>
  </conditionalFormatting>
  <conditionalFormatting sqref="BB285:BB288">
    <cfRule type="cellIs" dxfId="19027" priority="2027" operator="lessThan">
      <formula>0</formula>
    </cfRule>
    <cfRule type="cellIs" dxfId="19026" priority="2028" operator="lessThan">
      <formula>-105575</formula>
    </cfRule>
  </conditionalFormatting>
  <conditionalFormatting sqref="BB285:BB288">
    <cfRule type="cellIs" dxfId="19025" priority="2025" operator="lessThan">
      <formula>0</formula>
    </cfRule>
    <cfRule type="cellIs" dxfId="19024" priority="2026" operator="lessThan">
      <formula>-105575</formula>
    </cfRule>
  </conditionalFormatting>
  <conditionalFormatting sqref="BB285:BB288">
    <cfRule type="cellIs" dxfId="19023" priority="2023" operator="lessThan">
      <formula>0</formula>
    </cfRule>
    <cfRule type="cellIs" dxfId="19022" priority="2024" operator="lessThan">
      <formula>-105575</formula>
    </cfRule>
  </conditionalFormatting>
  <conditionalFormatting sqref="BB285:BB288">
    <cfRule type="cellIs" dxfId="19021" priority="2021" operator="lessThan">
      <formula>0</formula>
    </cfRule>
    <cfRule type="cellIs" dxfId="19020" priority="2022" operator="lessThan">
      <formula>-105575</formula>
    </cfRule>
  </conditionalFormatting>
  <conditionalFormatting sqref="BB203 BB220:BB221 BB235:BB243 BB231:BB233 BB212:BB213 BB225:BB226">
    <cfRule type="cellIs" dxfId="19019" priority="2019" operator="lessThan">
      <formula>0</formula>
    </cfRule>
    <cfRule type="cellIs" dxfId="19018" priority="2020" operator="lessThan">
      <formula>-105575</formula>
    </cfRule>
  </conditionalFormatting>
  <conditionalFormatting sqref="BB220 BB212:BB213 BB235:BB238 BB240:BB243 BB225:BB226 BB231:BB233">
    <cfRule type="cellIs" dxfId="19017" priority="2017" operator="lessThan">
      <formula>0</formula>
    </cfRule>
    <cfRule type="cellIs" dxfId="19016" priority="2018" operator="lessThan">
      <formula>-105575</formula>
    </cfRule>
  </conditionalFormatting>
  <conditionalFormatting sqref="BB220:BB221 BB243 BB226 BB231:BB236 BB238:BB241 BB203 BB213">
    <cfRule type="cellIs" dxfId="19015" priority="2015" operator="lessThan">
      <formula>0</formula>
    </cfRule>
    <cfRule type="cellIs" dxfId="19014" priority="2016" operator="lessThan">
      <formula>-105575</formula>
    </cfRule>
  </conditionalFormatting>
  <conditionalFormatting sqref="BB235:BB243 BB231:BB233 BB220 BB212:BB213 BB225:BB226">
    <cfRule type="cellIs" dxfId="19013" priority="2013" operator="lessThan">
      <formula>0</formula>
    </cfRule>
    <cfRule type="cellIs" dxfId="19012" priority="2014" operator="lessThan">
      <formula>-105575</formula>
    </cfRule>
  </conditionalFormatting>
  <conditionalFormatting sqref="BB220:BB221 BB237:BB243 BB203 BB231:BB235 BB212:BB213 BB225:BB226">
    <cfRule type="cellIs" dxfId="19011" priority="2011" operator="lessThan">
      <formula>0</formula>
    </cfRule>
    <cfRule type="cellIs" dxfId="19010" priority="2012" operator="lessThan">
      <formula>-105575</formula>
    </cfRule>
  </conditionalFormatting>
  <conditionalFormatting sqref="BB220:BB221 BB237:BB240 BB242:BB243 BB225:BB226 BB231:BB235">
    <cfRule type="cellIs" dxfId="19009" priority="2009" operator="lessThan">
      <formula>0</formula>
    </cfRule>
    <cfRule type="cellIs" dxfId="19008" priority="2010" operator="lessThan">
      <formula>-105575</formula>
    </cfRule>
  </conditionalFormatting>
  <conditionalFormatting sqref="BB212 BB231 BB233:BB238 BB240:BB243 BB225">
    <cfRule type="cellIs" dxfId="19007" priority="2007" operator="lessThan">
      <formula>0</formula>
    </cfRule>
    <cfRule type="cellIs" dxfId="19006" priority="2008" operator="lessThan">
      <formula>-105575</formula>
    </cfRule>
  </conditionalFormatting>
  <conditionalFormatting sqref="BB237:BB243 BB231:BB235 BB220:BB221 BB225:BB226">
    <cfRule type="cellIs" dxfId="19005" priority="2005" operator="lessThan">
      <formula>0</formula>
    </cfRule>
    <cfRule type="cellIs" dxfId="19004" priority="2006" operator="lessThan">
      <formula>-105575</formula>
    </cfRule>
  </conditionalFormatting>
  <conditionalFormatting sqref="BB233:BB237 BB231 BB239:BB243">
    <cfRule type="cellIs" dxfId="19003" priority="2003" operator="lessThan">
      <formula>0</formula>
    </cfRule>
    <cfRule type="cellIs" dxfId="19002" priority="2004" operator="lessThan">
      <formula>-105575</formula>
    </cfRule>
  </conditionalFormatting>
  <conditionalFormatting sqref="BB233:BB237 BB231 BB239:BB243">
    <cfRule type="cellIs" dxfId="19001" priority="2001" operator="lessThan">
      <formula>0</formula>
    </cfRule>
    <cfRule type="cellIs" dxfId="19000" priority="2002" operator="lessThan">
      <formula>-105575</formula>
    </cfRule>
  </conditionalFormatting>
  <conditionalFormatting sqref="BB119:BB128 BB106:BB117 BB101:BB104 BB80:BB98">
    <cfRule type="cellIs" dxfId="18999" priority="1999" operator="lessThan">
      <formula>0</formula>
    </cfRule>
    <cfRule type="cellIs" dxfId="18998" priority="2000" operator="lessThan">
      <formula>-105575</formula>
    </cfRule>
  </conditionalFormatting>
  <conditionalFormatting sqref="BB130 BB132 BB134">
    <cfRule type="cellIs" dxfId="18997" priority="1997" operator="lessThan">
      <formula>0</formula>
    </cfRule>
    <cfRule type="cellIs" dxfId="18996" priority="1998" operator="lessThan">
      <formula>-105575</formula>
    </cfRule>
  </conditionalFormatting>
  <conditionalFormatting sqref="BB130 BB132 BB134">
    <cfRule type="cellIs" dxfId="18995" priority="1995" operator="lessThan">
      <formula>0</formula>
    </cfRule>
    <cfRule type="cellIs" dxfId="18994" priority="1996" operator="lessThan">
      <formula>-105575</formula>
    </cfRule>
  </conditionalFormatting>
  <conditionalFormatting sqref="BB129 BB131 BB133 BB135">
    <cfRule type="cellIs" dxfId="18993" priority="1993" operator="lessThan">
      <formula>0</formula>
    </cfRule>
    <cfRule type="cellIs" dxfId="18992" priority="1994" operator="lessThan">
      <formula>-105575</formula>
    </cfRule>
  </conditionalFormatting>
  <conditionalFormatting sqref="BB140 BB145 BB142:BB143 BB137:BB138">
    <cfRule type="cellIs" dxfId="18991" priority="1991" operator="lessThan">
      <formula>0</formula>
    </cfRule>
    <cfRule type="cellIs" dxfId="18990" priority="1992" operator="lessThan">
      <formula>-105575</formula>
    </cfRule>
  </conditionalFormatting>
  <conditionalFormatting sqref="BB149">
    <cfRule type="cellIs" dxfId="18989" priority="1989" operator="lessThan">
      <formula>0</formula>
    </cfRule>
    <cfRule type="cellIs" dxfId="18988" priority="1990" operator="lessThan">
      <formula>-105575</formula>
    </cfRule>
  </conditionalFormatting>
  <conditionalFormatting sqref="BB129:BB138 BB140:BB149">
    <cfRule type="cellIs" dxfId="18987" priority="1987" operator="lessThan">
      <formula>0</formula>
    </cfRule>
    <cfRule type="cellIs" dxfId="18986" priority="1988" operator="lessThan">
      <formula>-105575</formula>
    </cfRule>
  </conditionalFormatting>
  <conditionalFormatting sqref="BB94:BB98 BB86:BB87 BB89:BB91 BB141:BB149 BB124:BB133 BB107:BB110 BB112:BB117 BB119:BB122 BB135:BB138 BB101:BB104 BB80:BB84">
    <cfRule type="cellIs" dxfId="18985" priority="1985" operator="lessThan">
      <formula>0</formula>
    </cfRule>
    <cfRule type="cellIs" dxfId="18984" priority="1986" operator="lessThan">
      <formula>-105575</formula>
    </cfRule>
  </conditionalFormatting>
  <conditionalFormatting sqref="BB129 BB131 BB133 BB135">
    <cfRule type="cellIs" dxfId="18983" priority="1983" operator="lessThan">
      <formula>0</formula>
    </cfRule>
    <cfRule type="cellIs" dxfId="18982" priority="1984" operator="lessThan">
      <formula>-105575</formula>
    </cfRule>
  </conditionalFormatting>
  <conditionalFormatting sqref="BB146 BB144 BB141">
    <cfRule type="cellIs" dxfId="18981" priority="1981" operator="lessThan">
      <formula>0</formula>
    </cfRule>
    <cfRule type="cellIs" dxfId="18980" priority="1982" operator="lessThan">
      <formula>-105575</formula>
    </cfRule>
  </conditionalFormatting>
  <conditionalFormatting sqref="BB146 BB144 BB141">
    <cfRule type="cellIs" dxfId="18979" priority="1979" operator="lessThan">
      <formula>0</formula>
    </cfRule>
    <cfRule type="cellIs" dxfId="18978" priority="1980" operator="lessThan">
      <formula>-105575</formula>
    </cfRule>
  </conditionalFormatting>
  <conditionalFormatting sqref="BB140 BB145 BB142:BB143 BB137:BB138">
    <cfRule type="cellIs" dxfId="18977" priority="1977" operator="lessThan">
      <formula>0</formula>
    </cfRule>
    <cfRule type="cellIs" dxfId="18976" priority="1978" operator="lessThan">
      <formula>-105575</formula>
    </cfRule>
  </conditionalFormatting>
  <conditionalFormatting sqref="BB149">
    <cfRule type="cellIs" dxfId="18975" priority="1975" operator="lessThan">
      <formula>0</formula>
    </cfRule>
    <cfRule type="cellIs" dxfId="18974" priority="1976" operator="lessThan">
      <formula>-105575</formula>
    </cfRule>
  </conditionalFormatting>
  <conditionalFormatting sqref="BB94:BB98 BB86:BB87 BB89:BB91 BB141:BB149 BB124:BB133 BB107:BB110 BB112:BB117 BB119:BB122 BB135:BB138 BB101:BB104 BB80:BB84">
    <cfRule type="cellIs" dxfId="18973" priority="1973" operator="lessThan">
      <formula>0</formula>
    </cfRule>
    <cfRule type="cellIs" dxfId="1897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971" priority="1971" operator="lessThan">
      <formula>0</formula>
    </cfRule>
    <cfRule type="cellIs" dxfId="18970" priority="1972" operator="lessThan">
      <formula>-105575</formula>
    </cfRule>
  </conditionalFormatting>
  <conditionalFormatting sqref="BB41">
    <cfRule type="cellIs" dxfId="18969" priority="1969" operator="lessThan">
      <formula>0</formula>
    </cfRule>
    <cfRule type="cellIs" dxfId="18968" priority="1970" operator="lessThan">
      <formula>-105575</formula>
    </cfRule>
  </conditionalFormatting>
  <conditionalFormatting sqref="BB152:BB155">
    <cfRule type="cellIs" dxfId="18967" priority="1967" operator="lessThan">
      <formula>0</formula>
    </cfRule>
    <cfRule type="cellIs" dxfId="18966" priority="1968" operator="lessThan">
      <formula>-105575</formula>
    </cfRule>
  </conditionalFormatting>
  <conditionalFormatting sqref="BB152:BB155">
    <cfRule type="cellIs" dxfId="18965" priority="1965" operator="lessThan">
      <formula>0</formula>
    </cfRule>
    <cfRule type="cellIs" dxfId="18964" priority="1966" operator="lessThan">
      <formula>-105575</formula>
    </cfRule>
  </conditionalFormatting>
  <conditionalFormatting sqref="BB152:BB155">
    <cfRule type="cellIs" dxfId="18963" priority="1963" operator="lessThan">
      <formula>0</formula>
    </cfRule>
    <cfRule type="cellIs" dxfId="18962" priority="1964" operator="lessThan">
      <formula>-105575</formula>
    </cfRule>
  </conditionalFormatting>
  <conditionalFormatting sqref="BB157:BB158">
    <cfRule type="cellIs" dxfId="18961" priority="1961" operator="lessThan">
      <formula>0</formula>
    </cfRule>
    <cfRule type="cellIs" dxfId="18960" priority="1962" operator="lessThan">
      <formula>-105575</formula>
    </cfRule>
  </conditionalFormatting>
  <conditionalFormatting sqref="BB157:BB158">
    <cfRule type="cellIs" dxfId="18959" priority="1959" operator="lessThan">
      <formula>0</formula>
    </cfRule>
    <cfRule type="cellIs" dxfId="18958" priority="1960" operator="lessThan">
      <formula>-105575</formula>
    </cfRule>
  </conditionalFormatting>
  <conditionalFormatting sqref="BB157:BB158">
    <cfRule type="cellIs" dxfId="18957" priority="1957" operator="lessThan">
      <formula>0</formula>
    </cfRule>
    <cfRule type="cellIs" dxfId="18956" priority="1958" operator="lessThan">
      <formula>-105575</formula>
    </cfRule>
  </conditionalFormatting>
  <conditionalFormatting sqref="BB160:BB161">
    <cfRule type="cellIs" dxfId="18955" priority="1955" operator="lessThan">
      <formula>0</formula>
    </cfRule>
    <cfRule type="cellIs" dxfId="18954" priority="1956" operator="lessThan">
      <formula>-105575</formula>
    </cfRule>
  </conditionalFormatting>
  <conditionalFormatting sqref="BB160:BB161">
    <cfRule type="cellIs" dxfId="18953" priority="1953" operator="lessThan">
      <formula>0</formula>
    </cfRule>
    <cfRule type="cellIs" dxfId="18952" priority="1954" operator="lessThan">
      <formula>-105575</formula>
    </cfRule>
  </conditionalFormatting>
  <conditionalFormatting sqref="BB160:BB161">
    <cfRule type="cellIs" dxfId="18951" priority="1951" operator="lessThan">
      <formula>0</formula>
    </cfRule>
    <cfRule type="cellIs" dxfId="18950" priority="1952" operator="lessThan">
      <formula>-105575</formula>
    </cfRule>
  </conditionalFormatting>
  <conditionalFormatting sqref="BB164:BB167">
    <cfRule type="cellIs" dxfId="18949" priority="1949" operator="lessThan">
      <formula>0</formula>
    </cfRule>
    <cfRule type="cellIs" dxfId="18948" priority="1950" operator="lessThan">
      <formula>-105575</formula>
    </cfRule>
  </conditionalFormatting>
  <conditionalFormatting sqref="BB164:BB167">
    <cfRule type="cellIs" dxfId="18947" priority="1947" operator="lessThan">
      <formula>0</formula>
    </cfRule>
    <cfRule type="cellIs" dxfId="18946" priority="1948" operator="lessThan">
      <formula>-105575</formula>
    </cfRule>
  </conditionalFormatting>
  <conditionalFormatting sqref="BB164:BB167">
    <cfRule type="cellIs" dxfId="18945" priority="1945" operator="lessThan">
      <formula>0</formula>
    </cfRule>
    <cfRule type="cellIs" dxfId="18944" priority="1946" operator="lessThan">
      <formula>-105575</formula>
    </cfRule>
  </conditionalFormatting>
  <conditionalFormatting sqref="BB169:BB177">
    <cfRule type="cellIs" dxfId="18943" priority="1943" operator="lessThan">
      <formula>0</formula>
    </cfRule>
    <cfRule type="cellIs" dxfId="18942" priority="1944" operator="lessThan">
      <formula>-105575</formula>
    </cfRule>
  </conditionalFormatting>
  <conditionalFormatting sqref="BB169:BB177">
    <cfRule type="cellIs" dxfId="18941" priority="1941" operator="lessThan">
      <formula>0</formula>
    </cfRule>
    <cfRule type="cellIs" dxfId="18940" priority="1942" operator="lessThan">
      <formula>-105575</formula>
    </cfRule>
  </conditionalFormatting>
  <conditionalFormatting sqref="BB169:BB177">
    <cfRule type="cellIs" dxfId="18939" priority="1939" operator="lessThan">
      <formula>0</formula>
    </cfRule>
    <cfRule type="cellIs" dxfId="18938" priority="1940" operator="lessThan">
      <formula>-105575</formula>
    </cfRule>
  </conditionalFormatting>
  <conditionalFormatting sqref="BB179:BB180">
    <cfRule type="cellIs" dxfId="18937" priority="1937" operator="lessThan">
      <formula>0</formula>
    </cfRule>
    <cfRule type="cellIs" dxfId="18936" priority="1938" operator="lessThan">
      <formula>-105575</formula>
    </cfRule>
  </conditionalFormatting>
  <conditionalFormatting sqref="BB179:BB180">
    <cfRule type="cellIs" dxfId="18935" priority="1935" operator="lessThan">
      <formula>0</formula>
    </cfRule>
    <cfRule type="cellIs" dxfId="18934" priority="1936" operator="lessThan">
      <formula>-105575</formula>
    </cfRule>
  </conditionalFormatting>
  <conditionalFormatting sqref="BB179:BB180">
    <cfRule type="cellIs" dxfId="18933" priority="1933" operator="lessThan">
      <formula>0</formula>
    </cfRule>
    <cfRule type="cellIs" dxfId="18932" priority="1934" operator="lessThan">
      <formula>-105575</formula>
    </cfRule>
  </conditionalFormatting>
  <conditionalFormatting sqref="BB183:BB189">
    <cfRule type="cellIs" dxfId="18931" priority="1931" operator="lessThan">
      <formula>0</formula>
    </cfRule>
    <cfRule type="cellIs" dxfId="18930" priority="1932" operator="lessThan">
      <formula>-105575</formula>
    </cfRule>
  </conditionalFormatting>
  <conditionalFormatting sqref="BB183:BB189">
    <cfRule type="cellIs" dxfId="18929" priority="1929" operator="lessThan">
      <formula>0</formula>
    </cfRule>
    <cfRule type="cellIs" dxfId="18928" priority="1930" operator="lessThan">
      <formula>-105575</formula>
    </cfRule>
  </conditionalFormatting>
  <conditionalFormatting sqref="BB183:BB189">
    <cfRule type="cellIs" dxfId="18927" priority="1927" operator="lessThan">
      <formula>0</formula>
    </cfRule>
    <cfRule type="cellIs" dxfId="18926" priority="1928" operator="lessThan">
      <formula>-105575</formula>
    </cfRule>
  </conditionalFormatting>
  <conditionalFormatting sqref="BB191:BB192">
    <cfRule type="cellIs" dxfId="18925" priority="1925" operator="lessThan">
      <formula>0</formula>
    </cfRule>
    <cfRule type="cellIs" dxfId="18924" priority="1926" operator="lessThan">
      <formula>-105575</formula>
    </cfRule>
  </conditionalFormatting>
  <conditionalFormatting sqref="BB191:BB192">
    <cfRule type="cellIs" dxfId="18923" priority="1923" operator="lessThan">
      <formula>0</formula>
    </cfRule>
    <cfRule type="cellIs" dxfId="18922" priority="1924" operator="lessThan">
      <formula>-105575</formula>
    </cfRule>
  </conditionalFormatting>
  <conditionalFormatting sqref="BB191:BB192">
    <cfRule type="cellIs" dxfId="18921" priority="1921" operator="lessThan">
      <formula>0</formula>
    </cfRule>
    <cfRule type="cellIs" dxfId="18920" priority="1922" operator="lessThan">
      <formula>-105575</formula>
    </cfRule>
  </conditionalFormatting>
  <conditionalFormatting sqref="BB194:BB195">
    <cfRule type="cellIs" dxfId="18919" priority="1919" operator="lessThan">
      <formula>0</formula>
    </cfRule>
    <cfRule type="cellIs" dxfId="18918" priority="1920" operator="lessThan">
      <formula>-105575</formula>
    </cfRule>
  </conditionalFormatting>
  <conditionalFormatting sqref="BB194:BB195">
    <cfRule type="cellIs" dxfId="18917" priority="1917" operator="lessThan">
      <formula>0</formula>
    </cfRule>
    <cfRule type="cellIs" dxfId="18916" priority="1918" operator="lessThan">
      <formula>-105575</formula>
    </cfRule>
  </conditionalFormatting>
  <conditionalFormatting sqref="BB194:BB195">
    <cfRule type="cellIs" dxfId="18915" priority="1915" operator="lessThan">
      <formula>0</formula>
    </cfRule>
    <cfRule type="cellIs" dxfId="18914" priority="1916" operator="lessThan">
      <formula>-105575</formula>
    </cfRule>
  </conditionalFormatting>
  <conditionalFormatting sqref="BB199:BB202">
    <cfRule type="cellIs" dxfId="18913" priority="1913" operator="lessThan">
      <formula>0</formula>
    </cfRule>
    <cfRule type="cellIs" dxfId="18912" priority="1914" operator="lessThan">
      <formula>-105575</formula>
    </cfRule>
  </conditionalFormatting>
  <conditionalFormatting sqref="BB199:BB202">
    <cfRule type="cellIs" dxfId="18911" priority="1911" operator="lessThan">
      <formula>0</formula>
    </cfRule>
    <cfRule type="cellIs" dxfId="18910" priority="1912" operator="lessThan">
      <formula>-105575</formula>
    </cfRule>
  </conditionalFormatting>
  <conditionalFormatting sqref="BB199:BB202">
    <cfRule type="cellIs" dxfId="18909" priority="1909" operator="lessThan">
      <formula>0</formula>
    </cfRule>
    <cfRule type="cellIs" dxfId="18908" priority="1910" operator="lessThan">
      <formula>-105575</formula>
    </cfRule>
  </conditionalFormatting>
  <conditionalFormatting sqref="BB204:BB208">
    <cfRule type="cellIs" dxfId="18907" priority="1907" operator="lessThan">
      <formula>0</formula>
    </cfRule>
    <cfRule type="cellIs" dxfId="18906" priority="1908" operator="lessThan">
      <formula>-105575</formula>
    </cfRule>
  </conditionalFormatting>
  <conditionalFormatting sqref="BB204:BB208">
    <cfRule type="cellIs" dxfId="18905" priority="1905" operator="lessThan">
      <formula>0</formula>
    </cfRule>
    <cfRule type="cellIs" dxfId="18904" priority="1906" operator="lessThan">
      <formula>-105575</formula>
    </cfRule>
  </conditionalFormatting>
  <conditionalFormatting sqref="BB204:BB208">
    <cfRule type="cellIs" dxfId="18903" priority="1903" operator="lessThan">
      <formula>0</formula>
    </cfRule>
    <cfRule type="cellIs" dxfId="18902" priority="1904" operator="lessThan">
      <formula>-105575</formula>
    </cfRule>
  </conditionalFormatting>
  <conditionalFormatting sqref="BB210:BB211">
    <cfRule type="cellIs" dxfId="18901" priority="1901" operator="lessThan">
      <formula>0</formula>
    </cfRule>
    <cfRule type="cellIs" dxfId="18900" priority="1902" operator="lessThan">
      <formula>-105575</formula>
    </cfRule>
  </conditionalFormatting>
  <conditionalFormatting sqref="BB210:BB211">
    <cfRule type="cellIs" dxfId="18899" priority="1899" operator="lessThan">
      <formula>0</formula>
    </cfRule>
    <cfRule type="cellIs" dxfId="18898" priority="1900" operator="lessThan">
      <formula>-105575</formula>
    </cfRule>
  </conditionalFormatting>
  <conditionalFormatting sqref="BB210:BB211">
    <cfRule type="cellIs" dxfId="18897" priority="1897" operator="lessThan">
      <formula>0</formula>
    </cfRule>
    <cfRule type="cellIs" dxfId="18896" priority="1898" operator="lessThan">
      <formula>-105575</formula>
    </cfRule>
  </conditionalFormatting>
  <conditionalFormatting sqref="BB214:BB219">
    <cfRule type="cellIs" dxfId="18895" priority="1895" operator="lessThan">
      <formula>0</formula>
    </cfRule>
    <cfRule type="cellIs" dxfId="18894" priority="1896" operator="lessThan">
      <formula>-105575</formula>
    </cfRule>
  </conditionalFormatting>
  <conditionalFormatting sqref="BB214:BB219">
    <cfRule type="cellIs" dxfId="18893" priority="1893" operator="lessThan">
      <formula>0</formula>
    </cfRule>
    <cfRule type="cellIs" dxfId="18892" priority="1894" operator="lessThan">
      <formula>-105575</formula>
    </cfRule>
  </conditionalFormatting>
  <conditionalFormatting sqref="BB214:BB219">
    <cfRule type="cellIs" dxfId="18891" priority="1891" operator="lessThan">
      <formula>0</formula>
    </cfRule>
    <cfRule type="cellIs" dxfId="18890" priority="1892" operator="lessThan">
      <formula>-105575</formula>
    </cfRule>
  </conditionalFormatting>
  <conditionalFormatting sqref="BB222:BB224">
    <cfRule type="cellIs" dxfId="18889" priority="1889" operator="lessThan">
      <formula>0</formula>
    </cfRule>
    <cfRule type="cellIs" dxfId="18888" priority="1890" operator="lessThan">
      <formula>-105575</formula>
    </cfRule>
  </conditionalFormatting>
  <conditionalFormatting sqref="BB222:BB224">
    <cfRule type="cellIs" dxfId="18887" priority="1887" operator="lessThan">
      <formula>0</formula>
    </cfRule>
    <cfRule type="cellIs" dxfId="18886" priority="1888" operator="lessThan">
      <formula>-105575</formula>
    </cfRule>
  </conditionalFormatting>
  <conditionalFormatting sqref="BB222:BB224">
    <cfRule type="cellIs" dxfId="18885" priority="1885" operator="lessThan">
      <formula>0</formula>
    </cfRule>
    <cfRule type="cellIs" dxfId="18884" priority="1886" operator="lessThan">
      <formula>-105575</formula>
    </cfRule>
  </conditionalFormatting>
  <conditionalFormatting sqref="BB227:BB230">
    <cfRule type="cellIs" dxfId="18883" priority="1883" operator="lessThan">
      <formula>0</formula>
    </cfRule>
    <cfRule type="cellIs" dxfId="18882" priority="1884" operator="lessThan">
      <formula>-105575</formula>
    </cfRule>
  </conditionalFormatting>
  <conditionalFormatting sqref="BB227:BB230">
    <cfRule type="cellIs" dxfId="18881" priority="1881" operator="lessThan">
      <formula>0</formula>
    </cfRule>
    <cfRule type="cellIs" dxfId="18880" priority="1882" operator="lessThan">
      <formula>-105575</formula>
    </cfRule>
  </conditionalFormatting>
  <conditionalFormatting sqref="BB227:BB230">
    <cfRule type="cellIs" dxfId="18879" priority="1879" operator="lessThan">
      <formula>0</formula>
    </cfRule>
    <cfRule type="cellIs" dxfId="18878" priority="1880" operator="lessThan">
      <formula>-105575</formula>
    </cfRule>
  </conditionalFormatting>
  <conditionalFormatting sqref="BB203 BB220:BB221 BB235:BB243 BB231:BB233 BB212:BB213 BB225:BB226">
    <cfRule type="cellIs" dxfId="18877" priority="1877" operator="lessThan">
      <formula>0</formula>
    </cfRule>
    <cfRule type="cellIs" dxfId="18876" priority="1878" operator="lessThan">
      <formula>-105575</formula>
    </cfRule>
  </conditionalFormatting>
  <conditionalFormatting sqref="BB220 BB212:BB213 BB235:BB238 BB240:BB243 BB225:BB226 BB231:BB233">
    <cfRule type="cellIs" dxfId="18875" priority="1875" operator="lessThan">
      <formula>0</formula>
    </cfRule>
    <cfRule type="cellIs" dxfId="18874" priority="1876" operator="lessThan">
      <formula>-105575</formula>
    </cfRule>
  </conditionalFormatting>
  <conditionalFormatting sqref="BB220:BB221 BB243 BB226 BB231:BB236 BB238:BB241 BB203 BB213">
    <cfRule type="cellIs" dxfId="18873" priority="1873" operator="lessThan">
      <formula>0</formula>
    </cfRule>
    <cfRule type="cellIs" dxfId="18872" priority="1874" operator="lessThan">
      <formula>-105575</formula>
    </cfRule>
  </conditionalFormatting>
  <conditionalFormatting sqref="BB235:BB243 BB231:BB233 BB220 BB212:BB213 BB225:BB226">
    <cfRule type="cellIs" dxfId="18871" priority="1871" operator="lessThan">
      <formula>0</formula>
    </cfRule>
    <cfRule type="cellIs" dxfId="18870" priority="1872" operator="lessThan">
      <formula>-105575</formula>
    </cfRule>
  </conditionalFormatting>
  <conditionalFormatting sqref="BB220:BB221 BB237:BB243 BB203 BB231:BB235 BB212:BB213 BB225:BB226">
    <cfRule type="cellIs" dxfId="18869" priority="1869" operator="lessThan">
      <formula>0</formula>
    </cfRule>
    <cfRule type="cellIs" dxfId="18868" priority="1870" operator="lessThan">
      <formula>-105575</formula>
    </cfRule>
  </conditionalFormatting>
  <conditionalFormatting sqref="BB220:BB221 BB237:BB240 BB242:BB243 BB225:BB226 BB231:BB235">
    <cfRule type="cellIs" dxfId="18867" priority="1867" operator="lessThan">
      <formula>0</formula>
    </cfRule>
    <cfRule type="cellIs" dxfId="18866" priority="1868" operator="lessThan">
      <formula>-105575</formula>
    </cfRule>
  </conditionalFormatting>
  <conditionalFormatting sqref="BB212 BB231 BB233:BB238 BB240:BB243 BB225">
    <cfRule type="cellIs" dxfId="18865" priority="1865" operator="lessThan">
      <formula>0</formula>
    </cfRule>
    <cfRule type="cellIs" dxfId="18864" priority="1866" operator="lessThan">
      <formula>-105575</formula>
    </cfRule>
  </conditionalFormatting>
  <conditionalFormatting sqref="BB237:BB243 BB231:BB235 BB220:BB221 BB225:BB226">
    <cfRule type="cellIs" dxfId="18863" priority="1863" operator="lessThan">
      <formula>0</formula>
    </cfRule>
    <cfRule type="cellIs" dxfId="18862" priority="1864" operator="lessThan">
      <formula>-105575</formula>
    </cfRule>
  </conditionalFormatting>
  <conditionalFormatting sqref="BB233:BB237 BB231 BB239:BB243">
    <cfRule type="cellIs" dxfId="18861" priority="1861" operator="lessThan">
      <formula>0</formula>
    </cfRule>
    <cfRule type="cellIs" dxfId="18860" priority="1862" operator="lessThan">
      <formula>-105575</formula>
    </cfRule>
  </conditionalFormatting>
  <conditionalFormatting sqref="BB233:BB237 BB231 BB239:BB243">
    <cfRule type="cellIs" dxfId="18859" priority="1859" operator="lessThan">
      <formula>0</formula>
    </cfRule>
    <cfRule type="cellIs" dxfId="18858" priority="1860" operator="lessThan">
      <formula>-105575</formula>
    </cfRule>
  </conditionalFormatting>
  <conditionalFormatting sqref="BB119:BB128 BB106:BB117 BB101:BB104 BB80:BB98">
    <cfRule type="cellIs" dxfId="18857" priority="1857" operator="lessThan">
      <formula>0</formula>
    </cfRule>
    <cfRule type="cellIs" dxfId="18856" priority="1858" operator="lessThan">
      <formula>-105575</formula>
    </cfRule>
  </conditionalFormatting>
  <conditionalFormatting sqref="BB130 BB132 BB134">
    <cfRule type="cellIs" dxfId="18855" priority="1855" operator="lessThan">
      <formula>0</formula>
    </cfRule>
    <cfRule type="cellIs" dxfId="18854" priority="1856" operator="lessThan">
      <formula>-105575</formula>
    </cfRule>
  </conditionalFormatting>
  <conditionalFormatting sqref="BB130 BB132 BB134">
    <cfRule type="cellIs" dxfId="18853" priority="1853" operator="lessThan">
      <formula>0</formula>
    </cfRule>
    <cfRule type="cellIs" dxfId="18852" priority="1854" operator="lessThan">
      <formula>-105575</formula>
    </cfRule>
  </conditionalFormatting>
  <conditionalFormatting sqref="BB129 BB131 BB133 BB135">
    <cfRule type="cellIs" dxfId="18851" priority="1851" operator="lessThan">
      <formula>0</formula>
    </cfRule>
    <cfRule type="cellIs" dxfId="18850" priority="1852" operator="lessThan">
      <formula>-105575</formula>
    </cfRule>
  </conditionalFormatting>
  <conditionalFormatting sqref="BB140 BB145 BB142:BB143 BB137:BB138">
    <cfRule type="cellIs" dxfId="18849" priority="1849" operator="lessThan">
      <formula>0</formula>
    </cfRule>
    <cfRule type="cellIs" dxfId="18848" priority="1850" operator="lessThan">
      <formula>-105575</formula>
    </cfRule>
  </conditionalFormatting>
  <conditionalFormatting sqref="BB149">
    <cfRule type="cellIs" dxfId="18847" priority="1847" operator="lessThan">
      <formula>0</formula>
    </cfRule>
    <cfRule type="cellIs" dxfId="18846" priority="1848" operator="lessThan">
      <formula>-105575</formula>
    </cfRule>
  </conditionalFormatting>
  <conditionalFormatting sqref="BB129:BB138 BB140:BB149">
    <cfRule type="cellIs" dxfId="18845" priority="1845" operator="lessThan">
      <formula>0</formula>
    </cfRule>
    <cfRule type="cellIs" dxfId="18844" priority="1846" operator="lessThan">
      <formula>-105575</formula>
    </cfRule>
  </conditionalFormatting>
  <conditionalFormatting sqref="BB94:BB98 BB86:BB87 BB89:BB91 BB141:BB149 BB124:BB133 BB107:BB110 BB112:BB117 BB119:BB122 BB135:BB138 BB101:BB104 BB80:BB84">
    <cfRule type="cellIs" dxfId="18843" priority="1843" operator="lessThan">
      <formula>0</formula>
    </cfRule>
    <cfRule type="cellIs" dxfId="18842" priority="1844" operator="lessThan">
      <formula>-105575</formula>
    </cfRule>
  </conditionalFormatting>
  <conditionalFormatting sqref="BB129 BB131 BB133 BB135">
    <cfRule type="cellIs" dxfId="18841" priority="1841" operator="lessThan">
      <formula>0</formula>
    </cfRule>
    <cfRule type="cellIs" dxfId="18840" priority="1842" operator="lessThan">
      <formula>-105575</formula>
    </cfRule>
  </conditionalFormatting>
  <conditionalFormatting sqref="BB146 BB144 BB141">
    <cfRule type="cellIs" dxfId="18839" priority="1839" operator="lessThan">
      <formula>0</formula>
    </cfRule>
    <cfRule type="cellIs" dxfId="18838" priority="1840" operator="lessThan">
      <formula>-105575</formula>
    </cfRule>
  </conditionalFormatting>
  <conditionalFormatting sqref="BB146 BB144 BB141">
    <cfRule type="cellIs" dxfId="18837" priority="1837" operator="lessThan">
      <formula>0</formula>
    </cfRule>
    <cfRule type="cellIs" dxfId="18836" priority="1838" operator="lessThan">
      <formula>-105575</formula>
    </cfRule>
  </conditionalFormatting>
  <conditionalFormatting sqref="BB140 BB145 BB142:BB143 BB137:BB138">
    <cfRule type="cellIs" dxfId="18835" priority="1835" operator="lessThan">
      <formula>0</formula>
    </cfRule>
    <cfRule type="cellIs" dxfId="18834" priority="1836" operator="lessThan">
      <formula>-105575</formula>
    </cfRule>
  </conditionalFormatting>
  <conditionalFormatting sqref="BB149">
    <cfRule type="cellIs" dxfId="18833" priority="1833" operator="lessThan">
      <formula>0</formula>
    </cfRule>
    <cfRule type="cellIs" dxfId="18832" priority="1834" operator="lessThan">
      <formula>-105575</formula>
    </cfRule>
  </conditionalFormatting>
  <conditionalFormatting sqref="BB94:BB98 BB86:BB87 BB89:BB91 BB141:BB149 BB124:BB133 BB107:BB110 BB112:BB117 BB119:BB122 BB135:BB138 BB101:BB104 BB80:BB84">
    <cfRule type="cellIs" dxfId="18831" priority="1831" operator="lessThan">
      <formula>0</formula>
    </cfRule>
    <cfRule type="cellIs" dxfId="1883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829" priority="1829" operator="lessThan">
      <formula>0</formula>
    </cfRule>
    <cfRule type="cellIs" dxfId="18828" priority="1830" operator="lessThan">
      <formula>-105575</formula>
    </cfRule>
  </conditionalFormatting>
  <conditionalFormatting sqref="BB41">
    <cfRule type="cellIs" dxfId="18827" priority="1827" operator="lessThan">
      <formula>0</formula>
    </cfRule>
    <cfRule type="cellIs" dxfId="18826" priority="1828" operator="lessThan">
      <formula>-105575</formula>
    </cfRule>
  </conditionalFormatting>
  <conditionalFormatting sqref="BB152:BB155">
    <cfRule type="cellIs" dxfId="18825" priority="1825" operator="lessThan">
      <formula>0</formula>
    </cfRule>
    <cfRule type="cellIs" dxfId="18824" priority="1826" operator="lessThan">
      <formula>-105575</formula>
    </cfRule>
  </conditionalFormatting>
  <conditionalFormatting sqref="BB152:BB155">
    <cfRule type="cellIs" dxfId="18823" priority="1823" operator="lessThan">
      <formula>0</formula>
    </cfRule>
    <cfRule type="cellIs" dxfId="18822" priority="1824" operator="lessThan">
      <formula>-105575</formula>
    </cfRule>
  </conditionalFormatting>
  <conditionalFormatting sqref="BB152:BB155">
    <cfRule type="cellIs" dxfId="18821" priority="1821" operator="lessThan">
      <formula>0</formula>
    </cfRule>
    <cfRule type="cellIs" dxfId="18820" priority="1822" operator="lessThan">
      <formula>-105575</formula>
    </cfRule>
  </conditionalFormatting>
  <conditionalFormatting sqref="BB157:BB158">
    <cfRule type="cellIs" dxfId="18819" priority="1819" operator="lessThan">
      <formula>0</formula>
    </cfRule>
    <cfRule type="cellIs" dxfId="18818" priority="1820" operator="lessThan">
      <formula>-105575</formula>
    </cfRule>
  </conditionalFormatting>
  <conditionalFormatting sqref="BB157:BB158">
    <cfRule type="cellIs" dxfId="18817" priority="1817" operator="lessThan">
      <formula>0</formula>
    </cfRule>
    <cfRule type="cellIs" dxfId="18816" priority="1818" operator="lessThan">
      <formula>-105575</formula>
    </cfRule>
  </conditionalFormatting>
  <conditionalFormatting sqref="BB157:BB158">
    <cfRule type="cellIs" dxfId="18815" priority="1815" operator="lessThan">
      <formula>0</formula>
    </cfRule>
    <cfRule type="cellIs" dxfId="18814" priority="1816" operator="lessThan">
      <formula>-105575</formula>
    </cfRule>
  </conditionalFormatting>
  <conditionalFormatting sqref="BB160:BB161">
    <cfRule type="cellIs" dxfId="18813" priority="1813" operator="lessThan">
      <formula>0</formula>
    </cfRule>
    <cfRule type="cellIs" dxfId="18812" priority="1814" operator="lessThan">
      <formula>-105575</formula>
    </cfRule>
  </conditionalFormatting>
  <conditionalFormatting sqref="BB160:BB161">
    <cfRule type="cellIs" dxfId="18811" priority="1811" operator="lessThan">
      <formula>0</formula>
    </cfRule>
    <cfRule type="cellIs" dxfId="18810" priority="1812" operator="lessThan">
      <formula>-105575</formula>
    </cfRule>
  </conditionalFormatting>
  <conditionalFormatting sqref="BB160:BB161">
    <cfRule type="cellIs" dxfId="18809" priority="1809" operator="lessThan">
      <formula>0</formula>
    </cfRule>
    <cfRule type="cellIs" dxfId="18808" priority="1810" operator="lessThan">
      <formula>-105575</formula>
    </cfRule>
  </conditionalFormatting>
  <conditionalFormatting sqref="BB164:BB167">
    <cfRule type="cellIs" dxfId="18807" priority="1807" operator="lessThan">
      <formula>0</formula>
    </cfRule>
    <cfRule type="cellIs" dxfId="18806" priority="1808" operator="lessThan">
      <formula>-105575</formula>
    </cfRule>
  </conditionalFormatting>
  <conditionalFormatting sqref="BB164:BB167">
    <cfRule type="cellIs" dxfId="18805" priority="1805" operator="lessThan">
      <formula>0</formula>
    </cfRule>
    <cfRule type="cellIs" dxfId="18804" priority="1806" operator="lessThan">
      <formula>-105575</formula>
    </cfRule>
  </conditionalFormatting>
  <conditionalFormatting sqref="BB164:BB167">
    <cfRule type="cellIs" dxfId="18803" priority="1803" operator="lessThan">
      <formula>0</formula>
    </cfRule>
    <cfRule type="cellIs" dxfId="18802" priority="1804" operator="lessThan">
      <formula>-105575</formula>
    </cfRule>
  </conditionalFormatting>
  <conditionalFormatting sqref="BB169:BB177">
    <cfRule type="cellIs" dxfId="18801" priority="1801" operator="lessThan">
      <formula>0</formula>
    </cfRule>
    <cfRule type="cellIs" dxfId="18800" priority="1802" operator="lessThan">
      <formula>-105575</formula>
    </cfRule>
  </conditionalFormatting>
  <conditionalFormatting sqref="BB169:BB177">
    <cfRule type="cellIs" dxfId="18799" priority="1799" operator="lessThan">
      <formula>0</formula>
    </cfRule>
    <cfRule type="cellIs" dxfId="18798" priority="1800" operator="lessThan">
      <formula>-105575</formula>
    </cfRule>
  </conditionalFormatting>
  <conditionalFormatting sqref="BB169:BB177">
    <cfRule type="cellIs" dxfId="18797" priority="1797" operator="lessThan">
      <formula>0</formula>
    </cfRule>
    <cfRule type="cellIs" dxfId="18796" priority="1798" operator="lessThan">
      <formula>-105575</formula>
    </cfRule>
  </conditionalFormatting>
  <conditionalFormatting sqref="BB179:BB180">
    <cfRule type="cellIs" dxfId="18795" priority="1795" operator="lessThan">
      <formula>0</formula>
    </cfRule>
    <cfRule type="cellIs" dxfId="18794" priority="1796" operator="lessThan">
      <formula>-105575</formula>
    </cfRule>
  </conditionalFormatting>
  <conditionalFormatting sqref="BB179:BB180">
    <cfRule type="cellIs" dxfId="18793" priority="1793" operator="lessThan">
      <formula>0</formula>
    </cfRule>
    <cfRule type="cellIs" dxfId="18792" priority="1794" operator="lessThan">
      <formula>-105575</formula>
    </cfRule>
  </conditionalFormatting>
  <conditionalFormatting sqref="BB179:BB180">
    <cfRule type="cellIs" dxfId="18791" priority="1791" operator="lessThan">
      <formula>0</formula>
    </cfRule>
    <cfRule type="cellIs" dxfId="18790" priority="1792" operator="lessThan">
      <formula>-105575</formula>
    </cfRule>
  </conditionalFormatting>
  <conditionalFormatting sqref="BB183:BB189">
    <cfRule type="cellIs" dxfId="18789" priority="1789" operator="lessThan">
      <formula>0</formula>
    </cfRule>
    <cfRule type="cellIs" dxfId="18788" priority="1790" operator="lessThan">
      <formula>-105575</formula>
    </cfRule>
  </conditionalFormatting>
  <conditionalFormatting sqref="BB183:BB189">
    <cfRule type="cellIs" dxfId="18787" priority="1787" operator="lessThan">
      <formula>0</formula>
    </cfRule>
    <cfRule type="cellIs" dxfId="18786" priority="1788" operator="lessThan">
      <formula>-105575</formula>
    </cfRule>
  </conditionalFormatting>
  <conditionalFormatting sqref="BB183:BB189">
    <cfRule type="cellIs" dxfId="18785" priority="1785" operator="lessThan">
      <formula>0</formula>
    </cfRule>
    <cfRule type="cellIs" dxfId="18784" priority="1786" operator="lessThan">
      <formula>-105575</formula>
    </cfRule>
  </conditionalFormatting>
  <conditionalFormatting sqref="BB191:BB192">
    <cfRule type="cellIs" dxfId="18783" priority="1783" operator="lessThan">
      <formula>0</formula>
    </cfRule>
    <cfRule type="cellIs" dxfId="18782" priority="1784" operator="lessThan">
      <formula>-105575</formula>
    </cfRule>
  </conditionalFormatting>
  <conditionalFormatting sqref="BB191:BB192">
    <cfRule type="cellIs" dxfId="18781" priority="1781" operator="lessThan">
      <formula>0</formula>
    </cfRule>
    <cfRule type="cellIs" dxfId="18780" priority="1782" operator="lessThan">
      <formula>-105575</formula>
    </cfRule>
  </conditionalFormatting>
  <conditionalFormatting sqref="BB191:BB192">
    <cfRule type="cellIs" dxfId="18779" priority="1779" operator="lessThan">
      <formula>0</formula>
    </cfRule>
    <cfRule type="cellIs" dxfId="18778" priority="1780" operator="lessThan">
      <formula>-105575</formula>
    </cfRule>
  </conditionalFormatting>
  <conditionalFormatting sqref="BB194:BB195">
    <cfRule type="cellIs" dxfId="18777" priority="1777" operator="lessThan">
      <formula>0</formula>
    </cfRule>
    <cfRule type="cellIs" dxfId="18776" priority="1778" operator="lessThan">
      <formula>-105575</formula>
    </cfRule>
  </conditionalFormatting>
  <conditionalFormatting sqref="BB194:BB195">
    <cfRule type="cellIs" dxfId="18775" priority="1775" operator="lessThan">
      <formula>0</formula>
    </cfRule>
    <cfRule type="cellIs" dxfId="18774" priority="1776" operator="lessThan">
      <formula>-105575</formula>
    </cfRule>
  </conditionalFormatting>
  <conditionalFormatting sqref="BB194:BB195">
    <cfRule type="cellIs" dxfId="18773" priority="1773" operator="lessThan">
      <formula>0</formula>
    </cfRule>
    <cfRule type="cellIs" dxfId="18772" priority="1774" operator="lessThan">
      <formula>-105575</formula>
    </cfRule>
  </conditionalFormatting>
  <conditionalFormatting sqref="BB199:BB202">
    <cfRule type="cellIs" dxfId="18771" priority="1771" operator="lessThan">
      <formula>0</formula>
    </cfRule>
    <cfRule type="cellIs" dxfId="18770" priority="1772" operator="lessThan">
      <formula>-105575</formula>
    </cfRule>
  </conditionalFormatting>
  <conditionalFormatting sqref="BB199:BB202">
    <cfRule type="cellIs" dxfId="18769" priority="1769" operator="lessThan">
      <formula>0</formula>
    </cfRule>
    <cfRule type="cellIs" dxfId="18768" priority="1770" operator="lessThan">
      <formula>-105575</formula>
    </cfRule>
  </conditionalFormatting>
  <conditionalFormatting sqref="BB199:BB202">
    <cfRule type="cellIs" dxfId="18767" priority="1767" operator="lessThan">
      <formula>0</formula>
    </cfRule>
    <cfRule type="cellIs" dxfId="18766" priority="1768" operator="lessThan">
      <formula>-105575</formula>
    </cfRule>
  </conditionalFormatting>
  <conditionalFormatting sqref="BB204:BB208">
    <cfRule type="cellIs" dxfId="18765" priority="1765" operator="lessThan">
      <formula>0</formula>
    </cfRule>
    <cfRule type="cellIs" dxfId="18764" priority="1766" operator="lessThan">
      <formula>-105575</formula>
    </cfRule>
  </conditionalFormatting>
  <conditionalFormatting sqref="BB204:BB208">
    <cfRule type="cellIs" dxfId="18763" priority="1763" operator="lessThan">
      <formula>0</formula>
    </cfRule>
    <cfRule type="cellIs" dxfId="18762" priority="1764" operator="lessThan">
      <formula>-105575</formula>
    </cfRule>
  </conditionalFormatting>
  <conditionalFormatting sqref="BB204:BB208">
    <cfRule type="cellIs" dxfId="18761" priority="1761" operator="lessThan">
      <formula>0</formula>
    </cfRule>
    <cfRule type="cellIs" dxfId="18760" priority="1762" operator="lessThan">
      <formula>-105575</formula>
    </cfRule>
  </conditionalFormatting>
  <conditionalFormatting sqref="BB210:BB211">
    <cfRule type="cellIs" dxfId="18759" priority="1759" operator="lessThan">
      <formula>0</formula>
    </cfRule>
    <cfRule type="cellIs" dxfId="18758" priority="1760" operator="lessThan">
      <formula>-105575</formula>
    </cfRule>
  </conditionalFormatting>
  <conditionalFormatting sqref="BB210:BB211">
    <cfRule type="cellIs" dxfId="18757" priority="1757" operator="lessThan">
      <formula>0</formula>
    </cfRule>
    <cfRule type="cellIs" dxfId="18756" priority="1758" operator="lessThan">
      <formula>-105575</formula>
    </cfRule>
  </conditionalFormatting>
  <conditionalFormatting sqref="BB210:BB211">
    <cfRule type="cellIs" dxfId="18755" priority="1755" operator="lessThan">
      <formula>0</formula>
    </cfRule>
    <cfRule type="cellIs" dxfId="18754" priority="1756" operator="lessThan">
      <formula>-105575</formula>
    </cfRule>
  </conditionalFormatting>
  <conditionalFormatting sqref="BB214:BB219">
    <cfRule type="cellIs" dxfId="18753" priority="1753" operator="lessThan">
      <formula>0</formula>
    </cfRule>
    <cfRule type="cellIs" dxfId="18752" priority="1754" operator="lessThan">
      <formula>-105575</formula>
    </cfRule>
  </conditionalFormatting>
  <conditionalFormatting sqref="BB214:BB219">
    <cfRule type="cellIs" dxfId="18751" priority="1751" operator="lessThan">
      <formula>0</formula>
    </cfRule>
    <cfRule type="cellIs" dxfId="18750" priority="1752" operator="lessThan">
      <formula>-105575</formula>
    </cfRule>
  </conditionalFormatting>
  <conditionalFormatting sqref="BB214:BB219">
    <cfRule type="cellIs" dxfId="18749" priority="1749" operator="lessThan">
      <formula>0</formula>
    </cfRule>
    <cfRule type="cellIs" dxfId="18748" priority="1750" operator="lessThan">
      <formula>-105575</formula>
    </cfRule>
  </conditionalFormatting>
  <conditionalFormatting sqref="BB222:BB224">
    <cfRule type="cellIs" dxfId="18747" priority="1747" operator="lessThan">
      <formula>0</formula>
    </cfRule>
    <cfRule type="cellIs" dxfId="18746" priority="1748" operator="lessThan">
      <formula>-105575</formula>
    </cfRule>
  </conditionalFormatting>
  <conditionalFormatting sqref="BB222:BB224">
    <cfRule type="cellIs" dxfId="18745" priority="1745" operator="lessThan">
      <formula>0</formula>
    </cfRule>
    <cfRule type="cellIs" dxfId="18744" priority="1746" operator="lessThan">
      <formula>-105575</formula>
    </cfRule>
  </conditionalFormatting>
  <conditionalFormatting sqref="BB222:BB224">
    <cfRule type="cellIs" dxfId="18743" priority="1743" operator="lessThan">
      <formula>0</formula>
    </cfRule>
    <cfRule type="cellIs" dxfId="18742" priority="1744" operator="lessThan">
      <formula>-105575</formula>
    </cfRule>
  </conditionalFormatting>
  <conditionalFormatting sqref="BB227:BB230">
    <cfRule type="cellIs" dxfId="18741" priority="1741" operator="lessThan">
      <formula>0</formula>
    </cfRule>
    <cfRule type="cellIs" dxfId="18740" priority="1742" operator="lessThan">
      <formula>-105575</formula>
    </cfRule>
  </conditionalFormatting>
  <conditionalFormatting sqref="BB227:BB230">
    <cfRule type="cellIs" dxfId="18739" priority="1739" operator="lessThan">
      <formula>0</formula>
    </cfRule>
    <cfRule type="cellIs" dxfId="18738" priority="1740" operator="lessThan">
      <formula>-105575</formula>
    </cfRule>
  </conditionalFormatting>
  <conditionalFormatting sqref="BB227:BB230">
    <cfRule type="cellIs" dxfId="18737" priority="1737" operator="lessThan">
      <formula>0</formula>
    </cfRule>
    <cfRule type="cellIs" dxfId="18736" priority="1738" operator="lessThan">
      <formula>-105575</formula>
    </cfRule>
  </conditionalFormatting>
  <conditionalFormatting sqref="BB246:BB249">
    <cfRule type="cellIs" dxfId="18735" priority="1735" operator="lessThan">
      <formula>0</formula>
    </cfRule>
    <cfRule type="cellIs" dxfId="18734" priority="1736" operator="lessThan">
      <formula>-105575</formula>
    </cfRule>
  </conditionalFormatting>
  <conditionalFormatting sqref="BB246:BB249">
    <cfRule type="cellIs" dxfId="18733" priority="1733" operator="lessThan">
      <formula>0</formula>
    </cfRule>
    <cfRule type="cellIs" dxfId="18732" priority="1734" operator="lessThan">
      <formula>-105575</formula>
    </cfRule>
  </conditionalFormatting>
  <conditionalFormatting sqref="BB246:BB249">
    <cfRule type="cellIs" dxfId="18731" priority="1731" operator="lessThan">
      <formula>0</formula>
    </cfRule>
    <cfRule type="cellIs" dxfId="18730" priority="1732" operator="lessThan">
      <formula>-105575</formula>
    </cfRule>
  </conditionalFormatting>
  <conditionalFormatting sqref="BB246:BB249">
    <cfRule type="cellIs" dxfId="18729" priority="1729" operator="lessThan">
      <formula>0</formula>
    </cfRule>
    <cfRule type="cellIs" dxfId="18728" priority="1730" operator="lessThan">
      <formula>-105575</formula>
    </cfRule>
  </conditionalFormatting>
  <conditionalFormatting sqref="BB246:BB249">
    <cfRule type="cellIs" dxfId="18727" priority="1727" operator="lessThan">
      <formula>0</formula>
    </cfRule>
    <cfRule type="cellIs" dxfId="18726" priority="1728" operator="lessThan">
      <formula>-105575</formula>
    </cfRule>
  </conditionalFormatting>
  <conditionalFormatting sqref="BB246:BB249">
    <cfRule type="cellIs" dxfId="18725" priority="1725" operator="lessThan">
      <formula>0</formula>
    </cfRule>
    <cfRule type="cellIs" dxfId="18724" priority="1726" operator="lessThan">
      <formula>-105575</formula>
    </cfRule>
  </conditionalFormatting>
  <conditionalFormatting sqref="BB246:BB249">
    <cfRule type="cellIs" dxfId="18723" priority="1723" operator="lessThan">
      <formula>0</formula>
    </cfRule>
    <cfRule type="cellIs" dxfId="18722" priority="1724" operator="lessThan">
      <formula>-105575</formula>
    </cfRule>
  </conditionalFormatting>
  <conditionalFormatting sqref="BB246:BB249">
    <cfRule type="cellIs" dxfId="18721" priority="1721" operator="lessThan">
      <formula>0</formula>
    </cfRule>
    <cfRule type="cellIs" dxfId="18720" priority="1722" operator="lessThan">
      <formula>-105575</formula>
    </cfRule>
  </conditionalFormatting>
  <conditionalFormatting sqref="BB246:BB249">
    <cfRule type="cellIs" dxfId="18719" priority="1719" operator="lessThan">
      <formula>0</formula>
    </cfRule>
    <cfRule type="cellIs" dxfId="18718" priority="1720" operator="lessThan">
      <formula>-105575</formula>
    </cfRule>
  </conditionalFormatting>
  <conditionalFormatting sqref="BB251:BB253">
    <cfRule type="cellIs" dxfId="18717" priority="1717" operator="lessThan">
      <formula>0</formula>
    </cfRule>
    <cfRule type="cellIs" dxfId="18716" priority="1718" operator="lessThan">
      <formula>-105575</formula>
    </cfRule>
  </conditionalFormatting>
  <conditionalFormatting sqref="BB251:BB253">
    <cfRule type="cellIs" dxfId="18715" priority="1715" operator="lessThan">
      <formula>0</formula>
    </cfRule>
    <cfRule type="cellIs" dxfId="18714" priority="1716" operator="lessThan">
      <formula>-105575</formula>
    </cfRule>
  </conditionalFormatting>
  <conditionalFormatting sqref="BB251:BB253">
    <cfRule type="cellIs" dxfId="18713" priority="1713" operator="lessThan">
      <formula>0</formula>
    </cfRule>
    <cfRule type="cellIs" dxfId="18712" priority="1714" operator="lessThan">
      <formula>-105575</formula>
    </cfRule>
  </conditionalFormatting>
  <conditionalFormatting sqref="BB251:BB253">
    <cfRule type="cellIs" dxfId="18711" priority="1711" operator="lessThan">
      <formula>0</formula>
    </cfRule>
    <cfRule type="cellIs" dxfId="18710" priority="1712" operator="lessThan">
      <formula>-105575</formula>
    </cfRule>
  </conditionalFormatting>
  <conditionalFormatting sqref="BB251:BB253">
    <cfRule type="cellIs" dxfId="18709" priority="1709" operator="lessThan">
      <formula>0</formula>
    </cfRule>
    <cfRule type="cellIs" dxfId="18708" priority="1710" operator="lessThan">
      <formula>-105575</formula>
    </cfRule>
  </conditionalFormatting>
  <conditionalFormatting sqref="BB251:BB253">
    <cfRule type="cellIs" dxfId="18707" priority="1707" operator="lessThan">
      <formula>0</formula>
    </cfRule>
    <cfRule type="cellIs" dxfId="18706" priority="1708" operator="lessThan">
      <formula>-105575</formula>
    </cfRule>
  </conditionalFormatting>
  <conditionalFormatting sqref="BB251:BB253">
    <cfRule type="cellIs" dxfId="18705" priority="1705" operator="lessThan">
      <formula>0</formula>
    </cfRule>
    <cfRule type="cellIs" dxfId="18704" priority="1706" operator="lessThan">
      <formula>-105575</formula>
    </cfRule>
  </conditionalFormatting>
  <conditionalFormatting sqref="BB251:BB253">
    <cfRule type="cellIs" dxfId="18703" priority="1703" operator="lessThan">
      <formula>0</formula>
    </cfRule>
    <cfRule type="cellIs" dxfId="18702" priority="1704" operator="lessThan">
      <formula>-105575</formula>
    </cfRule>
  </conditionalFormatting>
  <conditionalFormatting sqref="BB251:BB253">
    <cfRule type="cellIs" dxfId="18701" priority="1701" operator="lessThan">
      <formula>0</formula>
    </cfRule>
    <cfRule type="cellIs" dxfId="18700" priority="1702" operator="lessThan">
      <formula>-105575</formula>
    </cfRule>
  </conditionalFormatting>
  <conditionalFormatting sqref="BB255:BB257">
    <cfRule type="cellIs" dxfId="18699" priority="1699" operator="lessThan">
      <formula>0</formula>
    </cfRule>
    <cfRule type="cellIs" dxfId="18698" priority="1700" operator="lessThan">
      <formula>-105575</formula>
    </cfRule>
  </conditionalFormatting>
  <conditionalFormatting sqref="BB255:BB257">
    <cfRule type="cellIs" dxfId="18697" priority="1697" operator="lessThan">
      <formula>0</formula>
    </cfRule>
    <cfRule type="cellIs" dxfId="18696" priority="1698" operator="lessThan">
      <formula>-105575</formula>
    </cfRule>
  </conditionalFormatting>
  <conditionalFormatting sqref="BB255:BB257">
    <cfRule type="cellIs" dxfId="18695" priority="1695" operator="lessThan">
      <formula>0</formula>
    </cfRule>
    <cfRule type="cellIs" dxfId="18694" priority="1696" operator="lessThan">
      <formula>-105575</formula>
    </cfRule>
  </conditionalFormatting>
  <conditionalFormatting sqref="BB255:BB257">
    <cfRule type="cellIs" dxfId="18693" priority="1693" operator="lessThan">
      <formula>0</formula>
    </cfRule>
    <cfRule type="cellIs" dxfId="18692" priority="1694" operator="lessThan">
      <formula>-105575</formula>
    </cfRule>
  </conditionalFormatting>
  <conditionalFormatting sqref="BB255:BB257">
    <cfRule type="cellIs" dxfId="18691" priority="1691" operator="lessThan">
      <formula>0</formula>
    </cfRule>
    <cfRule type="cellIs" dxfId="18690" priority="1692" operator="lessThan">
      <formula>-105575</formula>
    </cfRule>
  </conditionalFormatting>
  <conditionalFormatting sqref="BB255:BB257">
    <cfRule type="cellIs" dxfId="18689" priority="1689" operator="lessThan">
      <formula>0</formula>
    </cfRule>
    <cfRule type="cellIs" dxfId="18688" priority="1690" operator="lessThan">
      <formula>-105575</formula>
    </cfRule>
  </conditionalFormatting>
  <conditionalFormatting sqref="BB255:BB257">
    <cfRule type="cellIs" dxfId="18687" priority="1687" operator="lessThan">
      <formula>0</formula>
    </cfRule>
    <cfRule type="cellIs" dxfId="18686" priority="1688" operator="lessThan">
      <formula>-105575</formula>
    </cfRule>
  </conditionalFormatting>
  <conditionalFormatting sqref="BB255:BB257">
    <cfRule type="cellIs" dxfId="18685" priority="1685" operator="lessThan">
      <formula>0</formula>
    </cfRule>
    <cfRule type="cellIs" dxfId="18684" priority="1686" operator="lessThan">
      <formula>-105575</formula>
    </cfRule>
  </conditionalFormatting>
  <conditionalFormatting sqref="BB255:BB257">
    <cfRule type="cellIs" dxfId="18683" priority="1683" operator="lessThan">
      <formula>0</formula>
    </cfRule>
    <cfRule type="cellIs" dxfId="18682" priority="1684" operator="lessThan">
      <formula>-105575</formula>
    </cfRule>
  </conditionalFormatting>
  <conditionalFormatting sqref="BB260:BB262">
    <cfRule type="cellIs" dxfId="18681" priority="1681" operator="lessThan">
      <formula>0</formula>
    </cfRule>
    <cfRule type="cellIs" dxfId="18680" priority="1682" operator="lessThan">
      <formula>-105575</formula>
    </cfRule>
  </conditionalFormatting>
  <conditionalFormatting sqref="BB260:BB262">
    <cfRule type="cellIs" dxfId="18679" priority="1679" operator="lessThan">
      <formula>0</formula>
    </cfRule>
    <cfRule type="cellIs" dxfId="18678" priority="1680" operator="lessThan">
      <formula>-105575</formula>
    </cfRule>
  </conditionalFormatting>
  <conditionalFormatting sqref="BB260:BB262">
    <cfRule type="cellIs" dxfId="18677" priority="1677" operator="lessThan">
      <formula>0</formula>
    </cfRule>
    <cfRule type="cellIs" dxfId="18676" priority="1678" operator="lessThan">
      <formula>-105575</formula>
    </cfRule>
  </conditionalFormatting>
  <conditionalFormatting sqref="BB260:BB262">
    <cfRule type="cellIs" dxfId="18675" priority="1675" operator="lessThan">
      <formula>0</formula>
    </cfRule>
    <cfRule type="cellIs" dxfId="18674" priority="1676" operator="lessThan">
      <formula>-105575</formula>
    </cfRule>
  </conditionalFormatting>
  <conditionalFormatting sqref="BB260:BB262">
    <cfRule type="cellIs" dxfId="18673" priority="1673" operator="lessThan">
      <formula>0</formula>
    </cfRule>
    <cfRule type="cellIs" dxfId="18672" priority="1674" operator="lessThan">
      <formula>-105575</formula>
    </cfRule>
  </conditionalFormatting>
  <conditionalFormatting sqref="BB260:BB262">
    <cfRule type="cellIs" dxfId="18671" priority="1671" operator="lessThan">
      <formula>0</formula>
    </cfRule>
    <cfRule type="cellIs" dxfId="18670" priority="1672" operator="lessThan">
      <formula>-105575</formula>
    </cfRule>
  </conditionalFormatting>
  <conditionalFormatting sqref="BB260:BB262">
    <cfRule type="cellIs" dxfId="18669" priority="1669" operator="lessThan">
      <formula>0</formula>
    </cfRule>
    <cfRule type="cellIs" dxfId="18668" priority="1670" operator="lessThan">
      <formula>-105575</formula>
    </cfRule>
  </conditionalFormatting>
  <conditionalFormatting sqref="BB260:BB262">
    <cfRule type="cellIs" dxfId="18667" priority="1667" operator="lessThan">
      <formula>0</formula>
    </cfRule>
    <cfRule type="cellIs" dxfId="18666" priority="1668" operator="lessThan">
      <formula>-105575</formula>
    </cfRule>
  </conditionalFormatting>
  <conditionalFormatting sqref="BB260:BB262">
    <cfRule type="cellIs" dxfId="18665" priority="1665" operator="lessThan">
      <formula>0</formula>
    </cfRule>
    <cfRule type="cellIs" dxfId="18664" priority="1666" operator="lessThan">
      <formula>-105575</formula>
    </cfRule>
  </conditionalFormatting>
  <conditionalFormatting sqref="BB264:BB267">
    <cfRule type="cellIs" dxfId="18663" priority="1663" operator="lessThan">
      <formula>0</formula>
    </cfRule>
    <cfRule type="cellIs" dxfId="18662" priority="1664" operator="lessThan">
      <formula>-105575</formula>
    </cfRule>
  </conditionalFormatting>
  <conditionalFormatting sqref="BB264:BB267">
    <cfRule type="cellIs" dxfId="18661" priority="1661" operator="lessThan">
      <formula>0</formula>
    </cfRule>
    <cfRule type="cellIs" dxfId="18660" priority="1662" operator="lessThan">
      <formula>-105575</formula>
    </cfRule>
  </conditionalFormatting>
  <conditionalFormatting sqref="BB264:BB267">
    <cfRule type="cellIs" dxfId="18659" priority="1659" operator="lessThan">
      <formula>0</formula>
    </cfRule>
    <cfRule type="cellIs" dxfId="18658" priority="1660" operator="lessThan">
      <formula>-105575</formula>
    </cfRule>
  </conditionalFormatting>
  <conditionalFormatting sqref="BB264:BB267">
    <cfRule type="cellIs" dxfId="18657" priority="1657" operator="lessThan">
      <formula>0</formula>
    </cfRule>
    <cfRule type="cellIs" dxfId="18656" priority="1658" operator="lessThan">
      <formula>-105575</formula>
    </cfRule>
  </conditionalFormatting>
  <conditionalFormatting sqref="BB264:BB267">
    <cfRule type="cellIs" dxfId="18655" priority="1655" operator="lessThan">
      <formula>0</formula>
    </cfRule>
    <cfRule type="cellIs" dxfId="18654" priority="1656" operator="lessThan">
      <formula>-105575</formula>
    </cfRule>
  </conditionalFormatting>
  <conditionalFormatting sqref="BB264:BB267">
    <cfRule type="cellIs" dxfId="18653" priority="1653" operator="lessThan">
      <formula>0</formula>
    </cfRule>
    <cfRule type="cellIs" dxfId="18652" priority="1654" operator="lessThan">
      <formula>-105575</formula>
    </cfRule>
  </conditionalFormatting>
  <conditionalFormatting sqref="BB264:BB267">
    <cfRule type="cellIs" dxfId="18651" priority="1651" operator="lessThan">
      <formula>0</formula>
    </cfRule>
    <cfRule type="cellIs" dxfId="18650" priority="1652" operator="lessThan">
      <formula>-105575</formula>
    </cfRule>
  </conditionalFormatting>
  <conditionalFormatting sqref="BB264:BB267">
    <cfRule type="cellIs" dxfId="18649" priority="1649" operator="lessThan">
      <formula>0</formula>
    </cfRule>
    <cfRule type="cellIs" dxfId="18648" priority="1650" operator="lessThan">
      <formula>-105575</formula>
    </cfRule>
  </conditionalFormatting>
  <conditionalFormatting sqref="BB264:BB267">
    <cfRule type="cellIs" dxfId="18647" priority="1647" operator="lessThan">
      <formula>0</formula>
    </cfRule>
    <cfRule type="cellIs" dxfId="18646" priority="1648" operator="lessThan">
      <formula>-105575</formula>
    </cfRule>
  </conditionalFormatting>
  <conditionalFormatting sqref="BB270:BB272">
    <cfRule type="cellIs" dxfId="18645" priority="1645" operator="lessThan">
      <formula>0</formula>
    </cfRule>
    <cfRule type="cellIs" dxfId="18644" priority="1646" operator="lessThan">
      <formula>-105575</formula>
    </cfRule>
  </conditionalFormatting>
  <conditionalFormatting sqref="BB270:BB272">
    <cfRule type="cellIs" dxfId="18643" priority="1643" operator="lessThan">
      <formula>0</formula>
    </cfRule>
    <cfRule type="cellIs" dxfId="18642" priority="1644" operator="lessThan">
      <formula>-105575</formula>
    </cfRule>
  </conditionalFormatting>
  <conditionalFormatting sqref="BB270:BB272">
    <cfRule type="cellIs" dxfId="18641" priority="1641" operator="lessThan">
      <formula>0</formula>
    </cfRule>
    <cfRule type="cellIs" dxfId="18640" priority="1642" operator="lessThan">
      <formula>-105575</formula>
    </cfRule>
  </conditionalFormatting>
  <conditionalFormatting sqref="BB270:BB272">
    <cfRule type="cellIs" dxfId="18639" priority="1639" operator="lessThan">
      <formula>0</formula>
    </cfRule>
    <cfRule type="cellIs" dxfId="18638" priority="1640" operator="lessThan">
      <formula>-105575</formula>
    </cfRule>
  </conditionalFormatting>
  <conditionalFormatting sqref="BB270:BB272">
    <cfRule type="cellIs" dxfId="18637" priority="1637" operator="lessThan">
      <formula>0</formula>
    </cfRule>
    <cfRule type="cellIs" dxfId="18636" priority="1638" operator="lessThan">
      <formula>-105575</formula>
    </cfRule>
  </conditionalFormatting>
  <conditionalFormatting sqref="BB270:BB272">
    <cfRule type="cellIs" dxfId="18635" priority="1635" operator="lessThan">
      <formula>0</formula>
    </cfRule>
    <cfRule type="cellIs" dxfId="18634" priority="1636" operator="lessThan">
      <formula>-105575</formula>
    </cfRule>
  </conditionalFormatting>
  <conditionalFormatting sqref="BB270:BB272">
    <cfRule type="cellIs" dxfId="18633" priority="1633" operator="lessThan">
      <formula>0</formula>
    </cfRule>
    <cfRule type="cellIs" dxfId="18632" priority="1634" operator="lessThan">
      <formula>-105575</formula>
    </cfRule>
  </conditionalFormatting>
  <conditionalFormatting sqref="BB270:BB272">
    <cfRule type="cellIs" dxfId="18631" priority="1631" operator="lessThan">
      <formula>0</formula>
    </cfRule>
    <cfRule type="cellIs" dxfId="18630" priority="1632" operator="lessThan">
      <formula>-105575</formula>
    </cfRule>
  </conditionalFormatting>
  <conditionalFormatting sqref="BB270:BB272">
    <cfRule type="cellIs" dxfId="18629" priority="1629" operator="lessThan">
      <formula>0</formula>
    </cfRule>
    <cfRule type="cellIs" dxfId="18628" priority="1630" operator="lessThan">
      <formula>-105575</formula>
    </cfRule>
  </conditionalFormatting>
  <conditionalFormatting sqref="BB274:BB275">
    <cfRule type="cellIs" dxfId="18627" priority="1627" operator="lessThan">
      <formula>0</formula>
    </cfRule>
    <cfRule type="cellIs" dxfId="18626" priority="1628" operator="lessThan">
      <formula>-105575</formula>
    </cfRule>
  </conditionalFormatting>
  <conditionalFormatting sqref="BB274:BB275">
    <cfRule type="cellIs" dxfId="18625" priority="1625" operator="lessThan">
      <formula>0</formula>
    </cfRule>
    <cfRule type="cellIs" dxfId="18624" priority="1626" operator="lessThan">
      <formula>-105575</formula>
    </cfRule>
  </conditionalFormatting>
  <conditionalFormatting sqref="BB274:BB275">
    <cfRule type="cellIs" dxfId="18623" priority="1623" operator="lessThan">
      <formula>0</formula>
    </cfRule>
    <cfRule type="cellIs" dxfId="18622" priority="1624" operator="lessThan">
      <formula>-105575</formula>
    </cfRule>
  </conditionalFormatting>
  <conditionalFormatting sqref="BB274:BB275">
    <cfRule type="cellIs" dxfId="18621" priority="1621" operator="lessThan">
      <formula>0</formula>
    </cfRule>
    <cfRule type="cellIs" dxfId="18620" priority="1622" operator="lessThan">
      <formula>-105575</formula>
    </cfRule>
  </conditionalFormatting>
  <conditionalFormatting sqref="BB274:BB275">
    <cfRule type="cellIs" dxfId="18619" priority="1619" operator="lessThan">
      <formula>0</formula>
    </cfRule>
    <cfRule type="cellIs" dxfId="18618" priority="1620" operator="lessThan">
      <formula>-105575</formula>
    </cfRule>
  </conditionalFormatting>
  <conditionalFormatting sqref="BB274:BB275">
    <cfRule type="cellIs" dxfId="18617" priority="1617" operator="lessThan">
      <formula>0</formula>
    </cfRule>
    <cfRule type="cellIs" dxfId="18616" priority="1618" operator="lessThan">
      <formula>-105575</formula>
    </cfRule>
  </conditionalFormatting>
  <conditionalFormatting sqref="BB274:BB275">
    <cfRule type="cellIs" dxfId="18615" priority="1615" operator="lessThan">
      <formula>0</formula>
    </cfRule>
    <cfRule type="cellIs" dxfId="18614" priority="1616" operator="lessThan">
      <formula>-105575</formula>
    </cfRule>
  </conditionalFormatting>
  <conditionalFormatting sqref="BB274:BB275">
    <cfRule type="cellIs" dxfId="18613" priority="1613" operator="lessThan">
      <formula>0</formula>
    </cfRule>
    <cfRule type="cellIs" dxfId="18612" priority="1614" operator="lessThan">
      <formula>-105575</formula>
    </cfRule>
  </conditionalFormatting>
  <conditionalFormatting sqref="BB274:BB275">
    <cfRule type="cellIs" dxfId="18611" priority="1611" operator="lessThan">
      <formula>0</formula>
    </cfRule>
    <cfRule type="cellIs" dxfId="18610" priority="1612" operator="lessThan">
      <formula>-105575</formula>
    </cfRule>
  </conditionalFormatting>
  <conditionalFormatting sqref="BB278:BB282">
    <cfRule type="cellIs" dxfId="18609" priority="1609" operator="lessThan">
      <formula>0</formula>
    </cfRule>
    <cfRule type="cellIs" dxfId="18608" priority="1610" operator="lessThan">
      <formula>-105575</formula>
    </cfRule>
  </conditionalFormatting>
  <conditionalFormatting sqref="BB278:BB282">
    <cfRule type="cellIs" dxfId="18607" priority="1607" operator="lessThan">
      <formula>0</formula>
    </cfRule>
    <cfRule type="cellIs" dxfId="18606" priority="1608" operator="lessThan">
      <formula>-105575</formula>
    </cfRule>
  </conditionalFormatting>
  <conditionalFormatting sqref="BB278:BB282">
    <cfRule type="cellIs" dxfId="18605" priority="1605" operator="lessThan">
      <formula>0</formula>
    </cfRule>
    <cfRule type="cellIs" dxfId="18604" priority="1606" operator="lessThan">
      <formula>-105575</formula>
    </cfRule>
  </conditionalFormatting>
  <conditionalFormatting sqref="BB278:BB282">
    <cfRule type="cellIs" dxfId="18603" priority="1603" operator="lessThan">
      <formula>0</formula>
    </cfRule>
    <cfRule type="cellIs" dxfId="18602" priority="1604" operator="lessThan">
      <formula>-105575</formula>
    </cfRule>
  </conditionalFormatting>
  <conditionalFormatting sqref="BB278:BB282">
    <cfRule type="cellIs" dxfId="18601" priority="1601" operator="lessThan">
      <formula>0</formula>
    </cfRule>
    <cfRule type="cellIs" dxfId="18600" priority="1602" operator="lessThan">
      <formula>-105575</formula>
    </cfRule>
  </conditionalFormatting>
  <conditionalFormatting sqref="BB278:BB282">
    <cfRule type="cellIs" dxfId="18599" priority="1599" operator="lessThan">
      <formula>0</formula>
    </cfRule>
    <cfRule type="cellIs" dxfId="18598" priority="1600" operator="lessThan">
      <formula>-105575</formula>
    </cfRule>
  </conditionalFormatting>
  <conditionalFormatting sqref="BB278:BB282">
    <cfRule type="cellIs" dxfId="18597" priority="1597" operator="lessThan">
      <formula>0</formula>
    </cfRule>
    <cfRule type="cellIs" dxfId="18596" priority="1598" operator="lessThan">
      <formula>-105575</formula>
    </cfRule>
  </conditionalFormatting>
  <conditionalFormatting sqref="BB278:BB282">
    <cfRule type="cellIs" dxfId="18595" priority="1595" operator="lessThan">
      <formula>0</formula>
    </cfRule>
    <cfRule type="cellIs" dxfId="18594" priority="1596" operator="lessThan">
      <formula>-105575</formula>
    </cfRule>
  </conditionalFormatting>
  <conditionalFormatting sqref="BB278:BB282">
    <cfRule type="cellIs" dxfId="18593" priority="1593" operator="lessThan">
      <formula>0</formula>
    </cfRule>
    <cfRule type="cellIs" dxfId="18592" priority="1594" operator="lessThan">
      <formula>-105575</formula>
    </cfRule>
  </conditionalFormatting>
  <conditionalFormatting sqref="BB285:BB288">
    <cfRule type="cellIs" dxfId="18591" priority="1591" operator="lessThan">
      <formula>0</formula>
    </cfRule>
    <cfRule type="cellIs" dxfId="18590" priority="1592" operator="lessThan">
      <formula>-105575</formula>
    </cfRule>
  </conditionalFormatting>
  <conditionalFormatting sqref="BB285:BB288">
    <cfRule type="cellIs" dxfId="18589" priority="1589" operator="lessThan">
      <formula>0</formula>
    </cfRule>
    <cfRule type="cellIs" dxfId="18588" priority="1590" operator="lessThan">
      <formula>-105575</formula>
    </cfRule>
  </conditionalFormatting>
  <conditionalFormatting sqref="BB285:BB288">
    <cfRule type="cellIs" dxfId="18587" priority="1587" operator="lessThan">
      <formula>0</formula>
    </cfRule>
    <cfRule type="cellIs" dxfId="18586" priority="1588" operator="lessThan">
      <formula>-105575</formula>
    </cfRule>
  </conditionalFormatting>
  <conditionalFormatting sqref="BB285:BB288">
    <cfRule type="cellIs" dxfId="18585" priority="1585" operator="lessThan">
      <formula>0</formula>
    </cfRule>
    <cfRule type="cellIs" dxfId="18584" priority="1586" operator="lessThan">
      <formula>-105575</formula>
    </cfRule>
  </conditionalFormatting>
  <conditionalFormatting sqref="BB285:BB288">
    <cfRule type="cellIs" dxfId="18583" priority="1583" operator="lessThan">
      <formula>0</formula>
    </cfRule>
    <cfRule type="cellIs" dxfId="18582" priority="1584" operator="lessThan">
      <formula>-105575</formula>
    </cfRule>
  </conditionalFormatting>
  <conditionalFormatting sqref="BB285:BB288">
    <cfRule type="cellIs" dxfId="18581" priority="1581" operator="lessThan">
      <formula>0</formula>
    </cfRule>
    <cfRule type="cellIs" dxfId="18580" priority="1582" operator="lessThan">
      <formula>-105575</formula>
    </cfRule>
  </conditionalFormatting>
  <conditionalFormatting sqref="BB285:BB288">
    <cfRule type="cellIs" dxfId="18579" priority="1579" operator="lessThan">
      <formula>0</formula>
    </cfRule>
    <cfRule type="cellIs" dxfId="18578" priority="1580" operator="lessThan">
      <formula>-105575</formula>
    </cfRule>
  </conditionalFormatting>
  <conditionalFormatting sqref="BB285:BB288">
    <cfRule type="cellIs" dxfId="18577" priority="1577" operator="lessThan">
      <formula>0</formula>
    </cfRule>
    <cfRule type="cellIs" dxfId="18576" priority="1578" operator="lessThan">
      <formula>-105575</formula>
    </cfRule>
  </conditionalFormatting>
  <conditionalFormatting sqref="BB285:BB288">
    <cfRule type="cellIs" dxfId="18575" priority="1575" operator="lessThan">
      <formula>0</formula>
    </cfRule>
    <cfRule type="cellIs" dxfId="18574" priority="1576" operator="lessThan">
      <formula>-105575</formula>
    </cfRule>
  </conditionalFormatting>
  <conditionalFormatting sqref="BB203 BB220:BB221 BB235:BB243 BB231:BB233 BB212:BB213 BB225:BB226">
    <cfRule type="cellIs" dxfId="18573" priority="1573" operator="lessThan">
      <formula>0</formula>
    </cfRule>
    <cfRule type="cellIs" dxfId="18572" priority="1574" operator="lessThan">
      <formula>-105575</formula>
    </cfRule>
  </conditionalFormatting>
  <conditionalFormatting sqref="BB220 BB212:BB213 BB235:BB238 BB240:BB243 BB225:BB226 BB231:BB233">
    <cfRule type="cellIs" dxfId="18571" priority="1571" operator="lessThan">
      <formula>0</formula>
    </cfRule>
    <cfRule type="cellIs" dxfId="18570" priority="1572" operator="lessThan">
      <formula>-105575</formula>
    </cfRule>
  </conditionalFormatting>
  <conditionalFormatting sqref="BB220:BB221 BB243 BB226 BB231:BB236 BB238:BB241 BB203 BB213">
    <cfRule type="cellIs" dxfId="18569" priority="1569" operator="lessThan">
      <formula>0</formula>
    </cfRule>
    <cfRule type="cellIs" dxfId="18568" priority="1570" operator="lessThan">
      <formula>-105575</formula>
    </cfRule>
  </conditionalFormatting>
  <conditionalFormatting sqref="BB235:BB243 BB231:BB233 BB220 BB212:BB213 BB225:BB226">
    <cfRule type="cellIs" dxfId="18567" priority="1567" operator="lessThan">
      <formula>0</formula>
    </cfRule>
    <cfRule type="cellIs" dxfId="18566" priority="1568" operator="lessThan">
      <formula>-105575</formula>
    </cfRule>
  </conditionalFormatting>
  <conditionalFormatting sqref="BB220:BB221 BB237:BB243 BB203 BB231:BB235 BB212:BB213 BB225:BB226">
    <cfRule type="cellIs" dxfId="18565" priority="1565" operator="lessThan">
      <formula>0</formula>
    </cfRule>
    <cfRule type="cellIs" dxfId="18564" priority="1566" operator="lessThan">
      <formula>-105575</formula>
    </cfRule>
  </conditionalFormatting>
  <conditionalFormatting sqref="BB220:BB221 BB237:BB240 BB242:BB243 BB225:BB226 BB231:BB235">
    <cfRule type="cellIs" dxfId="18563" priority="1563" operator="lessThan">
      <formula>0</formula>
    </cfRule>
    <cfRule type="cellIs" dxfId="18562" priority="1564" operator="lessThan">
      <formula>-105575</formula>
    </cfRule>
  </conditionalFormatting>
  <conditionalFormatting sqref="BB212 BB231 BB233:BB238 BB240:BB243 BB225">
    <cfRule type="cellIs" dxfId="18561" priority="1561" operator="lessThan">
      <formula>0</formula>
    </cfRule>
    <cfRule type="cellIs" dxfId="18560" priority="1562" operator="lessThan">
      <formula>-105575</formula>
    </cfRule>
  </conditionalFormatting>
  <conditionalFormatting sqref="BB237:BB243 BB231:BB235 BB220:BB221 BB225:BB226">
    <cfRule type="cellIs" dxfId="18559" priority="1559" operator="lessThan">
      <formula>0</formula>
    </cfRule>
    <cfRule type="cellIs" dxfId="18558" priority="1560" operator="lessThan">
      <formula>-105575</formula>
    </cfRule>
  </conditionalFormatting>
  <conditionalFormatting sqref="BB233:BB237 BB231 BB239:BB243">
    <cfRule type="cellIs" dxfId="18557" priority="1557" operator="lessThan">
      <formula>0</formula>
    </cfRule>
    <cfRule type="cellIs" dxfId="18556" priority="1558" operator="lessThan">
      <formula>-105575</formula>
    </cfRule>
  </conditionalFormatting>
  <conditionalFormatting sqref="BB233:BB237 BB231 BB239:BB243">
    <cfRule type="cellIs" dxfId="18555" priority="1555" operator="lessThan">
      <formula>0</formula>
    </cfRule>
    <cfRule type="cellIs" dxfId="18554" priority="1556" operator="lessThan">
      <formula>-105575</formula>
    </cfRule>
  </conditionalFormatting>
  <conditionalFormatting sqref="BB119:BB128 BB106:BB117 BB101:BB104 BB80:BB98">
    <cfRule type="cellIs" dxfId="18553" priority="1553" operator="lessThan">
      <formula>0</formula>
    </cfRule>
    <cfRule type="cellIs" dxfId="18552" priority="1554" operator="lessThan">
      <formula>-105575</formula>
    </cfRule>
  </conditionalFormatting>
  <conditionalFormatting sqref="BB130 BB132 BB134">
    <cfRule type="cellIs" dxfId="18551" priority="1551" operator="lessThan">
      <formula>0</formula>
    </cfRule>
    <cfRule type="cellIs" dxfId="18550" priority="1552" operator="lessThan">
      <formula>-105575</formula>
    </cfRule>
  </conditionalFormatting>
  <conditionalFormatting sqref="BB130 BB132 BB134">
    <cfRule type="cellIs" dxfId="18549" priority="1549" operator="lessThan">
      <formula>0</formula>
    </cfRule>
    <cfRule type="cellIs" dxfId="18548" priority="1550" operator="lessThan">
      <formula>-105575</formula>
    </cfRule>
  </conditionalFormatting>
  <conditionalFormatting sqref="BB129 BB131 BB133 BB135">
    <cfRule type="cellIs" dxfId="18547" priority="1547" operator="lessThan">
      <formula>0</formula>
    </cfRule>
    <cfRule type="cellIs" dxfId="18546" priority="1548" operator="lessThan">
      <formula>-105575</formula>
    </cfRule>
  </conditionalFormatting>
  <conditionalFormatting sqref="BB140 BB145 BB142:BB143 BB137:BB138">
    <cfRule type="cellIs" dxfId="18545" priority="1545" operator="lessThan">
      <formula>0</formula>
    </cfRule>
    <cfRule type="cellIs" dxfId="18544" priority="1546" operator="lessThan">
      <formula>-105575</formula>
    </cfRule>
  </conditionalFormatting>
  <conditionalFormatting sqref="BB149">
    <cfRule type="cellIs" dxfId="18543" priority="1543" operator="lessThan">
      <formula>0</formula>
    </cfRule>
    <cfRule type="cellIs" dxfId="18542" priority="1544" operator="lessThan">
      <formula>-105575</formula>
    </cfRule>
  </conditionalFormatting>
  <conditionalFormatting sqref="BB129:BB138 BB140:BB149">
    <cfRule type="cellIs" dxfId="18541" priority="1541" operator="lessThan">
      <formula>0</formula>
    </cfRule>
    <cfRule type="cellIs" dxfId="18540" priority="1542" operator="lessThan">
      <formula>-105575</formula>
    </cfRule>
  </conditionalFormatting>
  <conditionalFormatting sqref="BB94:BB98 BB86:BB87 BB89:BB91 BB141:BB149 BB124:BB133 BB107:BB110 BB112:BB117 BB119:BB122 BB135:BB138 BB101:BB104 BB80:BB84">
    <cfRule type="cellIs" dxfId="18539" priority="1539" operator="lessThan">
      <formula>0</formula>
    </cfRule>
    <cfRule type="cellIs" dxfId="18538" priority="1540" operator="lessThan">
      <formula>-105575</formula>
    </cfRule>
  </conditionalFormatting>
  <conditionalFormatting sqref="BB129 BB131 BB133 BB135">
    <cfRule type="cellIs" dxfId="18537" priority="1537" operator="lessThan">
      <formula>0</formula>
    </cfRule>
    <cfRule type="cellIs" dxfId="18536" priority="1538" operator="lessThan">
      <formula>-105575</formula>
    </cfRule>
  </conditionalFormatting>
  <conditionalFormatting sqref="BB146 BB144 BB141">
    <cfRule type="cellIs" dxfId="18535" priority="1535" operator="lessThan">
      <formula>0</formula>
    </cfRule>
    <cfRule type="cellIs" dxfId="18534" priority="1536" operator="lessThan">
      <formula>-105575</formula>
    </cfRule>
  </conditionalFormatting>
  <conditionalFormatting sqref="BB146 BB144 BB141">
    <cfRule type="cellIs" dxfId="18533" priority="1533" operator="lessThan">
      <formula>0</formula>
    </cfRule>
    <cfRule type="cellIs" dxfId="18532" priority="1534" operator="lessThan">
      <formula>-105575</formula>
    </cfRule>
  </conditionalFormatting>
  <conditionalFormatting sqref="BB140 BB145 BB142:BB143 BB137:BB138">
    <cfRule type="cellIs" dxfId="18531" priority="1531" operator="lessThan">
      <formula>0</formula>
    </cfRule>
    <cfRule type="cellIs" dxfId="18530" priority="1532" operator="lessThan">
      <formula>-105575</formula>
    </cfRule>
  </conditionalFormatting>
  <conditionalFormatting sqref="BB149">
    <cfRule type="cellIs" dxfId="18529" priority="1529" operator="lessThan">
      <formula>0</formula>
    </cfRule>
    <cfRule type="cellIs" dxfId="18528" priority="1530" operator="lessThan">
      <formula>-105575</formula>
    </cfRule>
  </conditionalFormatting>
  <conditionalFormatting sqref="BB94:BB98 BB86:BB87 BB89:BB91 BB141:BB149 BB124:BB133 BB107:BB110 BB112:BB117 BB119:BB122 BB135:BB138 BB101:BB104 BB80:BB84">
    <cfRule type="cellIs" dxfId="18527" priority="1527" operator="lessThan">
      <formula>0</formula>
    </cfRule>
    <cfRule type="cellIs" dxfId="1852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525" priority="1525" operator="lessThan">
      <formula>0</formula>
    </cfRule>
    <cfRule type="cellIs" dxfId="18524" priority="1526" operator="lessThan">
      <formula>-105575</formula>
    </cfRule>
  </conditionalFormatting>
  <conditionalFormatting sqref="BB41">
    <cfRule type="cellIs" dxfId="18523" priority="1523" operator="lessThan">
      <formula>0</formula>
    </cfRule>
    <cfRule type="cellIs" dxfId="18522" priority="1524" operator="lessThan">
      <formula>-105575</formula>
    </cfRule>
  </conditionalFormatting>
  <conditionalFormatting sqref="BB152:BB155">
    <cfRule type="cellIs" dxfId="18521" priority="1521" operator="lessThan">
      <formula>0</formula>
    </cfRule>
    <cfRule type="cellIs" dxfId="18520" priority="1522" operator="lessThan">
      <formula>-105575</formula>
    </cfRule>
  </conditionalFormatting>
  <conditionalFormatting sqref="BB152:BB155">
    <cfRule type="cellIs" dxfId="18519" priority="1519" operator="lessThan">
      <formula>0</formula>
    </cfRule>
    <cfRule type="cellIs" dxfId="18518" priority="1520" operator="lessThan">
      <formula>-105575</formula>
    </cfRule>
  </conditionalFormatting>
  <conditionalFormatting sqref="BB152:BB155">
    <cfRule type="cellIs" dxfId="18517" priority="1517" operator="lessThan">
      <formula>0</formula>
    </cfRule>
    <cfRule type="cellIs" dxfId="18516" priority="1518" operator="lessThan">
      <formula>-105575</formula>
    </cfRule>
  </conditionalFormatting>
  <conditionalFormatting sqref="BB157:BB158">
    <cfRule type="cellIs" dxfId="18515" priority="1515" operator="lessThan">
      <formula>0</formula>
    </cfRule>
    <cfRule type="cellIs" dxfId="18514" priority="1516" operator="lessThan">
      <formula>-105575</formula>
    </cfRule>
  </conditionalFormatting>
  <conditionalFormatting sqref="BB157:BB158">
    <cfRule type="cellIs" dxfId="18513" priority="1513" operator="lessThan">
      <formula>0</formula>
    </cfRule>
    <cfRule type="cellIs" dxfId="18512" priority="1514" operator="lessThan">
      <formula>-105575</formula>
    </cfRule>
  </conditionalFormatting>
  <conditionalFormatting sqref="BB157:BB158">
    <cfRule type="cellIs" dxfId="18511" priority="1511" operator="lessThan">
      <formula>0</formula>
    </cfRule>
    <cfRule type="cellIs" dxfId="18510" priority="1512" operator="lessThan">
      <formula>-105575</formula>
    </cfRule>
  </conditionalFormatting>
  <conditionalFormatting sqref="BB160:BB161">
    <cfRule type="cellIs" dxfId="18509" priority="1509" operator="lessThan">
      <formula>0</formula>
    </cfRule>
    <cfRule type="cellIs" dxfId="18508" priority="1510" operator="lessThan">
      <formula>-105575</formula>
    </cfRule>
  </conditionalFormatting>
  <conditionalFormatting sqref="BB160:BB161">
    <cfRule type="cellIs" dxfId="18507" priority="1507" operator="lessThan">
      <formula>0</formula>
    </cfRule>
    <cfRule type="cellIs" dxfId="18506" priority="1508" operator="lessThan">
      <formula>-105575</formula>
    </cfRule>
  </conditionalFormatting>
  <conditionalFormatting sqref="BB160:BB161">
    <cfRule type="cellIs" dxfId="18505" priority="1505" operator="lessThan">
      <formula>0</formula>
    </cfRule>
    <cfRule type="cellIs" dxfId="18504" priority="1506" operator="lessThan">
      <formula>-105575</formula>
    </cfRule>
  </conditionalFormatting>
  <conditionalFormatting sqref="BB164:BB167">
    <cfRule type="cellIs" dxfId="18503" priority="1503" operator="lessThan">
      <formula>0</formula>
    </cfRule>
    <cfRule type="cellIs" dxfId="18502" priority="1504" operator="lessThan">
      <formula>-105575</formula>
    </cfRule>
  </conditionalFormatting>
  <conditionalFormatting sqref="BB164:BB167">
    <cfRule type="cellIs" dxfId="18501" priority="1501" operator="lessThan">
      <formula>0</formula>
    </cfRule>
    <cfRule type="cellIs" dxfId="18500" priority="1502" operator="lessThan">
      <formula>-105575</formula>
    </cfRule>
  </conditionalFormatting>
  <conditionalFormatting sqref="BB164:BB167">
    <cfRule type="cellIs" dxfId="18499" priority="1499" operator="lessThan">
      <formula>0</formula>
    </cfRule>
    <cfRule type="cellIs" dxfId="18498" priority="1500" operator="lessThan">
      <formula>-105575</formula>
    </cfRule>
  </conditionalFormatting>
  <conditionalFormatting sqref="BB169:BB177">
    <cfRule type="cellIs" dxfId="18497" priority="1497" operator="lessThan">
      <formula>0</formula>
    </cfRule>
    <cfRule type="cellIs" dxfId="18496" priority="1498" operator="lessThan">
      <formula>-105575</formula>
    </cfRule>
  </conditionalFormatting>
  <conditionalFormatting sqref="BB169:BB177">
    <cfRule type="cellIs" dxfId="18495" priority="1495" operator="lessThan">
      <formula>0</formula>
    </cfRule>
    <cfRule type="cellIs" dxfId="18494" priority="1496" operator="lessThan">
      <formula>-105575</formula>
    </cfRule>
  </conditionalFormatting>
  <conditionalFormatting sqref="BB169:BB177">
    <cfRule type="cellIs" dxfId="18493" priority="1493" operator="lessThan">
      <formula>0</formula>
    </cfRule>
    <cfRule type="cellIs" dxfId="18492" priority="1494" operator="lessThan">
      <formula>-105575</formula>
    </cfRule>
  </conditionalFormatting>
  <conditionalFormatting sqref="BB179:BB180">
    <cfRule type="cellIs" dxfId="18491" priority="1491" operator="lessThan">
      <formula>0</formula>
    </cfRule>
    <cfRule type="cellIs" dxfId="18490" priority="1492" operator="lessThan">
      <formula>-105575</formula>
    </cfRule>
  </conditionalFormatting>
  <conditionalFormatting sqref="BB179:BB180">
    <cfRule type="cellIs" dxfId="18489" priority="1489" operator="lessThan">
      <formula>0</formula>
    </cfRule>
    <cfRule type="cellIs" dxfId="18488" priority="1490" operator="lessThan">
      <formula>-105575</formula>
    </cfRule>
  </conditionalFormatting>
  <conditionalFormatting sqref="BB179:BB180">
    <cfRule type="cellIs" dxfId="18487" priority="1487" operator="lessThan">
      <formula>0</formula>
    </cfRule>
    <cfRule type="cellIs" dxfId="18486" priority="1488" operator="lessThan">
      <formula>-105575</formula>
    </cfRule>
  </conditionalFormatting>
  <conditionalFormatting sqref="BB183:BB189">
    <cfRule type="cellIs" dxfId="18485" priority="1485" operator="lessThan">
      <formula>0</formula>
    </cfRule>
    <cfRule type="cellIs" dxfId="18484" priority="1486" operator="lessThan">
      <formula>-105575</formula>
    </cfRule>
  </conditionalFormatting>
  <conditionalFormatting sqref="BB183:BB189">
    <cfRule type="cellIs" dxfId="18483" priority="1483" operator="lessThan">
      <formula>0</formula>
    </cfRule>
    <cfRule type="cellIs" dxfId="18482" priority="1484" operator="lessThan">
      <formula>-105575</formula>
    </cfRule>
  </conditionalFormatting>
  <conditionalFormatting sqref="BB183:BB189">
    <cfRule type="cellIs" dxfId="18481" priority="1481" operator="lessThan">
      <formula>0</formula>
    </cfRule>
    <cfRule type="cellIs" dxfId="18480" priority="1482" operator="lessThan">
      <formula>-105575</formula>
    </cfRule>
  </conditionalFormatting>
  <conditionalFormatting sqref="BB191:BB192">
    <cfRule type="cellIs" dxfId="18479" priority="1479" operator="lessThan">
      <formula>0</formula>
    </cfRule>
    <cfRule type="cellIs" dxfId="18478" priority="1480" operator="lessThan">
      <formula>-105575</formula>
    </cfRule>
  </conditionalFormatting>
  <conditionalFormatting sqref="BB191:BB192">
    <cfRule type="cellIs" dxfId="18477" priority="1477" operator="lessThan">
      <formula>0</formula>
    </cfRule>
    <cfRule type="cellIs" dxfId="18476" priority="1478" operator="lessThan">
      <formula>-105575</formula>
    </cfRule>
  </conditionalFormatting>
  <conditionalFormatting sqref="BB191:BB192">
    <cfRule type="cellIs" dxfId="18475" priority="1475" operator="lessThan">
      <formula>0</formula>
    </cfRule>
    <cfRule type="cellIs" dxfId="18474" priority="1476" operator="lessThan">
      <formula>-105575</formula>
    </cfRule>
  </conditionalFormatting>
  <conditionalFormatting sqref="BB194:BB195">
    <cfRule type="cellIs" dxfId="18473" priority="1473" operator="lessThan">
      <formula>0</formula>
    </cfRule>
    <cfRule type="cellIs" dxfId="18472" priority="1474" operator="lessThan">
      <formula>-105575</formula>
    </cfRule>
  </conditionalFormatting>
  <conditionalFormatting sqref="BB194:BB195">
    <cfRule type="cellIs" dxfId="18471" priority="1471" operator="lessThan">
      <formula>0</formula>
    </cfRule>
    <cfRule type="cellIs" dxfId="18470" priority="1472" operator="lessThan">
      <formula>-105575</formula>
    </cfRule>
  </conditionalFormatting>
  <conditionalFormatting sqref="BB194:BB195">
    <cfRule type="cellIs" dxfId="18469" priority="1469" operator="lessThan">
      <formula>0</formula>
    </cfRule>
    <cfRule type="cellIs" dxfId="18468" priority="1470" operator="lessThan">
      <formula>-105575</formula>
    </cfRule>
  </conditionalFormatting>
  <conditionalFormatting sqref="BB199:BB202">
    <cfRule type="cellIs" dxfId="18467" priority="1467" operator="lessThan">
      <formula>0</formula>
    </cfRule>
    <cfRule type="cellIs" dxfId="18466" priority="1468" operator="lessThan">
      <formula>-105575</formula>
    </cfRule>
  </conditionalFormatting>
  <conditionalFormatting sqref="BB199:BB202">
    <cfRule type="cellIs" dxfId="18465" priority="1465" operator="lessThan">
      <formula>0</formula>
    </cfRule>
    <cfRule type="cellIs" dxfId="18464" priority="1466" operator="lessThan">
      <formula>-105575</formula>
    </cfRule>
  </conditionalFormatting>
  <conditionalFormatting sqref="BB199:BB202">
    <cfRule type="cellIs" dxfId="18463" priority="1463" operator="lessThan">
      <formula>0</formula>
    </cfRule>
    <cfRule type="cellIs" dxfId="18462" priority="1464" operator="lessThan">
      <formula>-105575</formula>
    </cfRule>
  </conditionalFormatting>
  <conditionalFormatting sqref="BB204:BB208">
    <cfRule type="cellIs" dxfId="18461" priority="1461" operator="lessThan">
      <formula>0</formula>
    </cfRule>
    <cfRule type="cellIs" dxfId="18460" priority="1462" operator="lessThan">
      <formula>-105575</formula>
    </cfRule>
  </conditionalFormatting>
  <conditionalFormatting sqref="BB204:BB208">
    <cfRule type="cellIs" dxfId="18459" priority="1459" operator="lessThan">
      <formula>0</formula>
    </cfRule>
    <cfRule type="cellIs" dxfId="18458" priority="1460" operator="lessThan">
      <formula>-105575</formula>
    </cfRule>
  </conditionalFormatting>
  <conditionalFormatting sqref="BB204:BB208">
    <cfRule type="cellIs" dxfId="18457" priority="1457" operator="lessThan">
      <formula>0</formula>
    </cfRule>
    <cfRule type="cellIs" dxfId="18456" priority="1458" operator="lessThan">
      <formula>-105575</formula>
    </cfRule>
  </conditionalFormatting>
  <conditionalFormatting sqref="BB210:BB211">
    <cfRule type="cellIs" dxfId="18455" priority="1455" operator="lessThan">
      <formula>0</formula>
    </cfRule>
    <cfRule type="cellIs" dxfId="18454" priority="1456" operator="lessThan">
      <formula>-105575</formula>
    </cfRule>
  </conditionalFormatting>
  <conditionalFormatting sqref="BB210:BB211">
    <cfRule type="cellIs" dxfId="18453" priority="1453" operator="lessThan">
      <formula>0</formula>
    </cfRule>
    <cfRule type="cellIs" dxfId="18452" priority="1454" operator="lessThan">
      <formula>-105575</formula>
    </cfRule>
  </conditionalFormatting>
  <conditionalFormatting sqref="BB210:BB211">
    <cfRule type="cellIs" dxfId="18451" priority="1451" operator="lessThan">
      <formula>0</formula>
    </cfRule>
    <cfRule type="cellIs" dxfId="18450" priority="1452" operator="lessThan">
      <formula>-105575</formula>
    </cfRule>
  </conditionalFormatting>
  <conditionalFormatting sqref="BB214:BB219">
    <cfRule type="cellIs" dxfId="18449" priority="1449" operator="lessThan">
      <formula>0</formula>
    </cfRule>
    <cfRule type="cellIs" dxfId="18448" priority="1450" operator="lessThan">
      <formula>-105575</formula>
    </cfRule>
  </conditionalFormatting>
  <conditionalFormatting sqref="BB214:BB219">
    <cfRule type="cellIs" dxfId="18447" priority="1447" operator="lessThan">
      <formula>0</formula>
    </cfRule>
    <cfRule type="cellIs" dxfId="18446" priority="1448" operator="lessThan">
      <formula>-105575</formula>
    </cfRule>
  </conditionalFormatting>
  <conditionalFormatting sqref="BB214:BB219">
    <cfRule type="cellIs" dxfId="18445" priority="1445" operator="lessThan">
      <formula>0</formula>
    </cfRule>
    <cfRule type="cellIs" dxfId="18444" priority="1446" operator="lessThan">
      <formula>-105575</formula>
    </cfRule>
  </conditionalFormatting>
  <conditionalFormatting sqref="BB222:BB224">
    <cfRule type="cellIs" dxfId="18443" priority="1443" operator="lessThan">
      <formula>0</formula>
    </cfRule>
    <cfRule type="cellIs" dxfId="18442" priority="1444" operator="lessThan">
      <formula>-105575</formula>
    </cfRule>
  </conditionalFormatting>
  <conditionalFormatting sqref="BB222:BB224">
    <cfRule type="cellIs" dxfId="18441" priority="1441" operator="lessThan">
      <formula>0</formula>
    </cfRule>
    <cfRule type="cellIs" dxfId="18440" priority="1442" operator="lessThan">
      <formula>-105575</formula>
    </cfRule>
  </conditionalFormatting>
  <conditionalFormatting sqref="BB222:BB224">
    <cfRule type="cellIs" dxfId="18439" priority="1439" operator="lessThan">
      <formula>0</formula>
    </cfRule>
    <cfRule type="cellIs" dxfId="18438" priority="1440" operator="lessThan">
      <formula>-105575</formula>
    </cfRule>
  </conditionalFormatting>
  <conditionalFormatting sqref="BB227:BB230">
    <cfRule type="cellIs" dxfId="18437" priority="1437" operator="lessThan">
      <formula>0</formula>
    </cfRule>
    <cfRule type="cellIs" dxfId="18436" priority="1438" operator="lessThan">
      <formula>-105575</formula>
    </cfRule>
  </conditionalFormatting>
  <conditionalFormatting sqref="BB227:BB230">
    <cfRule type="cellIs" dxfId="18435" priority="1435" operator="lessThan">
      <formula>0</formula>
    </cfRule>
    <cfRule type="cellIs" dxfId="18434" priority="1436" operator="lessThan">
      <formula>-105575</formula>
    </cfRule>
  </conditionalFormatting>
  <conditionalFormatting sqref="BB227:BB230">
    <cfRule type="cellIs" dxfId="18433" priority="1433" operator="lessThan">
      <formula>0</formula>
    </cfRule>
    <cfRule type="cellIs" dxfId="18432" priority="1434" operator="lessThan">
      <formula>-105575</formula>
    </cfRule>
  </conditionalFormatting>
  <conditionalFormatting sqref="BB203 BB220:BB221 BB235:BB243 BB231:BB233 BB212:BB213 BB225:BB226">
    <cfRule type="cellIs" dxfId="18431" priority="1431" operator="lessThan">
      <formula>0</formula>
    </cfRule>
    <cfRule type="cellIs" dxfId="18430" priority="1432" operator="lessThan">
      <formula>-105575</formula>
    </cfRule>
  </conditionalFormatting>
  <conditionalFormatting sqref="BB220 BB212:BB213 BB235:BB238 BB240:BB243 BB225:BB226 BB231:BB233">
    <cfRule type="cellIs" dxfId="18429" priority="1429" operator="lessThan">
      <formula>0</formula>
    </cfRule>
    <cfRule type="cellIs" dxfId="18428" priority="1430" operator="lessThan">
      <formula>-105575</formula>
    </cfRule>
  </conditionalFormatting>
  <conditionalFormatting sqref="BB220:BB221 BB243 BB226 BB231:BB236 BB238:BB241 BB203 BB213">
    <cfRule type="cellIs" dxfId="18427" priority="1427" operator="lessThan">
      <formula>0</formula>
    </cfRule>
    <cfRule type="cellIs" dxfId="18426" priority="1428" operator="lessThan">
      <formula>-105575</formula>
    </cfRule>
  </conditionalFormatting>
  <conditionalFormatting sqref="BB235:BB243 BB231:BB233 BB220 BB212:BB213 BB225:BB226">
    <cfRule type="cellIs" dxfId="18425" priority="1425" operator="lessThan">
      <formula>0</formula>
    </cfRule>
    <cfRule type="cellIs" dxfId="18424" priority="1426" operator="lessThan">
      <formula>-105575</formula>
    </cfRule>
  </conditionalFormatting>
  <conditionalFormatting sqref="BB220:BB221 BB237:BB243 BB203 BB231:BB235 BB212:BB213 BB225:BB226">
    <cfRule type="cellIs" dxfId="18423" priority="1423" operator="lessThan">
      <formula>0</formula>
    </cfRule>
    <cfRule type="cellIs" dxfId="18422" priority="1424" operator="lessThan">
      <formula>-105575</formula>
    </cfRule>
  </conditionalFormatting>
  <conditionalFormatting sqref="BB220:BB221 BB237:BB240 BB242:BB243 BB225:BB226 BB231:BB235">
    <cfRule type="cellIs" dxfId="18421" priority="1421" operator="lessThan">
      <formula>0</formula>
    </cfRule>
    <cfRule type="cellIs" dxfId="18420" priority="1422" operator="lessThan">
      <formula>-105575</formula>
    </cfRule>
  </conditionalFormatting>
  <conditionalFormatting sqref="BB212 BB231 BB233:BB238 BB240:BB243 BB225">
    <cfRule type="cellIs" dxfId="18419" priority="1419" operator="lessThan">
      <formula>0</formula>
    </cfRule>
    <cfRule type="cellIs" dxfId="18418" priority="1420" operator="lessThan">
      <formula>-105575</formula>
    </cfRule>
  </conditionalFormatting>
  <conditionalFormatting sqref="BB237:BB243 BB231:BB235 BB220:BB221 BB225:BB226">
    <cfRule type="cellIs" dxfId="18417" priority="1417" operator="lessThan">
      <formula>0</formula>
    </cfRule>
    <cfRule type="cellIs" dxfId="18416" priority="1418" operator="lessThan">
      <formula>-105575</formula>
    </cfRule>
  </conditionalFormatting>
  <conditionalFormatting sqref="BB233:BB237 BB231 BB239:BB243">
    <cfRule type="cellIs" dxfId="18415" priority="1415" operator="lessThan">
      <formula>0</formula>
    </cfRule>
    <cfRule type="cellIs" dxfId="18414" priority="1416" operator="lessThan">
      <formula>-105575</formula>
    </cfRule>
  </conditionalFormatting>
  <conditionalFormatting sqref="BB233:BB237 BB231 BB239:BB243">
    <cfRule type="cellIs" dxfId="18413" priority="1413" operator="lessThan">
      <formula>0</formula>
    </cfRule>
    <cfRule type="cellIs" dxfId="18412" priority="1414" operator="lessThan">
      <formula>-105575</formula>
    </cfRule>
  </conditionalFormatting>
  <conditionalFormatting sqref="BB119:BB128 BB106:BB117 BB101:BB104 BB80:BB98">
    <cfRule type="cellIs" dxfId="18411" priority="1411" operator="lessThan">
      <formula>0</formula>
    </cfRule>
    <cfRule type="cellIs" dxfId="18410" priority="1412" operator="lessThan">
      <formula>-105575</formula>
    </cfRule>
  </conditionalFormatting>
  <conditionalFormatting sqref="BB130 BB132 BB134">
    <cfRule type="cellIs" dxfId="18409" priority="1409" operator="lessThan">
      <formula>0</formula>
    </cfRule>
    <cfRule type="cellIs" dxfId="18408" priority="1410" operator="lessThan">
      <formula>-105575</formula>
    </cfRule>
  </conditionalFormatting>
  <conditionalFormatting sqref="BB130 BB132 BB134">
    <cfRule type="cellIs" dxfId="18407" priority="1407" operator="lessThan">
      <formula>0</formula>
    </cfRule>
    <cfRule type="cellIs" dxfId="18406" priority="1408" operator="lessThan">
      <formula>-105575</formula>
    </cfRule>
  </conditionalFormatting>
  <conditionalFormatting sqref="BB129 BB131 BB133 BB135">
    <cfRule type="cellIs" dxfId="18405" priority="1405" operator="lessThan">
      <formula>0</formula>
    </cfRule>
    <cfRule type="cellIs" dxfId="18404" priority="1406" operator="lessThan">
      <formula>-105575</formula>
    </cfRule>
  </conditionalFormatting>
  <conditionalFormatting sqref="BB140 BB145 BB142:BB143 BB137:BB138">
    <cfRule type="cellIs" dxfId="18403" priority="1403" operator="lessThan">
      <formula>0</formula>
    </cfRule>
    <cfRule type="cellIs" dxfId="18402" priority="1404" operator="lessThan">
      <formula>-105575</formula>
    </cfRule>
  </conditionalFormatting>
  <conditionalFormatting sqref="BB149">
    <cfRule type="cellIs" dxfId="18401" priority="1401" operator="lessThan">
      <formula>0</formula>
    </cfRule>
    <cfRule type="cellIs" dxfId="18400" priority="1402" operator="lessThan">
      <formula>-105575</formula>
    </cfRule>
  </conditionalFormatting>
  <conditionalFormatting sqref="BB129:BB138 BB140:BB149">
    <cfRule type="cellIs" dxfId="18399" priority="1399" operator="lessThan">
      <formula>0</formula>
    </cfRule>
    <cfRule type="cellIs" dxfId="18398" priority="1400" operator="lessThan">
      <formula>-105575</formula>
    </cfRule>
  </conditionalFormatting>
  <conditionalFormatting sqref="BB94:BB98 BB86:BB87 BB89:BB91 BB141:BB149 BB124:BB133 BB107:BB110 BB112:BB117 BB119:BB122 BB135:BB138 BB101:BB104 BB80:BB84">
    <cfRule type="cellIs" dxfId="18397" priority="1397" operator="lessThan">
      <formula>0</formula>
    </cfRule>
    <cfRule type="cellIs" dxfId="18396" priority="1398" operator="lessThan">
      <formula>-105575</formula>
    </cfRule>
  </conditionalFormatting>
  <conditionalFormatting sqref="BB129 BB131 BB133 BB135">
    <cfRule type="cellIs" dxfId="18395" priority="1395" operator="lessThan">
      <formula>0</formula>
    </cfRule>
    <cfRule type="cellIs" dxfId="18394" priority="1396" operator="lessThan">
      <formula>-105575</formula>
    </cfRule>
  </conditionalFormatting>
  <conditionalFormatting sqref="BB146 BB144 BB141">
    <cfRule type="cellIs" dxfId="18393" priority="1393" operator="lessThan">
      <formula>0</formula>
    </cfRule>
    <cfRule type="cellIs" dxfId="18392" priority="1394" operator="lessThan">
      <formula>-105575</formula>
    </cfRule>
  </conditionalFormatting>
  <conditionalFormatting sqref="BB146 BB144 BB141">
    <cfRule type="cellIs" dxfId="18391" priority="1391" operator="lessThan">
      <formula>0</formula>
    </cfRule>
    <cfRule type="cellIs" dxfId="18390" priority="1392" operator="lessThan">
      <formula>-105575</formula>
    </cfRule>
  </conditionalFormatting>
  <conditionalFormatting sqref="BB140 BB145 BB142:BB143 BB137:BB138">
    <cfRule type="cellIs" dxfId="18389" priority="1389" operator="lessThan">
      <formula>0</formula>
    </cfRule>
    <cfRule type="cellIs" dxfId="18388" priority="1390" operator="lessThan">
      <formula>-105575</formula>
    </cfRule>
  </conditionalFormatting>
  <conditionalFormatting sqref="BB149">
    <cfRule type="cellIs" dxfId="18387" priority="1387" operator="lessThan">
      <formula>0</formula>
    </cfRule>
    <cfRule type="cellIs" dxfId="18386" priority="1388" operator="lessThan">
      <formula>-105575</formula>
    </cfRule>
  </conditionalFormatting>
  <conditionalFormatting sqref="BB94:BB98 BB86:BB87 BB89:BB91 BB141:BB149 BB124:BB133 BB107:BB110 BB112:BB117 BB119:BB122 BB135:BB138 BB101:BB104 BB80:BB84">
    <cfRule type="cellIs" dxfId="18385" priority="1385" operator="lessThan">
      <formula>0</formula>
    </cfRule>
    <cfRule type="cellIs" dxfId="1838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383" priority="1383" operator="lessThan">
      <formula>0</formula>
    </cfRule>
    <cfRule type="cellIs" dxfId="18382" priority="1384" operator="lessThan">
      <formula>-105575</formula>
    </cfRule>
  </conditionalFormatting>
  <conditionalFormatting sqref="BB41">
    <cfRule type="cellIs" dxfId="18381" priority="1381" operator="lessThan">
      <formula>0</formula>
    </cfRule>
    <cfRule type="cellIs" dxfId="18380" priority="1382" operator="lessThan">
      <formula>-105575</formula>
    </cfRule>
  </conditionalFormatting>
  <conditionalFormatting sqref="BB152:BB155">
    <cfRule type="cellIs" dxfId="18379" priority="1379" operator="lessThan">
      <formula>0</formula>
    </cfRule>
    <cfRule type="cellIs" dxfId="18378" priority="1380" operator="lessThan">
      <formula>-105575</formula>
    </cfRule>
  </conditionalFormatting>
  <conditionalFormatting sqref="BB152:BB155">
    <cfRule type="cellIs" dxfId="18377" priority="1377" operator="lessThan">
      <formula>0</formula>
    </cfRule>
    <cfRule type="cellIs" dxfId="18376" priority="1378" operator="lessThan">
      <formula>-105575</formula>
    </cfRule>
  </conditionalFormatting>
  <conditionalFormatting sqref="BB152:BB155">
    <cfRule type="cellIs" dxfId="18375" priority="1375" operator="lessThan">
      <formula>0</formula>
    </cfRule>
    <cfRule type="cellIs" dxfId="18374" priority="1376" operator="lessThan">
      <formula>-105575</formula>
    </cfRule>
  </conditionalFormatting>
  <conditionalFormatting sqref="BB157:BB158">
    <cfRule type="cellIs" dxfId="18373" priority="1373" operator="lessThan">
      <formula>0</formula>
    </cfRule>
    <cfRule type="cellIs" dxfId="18372" priority="1374" operator="lessThan">
      <formula>-105575</formula>
    </cfRule>
  </conditionalFormatting>
  <conditionalFormatting sqref="BB157:BB158">
    <cfRule type="cellIs" dxfId="18371" priority="1371" operator="lessThan">
      <formula>0</formula>
    </cfRule>
    <cfRule type="cellIs" dxfId="18370" priority="1372" operator="lessThan">
      <formula>-105575</formula>
    </cfRule>
  </conditionalFormatting>
  <conditionalFormatting sqref="BB157:BB158">
    <cfRule type="cellIs" dxfId="18369" priority="1369" operator="lessThan">
      <formula>0</formula>
    </cfRule>
    <cfRule type="cellIs" dxfId="18368" priority="1370" operator="lessThan">
      <formula>-105575</formula>
    </cfRule>
  </conditionalFormatting>
  <conditionalFormatting sqref="BB160:BB161">
    <cfRule type="cellIs" dxfId="18367" priority="1367" operator="lessThan">
      <formula>0</formula>
    </cfRule>
    <cfRule type="cellIs" dxfId="18366" priority="1368" operator="lessThan">
      <formula>-105575</formula>
    </cfRule>
  </conditionalFormatting>
  <conditionalFormatting sqref="BB160:BB161">
    <cfRule type="cellIs" dxfId="18365" priority="1365" operator="lessThan">
      <formula>0</formula>
    </cfRule>
    <cfRule type="cellIs" dxfId="18364" priority="1366" operator="lessThan">
      <formula>-105575</formula>
    </cfRule>
  </conditionalFormatting>
  <conditionalFormatting sqref="BB160:BB161">
    <cfRule type="cellIs" dxfId="18363" priority="1363" operator="lessThan">
      <formula>0</formula>
    </cfRule>
    <cfRule type="cellIs" dxfId="18362" priority="1364" operator="lessThan">
      <formula>-105575</formula>
    </cfRule>
  </conditionalFormatting>
  <conditionalFormatting sqref="BB164:BB167">
    <cfRule type="cellIs" dxfId="18361" priority="1361" operator="lessThan">
      <formula>0</formula>
    </cfRule>
    <cfRule type="cellIs" dxfId="18360" priority="1362" operator="lessThan">
      <formula>-105575</formula>
    </cfRule>
  </conditionalFormatting>
  <conditionalFormatting sqref="BB164:BB167">
    <cfRule type="cellIs" dxfId="18359" priority="1359" operator="lessThan">
      <formula>0</formula>
    </cfRule>
    <cfRule type="cellIs" dxfId="18358" priority="1360" operator="lessThan">
      <formula>-105575</formula>
    </cfRule>
  </conditionalFormatting>
  <conditionalFormatting sqref="BB164:BB167">
    <cfRule type="cellIs" dxfId="18357" priority="1357" operator="lessThan">
      <formula>0</formula>
    </cfRule>
    <cfRule type="cellIs" dxfId="18356" priority="1358" operator="lessThan">
      <formula>-105575</formula>
    </cfRule>
  </conditionalFormatting>
  <conditionalFormatting sqref="BB169:BB177">
    <cfRule type="cellIs" dxfId="18355" priority="1355" operator="lessThan">
      <formula>0</formula>
    </cfRule>
    <cfRule type="cellIs" dxfId="18354" priority="1356" operator="lessThan">
      <formula>-105575</formula>
    </cfRule>
  </conditionalFormatting>
  <conditionalFormatting sqref="BB169:BB177">
    <cfRule type="cellIs" dxfId="18353" priority="1353" operator="lessThan">
      <formula>0</formula>
    </cfRule>
    <cfRule type="cellIs" dxfId="18352" priority="1354" operator="lessThan">
      <formula>-105575</formula>
    </cfRule>
  </conditionalFormatting>
  <conditionalFormatting sqref="BB169:BB177">
    <cfRule type="cellIs" dxfId="18351" priority="1351" operator="lessThan">
      <formula>0</formula>
    </cfRule>
    <cfRule type="cellIs" dxfId="18350" priority="1352" operator="lessThan">
      <formula>-105575</formula>
    </cfRule>
  </conditionalFormatting>
  <conditionalFormatting sqref="BB179:BB180">
    <cfRule type="cellIs" dxfId="18349" priority="1349" operator="lessThan">
      <formula>0</formula>
    </cfRule>
    <cfRule type="cellIs" dxfId="18348" priority="1350" operator="lessThan">
      <formula>-105575</formula>
    </cfRule>
  </conditionalFormatting>
  <conditionalFormatting sqref="BB179:BB180">
    <cfRule type="cellIs" dxfId="18347" priority="1347" operator="lessThan">
      <formula>0</formula>
    </cfRule>
    <cfRule type="cellIs" dxfId="18346" priority="1348" operator="lessThan">
      <formula>-105575</formula>
    </cfRule>
  </conditionalFormatting>
  <conditionalFormatting sqref="BB179:BB180">
    <cfRule type="cellIs" dxfId="18345" priority="1345" operator="lessThan">
      <formula>0</formula>
    </cfRule>
    <cfRule type="cellIs" dxfId="18344" priority="1346" operator="lessThan">
      <formula>-105575</formula>
    </cfRule>
  </conditionalFormatting>
  <conditionalFormatting sqref="BB183:BB189">
    <cfRule type="cellIs" dxfId="18343" priority="1343" operator="lessThan">
      <formula>0</formula>
    </cfRule>
    <cfRule type="cellIs" dxfId="18342" priority="1344" operator="lessThan">
      <formula>-105575</formula>
    </cfRule>
  </conditionalFormatting>
  <conditionalFormatting sqref="BB183:BB189">
    <cfRule type="cellIs" dxfId="18341" priority="1341" operator="lessThan">
      <formula>0</formula>
    </cfRule>
    <cfRule type="cellIs" dxfId="18340" priority="1342" operator="lessThan">
      <formula>-105575</formula>
    </cfRule>
  </conditionalFormatting>
  <conditionalFormatting sqref="BB183:BB189">
    <cfRule type="cellIs" dxfId="18339" priority="1339" operator="lessThan">
      <formula>0</formula>
    </cfRule>
    <cfRule type="cellIs" dxfId="18338" priority="1340" operator="lessThan">
      <formula>-105575</formula>
    </cfRule>
  </conditionalFormatting>
  <conditionalFormatting sqref="BB191:BB192">
    <cfRule type="cellIs" dxfId="18337" priority="1337" operator="lessThan">
      <formula>0</formula>
    </cfRule>
    <cfRule type="cellIs" dxfId="18336" priority="1338" operator="lessThan">
      <formula>-105575</formula>
    </cfRule>
  </conditionalFormatting>
  <conditionalFormatting sqref="BB191:BB192">
    <cfRule type="cellIs" dxfId="18335" priority="1335" operator="lessThan">
      <formula>0</formula>
    </cfRule>
    <cfRule type="cellIs" dxfId="18334" priority="1336" operator="lessThan">
      <formula>-105575</formula>
    </cfRule>
  </conditionalFormatting>
  <conditionalFormatting sqref="BB191:BB192">
    <cfRule type="cellIs" dxfId="18333" priority="1333" operator="lessThan">
      <formula>0</formula>
    </cfRule>
    <cfRule type="cellIs" dxfId="18332" priority="1334" operator="lessThan">
      <formula>-105575</formula>
    </cfRule>
  </conditionalFormatting>
  <conditionalFormatting sqref="BB194:BB195">
    <cfRule type="cellIs" dxfId="18331" priority="1331" operator="lessThan">
      <formula>0</formula>
    </cfRule>
    <cfRule type="cellIs" dxfId="18330" priority="1332" operator="lessThan">
      <formula>-105575</formula>
    </cfRule>
  </conditionalFormatting>
  <conditionalFormatting sqref="BB194:BB195">
    <cfRule type="cellIs" dxfId="18329" priority="1329" operator="lessThan">
      <formula>0</formula>
    </cfRule>
    <cfRule type="cellIs" dxfId="18328" priority="1330" operator="lessThan">
      <formula>-105575</formula>
    </cfRule>
  </conditionalFormatting>
  <conditionalFormatting sqref="BB194:BB195">
    <cfRule type="cellIs" dxfId="18327" priority="1327" operator="lessThan">
      <formula>0</formula>
    </cfRule>
    <cfRule type="cellIs" dxfId="18326" priority="1328" operator="lessThan">
      <formula>-105575</formula>
    </cfRule>
  </conditionalFormatting>
  <conditionalFormatting sqref="BB199:BB202">
    <cfRule type="cellIs" dxfId="18325" priority="1325" operator="lessThan">
      <formula>0</formula>
    </cfRule>
    <cfRule type="cellIs" dxfId="18324" priority="1326" operator="lessThan">
      <formula>-105575</formula>
    </cfRule>
  </conditionalFormatting>
  <conditionalFormatting sqref="BB199:BB202">
    <cfRule type="cellIs" dxfId="18323" priority="1323" operator="lessThan">
      <formula>0</formula>
    </cfRule>
    <cfRule type="cellIs" dxfId="18322" priority="1324" operator="lessThan">
      <formula>-105575</formula>
    </cfRule>
  </conditionalFormatting>
  <conditionalFormatting sqref="BB199:BB202">
    <cfRule type="cellIs" dxfId="18321" priority="1321" operator="lessThan">
      <formula>0</formula>
    </cfRule>
    <cfRule type="cellIs" dxfId="18320" priority="1322" operator="lessThan">
      <formula>-105575</formula>
    </cfRule>
  </conditionalFormatting>
  <conditionalFormatting sqref="BB204:BB208">
    <cfRule type="cellIs" dxfId="18319" priority="1319" operator="lessThan">
      <formula>0</formula>
    </cfRule>
    <cfRule type="cellIs" dxfId="18318" priority="1320" operator="lessThan">
      <formula>-105575</formula>
    </cfRule>
  </conditionalFormatting>
  <conditionalFormatting sqref="BB204:BB208">
    <cfRule type="cellIs" dxfId="18317" priority="1317" operator="lessThan">
      <formula>0</formula>
    </cfRule>
    <cfRule type="cellIs" dxfId="18316" priority="1318" operator="lessThan">
      <formula>-105575</formula>
    </cfRule>
  </conditionalFormatting>
  <conditionalFormatting sqref="BB204:BB208">
    <cfRule type="cellIs" dxfId="18315" priority="1315" operator="lessThan">
      <formula>0</formula>
    </cfRule>
    <cfRule type="cellIs" dxfId="18314" priority="1316" operator="lessThan">
      <formula>-105575</formula>
    </cfRule>
  </conditionalFormatting>
  <conditionalFormatting sqref="BB210:BB211">
    <cfRule type="cellIs" dxfId="18313" priority="1313" operator="lessThan">
      <formula>0</formula>
    </cfRule>
    <cfRule type="cellIs" dxfId="18312" priority="1314" operator="lessThan">
      <formula>-105575</formula>
    </cfRule>
  </conditionalFormatting>
  <conditionalFormatting sqref="BB210:BB211">
    <cfRule type="cellIs" dxfId="18311" priority="1311" operator="lessThan">
      <formula>0</formula>
    </cfRule>
    <cfRule type="cellIs" dxfId="18310" priority="1312" operator="lessThan">
      <formula>-105575</formula>
    </cfRule>
  </conditionalFormatting>
  <conditionalFormatting sqref="BB210:BB211">
    <cfRule type="cellIs" dxfId="18309" priority="1309" operator="lessThan">
      <formula>0</formula>
    </cfRule>
    <cfRule type="cellIs" dxfId="18308" priority="1310" operator="lessThan">
      <formula>-105575</formula>
    </cfRule>
  </conditionalFormatting>
  <conditionalFormatting sqref="BB214:BB219">
    <cfRule type="cellIs" dxfId="18307" priority="1307" operator="lessThan">
      <formula>0</formula>
    </cfRule>
    <cfRule type="cellIs" dxfId="18306" priority="1308" operator="lessThan">
      <formula>-105575</formula>
    </cfRule>
  </conditionalFormatting>
  <conditionalFormatting sqref="BB214:BB219">
    <cfRule type="cellIs" dxfId="18305" priority="1305" operator="lessThan">
      <formula>0</formula>
    </cfRule>
    <cfRule type="cellIs" dxfId="18304" priority="1306" operator="lessThan">
      <formula>-105575</formula>
    </cfRule>
  </conditionalFormatting>
  <conditionalFormatting sqref="BB214:BB219">
    <cfRule type="cellIs" dxfId="18303" priority="1303" operator="lessThan">
      <formula>0</formula>
    </cfRule>
    <cfRule type="cellIs" dxfId="18302" priority="1304" operator="lessThan">
      <formula>-105575</formula>
    </cfRule>
  </conditionalFormatting>
  <conditionalFormatting sqref="BB222:BB224">
    <cfRule type="cellIs" dxfId="18301" priority="1301" operator="lessThan">
      <formula>0</formula>
    </cfRule>
    <cfRule type="cellIs" dxfId="18300" priority="1302" operator="lessThan">
      <formula>-105575</formula>
    </cfRule>
  </conditionalFormatting>
  <conditionalFormatting sqref="BB222:BB224">
    <cfRule type="cellIs" dxfId="18299" priority="1299" operator="lessThan">
      <formula>0</formula>
    </cfRule>
    <cfRule type="cellIs" dxfId="18298" priority="1300" operator="lessThan">
      <formula>-105575</formula>
    </cfRule>
  </conditionalFormatting>
  <conditionalFormatting sqref="BB222:BB224">
    <cfRule type="cellIs" dxfId="18297" priority="1297" operator="lessThan">
      <formula>0</formula>
    </cfRule>
    <cfRule type="cellIs" dxfId="18296" priority="1298" operator="lessThan">
      <formula>-105575</formula>
    </cfRule>
  </conditionalFormatting>
  <conditionalFormatting sqref="BB227:BB230">
    <cfRule type="cellIs" dxfId="18295" priority="1295" operator="lessThan">
      <formula>0</formula>
    </cfRule>
    <cfRule type="cellIs" dxfId="18294" priority="1296" operator="lessThan">
      <formula>-105575</formula>
    </cfRule>
  </conditionalFormatting>
  <conditionalFormatting sqref="BB227:BB230">
    <cfRule type="cellIs" dxfId="18293" priority="1293" operator="lessThan">
      <formula>0</formula>
    </cfRule>
    <cfRule type="cellIs" dxfId="18292" priority="1294" operator="lessThan">
      <formula>-105575</formula>
    </cfRule>
  </conditionalFormatting>
  <conditionalFormatting sqref="BB227:BB230">
    <cfRule type="cellIs" dxfId="18291" priority="1291" operator="lessThan">
      <formula>0</formula>
    </cfRule>
    <cfRule type="cellIs" dxfId="18290" priority="1292" operator="lessThan">
      <formula>-105575</formula>
    </cfRule>
  </conditionalFormatting>
  <conditionalFormatting sqref="BB246:BB249">
    <cfRule type="cellIs" dxfId="18289" priority="1289" operator="lessThan">
      <formula>0</formula>
    </cfRule>
    <cfRule type="cellIs" dxfId="18288" priority="1290" operator="lessThan">
      <formula>-105575</formula>
    </cfRule>
  </conditionalFormatting>
  <conditionalFormatting sqref="BB246:BB249">
    <cfRule type="cellIs" dxfId="18287" priority="1287" operator="lessThan">
      <formula>0</formula>
    </cfRule>
    <cfRule type="cellIs" dxfId="18286" priority="1288" operator="lessThan">
      <formula>-105575</formula>
    </cfRule>
  </conditionalFormatting>
  <conditionalFormatting sqref="BB246:BB249">
    <cfRule type="cellIs" dxfId="18285" priority="1285" operator="lessThan">
      <formula>0</formula>
    </cfRule>
    <cfRule type="cellIs" dxfId="18284" priority="1286" operator="lessThan">
      <formula>-105575</formula>
    </cfRule>
  </conditionalFormatting>
  <conditionalFormatting sqref="BB246:BB249">
    <cfRule type="cellIs" dxfId="18283" priority="1283" operator="lessThan">
      <formula>0</formula>
    </cfRule>
    <cfRule type="cellIs" dxfId="18282" priority="1284" operator="lessThan">
      <formula>-105575</formula>
    </cfRule>
  </conditionalFormatting>
  <conditionalFormatting sqref="BB246:BB249">
    <cfRule type="cellIs" dxfId="18281" priority="1281" operator="lessThan">
      <formula>0</formula>
    </cfRule>
    <cfRule type="cellIs" dxfId="18280" priority="1282" operator="lessThan">
      <formula>-105575</formula>
    </cfRule>
  </conditionalFormatting>
  <conditionalFormatting sqref="BB246:BB249">
    <cfRule type="cellIs" dxfId="18279" priority="1279" operator="lessThan">
      <formula>0</formula>
    </cfRule>
    <cfRule type="cellIs" dxfId="18278" priority="1280" operator="lessThan">
      <formula>-105575</formula>
    </cfRule>
  </conditionalFormatting>
  <conditionalFormatting sqref="BB246:BB249">
    <cfRule type="cellIs" dxfId="18277" priority="1277" operator="lessThan">
      <formula>0</formula>
    </cfRule>
    <cfRule type="cellIs" dxfId="18276" priority="1278" operator="lessThan">
      <formula>-105575</formula>
    </cfRule>
  </conditionalFormatting>
  <conditionalFormatting sqref="BB246:BB249">
    <cfRule type="cellIs" dxfId="18275" priority="1275" operator="lessThan">
      <formula>0</formula>
    </cfRule>
    <cfRule type="cellIs" dxfId="18274" priority="1276" operator="lessThan">
      <formula>-105575</formula>
    </cfRule>
  </conditionalFormatting>
  <conditionalFormatting sqref="BB246:BB249">
    <cfRule type="cellIs" dxfId="18273" priority="1273" operator="lessThan">
      <formula>0</formula>
    </cfRule>
    <cfRule type="cellIs" dxfId="18272" priority="1274" operator="lessThan">
      <formula>-105575</formula>
    </cfRule>
  </conditionalFormatting>
  <conditionalFormatting sqref="BB251:BB253">
    <cfRule type="cellIs" dxfId="18271" priority="1271" operator="lessThan">
      <formula>0</formula>
    </cfRule>
    <cfRule type="cellIs" dxfId="18270" priority="1272" operator="lessThan">
      <formula>-105575</formula>
    </cfRule>
  </conditionalFormatting>
  <conditionalFormatting sqref="BB251:BB253">
    <cfRule type="cellIs" dxfId="18269" priority="1269" operator="lessThan">
      <formula>0</formula>
    </cfRule>
    <cfRule type="cellIs" dxfId="18268" priority="1270" operator="lessThan">
      <formula>-105575</formula>
    </cfRule>
  </conditionalFormatting>
  <conditionalFormatting sqref="BB251:BB253">
    <cfRule type="cellIs" dxfId="18267" priority="1267" operator="lessThan">
      <formula>0</formula>
    </cfRule>
    <cfRule type="cellIs" dxfId="18266" priority="1268" operator="lessThan">
      <formula>-105575</formula>
    </cfRule>
  </conditionalFormatting>
  <conditionalFormatting sqref="BB251:BB253">
    <cfRule type="cellIs" dxfId="18265" priority="1265" operator="lessThan">
      <formula>0</formula>
    </cfRule>
    <cfRule type="cellIs" dxfId="18264" priority="1266" operator="lessThan">
      <formula>-105575</formula>
    </cfRule>
  </conditionalFormatting>
  <conditionalFormatting sqref="BB251:BB253">
    <cfRule type="cellIs" dxfId="18263" priority="1263" operator="lessThan">
      <formula>0</formula>
    </cfRule>
    <cfRule type="cellIs" dxfId="18262" priority="1264" operator="lessThan">
      <formula>-105575</formula>
    </cfRule>
  </conditionalFormatting>
  <conditionalFormatting sqref="BB251:BB253">
    <cfRule type="cellIs" dxfId="18261" priority="1261" operator="lessThan">
      <formula>0</formula>
    </cfRule>
    <cfRule type="cellIs" dxfId="18260" priority="1262" operator="lessThan">
      <formula>-105575</formula>
    </cfRule>
  </conditionalFormatting>
  <conditionalFormatting sqref="BB251:BB253">
    <cfRule type="cellIs" dxfId="18259" priority="1259" operator="lessThan">
      <formula>0</formula>
    </cfRule>
    <cfRule type="cellIs" dxfId="18258" priority="1260" operator="lessThan">
      <formula>-105575</formula>
    </cfRule>
  </conditionalFormatting>
  <conditionalFormatting sqref="BB251:BB253">
    <cfRule type="cellIs" dxfId="18257" priority="1257" operator="lessThan">
      <formula>0</formula>
    </cfRule>
    <cfRule type="cellIs" dxfId="18256" priority="1258" operator="lessThan">
      <formula>-105575</formula>
    </cfRule>
  </conditionalFormatting>
  <conditionalFormatting sqref="BB251:BB253">
    <cfRule type="cellIs" dxfId="18255" priority="1255" operator="lessThan">
      <formula>0</formula>
    </cfRule>
    <cfRule type="cellIs" dxfId="18254" priority="1256" operator="lessThan">
      <formula>-105575</formula>
    </cfRule>
  </conditionalFormatting>
  <conditionalFormatting sqref="BB255:BB257">
    <cfRule type="cellIs" dxfId="18253" priority="1253" operator="lessThan">
      <formula>0</formula>
    </cfRule>
    <cfRule type="cellIs" dxfId="18252" priority="1254" operator="lessThan">
      <formula>-105575</formula>
    </cfRule>
  </conditionalFormatting>
  <conditionalFormatting sqref="BB255:BB257">
    <cfRule type="cellIs" dxfId="18251" priority="1251" operator="lessThan">
      <formula>0</formula>
    </cfRule>
    <cfRule type="cellIs" dxfId="18250" priority="1252" operator="lessThan">
      <formula>-105575</formula>
    </cfRule>
  </conditionalFormatting>
  <conditionalFormatting sqref="BB255:BB257">
    <cfRule type="cellIs" dxfId="18249" priority="1249" operator="lessThan">
      <formula>0</formula>
    </cfRule>
    <cfRule type="cellIs" dxfId="18248" priority="1250" operator="lessThan">
      <formula>-105575</formula>
    </cfRule>
  </conditionalFormatting>
  <conditionalFormatting sqref="BB255:BB257">
    <cfRule type="cellIs" dxfId="18247" priority="1247" operator="lessThan">
      <formula>0</formula>
    </cfRule>
    <cfRule type="cellIs" dxfId="18246" priority="1248" operator="lessThan">
      <formula>-105575</formula>
    </cfRule>
  </conditionalFormatting>
  <conditionalFormatting sqref="BB255:BB257">
    <cfRule type="cellIs" dxfId="18245" priority="1245" operator="lessThan">
      <formula>0</formula>
    </cfRule>
    <cfRule type="cellIs" dxfId="18244" priority="1246" operator="lessThan">
      <formula>-105575</formula>
    </cfRule>
  </conditionalFormatting>
  <conditionalFormatting sqref="BB255:BB257">
    <cfRule type="cellIs" dxfId="18243" priority="1243" operator="lessThan">
      <formula>0</formula>
    </cfRule>
    <cfRule type="cellIs" dxfId="18242" priority="1244" operator="lessThan">
      <formula>-105575</formula>
    </cfRule>
  </conditionalFormatting>
  <conditionalFormatting sqref="BB255:BB257">
    <cfRule type="cellIs" dxfId="18241" priority="1241" operator="lessThan">
      <formula>0</formula>
    </cfRule>
    <cfRule type="cellIs" dxfId="18240" priority="1242" operator="lessThan">
      <formula>-105575</formula>
    </cfRule>
  </conditionalFormatting>
  <conditionalFormatting sqref="BB255:BB257">
    <cfRule type="cellIs" dxfId="18239" priority="1239" operator="lessThan">
      <formula>0</formula>
    </cfRule>
    <cfRule type="cellIs" dxfId="18238" priority="1240" operator="lessThan">
      <formula>-105575</formula>
    </cfRule>
  </conditionalFormatting>
  <conditionalFormatting sqref="BB255:BB257">
    <cfRule type="cellIs" dxfId="18237" priority="1237" operator="lessThan">
      <formula>0</formula>
    </cfRule>
    <cfRule type="cellIs" dxfId="18236" priority="1238" operator="lessThan">
      <formula>-105575</formula>
    </cfRule>
  </conditionalFormatting>
  <conditionalFormatting sqref="BB260:BB262">
    <cfRule type="cellIs" dxfId="18235" priority="1235" operator="lessThan">
      <formula>0</formula>
    </cfRule>
    <cfRule type="cellIs" dxfId="18234" priority="1236" operator="lessThan">
      <formula>-105575</formula>
    </cfRule>
  </conditionalFormatting>
  <conditionalFormatting sqref="BB260:BB262">
    <cfRule type="cellIs" dxfId="18233" priority="1233" operator="lessThan">
      <formula>0</formula>
    </cfRule>
    <cfRule type="cellIs" dxfId="18232" priority="1234" operator="lessThan">
      <formula>-105575</formula>
    </cfRule>
  </conditionalFormatting>
  <conditionalFormatting sqref="BB260:BB262">
    <cfRule type="cellIs" dxfId="18231" priority="1231" operator="lessThan">
      <formula>0</formula>
    </cfRule>
    <cfRule type="cellIs" dxfId="18230" priority="1232" operator="lessThan">
      <formula>-105575</formula>
    </cfRule>
  </conditionalFormatting>
  <conditionalFormatting sqref="BB260:BB262">
    <cfRule type="cellIs" dxfId="18229" priority="1229" operator="lessThan">
      <formula>0</formula>
    </cfRule>
    <cfRule type="cellIs" dxfId="18228" priority="1230" operator="lessThan">
      <formula>-105575</formula>
    </cfRule>
  </conditionalFormatting>
  <conditionalFormatting sqref="BB260:BB262">
    <cfRule type="cellIs" dxfId="18227" priority="1227" operator="lessThan">
      <formula>0</formula>
    </cfRule>
    <cfRule type="cellIs" dxfId="18226" priority="1228" operator="lessThan">
      <formula>-105575</formula>
    </cfRule>
  </conditionalFormatting>
  <conditionalFormatting sqref="BB260:BB262">
    <cfRule type="cellIs" dxfId="18225" priority="1225" operator="lessThan">
      <formula>0</formula>
    </cfRule>
    <cfRule type="cellIs" dxfId="18224" priority="1226" operator="lessThan">
      <formula>-105575</formula>
    </cfRule>
  </conditionalFormatting>
  <conditionalFormatting sqref="BB260:BB262">
    <cfRule type="cellIs" dxfId="18223" priority="1223" operator="lessThan">
      <formula>0</formula>
    </cfRule>
    <cfRule type="cellIs" dxfId="18222" priority="1224" operator="lessThan">
      <formula>-105575</formula>
    </cfRule>
  </conditionalFormatting>
  <conditionalFormatting sqref="BB260:BB262">
    <cfRule type="cellIs" dxfId="18221" priority="1221" operator="lessThan">
      <formula>0</formula>
    </cfRule>
    <cfRule type="cellIs" dxfId="18220" priority="1222" operator="lessThan">
      <formula>-105575</formula>
    </cfRule>
  </conditionalFormatting>
  <conditionalFormatting sqref="BB260:BB262">
    <cfRule type="cellIs" dxfId="18219" priority="1219" operator="lessThan">
      <formula>0</formula>
    </cfRule>
    <cfRule type="cellIs" dxfId="18218" priority="1220" operator="lessThan">
      <formula>-105575</formula>
    </cfRule>
  </conditionalFormatting>
  <conditionalFormatting sqref="BB264:BB267">
    <cfRule type="cellIs" dxfId="18217" priority="1217" operator="lessThan">
      <formula>0</formula>
    </cfRule>
    <cfRule type="cellIs" dxfId="18216" priority="1218" operator="lessThan">
      <formula>-105575</formula>
    </cfRule>
  </conditionalFormatting>
  <conditionalFormatting sqref="BB264:BB267">
    <cfRule type="cellIs" dxfId="18215" priority="1215" operator="lessThan">
      <formula>0</formula>
    </cfRule>
    <cfRule type="cellIs" dxfId="18214" priority="1216" operator="lessThan">
      <formula>-105575</formula>
    </cfRule>
  </conditionalFormatting>
  <conditionalFormatting sqref="BB264:BB267">
    <cfRule type="cellIs" dxfId="18213" priority="1213" operator="lessThan">
      <formula>0</formula>
    </cfRule>
    <cfRule type="cellIs" dxfId="18212" priority="1214" operator="lessThan">
      <formula>-105575</formula>
    </cfRule>
  </conditionalFormatting>
  <conditionalFormatting sqref="BB264:BB267">
    <cfRule type="cellIs" dxfId="18211" priority="1211" operator="lessThan">
      <formula>0</formula>
    </cfRule>
    <cfRule type="cellIs" dxfId="18210" priority="1212" operator="lessThan">
      <formula>-105575</formula>
    </cfRule>
  </conditionalFormatting>
  <conditionalFormatting sqref="BB264:BB267">
    <cfRule type="cellIs" dxfId="18209" priority="1209" operator="lessThan">
      <formula>0</formula>
    </cfRule>
    <cfRule type="cellIs" dxfId="18208" priority="1210" operator="lessThan">
      <formula>-105575</formula>
    </cfRule>
  </conditionalFormatting>
  <conditionalFormatting sqref="BB264:BB267">
    <cfRule type="cellIs" dxfId="18207" priority="1207" operator="lessThan">
      <formula>0</formula>
    </cfRule>
    <cfRule type="cellIs" dxfId="18206" priority="1208" operator="lessThan">
      <formula>-105575</formula>
    </cfRule>
  </conditionalFormatting>
  <conditionalFormatting sqref="BB264:BB267">
    <cfRule type="cellIs" dxfId="18205" priority="1205" operator="lessThan">
      <formula>0</formula>
    </cfRule>
    <cfRule type="cellIs" dxfId="18204" priority="1206" operator="lessThan">
      <formula>-105575</formula>
    </cfRule>
  </conditionalFormatting>
  <conditionalFormatting sqref="BB264:BB267">
    <cfRule type="cellIs" dxfId="18203" priority="1203" operator="lessThan">
      <formula>0</formula>
    </cfRule>
    <cfRule type="cellIs" dxfId="18202" priority="1204" operator="lessThan">
      <formula>-105575</formula>
    </cfRule>
  </conditionalFormatting>
  <conditionalFormatting sqref="BB264:BB267">
    <cfRule type="cellIs" dxfId="18201" priority="1201" operator="lessThan">
      <formula>0</formula>
    </cfRule>
    <cfRule type="cellIs" dxfId="18200" priority="1202" operator="lessThan">
      <formula>-105575</formula>
    </cfRule>
  </conditionalFormatting>
  <conditionalFormatting sqref="BB270:BB272">
    <cfRule type="cellIs" dxfId="18199" priority="1199" operator="lessThan">
      <formula>0</formula>
    </cfRule>
    <cfRule type="cellIs" dxfId="18198" priority="1200" operator="lessThan">
      <formula>-105575</formula>
    </cfRule>
  </conditionalFormatting>
  <conditionalFormatting sqref="BB270:BB272">
    <cfRule type="cellIs" dxfId="18197" priority="1197" operator="lessThan">
      <formula>0</formula>
    </cfRule>
    <cfRule type="cellIs" dxfId="18196" priority="1198" operator="lessThan">
      <formula>-105575</formula>
    </cfRule>
  </conditionalFormatting>
  <conditionalFormatting sqref="BB270:BB272">
    <cfRule type="cellIs" dxfId="18195" priority="1195" operator="lessThan">
      <formula>0</formula>
    </cfRule>
    <cfRule type="cellIs" dxfId="18194" priority="1196" operator="lessThan">
      <formula>-105575</formula>
    </cfRule>
  </conditionalFormatting>
  <conditionalFormatting sqref="BB270:BB272">
    <cfRule type="cellIs" dxfId="18193" priority="1193" operator="lessThan">
      <formula>0</formula>
    </cfRule>
    <cfRule type="cellIs" dxfId="18192" priority="1194" operator="lessThan">
      <formula>-105575</formula>
    </cfRule>
  </conditionalFormatting>
  <conditionalFormatting sqref="BB270:BB272">
    <cfRule type="cellIs" dxfId="18191" priority="1191" operator="lessThan">
      <formula>0</formula>
    </cfRule>
    <cfRule type="cellIs" dxfId="18190" priority="1192" operator="lessThan">
      <formula>-105575</formula>
    </cfRule>
  </conditionalFormatting>
  <conditionalFormatting sqref="BB270:BB272">
    <cfRule type="cellIs" dxfId="18189" priority="1189" operator="lessThan">
      <formula>0</formula>
    </cfRule>
    <cfRule type="cellIs" dxfId="18188" priority="1190" operator="lessThan">
      <formula>-105575</formula>
    </cfRule>
  </conditionalFormatting>
  <conditionalFormatting sqref="BB270:BB272">
    <cfRule type="cellIs" dxfId="18187" priority="1187" operator="lessThan">
      <formula>0</formula>
    </cfRule>
    <cfRule type="cellIs" dxfId="18186" priority="1188" operator="lessThan">
      <formula>-105575</formula>
    </cfRule>
  </conditionalFormatting>
  <conditionalFormatting sqref="BB270:BB272">
    <cfRule type="cellIs" dxfId="18185" priority="1185" operator="lessThan">
      <formula>0</formula>
    </cfRule>
    <cfRule type="cellIs" dxfId="18184" priority="1186" operator="lessThan">
      <formula>-105575</formula>
    </cfRule>
  </conditionalFormatting>
  <conditionalFormatting sqref="BB270:BB272">
    <cfRule type="cellIs" dxfId="18183" priority="1183" operator="lessThan">
      <formula>0</formula>
    </cfRule>
    <cfRule type="cellIs" dxfId="18182" priority="1184" operator="lessThan">
      <formula>-105575</formula>
    </cfRule>
  </conditionalFormatting>
  <conditionalFormatting sqref="BB274:BB275">
    <cfRule type="cellIs" dxfId="18181" priority="1181" operator="lessThan">
      <formula>0</formula>
    </cfRule>
    <cfRule type="cellIs" dxfId="18180" priority="1182" operator="lessThan">
      <formula>-105575</formula>
    </cfRule>
  </conditionalFormatting>
  <conditionalFormatting sqref="BB274:BB275">
    <cfRule type="cellIs" dxfId="18179" priority="1179" operator="lessThan">
      <formula>0</formula>
    </cfRule>
    <cfRule type="cellIs" dxfId="18178" priority="1180" operator="lessThan">
      <formula>-105575</formula>
    </cfRule>
  </conditionalFormatting>
  <conditionalFormatting sqref="BB274:BB275">
    <cfRule type="cellIs" dxfId="18177" priority="1177" operator="lessThan">
      <formula>0</formula>
    </cfRule>
    <cfRule type="cellIs" dxfId="18176" priority="1178" operator="lessThan">
      <formula>-105575</formula>
    </cfRule>
  </conditionalFormatting>
  <conditionalFormatting sqref="BB274:BB275">
    <cfRule type="cellIs" dxfId="18175" priority="1175" operator="lessThan">
      <formula>0</formula>
    </cfRule>
    <cfRule type="cellIs" dxfId="18174" priority="1176" operator="lessThan">
      <formula>-105575</formula>
    </cfRule>
  </conditionalFormatting>
  <conditionalFormatting sqref="BB274:BB275">
    <cfRule type="cellIs" dxfId="18173" priority="1173" operator="lessThan">
      <formula>0</formula>
    </cfRule>
    <cfRule type="cellIs" dxfId="18172" priority="1174" operator="lessThan">
      <formula>-105575</formula>
    </cfRule>
  </conditionalFormatting>
  <conditionalFormatting sqref="BB274:BB275">
    <cfRule type="cellIs" dxfId="18171" priority="1171" operator="lessThan">
      <formula>0</formula>
    </cfRule>
    <cfRule type="cellIs" dxfId="18170" priority="1172" operator="lessThan">
      <formula>-105575</formula>
    </cfRule>
  </conditionalFormatting>
  <conditionalFormatting sqref="BB274:BB275">
    <cfRule type="cellIs" dxfId="18169" priority="1169" operator="lessThan">
      <formula>0</formula>
    </cfRule>
    <cfRule type="cellIs" dxfId="18168" priority="1170" operator="lessThan">
      <formula>-105575</formula>
    </cfRule>
  </conditionalFormatting>
  <conditionalFormatting sqref="BB274:BB275">
    <cfRule type="cellIs" dxfId="18167" priority="1167" operator="lessThan">
      <formula>0</formula>
    </cfRule>
    <cfRule type="cellIs" dxfId="18166" priority="1168" operator="lessThan">
      <formula>-105575</formula>
    </cfRule>
  </conditionalFormatting>
  <conditionalFormatting sqref="BB274:BB275">
    <cfRule type="cellIs" dxfId="18165" priority="1165" operator="lessThan">
      <formula>0</formula>
    </cfRule>
    <cfRule type="cellIs" dxfId="18164" priority="1166" operator="lessThan">
      <formula>-105575</formula>
    </cfRule>
  </conditionalFormatting>
  <conditionalFormatting sqref="BB278:BB282">
    <cfRule type="cellIs" dxfId="18163" priority="1163" operator="lessThan">
      <formula>0</formula>
    </cfRule>
    <cfRule type="cellIs" dxfId="18162" priority="1164" operator="lessThan">
      <formula>-105575</formula>
    </cfRule>
  </conditionalFormatting>
  <conditionalFormatting sqref="BB278:BB282">
    <cfRule type="cellIs" dxfId="18161" priority="1161" operator="lessThan">
      <formula>0</formula>
    </cfRule>
    <cfRule type="cellIs" dxfId="18160" priority="1162" operator="lessThan">
      <formula>-105575</formula>
    </cfRule>
  </conditionalFormatting>
  <conditionalFormatting sqref="BB278:BB282">
    <cfRule type="cellIs" dxfId="18159" priority="1159" operator="lessThan">
      <formula>0</formula>
    </cfRule>
    <cfRule type="cellIs" dxfId="18158" priority="1160" operator="lessThan">
      <formula>-105575</formula>
    </cfRule>
  </conditionalFormatting>
  <conditionalFormatting sqref="BB278:BB282">
    <cfRule type="cellIs" dxfId="18157" priority="1157" operator="lessThan">
      <formula>0</formula>
    </cfRule>
    <cfRule type="cellIs" dxfId="18156" priority="1158" operator="lessThan">
      <formula>-105575</formula>
    </cfRule>
  </conditionalFormatting>
  <conditionalFormatting sqref="BB278:BB282">
    <cfRule type="cellIs" dxfId="18155" priority="1155" operator="lessThan">
      <formula>0</formula>
    </cfRule>
    <cfRule type="cellIs" dxfId="18154" priority="1156" operator="lessThan">
      <formula>-105575</formula>
    </cfRule>
  </conditionalFormatting>
  <conditionalFormatting sqref="BB278:BB282">
    <cfRule type="cellIs" dxfId="18153" priority="1153" operator="lessThan">
      <formula>0</formula>
    </cfRule>
    <cfRule type="cellIs" dxfId="18152" priority="1154" operator="lessThan">
      <formula>-105575</formula>
    </cfRule>
  </conditionalFormatting>
  <conditionalFormatting sqref="BB278:BB282">
    <cfRule type="cellIs" dxfId="18151" priority="1151" operator="lessThan">
      <formula>0</formula>
    </cfRule>
    <cfRule type="cellIs" dxfId="18150" priority="1152" operator="lessThan">
      <formula>-105575</formula>
    </cfRule>
  </conditionalFormatting>
  <conditionalFormatting sqref="BB278:BB282">
    <cfRule type="cellIs" dxfId="18149" priority="1149" operator="lessThan">
      <formula>0</formula>
    </cfRule>
    <cfRule type="cellIs" dxfId="18148" priority="1150" operator="lessThan">
      <formula>-105575</formula>
    </cfRule>
  </conditionalFormatting>
  <conditionalFormatting sqref="BB278:BB282">
    <cfRule type="cellIs" dxfId="18147" priority="1147" operator="lessThan">
      <formula>0</formula>
    </cfRule>
    <cfRule type="cellIs" dxfId="18146" priority="1148" operator="lessThan">
      <formula>-105575</formula>
    </cfRule>
  </conditionalFormatting>
  <conditionalFormatting sqref="BB285:BB288">
    <cfRule type="cellIs" dxfId="18145" priority="1145" operator="lessThan">
      <formula>0</formula>
    </cfRule>
    <cfRule type="cellIs" dxfId="18144" priority="1146" operator="lessThan">
      <formula>-105575</formula>
    </cfRule>
  </conditionalFormatting>
  <conditionalFormatting sqref="BB285:BB288">
    <cfRule type="cellIs" dxfId="18143" priority="1143" operator="lessThan">
      <formula>0</formula>
    </cfRule>
    <cfRule type="cellIs" dxfId="18142" priority="1144" operator="lessThan">
      <formula>-105575</formula>
    </cfRule>
  </conditionalFormatting>
  <conditionalFormatting sqref="BB285:BB288">
    <cfRule type="cellIs" dxfId="18141" priority="1141" operator="lessThan">
      <formula>0</formula>
    </cfRule>
    <cfRule type="cellIs" dxfId="18140" priority="1142" operator="lessThan">
      <formula>-105575</formula>
    </cfRule>
  </conditionalFormatting>
  <conditionalFormatting sqref="BB285:BB288">
    <cfRule type="cellIs" dxfId="18139" priority="1139" operator="lessThan">
      <formula>0</formula>
    </cfRule>
    <cfRule type="cellIs" dxfId="18138" priority="1140" operator="lessThan">
      <formula>-105575</formula>
    </cfRule>
  </conditionalFormatting>
  <conditionalFormatting sqref="BB285:BB288">
    <cfRule type="cellIs" dxfId="18137" priority="1137" operator="lessThan">
      <formula>0</formula>
    </cfRule>
    <cfRule type="cellIs" dxfId="18136" priority="1138" operator="lessThan">
      <formula>-105575</formula>
    </cfRule>
  </conditionalFormatting>
  <conditionalFormatting sqref="BB285:BB288">
    <cfRule type="cellIs" dxfId="18135" priority="1135" operator="lessThan">
      <formula>0</formula>
    </cfRule>
    <cfRule type="cellIs" dxfId="18134" priority="1136" operator="lessThan">
      <formula>-105575</formula>
    </cfRule>
  </conditionalFormatting>
  <conditionalFormatting sqref="BB285:BB288">
    <cfRule type="cellIs" dxfId="18133" priority="1133" operator="lessThan">
      <formula>0</formula>
    </cfRule>
    <cfRule type="cellIs" dxfId="18132" priority="1134" operator="lessThan">
      <formula>-105575</formula>
    </cfRule>
  </conditionalFormatting>
  <conditionalFormatting sqref="BB285:BB288">
    <cfRule type="cellIs" dxfId="18131" priority="1131" operator="lessThan">
      <formula>0</formula>
    </cfRule>
    <cfRule type="cellIs" dxfId="18130" priority="1132" operator="lessThan">
      <formula>-105575</formula>
    </cfRule>
  </conditionalFormatting>
  <conditionalFormatting sqref="BB285:BB288">
    <cfRule type="cellIs" dxfId="18129" priority="1129" operator="lessThan">
      <formula>0</formula>
    </cfRule>
    <cfRule type="cellIs" dxfId="18128" priority="1130" operator="lessThan">
      <formula>-105575</formula>
    </cfRule>
  </conditionalFormatting>
  <conditionalFormatting sqref="BB203 BB220:BB221 BB235:BB243 BB231:BB233 BB212:BB213 BB225:BB226">
    <cfRule type="cellIs" dxfId="18127" priority="1127" operator="lessThan">
      <formula>0</formula>
    </cfRule>
    <cfRule type="cellIs" dxfId="18126" priority="1128" operator="lessThan">
      <formula>-105575</formula>
    </cfRule>
  </conditionalFormatting>
  <conditionalFormatting sqref="BB220 BB212:BB213 BB235:BB238 BB240:BB243 BB225:BB226 BB231:BB233">
    <cfRule type="cellIs" dxfId="18125" priority="1125" operator="lessThan">
      <formula>0</formula>
    </cfRule>
    <cfRule type="cellIs" dxfId="18124" priority="1126" operator="lessThan">
      <formula>-105575</formula>
    </cfRule>
  </conditionalFormatting>
  <conditionalFormatting sqref="BB220:BB221 BB243 BB226 BB231:BB236 BB238:BB241 BB203 BB213">
    <cfRule type="cellIs" dxfId="18123" priority="1123" operator="lessThan">
      <formula>0</formula>
    </cfRule>
    <cfRule type="cellIs" dxfId="18122" priority="1124" operator="lessThan">
      <formula>-105575</formula>
    </cfRule>
  </conditionalFormatting>
  <conditionalFormatting sqref="BB235:BB243 BB231:BB233 BB220 BB212:BB213 BB225:BB226">
    <cfRule type="cellIs" dxfId="18121" priority="1121" operator="lessThan">
      <formula>0</formula>
    </cfRule>
    <cfRule type="cellIs" dxfId="18120" priority="1122" operator="lessThan">
      <formula>-105575</formula>
    </cfRule>
  </conditionalFormatting>
  <conditionalFormatting sqref="BB220:BB221 BB237:BB243 BB203 BB231:BB235 BB212:BB213 BB225:BB226">
    <cfRule type="cellIs" dxfId="18119" priority="1119" operator="lessThan">
      <formula>0</formula>
    </cfRule>
    <cfRule type="cellIs" dxfId="18118" priority="1120" operator="lessThan">
      <formula>-105575</formula>
    </cfRule>
  </conditionalFormatting>
  <conditionalFormatting sqref="BB220:BB221 BB237:BB240 BB242:BB243 BB225:BB226 BB231:BB235">
    <cfRule type="cellIs" dxfId="18117" priority="1117" operator="lessThan">
      <formula>0</formula>
    </cfRule>
    <cfRule type="cellIs" dxfId="18116" priority="1118" operator="lessThan">
      <formula>-105575</formula>
    </cfRule>
  </conditionalFormatting>
  <conditionalFormatting sqref="BB212 BB231 BB233:BB238 BB240:BB243 BB225">
    <cfRule type="cellIs" dxfId="18115" priority="1115" operator="lessThan">
      <formula>0</formula>
    </cfRule>
    <cfRule type="cellIs" dxfId="18114" priority="1116" operator="lessThan">
      <formula>-105575</formula>
    </cfRule>
  </conditionalFormatting>
  <conditionalFormatting sqref="BB237:BB243 BB231:BB235 BB220:BB221 BB225:BB226">
    <cfRule type="cellIs" dxfId="18113" priority="1113" operator="lessThan">
      <formula>0</formula>
    </cfRule>
    <cfRule type="cellIs" dxfId="18112" priority="1114" operator="lessThan">
      <formula>-105575</formula>
    </cfRule>
  </conditionalFormatting>
  <conditionalFormatting sqref="BB233:BB237 BB231 BB239:BB243">
    <cfRule type="cellIs" dxfId="18111" priority="1111" operator="lessThan">
      <formula>0</formula>
    </cfRule>
    <cfRule type="cellIs" dxfId="18110" priority="1112" operator="lessThan">
      <formula>-105575</formula>
    </cfRule>
  </conditionalFormatting>
  <conditionalFormatting sqref="BB233:BB237 BB231 BB239:BB243">
    <cfRule type="cellIs" dxfId="18109" priority="1109" operator="lessThan">
      <formula>0</formula>
    </cfRule>
    <cfRule type="cellIs" dxfId="18108" priority="1110" operator="lessThan">
      <formula>-105575</formula>
    </cfRule>
  </conditionalFormatting>
  <conditionalFormatting sqref="BB119:BB128 BB106:BB117 BB101:BB104 BB80:BB98">
    <cfRule type="cellIs" dxfId="18107" priority="1107" operator="lessThan">
      <formula>0</formula>
    </cfRule>
    <cfRule type="cellIs" dxfId="18106" priority="1108" operator="lessThan">
      <formula>-105575</formula>
    </cfRule>
  </conditionalFormatting>
  <conditionalFormatting sqref="BB130 BB132 BB134">
    <cfRule type="cellIs" dxfId="18105" priority="1105" operator="lessThan">
      <formula>0</formula>
    </cfRule>
    <cfRule type="cellIs" dxfId="18104" priority="1106" operator="lessThan">
      <formula>-105575</formula>
    </cfRule>
  </conditionalFormatting>
  <conditionalFormatting sqref="BB130 BB132 BB134">
    <cfRule type="cellIs" dxfId="18103" priority="1103" operator="lessThan">
      <formula>0</formula>
    </cfRule>
    <cfRule type="cellIs" dxfId="18102" priority="1104" operator="lessThan">
      <formula>-105575</formula>
    </cfRule>
  </conditionalFormatting>
  <conditionalFormatting sqref="BB129 BB131 BB133 BB135">
    <cfRule type="cellIs" dxfId="18101" priority="1101" operator="lessThan">
      <formula>0</formula>
    </cfRule>
    <cfRule type="cellIs" dxfId="18100" priority="1102" operator="lessThan">
      <formula>-105575</formula>
    </cfRule>
  </conditionalFormatting>
  <conditionalFormatting sqref="BB140 BB145 BB142:BB143 BB137:BB138">
    <cfRule type="cellIs" dxfId="18099" priority="1099" operator="lessThan">
      <formula>0</formula>
    </cfRule>
    <cfRule type="cellIs" dxfId="18098" priority="1100" operator="lessThan">
      <formula>-105575</formula>
    </cfRule>
  </conditionalFormatting>
  <conditionalFormatting sqref="BB149">
    <cfRule type="cellIs" dxfId="18097" priority="1097" operator="lessThan">
      <formula>0</formula>
    </cfRule>
    <cfRule type="cellIs" dxfId="18096" priority="1098" operator="lessThan">
      <formula>-105575</formula>
    </cfRule>
  </conditionalFormatting>
  <conditionalFormatting sqref="BB129:BB138 BB140:BB149">
    <cfRule type="cellIs" dxfId="18095" priority="1095" operator="lessThan">
      <formula>0</formula>
    </cfRule>
    <cfRule type="cellIs" dxfId="18094" priority="1096" operator="lessThan">
      <formula>-105575</formula>
    </cfRule>
  </conditionalFormatting>
  <conditionalFormatting sqref="BB94:BB98 BB86:BB87 BB89:BB91 BB141:BB149 BB124:BB133 BB107:BB110 BB112:BB117 BB119:BB122 BB135:BB138 BB101:BB104 BB80:BB84">
    <cfRule type="cellIs" dxfId="18093" priority="1093" operator="lessThan">
      <formula>0</formula>
    </cfRule>
    <cfRule type="cellIs" dxfId="18092" priority="1094" operator="lessThan">
      <formula>-105575</formula>
    </cfRule>
  </conditionalFormatting>
  <conditionalFormatting sqref="BB129 BB131 BB133 BB135">
    <cfRule type="cellIs" dxfId="18091" priority="1091" operator="lessThan">
      <formula>0</formula>
    </cfRule>
    <cfRule type="cellIs" dxfId="18090" priority="1092" operator="lessThan">
      <formula>-105575</formula>
    </cfRule>
  </conditionalFormatting>
  <conditionalFormatting sqref="BB146 BB144 BB141">
    <cfRule type="cellIs" dxfId="18089" priority="1089" operator="lessThan">
      <formula>0</formula>
    </cfRule>
    <cfRule type="cellIs" dxfId="18088" priority="1090" operator="lessThan">
      <formula>-105575</formula>
    </cfRule>
  </conditionalFormatting>
  <conditionalFormatting sqref="BB146 BB144 BB141">
    <cfRule type="cellIs" dxfId="18087" priority="1087" operator="lessThan">
      <formula>0</formula>
    </cfRule>
    <cfRule type="cellIs" dxfId="18086" priority="1088" operator="lessThan">
      <formula>-105575</formula>
    </cfRule>
  </conditionalFormatting>
  <conditionalFormatting sqref="BB140 BB145 BB142:BB143 BB137:BB138">
    <cfRule type="cellIs" dxfId="18085" priority="1085" operator="lessThan">
      <formula>0</formula>
    </cfRule>
    <cfRule type="cellIs" dxfId="18084" priority="1086" operator="lessThan">
      <formula>-105575</formula>
    </cfRule>
  </conditionalFormatting>
  <conditionalFormatting sqref="BB149">
    <cfRule type="cellIs" dxfId="18083" priority="1083" operator="lessThan">
      <formula>0</formula>
    </cfRule>
    <cfRule type="cellIs" dxfId="18082" priority="1084" operator="lessThan">
      <formula>-105575</formula>
    </cfRule>
  </conditionalFormatting>
  <conditionalFormatting sqref="BB94:BB98 BB86:BB87 BB89:BB91 BB141:BB149 BB124:BB133 BB107:BB110 BB112:BB117 BB119:BB122 BB135:BB138 BB101:BB104 BB80:BB84">
    <cfRule type="cellIs" dxfId="18081" priority="1081" operator="lessThan">
      <formula>0</formula>
    </cfRule>
    <cfRule type="cellIs" dxfId="1808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079" priority="1079" operator="lessThan">
      <formula>0</formula>
    </cfRule>
    <cfRule type="cellIs" dxfId="18078" priority="1080" operator="lessThan">
      <formula>-105575</formula>
    </cfRule>
  </conditionalFormatting>
  <conditionalFormatting sqref="BB41">
    <cfRule type="cellIs" dxfId="18077" priority="1077" operator="lessThan">
      <formula>0</formula>
    </cfRule>
    <cfRule type="cellIs" dxfId="18076" priority="1078" operator="lessThan">
      <formula>-105575</formula>
    </cfRule>
  </conditionalFormatting>
  <conditionalFormatting sqref="BB152:BB155">
    <cfRule type="cellIs" dxfId="18075" priority="1075" operator="lessThan">
      <formula>0</formula>
    </cfRule>
    <cfRule type="cellIs" dxfId="18074" priority="1076" operator="lessThan">
      <formula>-105575</formula>
    </cfRule>
  </conditionalFormatting>
  <conditionalFormatting sqref="BB152:BB155">
    <cfRule type="cellIs" dxfId="18073" priority="1073" operator="lessThan">
      <formula>0</formula>
    </cfRule>
    <cfRule type="cellIs" dxfId="18072" priority="1074" operator="lessThan">
      <formula>-105575</formula>
    </cfRule>
  </conditionalFormatting>
  <conditionalFormatting sqref="BB152:BB155">
    <cfRule type="cellIs" dxfId="18071" priority="1071" operator="lessThan">
      <formula>0</formula>
    </cfRule>
    <cfRule type="cellIs" dxfId="18070" priority="1072" operator="lessThan">
      <formula>-105575</formula>
    </cfRule>
  </conditionalFormatting>
  <conditionalFormatting sqref="BB157:BB158">
    <cfRule type="cellIs" dxfId="18069" priority="1069" operator="lessThan">
      <formula>0</formula>
    </cfRule>
    <cfRule type="cellIs" dxfId="18068" priority="1070" operator="lessThan">
      <formula>-105575</formula>
    </cfRule>
  </conditionalFormatting>
  <conditionalFormatting sqref="BB157:BB158">
    <cfRule type="cellIs" dxfId="18067" priority="1067" operator="lessThan">
      <formula>0</formula>
    </cfRule>
    <cfRule type="cellIs" dxfId="18066" priority="1068" operator="lessThan">
      <formula>-105575</formula>
    </cfRule>
  </conditionalFormatting>
  <conditionalFormatting sqref="BB157:BB158">
    <cfRule type="cellIs" dxfId="18065" priority="1065" operator="lessThan">
      <formula>0</formula>
    </cfRule>
    <cfRule type="cellIs" dxfId="18064" priority="1066" operator="lessThan">
      <formula>-105575</formula>
    </cfRule>
  </conditionalFormatting>
  <conditionalFormatting sqref="BB160:BB161">
    <cfRule type="cellIs" dxfId="18063" priority="1063" operator="lessThan">
      <formula>0</formula>
    </cfRule>
    <cfRule type="cellIs" dxfId="18062" priority="1064" operator="lessThan">
      <formula>-105575</formula>
    </cfRule>
  </conditionalFormatting>
  <conditionalFormatting sqref="BB160:BB161">
    <cfRule type="cellIs" dxfId="18061" priority="1061" operator="lessThan">
      <formula>0</formula>
    </cfRule>
    <cfRule type="cellIs" dxfId="18060" priority="1062" operator="lessThan">
      <formula>-105575</formula>
    </cfRule>
  </conditionalFormatting>
  <conditionalFormatting sqref="BB160:BB161">
    <cfRule type="cellIs" dxfId="18059" priority="1059" operator="lessThan">
      <formula>0</formula>
    </cfRule>
    <cfRule type="cellIs" dxfId="18058" priority="1060" operator="lessThan">
      <formula>-105575</formula>
    </cfRule>
  </conditionalFormatting>
  <conditionalFormatting sqref="BB164:BB167">
    <cfRule type="cellIs" dxfId="18057" priority="1057" operator="lessThan">
      <formula>0</formula>
    </cfRule>
    <cfRule type="cellIs" dxfId="18056" priority="1058" operator="lessThan">
      <formula>-105575</formula>
    </cfRule>
  </conditionalFormatting>
  <conditionalFormatting sqref="BB164:BB167">
    <cfRule type="cellIs" dxfId="18055" priority="1055" operator="lessThan">
      <formula>0</formula>
    </cfRule>
    <cfRule type="cellIs" dxfId="18054" priority="1056" operator="lessThan">
      <formula>-105575</formula>
    </cfRule>
  </conditionalFormatting>
  <conditionalFormatting sqref="BB164:BB167">
    <cfRule type="cellIs" dxfId="18053" priority="1053" operator="lessThan">
      <formula>0</formula>
    </cfRule>
    <cfRule type="cellIs" dxfId="18052" priority="1054" operator="lessThan">
      <formula>-105575</formula>
    </cfRule>
  </conditionalFormatting>
  <conditionalFormatting sqref="BB169:BB177">
    <cfRule type="cellIs" dxfId="18051" priority="1051" operator="lessThan">
      <formula>0</formula>
    </cfRule>
    <cfRule type="cellIs" dxfId="18050" priority="1052" operator="lessThan">
      <formula>-105575</formula>
    </cfRule>
  </conditionalFormatting>
  <conditionalFormatting sqref="BB169:BB177">
    <cfRule type="cellIs" dxfId="18049" priority="1049" operator="lessThan">
      <formula>0</formula>
    </cfRule>
    <cfRule type="cellIs" dxfId="18048" priority="1050" operator="lessThan">
      <formula>-105575</formula>
    </cfRule>
  </conditionalFormatting>
  <conditionalFormatting sqref="BB169:BB177">
    <cfRule type="cellIs" dxfId="18047" priority="1047" operator="lessThan">
      <formula>0</formula>
    </cfRule>
    <cfRule type="cellIs" dxfId="18046" priority="1048" operator="lessThan">
      <formula>-105575</formula>
    </cfRule>
  </conditionalFormatting>
  <conditionalFormatting sqref="BB179:BB180">
    <cfRule type="cellIs" dxfId="18045" priority="1045" operator="lessThan">
      <formula>0</formula>
    </cfRule>
    <cfRule type="cellIs" dxfId="18044" priority="1046" operator="lessThan">
      <formula>-105575</formula>
    </cfRule>
  </conditionalFormatting>
  <conditionalFormatting sqref="BB179:BB180">
    <cfRule type="cellIs" dxfId="18043" priority="1043" operator="lessThan">
      <formula>0</formula>
    </cfRule>
    <cfRule type="cellIs" dxfId="18042" priority="1044" operator="lessThan">
      <formula>-105575</formula>
    </cfRule>
  </conditionalFormatting>
  <conditionalFormatting sqref="BB179:BB180">
    <cfRule type="cellIs" dxfId="18041" priority="1041" operator="lessThan">
      <formula>0</formula>
    </cfRule>
    <cfRule type="cellIs" dxfId="18040" priority="1042" operator="lessThan">
      <formula>-105575</formula>
    </cfRule>
  </conditionalFormatting>
  <conditionalFormatting sqref="BB183:BB189">
    <cfRule type="cellIs" dxfId="18039" priority="1039" operator="lessThan">
      <formula>0</formula>
    </cfRule>
    <cfRule type="cellIs" dxfId="18038" priority="1040" operator="lessThan">
      <formula>-105575</formula>
    </cfRule>
  </conditionalFormatting>
  <conditionalFormatting sqref="BB183:BB189">
    <cfRule type="cellIs" dxfId="18037" priority="1037" operator="lessThan">
      <formula>0</formula>
    </cfRule>
    <cfRule type="cellIs" dxfId="18036" priority="1038" operator="lessThan">
      <formula>-105575</formula>
    </cfRule>
  </conditionalFormatting>
  <conditionalFormatting sqref="BB183:BB189">
    <cfRule type="cellIs" dxfId="18035" priority="1035" operator="lessThan">
      <formula>0</formula>
    </cfRule>
    <cfRule type="cellIs" dxfId="18034" priority="1036" operator="lessThan">
      <formula>-105575</formula>
    </cfRule>
  </conditionalFormatting>
  <conditionalFormatting sqref="BB191:BB192">
    <cfRule type="cellIs" dxfId="18033" priority="1033" operator="lessThan">
      <formula>0</formula>
    </cfRule>
    <cfRule type="cellIs" dxfId="18032" priority="1034" operator="lessThan">
      <formula>-105575</formula>
    </cfRule>
  </conditionalFormatting>
  <conditionalFormatting sqref="BB191:BB192">
    <cfRule type="cellIs" dxfId="18031" priority="1031" operator="lessThan">
      <formula>0</formula>
    </cfRule>
    <cfRule type="cellIs" dxfId="18030" priority="1032" operator="lessThan">
      <formula>-105575</formula>
    </cfRule>
  </conditionalFormatting>
  <conditionalFormatting sqref="BB191:BB192">
    <cfRule type="cellIs" dxfId="18029" priority="1029" operator="lessThan">
      <formula>0</formula>
    </cfRule>
    <cfRule type="cellIs" dxfId="18028" priority="1030" operator="lessThan">
      <formula>-105575</formula>
    </cfRule>
  </conditionalFormatting>
  <conditionalFormatting sqref="BB194:BB195">
    <cfRule type="cellIs" dxfId="18027" priority="1027" operator="lessThan">
      <formula>0</formula>
    </cfRule>
    <cfRule type="cellIs" dxfId="18026" priority="1028" operator="lessThan">
      <formula>-105575</formula>
    </cfRule>
  </conditionalFormatting>
  <conditionalFormatting sqref="BB194:BB195">
    <cfRule type="cellIs" dxfId="18025" priority="1025" operator="lessThan">
      <formula>0</formula>
    </cfRule>
    <cfRule type="cellIs" dxfId="18024" priority="1026" operator="lessThan">
      <formula>-105575</formula>
    </cfRule>
  </conditionalFormatting>
  <conditionalFormatting sqref="BB194:BB195">
    <cfRule type="cellIs" dxfId="18023" priority="1023" operator="lessThan">
      <formula>0</formula>
    </cfRule>
    <cfRule type="cellIs" dxfId="18022" priority="1024" operator="lessThan">
      <formula>-105575</formula>
    </cfRule>
  </conditionalFormatting>
  <conditionalFormatting sqref="BB199:BB202">
    <cfRule type="cellIs" dxfId="18021" priority="1021" operator="lessThan">
      <formula>0</formula>
    </cfRule>
    <cfRule type="cellIs" dxfId="18020" priority="1022" operator="lessThan">
      <formula>-105575</formula>
    </cfRule>
  </conditionalFormatting>
  <conditionalFormatting sqref="BB199:BB202">
    <cfRule type="cellIs" dxfId="18019" priority="1019" operator="lessThan">
      <formula>0</formula>
    </cfRule>
    <cfRule type="cellIs" dxfId="18018" priority="1020" operator="lessThan">
      <formula>-105575</formula>
    </cfRule>
  </conditionalFormatting>
  <conditionalFormatting sqref="BB199:BB202">
    <cfRule type="cellIs" dxfId="18017" priority="1017" operator="lessThan">
      <formula>0</formula>
    </cfRule>
    <cfRule type="cellIs" dxfId="18016" priority="1018" operator="lessThan">
      <formula>-105575</formula>
    </cfRule>
  </conditionalFormatting>
  <conditionalFormatting sqref="BB204:BB208">
    <cfRule type="cellIs" dxfId="18015" priority="1015" operator="lessThan">
      <formula>0</formula>
    </cfRule>
    <cfRule type="cellIs" dxfId="18014" priority="1016" operator="lessThan">
      <formula>-105575</formula>
    </cfRule>
  </conditionalFormatting>
  <conditionalFormatting sqref="BB204:BB208">
    <cfRule type="cellIs" dxfId="18013" priority="1013" operator="lessThan">
      <formula>0</formula>
    </cfRule>
    <cfRule type="cellIs" dxfId="18012" priority="1014" operator="lessThan">
      <formula>-105575</formula>
    </cfRule>
  </conditionalFormatting>
  <conditionalFormatting sqref="BB204:BB208">
    <cfRule type="cellIs" dxfId="18011" priority="1011" operator="lessThan">
      <formula>0</formula>
    </cfRule>
    <cfRule type="cellIs" dxfId="18010" priority="1012" operator="lessThan">
      <formula>-105575</formula>
    </cfRule>
  </conditionalFormatting>
  <conditionalFormatting sqref="BB210:BB211">
    <cfRule type="cellIs" dxfId="18009" priority="1009" operator="lessThan">
      <formula>0</formula>
    </cfRule>
    <cfRule type="cellIs" dxfId="18008" priority="1010" operator="lessThan">
      <formula>-105575</formula>
    </cfRule>
  </conditionalFormatting>
  <conditionalFormatting sqref="BB210:BB211">
    <cfRule type="cellIs" dxfId="18007" priority="1007" operator="lessThan">
      <formula>0</formula>
    </cfRule>
    <cfRule type="cellIs" dxfId="18006" priority="1008" operator="lessThan">
      <formula>-105575</formula>
    </cfRule>
  </conditionalFormatting>
  <conditionalFormatting sqref="BB210:BB211">
    <cfRule type="cellIs" dxfId="18005" priority="1005" operator="lessThan">
      <formula>0</formula>
    </cfRule>
    <cfRule type="cellIs" dxfId="18004" priority="1006" operator="lessThan">
      <formula>-105575</formula>
    </cfRule>
  </conditionalFormatting>
  <conditionalFormatting sqref="BB214:BB219">
    <cfRule type="cellIs" dxfId="18003" priority="1003" operator="lessThan">
      <formula>0</formula>
    </cfRule>
    <cfRule type="cellIs" dxfId="18002" priority="1004" operator="lessThan">
      <formula>-105575</formula>
    </cfRule>
  </conditionalFormatting>
  <conditionalFormatting sqref="BB214:BB219">
    <cfRule type="cellIs" dxfId="18001" priority="1001" operator="lessThan">
      <formula>0</formula>
    </cfRule>
    <cfRule type="cellIs" dxfId="18000" priority="1002" operator="lessThan">
      <formula>-105575</formula>
    </cfRule>
  </conditionalFormatting>
  <conditionalFormatting sqref="BB214:BB219">
    <cfRule type="cellIs" dxfId="17999" priority="999" operator="lessThan">
      <formula>0</formula>
    </cfRule>
    <cfRule type="cellIs" dxfId="17998" priority="1000" operator="lessThan">
      <formula>-105575</formula>
    </cfRule>
  </conditionalFormatting>
  <conditionalFormatting sqref="BB222:BB224">
    <cfRule type="cellIs" dxfId="17997" priority="997" operator="lessThan">
      <formula>0</formula>
    </cfRule>
    <cfRule type="cellIs" dxfId="17996" priority="998" operator="lessThan">
      <formula>-105575</formula>
    </cfRule>
  </conditionalFormatting>
  <conditionalFormatting sqref="BB222:BB224">
    <cfRule type="cellIs" dxfId="17995" priority="995" operator="lessThan">
      <formula>0</formula>
    </cfRule>
    <cfRule type="cellIs" dxfId="17994" priority="996" operator="lessThan">
      <formula>-105575</formula>
    </cfRule>
  </conditionalFormatting>
  <conditionalFormatting sqref="BB222:BB224">
    <cfRule type="cellIs" dxfId="17993" priority="993" operator="lessThan">
      <formula>0</formula>
    </cfRule>
    <cfRule type="cellIs" dxfId="17992" priority="994" operator="lessThan">
      <formula>-105575</formula>
    </cfRule>
  </conditionalFormatting>
  <conditionalFormatting sqref="BB227:BB230">
    <cfRule type="cellIs" dxfId="17991" priority="991" operator="lessThan">
      <formula>0</formula>
    </cfRule>
    <cfRule type="cellIs" dxfId="17990" priority="992" operator="lessThan">
      <formula>-105575</formula>
    </cfRule>
  </conditionalFormatting>
  <conditionalFormatting sqref="BB227:BB230">
    <cfRule type="cellIs" dxfId="17989" priority="989" operator="lessThan">
      <formula>0</formula>
    </cfRule>
    <cfRule type="cellIs" dxfId="17988" priority="990" operator="lessThan">
      <formula>-105575</formula>
    </cfRule>
  </conditionalFormatting>
  <conditionalFormatting sqref="BB227:BB230">
    <cfRule type="cellIs" dxfId="17987" priority="987" operator="lessThan">
      <formula>0</formula>
    </cfRule>
    <cfRule type="cellIs" dxfId="17986" priority="988" operator="lessThan">
      <formula>-105575</formula>
    </cfRule>
  </conditionalFormatting>
  <conditionalFormatting sqref="BB203 BB220:BB221 BB235:BB243 BB231:BB233 BB212:BB213 BB225:BB226">
    <cfRule type="cellIs" dxfId="17985" priority="985" operator="lessThan">
      <formula>0</formula>
    </cfRule>
    <cfRule type="cellIs" dxfId="17984" priority="986" operator="lessThan">
      <formula>-105575</formula>
    </cfRule>
  </conditionalFormatting>
  <conditionalFormatting sqref="BB220 BB212:BB213 BB235:BB238 BB240:BB243 BB225:BB226 BB231:BB233">
    <cfRule type="cellIs" dxfId="17983" priority="983" operator="lessThan">
      <formula>0</formula>
    </cfRule>
    <cfRule type="cellIs" dxfId="17982" priority="984" operator="lessThan">
      <formula>-105575</formula>
    </cfRule>
  </conditionalFormatting>
  <conditionalFormatting sqref="BB220:BB221 BB243 BB226 BB231:BB236 BB238:BB241 BB203 BB213">
    <cfRule type="cellIs" dxfId="17981" priority="981" operator="lessThan">
      <formula>0</formula>
    </cfRule>
    <cfRule type="cellIs" dxfId="17980" priority="982" operator="lessThan">
      <formula>-105575</formula>
    </cfRule>
  </conditionalFormatting>
  <conditionalFormatting sqref="BB235:BB243 BB231:BB233 BB220 BB212:BB213 BB225:BB226">
    <cfRule type="cellIs" dxfId="17979" priority="979" operator="lessThan">
      <formula>0</formula>
    </cfRule>
    <cfRule type="cellIs" dxfId="17978" priority="980" operator="lessThan">
      <formula>-105575</formula>
    </cfRule>
  </conditionalFormatting>
  <conditionalFormatting sqref="BB220:BB221 BB237:BB243 BB203 BB231:BB235 BB212:BB213 BB225:BB226">
    <cfRule type="cellIs" dxfId="17977" priority="977" operator="lessThan">
      <formula>0</formula>
    </cfRule>
    <cfRule type="cellIs" dxfId="17976" priority="978" operator="lessThan">
      <formula>-105575</formula>
    </cfRule>
  </conditionalFormatting>
  <conditionalFormatting sqref="BB220:BB221 BB237:BB240 BB242:BB243 BB225:BB226 BB231:BB235">
    <cfRule type="cellIs" dxfId="17975" priority="975" operator="lessThan">
      <formula>0</formula>
    </cfRule>
    <cfRule type="cellIs" dxfId="17974" priority="976" operator="lessThan">
      <formula>-105575</formula>
    </cfRule>
  </conditionalFormatting>
  <conditionalFormatting sqref="BB212 BB231 BB233:BB238 BB240:BB243 BB225">
    <cfRule type="cellIs" dxfId="17973" priority="973" operator="lessThan">
      <formula>0</formula>
    </cfRule>
    <cfRule type="cellIs" dxfId="17972" priority="974" operator="lessThan">
      <formula>-105575</formula>
    </cfRule>
  </conditionalFormatting>
  <conditionalFormatting sqref="BB237:BB243 BB231:BB235 BB220:BB221 BB225:BB226">
    <cfRule type="cellIs" dxfId="17971" priority="971" operator="lessThan">
      <formula>0</formula>
    </cfRule>
    <cfRule type="cellIs" dxfId="17970" priority="972" operator="lessThan">
      <formula>-105575</formula>
    </cfRule>
  </conditionalFormatting>
  <conditionalFormatting sqref="BB233:BB237 BB231 BB239:BB243">
    <cfRule type="cellIs" dxfId="17969" priority="969" operator="lessThan">
      <formula>0</formula>
    </cfRule>
    <cfRule type="cellIs" dxfId="17968" priority="970" operator="lessThan">
      <formula>-105575</formula>
    </cfRule>
  </conditionalFormatting>
  <conditionalFormatting sqref="BB233:BB237 BB231 BB239:BB243">
    <cfRule type="cellIs" dxfId="17967" priority="967" operator="lessThan">
      <formula>0</formula>
    </cfRule>
    <cfRule type="cellIs" dxfId="17966" priority="968" operator="lessThan">
      <formula>-105575</formula>
    </cfRule>
  </conditionalFormatting>
  <conditionalFormatting sqref="BB119:BB128 BB106:BB117 BB101:BB104 BB80:BB98">
    <cfRule type="cellIs" dxfId="17965" priority="965" operator="lessThan">
      <formula>0</formula>
    </cfRule>
    <cfRule type="cellIs" dxfId="17964" priority="966" operator="lessThan">
      <formula>-105575</formula>
    </cfRule>
  </conditionalFormatting>
  <conditionalFormatting sqref="BB130 BB132 BB134">
    <cfRule type="cellIs" dxfId="17963" priority="963" operator="lessThan">
      <formula>0</formula>
    </cfRule>
    <cfRule type="cellIs" dxfId="17962" priority="964" operator="lessThan">
      <formula>-105575</formula>
    </cfRule>
  </conditionalFormatting>
  <conditionalFormatting sqref="BB130 BB132 BB134">
    <cfRule type="cellIs" dxfId="17961" priority="961" operator="lessThan">
      <formula>0</formula>
    </cfRule>
    <cfRule type="cellIs" dxfId="17960" priority="962" operator="lessThan">
      <formula>-105575</formula>
    </cfRule>
  </conditionalFormatting>
  <conditionalFormatting sqref="BB129 BB131 BB133 BB135">
    <cfRule type="cellIs" dxfId="17959" priority="959" operator="lessThan">
      <formula>0</formula>
    </cfRule>
    <cfRule type="cellIs" dxfId="17958" priority="960" operator="lessThan">
      <formula>-105575</formula>
    </cfRule>
  </conditionalFormatting>
  <conditionalFormatting sqref="BB140 BB145 BB142:BB143 BB137:BB138">
    <cfRule type="cellIs" dxfId="17957" priority="957" operator="lessThan">
      <formula>0</formula>
    </cfRule>
    <cfRule type="cellIs" dxfId="17956" priority="958" operator="lessThan">
      <formula>-105575</formula>
    </cfRule>
  </conditionalFormatting>
  <conditionalFormatting sqref="BB149">
    <cfRule type="cellIs" dxfId="17955" priority="955" operator="lessThan">
      <formula>0</formula>
    </cfRule>
    <cfRule type="cellIs" dxfId="17954" priority="956" operator="lessThan">
      <formula>-105575</formula>
    </cfRule>
  </conditionalFormatting>
  <conditionalFormatting sqref="BB129:BB138 BB140:BB149">
    <cfRule type="cellIs" dxfId="17953" priority="953" operator="lessThan">
      <formula>0</formula>
    </cfRule>
    <cfRule type="cellIs" dxfId="17952" priority="954" operator="lessThan">
      <formula>-105575</formula>
    </cfRule>
  </conditionalFormatting>
  <conditionalFormatting sqref="BB94:BB98 BB86:BB87 BB89:BB91 BB141:BB149 BB124:BB133 BB107:BB110 BB112:BB117 BB119:BB122 BB135:BB138 BB101:BB104 BB80:BB84">
    <cfRule type="cellIs" dxfId="17951" priority="951" operator="lessThan">
      <formula>0</formula>
    </cfRule>
    <cfRule type="cellIs" dxfId="17950" priority="952" operator="lessThan">
      <formula>-105575</formula>
    </cfRule>
  </conditionalFormatting>
  <conditionalFormatting sqref="BB129 BB131 BB133 BB135">
    <cfRule type="cellIs" dxfId="17949" priority="949" operator="lessThan">
      <formula>0</formula>
    </cfRule>
    <cfRule type="cellIs" dxfId="17948" priority="950" operator="lessThan">
      <formula>-105575</formula>
    </cfRule>
  </conditionalFormatting>
  <conditionalFormatting sqref="BB146 BB144 BB141">
    <cfRule type="cellIs" dxfId="17947" priority="947" operator="lessThan">
      <formula>0</formula>
    </cfRule>
    <cfRule type="cellIs" dxfId="17946" priority="948" operator="lessThan">
      <formula>-105575</formula>
    </cfRule>
  </conditionalFormatting>
  <conditionalFormatting sqref="BB146 BB144 BB141">
    <cfRule type="cellIs" dxfId="17945" priority="945" operator="lessThan">
      <formula>0</formula>
    </cfRule>
    <cfRule type="cellIs" dxfId="17944" priority="946" operator="lessThan">
      <formula>-105575</formula>
    </cfRule>
  </conditionalFormatting>
  <conditionalFormatting sqref="BB140 BB145 BB142:BB143 BB137:BB138">
    <cfRule type="cellIs" dxfId="17943" priority="943" operator="lessThan">
      <formula>0</formula>
    </cfRule>
    <cfRule type="cellIs" dxfId="17942" priority="944" operator="lessThan">
      <formula>-105575</formula>
    </cfRule>
  </conditionalFormatting>
  <conditionalFormatting sqref="BB149">
    <cfRule type="cellIs" dxfId="17941" priority="941" operator="lessThan">
      <formula>0</formula>
    </cfRule>
    <cfRule type="cellIs" dxfId="17940" priority="942" operator="lessThan">
      <formula>-105575</formula>
    </cfRule>
  </conditionalFormatting>
  <conditionalFormatting sqref="BB94:BB98 BB86:BB87 BB89:BB91 BB141:BB149 BB124:BB133 BB107:BB110 BB112:BB117 BB119:BB122 BB135:BB138 BB101:BB104 BB80:BB84">
    <cfRule type="cellIs" dxfId="17939" priority="939" operator="lessThan">
      <formula>0</formula>
    </cfRule>
    <cfRule type="cellIs" dxfId="1793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7937" priority="937" operator="lessThan">
      <formula>0</formula>
    </cfRule>
    <cfRule type="cellIs" dxfId="17936" priority="938" operator="lessThan">
      <formula>-105575</formula>
    </cfRule>
  </conditionalFormatting>
  <conditionalFormatting sqref="BB41">
    <cfRule type="cellIs" dxfId="17935" priority="935" operator="lessThan">
      <formula>0</formula>
    </cfRule>
    <cfRule type="cellIs" dxfId="17934" priority="936" operator="lessThan">
      <formula>-105575</formula>
    </cfRule>
  </conditionalFormatting>
  <conditionalFormatting sqref="BB152:BB155">
    <cfRule type="cellIs" dxfId="17933" priority="933" operator="lessThan">
      <formula>0</formula>
    </cfRule>
    <cfRule type="cellIs" dxfId="17932" priority="934" operator="lessThan">
      <formula>-105575</formula>
    </cfRule>
  </conditionalFormatting>
  <conditionalFormatting sqref="BB152:BB155">
    <cfRule type="cellIs" dxfId="17931" priority="931" operator="lessThan">
      <formula>0</formula>
    </cfRule>
    <cfRule type="cellIs" dxfId="17930" priority="932" operator="lessThan">
      <formula>-105575</formula>
    </cfRule>
  </conditionalFormatting>
  <conditionalFormatting sqref="BB152:BB155">
    <cfRule type="cellIs" dxfId="17929" priority="929" operator="lessThan">
      <formula>0</formula>
    </cfRule>
    <cfRule type="cellIs" dxfId="17928" priority="930" operator="lessThan">
      <formula>-105575</formula>
    </cfRule>
  </conditionalFormatting>
  <conditionalFormatting sqref="BB157:BB158">
    <cfRule type="cellIs" dxfId="17927" priority="927" operator="lessThan">
      <formula>0</formula>
    </cfRule>
    <cfRule type="cellIs" dxfId="17926" priority="928" operator="lessThan">
      <formula>-105575</formula>
    </cfRule>
  </conditionalFormatting>
  <conditionalFormatting sqref="BB157:BB158">
    <cfRule type="cellIs" dxfId="17925" priority="925" operator="lessThan">
      <formula>0</formula>
    </cfRule>
    <cfRule type="cellIs" dxfId="17924" priority="926" operator="lessThan">
      <formula>-105575</formula>
    </cfRule>
  </conditionalFormatting>
  <conditionalFormatting sqref="BB157:BB158">
    <cfRule type="cellIs" dxfId="17923" priority="923" operator="lessThan">
      <formula>0</formula>
    </cfRule>
    <cfRule type="cellIs" dxfId="17922" priority="924" operator="lessThan">
      <formula>-105575</formula>
    </cfRule>
  </conditionalFormatting>
  <conditionalFormatting sqref="BB160:BB161">
    <cfRule type="cellIs" dxfId="17921" priority="921" operator="lessThan">
      <formula>0</formula>
    </cfRule>
    <cfRule type="cellIs" dxfId="17920" priority="922" operator="lessThan">
      <formula>-105575</formula>
    </cfRule>
  </conditionalFormatting>
  <conditionalFormatting sqref="BB160:BB161">
    <cfRule type="cellIs" dxfId="17919" priority="919" operator="lessThan">
      <formula>0</formula>
    </cfRule>
    <cfRule type="cellIs" dxfId="17918" priority="920" operator="lessThan">
      <formula>-105575</formula>
    </cfRule>
  </conditionalFormatting>
  <conditionalFormatting sqref="BB160:BB161">
    <cfRule type="cellIs" dxfId="17917" priority="917" operator="lessThan">
      <formula>0</formula>
    </cfRule>
    <cfRule type="cellIs" dxfId="17916" priority="918" operator="lessThan">
      <formula>-105575</formula>
    </cfRule>
  </conditionalFormatting>
  <conditionalFormatting sqref="BB164:BB167">
    <cfRule type="cellIs" dxfId="17915" priority="915" operator="lessThan">
      <formula>0</formula>
    </cfRule>
    <cfRule type="cellIs" dxfId="17914" priority="916" operator="lessThan">
      <formula>-105575</formula>
    </cfRule>
  </conditionalFormatting>
  <conditionalFormatting sqref="BB164:BB167">
    <cfRule type="cellIs" dxfId="17913" priority="913" operator="lessThan">
      <formula>0</formula>
    </cfRule>
    <cfRule type="cellIs" dxfId="17912" priority="914" operator="lessThan">
      <formula>-105575</formula>
    </cfRule>
  </conditionalFormatting>
  <conditionalFormatting sqref="BB164:BB167">
    <cfRule type="cellIs" dxfId="17911" priority="911" operator="lessThan">
      <formula>0</formula>
    </cfRule>
    <cfRule type="cellIs" dxfId="17910" priority="912" operator="lessThan">
      <formula>-105575</formula>
    </cfRule>
  </conditionalFormatting>
  <conditionalFormatting sqref="BB169:BB177">
    <cfRule type="cellIs" dxfId="17909" priority="909" operator="lessThan">
      <formula>0</formula>
    </cfRule>
    <cfRule type="cellIs" dxfId="17908" priority="910" operator="lessThan">
      <formula>-105575</formula>
    </cfRule>
  </conditionalFormatting>
  <conditionalFormatting sqref="BB169:BB177">
    <cfRule type="cellIs" dxfId="17907" priority="907" operator="lessThan">
      <formula>0</formula>
    </cfRule>
    <cfRule type="cellIs" dxfId="17906" priority="908" operator="lessThan">
      <formula>-105575</formula>
    </cfRule>
  </conditionalFormatting>
  <conditionalFormatting sqref="BB169:BB177">
    <cfRule type="cellIs" dxfId="17905" priority="905" operator="lessThan">
      <formula>0</formula>
    </cfRule>
    <cfRule type="cellIs" dxfId="17904" priority="906" operator="lessThan">
      <formula>-105575</formula>
    </cfRule>
  </conditionalFormatting>
  <conditionalFormatting sqref="BB179:BB180">
    <cfRule type="cellIs" dxfId="17903" priority="903" operator="lessThan">
      <formula>0</formula>
    </cfRule>
    <cfRule type="cellIs" dxfId="17902" priority="904" operator="lessThan">
      <formula>-105575</formula>
    </cfRule>
  </conditionalFormatting>
  <conditionalFormatting sqref="BB179:BB180">
    <cfRule type="cellIs" dxfId="17901" priority="901" operator="lessThan">
      <formula>0</formula>
    </cfRule>
    <cfRule type="cellIs" dxfId="17900" priority="902" operator="lessThan">
      <formula>-105575</formula>
    </cfRule>
  </conditionalFormatting>
  <conditionalFormatting sqref="BB179:BB180">
    <cfRule type="cellIs" dxfId="17899" priority="899" operator="lessThan">
      <formula>0</formula>
    </cfRule>
    <cfRule type="cellIs" dxfId="17898" priority="900" operator="lessThan">
      <formula>-105575</formula>
    </cfRule>
  </conditionalFormatting>
  <conditionalFormatting sqref="BB183:BB189">
    <cfRule type="cellIs" dxfId="17897" priority="897" operator="lessThan">
      <formula>0</formula>
    </cfRule>
    <cfRule type="cellIs" dxfId="17896" priority="898" operator="lessThan">
      <formula>-105575</formula>
    </cfRule>
  </conditionalFormatting>
  <conditionalFormatting sqref="BB183:BB189">
    <cfRule type="cellIs" dxfId="17895" priority="895" operator="lessThan">
      <formula>0</formula>
    </cfRule>
    <cfRule type="cellIs" dxfId="17894" priority="896" operator="lessThan">
      <formula>-105575</formula>
    </cfRule>
  </conditionalFormatting>
  <conditionalFormatting sqref="BB183:BB189">
    <cfRule type="cellIs" dxfId="17893" priority="893" operator="lessThan">
      <formula>0</formula>
    </cfRule>
    <cfRule type="cellIs" dxfId="17892" priority="894" operator="lessThan">
      <formula>-105575</formula>
    </cfRule>
  </conditionalFormatting>
  <conditionalFormatting sqref="BB191:BB192">
    <cfRule type="cellIs" dxfId="17891" priority="891" operator="lessThan">
      <formula>0</formula>
    </cfRule>
    <cfRule type="cellIs" dxfId="17890" priority="892" operator="lessThan">
      <formula>-105575</formula>
    </cfRule>
  </conditionalFormatting>
  <conditionalFormatting sqref="BB191:BB192">
    <cfRule type="cellIs" dxfId="17889" priority="889" operator="lessThan">
      <formula>0</formula>
    </cfRule>
    <cfRule type="cellIs" dxfId="17888" priority="890" operator="lessThan">
      <formula>-105575</formula>
    </cfRule>
  </conditionalFormatting>
  <conditionalFormatting sqref="BB191:BB192">
    <cfRule type="cellIs" dxfId="17887" priority="887" operator="lessThan">
      <formula>0</formula>
    </cfRule>
    <cfRule type="cellIs" dxfId="17886" priority="888" operator="lessThan">
      <formula>-105575</formula>
    </cfRule>
  </conditionalFormatting>
  <conditionalFormatting sqref="BB194:BB195">
    <cfRule type="cellIs" dxfId="17885" priority="885" operator="lessThan">
      <formula>0</formula>
    </cfRule>
    <cfRule type="cellIs" dxfId="17884" priority="886" operator="lessThan">
      <formula>-105575</formula>
    </cfRule>
  </conditionalFormatting>
  <conditionalFormatting sqref="BB194:BB195">
    <cfRule type="cellIs" dxfId="17883" priority="883" operator="lessThan">
      <formula>0</formula>
    </cfRule>
    <cfRule type="cellIs" dxfId="17882" priority="884" operator="lessThan">
      <formula>-105575</formula>
    </cfRule>
  </conditionalFormatting>
  <conditionalFormatting sqref="BB194:BB195">
    <cfRule type="cellIs" dxfId="17881" priority="881" operator="lessThan">
      <formula>0</formula>
    </cfRule>
    <cfRule type="cellIs" dxfId="17880" priority="882" operator="lessThan">
      <formula>-105575</formula>
    </cfRule>
  </conditionalFormatting>
  <conditionalFormatting sqref="BB199:BB202">
    <cfRule type="cellIs" dxfId="17879" priority="879" operator="lessThan">
      <formula>0</formula>
    </cfRule>
    <cfRule type="cellIs" dxfId="17878" priority="880" operator="lessThan">
      <formula>-105575</formula>
    </cfRule>
  </conditionalFormatting>
  <conditionalFormatting sqref="BB199:BB202">
    <cfRule type="cellIs" dxfId="17877" priority="877" operator="lessThan">
      <formula>0</formula>
    </cfRule>
    <cfRule type="cellIs" dxfId="17876" priority="878" operator="lessThan">
      <formula>-105575</formula>
    </cfRule>
  </conditionalFormatting>
  <conditionalFormatting sqref="BB199:BB202">
    <cfRule type="cellIs" dxfId="17875" priority="875" operator="lessThan">
      <formula>0</formula>
    </cfRule>
    <cfRule type="cellIs" dxfId="17874" priority="876" operator="lessThan">
      <formula>-105575</formula>
    </cfRule>
  </conditionalFormatting>
  <conditionalFormatting sqref="BB204:BB208">
    <cfRule type="cellIs" dxfId="17873" priority="873" operator="lessThan">
      <formula>0</formula>
    </cfRule>
    <cfRule type="cellIs" dxfId="17872" priority="874" operator="lessThan">
      <formula>-105575</formula>
    </cfRule>
  </conditionalFormatting>
  <conditionalFormatting sqref="BB204:BB208">
    <cfRule type="cellIs" dxfId="17871" priority="871" operator="lessThan">
      <formula>0</formula>
    </cfRule>
    <cfRule type="cellIs" dxfId="17870" priority="872" operator="lessThan">
      <formula>-105575</formula>
    </cfRule>
  </conditionalFormatting>
  <conditionalFormatting sqref="BB204:BB208">
    <cfRule type="cellIs" dxfId="17869" priority="869" operator="lessThan">
      <formula>0</formula>
    </cfRule>
    <cfRule type="cellIs" dxfId="17868" priority="870" operator="lessThan">
      <formula>-105575</formula>
    </cfRule>
  </conditionalFormatting>
  <conditionalFormatting sqref="BB210:BB211">
    <cfRule type="cellIs" dxfId="17867" priority="867" operator="lessThan">
      <formula>0</formula>
    </cfRule>
    <cfRule type="cellIs" dxfId="17866" priority="868" operator="lessThan">
      <formula>-105575</formula>
    </cfRule>
  </conditionalFormatting>
  <conditionalFormatting sqref="BB210:BB211">
    <cfRule type="cellIs" dxfId="17865" priority="865" operator="lessThan">
      <formula>0</formula>
    </cfRule>
    <cfRule type="cellIs" dxfId="17864" priority="866" operator="lessThan">
      <formula>-105575</formula>
    </cfRule>
  </conditionalFormatting>
  <conditionalFormatting sqref="BB210:BB211">
    <cfRule type="cellIs" dxfId="17863" priority="863" operator="lessThan">
      <formula>0</formula>
    </cfRule>
    <cfRule type="cellIs" dxfId="17862" priority="864" operator="lessThan">
      <formula>-105575</formula>
    </cfRule>
  </conditionalFormatting>
  <conditionalFormatting sqref="BB214:BB219">
    <cfRule type="cellIs" dxfId="17861" priority="861" operator="lessThan">
      <formula>0</formula>
    </cfRule>
    <cfRule type="cellIs" dxfId="17860" priority="862" operator="lessThan">
      <formula>-105575</formula>
    </cfRule>
  </conditionalFormatting>
  <conditionalFormatting sqref="BB214:BB219">
    <cfRule type="cellIs" dxfId="17859" priority="859" operator="lessThan">
      <formula>0</formula>
    </cfRule>
    <cfRule type="cellIs" dxfId="17858" priority="860" operator="lessThan">
      <formula>-105575</formula>
    </cfRule>
  </conditionalFormatting>
  <conditionalFormatting sqref="BB214:BB219">
    <cfRule type="cellIs" dxfId="17857" priority="857" operator="lessThan">
      <formula>0</formula>
    </cfRule>
    <cfRule type="cellIs" dxfId="17856" priority="858" operator="lessThan">
      <formula>-105575</formula>
    </cfRule>
  </conditionalFormatting>
  <conditionalFormatting sqref="BB222:BB224">
    <cfRule type="cellIs" dxfId="17855" priority="855" operator="lessThan">
      <formula>0</formula>
    </cfRule>
    <cfRule type="cellIs" dxfId="17854" priority="856" operator="lessThan">
      <formula>-105575</formula>
    </cfRule>
  </conditionalFormatting>
  <conditionalFormatting sqref="BB222:BB224">
    <cfRule type="cellIs" dxfId="17853" priority="853" operator="lessThan">
      <formula>0</formula>
    </cfRule>
    <cfRule type="cellIs" dxfId="17852" priority="854" operator="lessThan">
      <formula>-105575</formula>
    </cfRule>
  </conditionalFormatting>
  <conditionalFormatting sqref="BB222:BB224">
    <cfRule type="cellIs" dxfId="17851" priority="851" operator="lessThan">
      <formula>0</formula>
    </cfRule>
    <cfRule type="cellIs" dxfId="17850" priority="852" operator="lessThan">
      <formula>-105575</formula>
    </cfRule>
  </conditionalFormatting>
  <conditionalFormatting sqref="BB227:BB230">
    <cfRule type="cellIs" dxfId="17849" priority="849" operator="lessThan">
      <formula>0</formula>
    </cfRule>
    <cfRule type="cellIs" dxfId="17848" priority="850" operator="lessThan">
      <formula>-105575</formula>
    </cfRule>
  </conditionalFormatting>
  <conditionalFormatting sqref="BB227:BB230">
    <cfRule type="cellIs" dxfId="17847" priority="847" operator="lessThan">
      <formula>0</formula>
    </cfRule>
    <cfRule type="cellIs" dxfId="17846" priority="848" operator="lessThan">
      <formula>-105575</formula>
    </cfRule>
  </conditionalFormatting>
  <conditionalFormatting sqref="BB227:BB230">
    <cfRule type="cellIs" dxfId="17845" priority="845" operator="lessThan">
      <formula>0</formula>
    </cfRule>
    <cfRule type="cellIs" dxfId="17844" priority="846" operator="lessThan">
      <formula>-105575</formula>
    </cfRule>
  </conditionalFormatting>
  <conditionalFormatting sqref="BB246:BB249">
    <cfRule type="cellIs" dxfId="17843" priority="843" operator="lessThan">
      <formula>0</formula>
    </cfRule>
    <cfRule type="cellIs" dxfId="17842" priority="844" operator="lessThan">
      <formula>-105575</formula>
    </cfRule>
  </conditionalFormatting>
  <conditionalFormatting sqref="BB246:BB249">
    <cfRule type="cellIs" dxfId="17841" priority="841" operator="lessThan">
      <formula>0</formula>
    </cfRule>
    <cfRule type="cellIs" dxfId="17840" priority="842" operator="lessThan">
      <formula>-105575</formula>
    </cfRule>
  </conditionalFormatting>
  <conditionalFormatting sqref="BB246:BB249">
    <cfRule type="cellIs" dxfId="17839" priority="839" operator="lessThan">
      <formula>0</formula>
    </cfRule>
    <cfRule type="cellIs" dxfId="17838" priority="840" operator="lessThan">
      <formula>-105575</formula>
    </cfRule>
  </conditionalFormatting>
  <conditionalFormatting sqref="BB246:BB249">
    <cfRule type="cellIs" dxfId="17837" priority="837" operator="lessThan">
      <formula>0</formula>
    </cfRule>
    <cfRule type="cellIs" dxfId="17836" priority="838" operator="lessThan">
      <formula>-105575</formula>
    </cfRule>
  </conditionalFormatting>
  <conditionalFormatting sqref="BB246:BB249">
    <cfRule type="cellIs" dxfId="17835" priority="835" operator="lessThan">
      <formula>0</formula>
    </cfRule>
    <cfRule type="cellIs" dxfId="17834" priority="836" operator="lessThan">
      <formula>-105575</formula>
    </cfRule>
  </conditionalFormatting>
  <conditionalFormatting sqref="BB246:BB249">
    <cfRule type="cellIs" dxfId="17833" priority="833" operator="lessThan">
      <formula>0</formula>
    </cfRule>
    <cfRule type="cellIs" dxfId="17832" priority="834" operator="lessThan">
      <formula>-105575</formula>
    </cfRule>
  </conditionalFormatting>
  <conditionalFormatting sqref="BB246:BB249">
    <cfRule type="cellIs" dxfId="17831" priority="831" operator="lessThan">
      <formula>0</formula>
    </cfRule>
    <cfRule type="cellIs" dxfId="17830" priority="832" operator="lessThan">
      <formula>-105575</formula>
    </cfRule>
  </conditionalFormatting>
  <conditionalFormatting sqref="BB246:BB249">
    <cfRule type="cellIs" dxfId="17829" priority="829" operator="lessThan">
      <formula>0</formula>
    </cfRule>
    <cfRule type="cellIs" dxfId="17828" priority="830" operator="lessThan">
      <formula>-105575</formula>
    </cfRule>
  </conditionalFormatting>
  <conditionalFormatting sqref="BB246:BB249">
    <cfRule type="cellIs" dxfId="17827" priority="827" operator="lessThan">
      <formula>0</formula>
    </cfRule>
    <cfRule type="cellIs" dxfId="17826" priority="828" operator="lessThan">
      <formula>-105575</formula>
    </cfRule>
  </conditionalFormatting>
  <conditionalFormatting sqref="BB251:BB253">
    <cfRule type="cellIs" dxfId="17825" priority="825" operator="lessThan">
      <formula>0</formula>
    </cfRule>
    <cfRule type="cellIs" dxfId="17824" priority="826" operator="lessThan">
      <formula>-105575</formula>
    </cfRule>
  </conditionalFormatting>
  <conditionalFormatting sqref="BB251:BB253">
    <cfRule type="cellIs" dxfId="17823" priority="823" operator="lessThan">
      <formula>0</formula>
    </cfRule>
    <cfRule type="cellIs" dxfId="17822" priority="824" operator="lessThan">
      <formula>-105575</formula>
    </cfRule>
  </conditionalFormatting>
  <conditionalFormatting sqref="BB251:BB253">
    <cfRule type="cellIs" dxfId="17821" priority="821" operator="lessThan">
      <formula>0</formula>
    </cfRule>
    <cfRule type="cellIs" dxfId="17820" priority="822" operator="lessThan">
      <formula>-105575</formula>
    </cfRule>
  </conditionalFormatting>
  <conditionalFormatting sqref="BB251:BB253">
    <cfRule type="cellIs" dxfId="17819" priority="819" operator="lessThan">
      <formula>0</formula>
    </cfRule>
    <cfRule type="cellIs" dxfId="17818" priority="820" operator="lessThan">
      <formula>-105575</formula>
    </cfRule>
  </conditionalFormatting>
  <conditionalFormatting sqref="BB251:BB253">
    <cfRule type="cellIs" dxfId="17817" priority="817" operator="lessThan">
      <formula>0</formula>
    </cfRule>
    <cfRule type="cellIs" dxfId="17816" priority="818" operator="lessThan">
      <formula>-105575</formula>
    </cfRule>
  </conditionalFormatting>
  <conditionalFormatting sqref="BB251:BB253">
    <cfRule type="cellIs" dxfId="17815" priority="815" operator="lessThan">
      <formula>0</formula>
    </cfRule>
    <cfRule type="cellIs" dxfId="17814" priority="816" operator="lessThan">
      <formula>-105575</formula>
    </cfRule>
  </conditionalFormatting>
  <conditionalFormatting sqref="BB251:BB253">
    <cfRule type="cellIs" dxfId="17813" priority="813" operator="lessThan">
      <formula>0</formula>
    </cfRule>
    <cfRule type="cellIs" dxfId="17812" priority="814" operator="lessThan">
      <formula>-105575</formula>
    </cfRule>
  </conditionalFormatting>
  <conditionalFormatting sqref="BB251:BB253">
    <cfRule type="cellIs" dxfId="17811" priority="811" operator="lessThan">
      <formula>0</formula>
    </cfRule>
    <cfRule type="cellIs" dxfId="17810" priority="812" operator="lessThan">
      <formula>-105575</formula>
    </cfRule>
  </conditionalFormatting>
  <conditionalFormatting sqref="BB251:BB253">
    <cfRule type="cellIs" dxfId="17809" priority="809" operator="lessThan">
      <formula>0</formula>
    </cfRule>
    <cfRule type="cellIs" dxfId="17808" priority="810" operator="lessThan">
      <formula>-105575</formula>
    </cfRule>
  </conditionalFormatting>
  <conditionalFormatting sqref="BB255:BB257">
    <cfRule type="cellIs" dxfId="17807" priority="807" operator="lessThan">
      <formula>0</formula>
    </cfRule>
    <cfRule type="cellIs" dxfId="17806" priority="808" operator="lessThan">
      <formula>-105575</formula>
    </cfRule>
  </conditionalFormatting>
  <conditionalFormatting sqref="BB255:BB257">
    <cfRule type="cellIs" dxfId="17805" priority="805" operator="lessThan">
      <formula>0</formula>
    </cfRule>
    <cfRule type="cellIs" dxfId="17804" priority="806" operator="lessThan">
      <formula>-105575</formula>
    </cfRule>
  </conditionalFormatting>
  <conditionalFormatting sqref="BB255:BB257">
    <cfRule type="cellIs" dxfId="17803" priority="803" operator="lessThan">
      <formula>0</formula>
    </cfRule>
    <cfRule type="cellIs" dxfId="17802" priority="804" operator="lessThan">
      <formula>-105575</formula>
    </cfRule>
  </conditionalFormatting>
  <conditionalFormatting sqref="BB255:BB257">
    <cfRule type="cellIs" dxfId="17801" priority="801" operator="lessThan">
      <formula>0</formula>
    </cfRule>
    <cfRule type="cellIs" dxfId="17800" priority="802" operator="lessThan">
      <formula>-105575</formula>
    </cfRule>
  </conditionalFormatting>
  <conditionalFormatting sqref="BB255:BB257">
    <cfRule type="cellIs" dxfId="17799" priority="799" operator="lessThan">
      <formula>0</formula>
    </cfRule>
    <cfRule type="cellIs" dxfId="17798" priority="800" operator="lessThan">
      <formula>-105575</formula>
    </cfRule>
  </conditionalFormatting>
  <conditionalFormatting sqref="BB255:BB257">
    <cfRule type="cellIs" dxfId="17797" priority="797" operator="lessThan">
      <formula>0</formula>
    </cfRule>
    <cfRule type="cellIs" dxfId="17796" priority="798" operator="lessThan">
      <formula>-105575</formula>
    </cfRule>
  </conditionalFormatting>
  <conditionalFormatting sqref="BB255:BB257">
    <cfRule type="cellIs" dxfId="17795" priority="795" operator="lessThan">
      <formula>0</formula>
    </cfRule>
    <cfRule type="cellIs" dxfId="17794" priority="796" operator="lessThan">
      <formula>-105575</formula>
    </cfRule>
  </conditionalFormatting>
  <conditionalFormatting sqref="BB255:BB257">
    <cfRule type="cellIs" dxfId="17793" priority="793" operator="lessThan">
      <formula>0</formula>
    </cfRule>
    <cfRule type="cellIs" dxfId="17792" priority="794" operator="lessThan">
      <formula>-105575</formula>
    </cfRule>
  </conditionalFormatting>
  <conditionalFormatting sqref="BB255:BB257">
    <cfRule type="cellIs" dxfId="17791" priority="791" operator="lessThan">
      <formula>0</formula>
    </cfRule>
    <cfRule type="cellIs" dxfId="17790" priority="792" operator="lessThan">
      <formula>-105575</formula>
    </cfRule>
  </conditionalFormatting>
  <conditionalFormatting sqref="BB260:BB262">
    <cfRule type="cellIs" dxfId="17789" priority="789" operator="lessThan">
      <formula>0</formula>
    </cfRule>
    <cfRule type="cellIs" dxfId="17788" priority="790" operator="lessThan">
      <formula>-105575</formula>
    </cfRule>
  </conditionalFormatting>
  <conditionalFormatting sqref="BB260:BB262">
    <cfRule type="cellIs" dxfId="17787" priority="787" operator="lessThan">
      <formula>0</formula>
    </cfRule>
    <cfRule type="cellIs" dxfId="17786" priority="788" operator="lessThan">
      <formula>-105575</formula>
    </cfRule>
  </conditionalFormatting>
  <conditionalFormatting sqref="BB260:BB262">
    <cfRule type="cellIs" dxfId="17785" priority="785" operator="lessThan">
      <formula>0</formula>
    </cfRule>
    <cfRule type="cellIs" dxfId="17784" priority="786" operator="lessThan">
      <formula>-105575</formula>
    </cfRule>
  </conditionalFormatting>
  <conditionalFormatting sqref="BB260:BB262">
    <cfRule type="cellIs" dxfId="17783" priority="783" operator="lessThan">
      <formula>0</formula>
    </cfRule>
    <cfRule type="cellIs" dxfId="17782" priority="784" operator="lessThan">
      <formula>-105575</formula>
    </cfRule>
  </conditionalFormatting>
  <conditionalFormatting sqref="BB260:BB262">
    <cfRule type="cellIs" dxfId="17781" priority="781" operator="lessThan">
      <formula>0</formula>
    </cfRule>
    <cfRule type="cellIs" dxfId="17780" priority="782" operator="lessThan">
      <formula>-105575</formula>
    </cfRule>
  </conditionalFormatting>
  <conditionalFormatting sqref="BB260:BB262">
    <cfRule type="cellIs" dxfId="17779" priority="779" operator="lessThan">
      <formula>0</formula>
    </cfRule>
    <cfRule type="cellIs" dxfId="17778" priority="780" operator="lessThan">
      <formula>-105575</formula>
    </cfRule>
  </conditionalFormatting>
  <conditionalFormatting sqref="BB260:BB262">
    <cfRule type="cellIs" dxfId="17777" priority="777" operator="lessThan">
      <formula>0</formula>
    </cfRule>
    <cfRule type="cellIs" dxfId="17776" priority="778" operator="lessThan">
      <formula>-105575</formula>
    </cfRule>
  </conditionalFormatting>
  <conditionalFormatting sqref="BB260:BB262">
    <cfRule type="cellIs" dxfId="17775" priority="775" operator="lessThan">
      <formula>0</formula>
    </cfRule>
    <cfRule type="cellIs" dxfId="17774" priority="776" operator="lessThan">
      <formula>-105575</formula>
    </cfRule>
  </conditionalFormatting>
  <conditionalFormatting sqref="BB260:BB262">
    <cfRule type="cellIs" dxfId="17773" priority="773" operator="lessThan">
      <formula>0</formula>
    </cfRule>
    <cfRule type="cellIs" dxfId="17772" priority="774" operator="lessThan">
      <formula>-105575</formula>
    </cfRule>
  </conditionalFormatting>
  <conditionalFormatting sqref="BB264:BB267">
    <cfRule type="cellIs" dxfId="17771" priority="771" operator="lessThan">
      <formula>0</formula>
    </cfRule>
    <cfRule type="cellIs" dxfId="17770" priority="772" operator="lessThan">
      <formula>-105575</formula>
    </cfRule>
  </conditionalFormatting>
  <conditionalFormatting sqref="BB264:BB267">
    <cfRule type="cellIs" dxfId="17769" priority="769" operator="lessThan">
      <formula>0</formula>
    </cfRule>
    <cfRule type="cellIs" dxfId="17768" priority="770" operator="lessThan">
      <formula>-105575</formula>
    </cfRule>
  </conditionalFormatting>
  <conditionalFormatting sqref="BB264:BB267">
    <cfRule type="cellIs" dxfId="17767" priority="767" operator="lessThan">
      <formula>0</formula>
    </cfRule>
    <cfRule type="cellIs" dxfId="17766" priority="768" operator="lessThan">
      <formula>-105575</formula>
    </cfRule>
  </conditionalFormatting>
  <conditionalFormatting sqref="BB264:BB267">
    <cfRule type="cellIs" dxfId="17765" priority="765" operator="lessThan">
      <formula>0</formula>
    </cfRule>
    <cfRule type="cellIs" dxfId="17764" priority="766" operator="lessThan">
      <formula>-105575</formula>
    </cfRule>
  </conditionalFormatting>
  <conditionalFormatting sqref="BB264:BB267">
    <cfRule type="cellIs" dxfId="17763" priority="763" operator="lessThan">
      <formula>0</formula>
    </cfRule>
    <cfRule type="cellIs" dxfId="17762" priority="764" operator="lessThan">
      <formula>-105575</formula>
    </cfRule>
  </conditionalFormatting>
  <conditionalFormatting sqref="BB264:BB267">
    <cfRule type="cellIs" dxfId="17761" priority="761" operator="lessThan">
      <formula>0</formula>
    </cfRule>
    <cfRule type="cellIs" dxfId="17760" priority="762" operator="lessThan">
      <formula>-105575</formula>
    </cfRule>
  </conditionalFormatting>
  <conditionalFormatting sqref="BB264:BB267">
    <cfRule type="cellIs" dxfId="17759" priority="759" operator="lessThan">
      <formula>0</formula>
    </cfRule>
    <cfRule type="cellIs" dxfId="17758" priority="760" operator="lessThan">
      <formula>-105575</formula>
    </cfRule>
  </conditionalFormatting>
  <conditionalFormatting sqref="BB264:BB267">
    <cfRule type="cellIs" dxfId="17757" priority="757" operator="lessThan">
      <formula>0</formula>
    </cfRule>
    <cfRule type="cellIs" dxfId="17756" priority="758" operator="lessThan">
      <formula>-105575</formula>
    </cfRule>
  </conditionalFormatting>
  <conditionalFormatting sqref="BB264:BB267">
    <cfRule type="cellIs" dxfId="17755" priority="755" operator="lessThan">
      <formula>0</formula>
    </cfRule>
    <cfRule type="cellIs" dxfId="17754" priority="756" operator="lessThan">
      <formula>-105575</formula>
    </cfRule>
  </conditionalFormatting>
  <conditionalFormatting sqref="BB270:BB272">
    <cfRule type="cellIs" dxfId="17753" priority="753" operator="lessThan">
      <formula>0</formula>
    </cfRule>
    <cfRule type="cellIs" dxfId="17752" priority="754" operator="lessThan">
      <formula>-105575</formula>
    </cfRule>
  </conditionalFormatting>
  <conditionalFormatting sqref="BB270:BB272">
    <cfRule type="cellIs" dxfId="17751" priority="751" operator="lessThan">
      <formula>0</formula>
    </cfRule>
    <cfRule type="cellIs" dxfId="17750" priority="752" operator="lessThan">
      <formula>-105575</formula>
    </cfRule>
  </conditionalFormatting>
  <conditionalFormatting sqref="BB270:BB272">
    <cfRule type="cellIs" dxfId="17749" priority="749" operator="lessThan">
      <formula>0</formula>
    </cfRule>
    <cfRule type="cellIs" dxfId="17748" priority="750" operator="lessThan">
      <formula>-105575</formula>
    </cfRule>
  </conditionalFormatting>
  <conditionalFormatting sqref="BB270:BB272">
    <cfRule type="cellIs" dxfId="17747" priority="747" operator="lessThan">
      <formula>0</formula>
    </cfRule>
    <cfRule type="cellIs" dxfId="17746" priority="748" operator="lessThan">
      <formula>-105575</formula>
    </cfRule>
  </conditionalFormatting>
  <conditionalFormatting sqref="BB270:BB272">
    <cfRule type="cellIs" dxfId="17745" priority="745" operator="lessThan">
      <formula>0</formula>
    </cfRule>
    <cfRule type="cellIs" dxfId="17744" priority="746" operator="lessThan">
      <formula>-105575</formula>
    </cfRule>
  </conditionalFormatting>
  <conditionalFormatting sqref="BB270:BB272">
    <cfRule type="cellIs" dxfId="17743" priority="743" operator="lessThan">
      <formula>0</formula>
    </cfRule>
    <cfRule type="cellIs" dxfId="17742" priority="744" operator="lessThan">
      <formula>-105575</formula>
    </cfRule>
  </conditionalFormatting>
  <conditionalFormatting sqref="BB270:BB272">
    <cfRule type="cellIs" dxfId="17741" priority="741" operator="lessThan">
      <formula>0</formula>
    </cfRule>
    <cfRule type="cellIs" dxfId="17740" priority="742" operator="lessThan">
      <formula>-105575</formula>
    </cfRule>
  </conditionalFormatting>
  <conditionalFormatting sqref="BB270:BB272">
    <cfRule type="cellIs" dxfId="17739" priority="739" operator="lessThan">
      <formula>0</formula>
    </cfRule>
    <cfRule type="cellIs" dxfId="17738" priority="740" operator="lessThan">
      <formula>-105575</formula>
    </cfRule>
  </conditionalFormatting>
  <conditionalFormatting sqref="BB270:BB272">
    <cfRule type="cellIs" dxfId="17737" priority="737" operator="lessThan">
      <formula>0</formula>
    </cfRule>
    <cfRule type="cellIs" dxfId="17736" priority="738" operator="lessThan">
      <formula>-105575</formula>
    </cfRule>
  </conditionalFormatting>
  <conditionalFormatting sqref="BB274:BB275">
    <cfRule type="cellIs" dxfId="17735" priority="735" operator="lessThan">
      <formula>0</formula>
    </cfRule>
    <cfRule type="cellIs" dxfId="17734" priority="736" operator="lessThan">
      <formula>-105575</formula>
    </cfRule>
  </conditionalFormatting>
  <conditionalFormatting sqref="BB274:BB275">
    <cfRule type="cellIs" dxfId="17733" priority="733" operator="lessThan">
      <formula>0</formula>
    </cfRule>
    <cfRule type="cellIs" dxfId="17732" priority="734" operator="lessThan">
      <formula>-105575</formula>
    </cfRule>
  </conditionalFormatting>
  <conditionalFormatting sqref="BB274:BB275">
    <cfRule type="cellIs" dxfId="17731" priority="731" operator="lessThan">
      <formula>0</formula>
    </cfRule>
    <cfRule type="cellIs" dxfId="17730" priority="732" operator="lessThan">
      <formula>-105575</formula>
    </cfRule>
  </conditionalFormatting>
  <conditionalFormatting sqref="BB274:BB275">
    <cfRule type="cellIs" dxfId="17729" priority="729" operator="lessThan">
      <formula>0</formula>
    </cfRule>
    <cfRule type="cellIs" dxfId="17728" priority="730" operator="lessThan">
      <formula>-105575</formula>
    </cfRule>
  </conditionalFormatting>
  <conditionalFormatting sqref="BB274:BB275">
    <cfRule type="cellIs" dxfId="17727" priority="727" operator="lessThan">
      <formula>0</formula>
    </cfRule>
    <cfRule type="cellIs" dxfId="17726" priority="728" operator="lessThan">
      <formula>-105575</formula>
    </cfRule>
  </conditionalFormatting>
  <conditionalFormatting sqref="BB274:BB275">
    <cfRule type="cellIs" dxfId="17725" priority="725" operator="lessThan">
      <formula>0</formula>
    </cfRule>
    <cfRule type="cellIs" dxfId="17724" priority="726" operator="lessThan">
      <formula>-105575</formula>
    </cfRule>
  </conditionalFormatting>
  <conditionalFormatting sqref="BB274:BB275">
    <cfRule type="cellIs" dxfId="17723" priority="723" operator="lessThan">
      <formula>0</formula>
    </cfRule>
    <cfRule type="cellIs" dxfId="17722" priority="724" operator="lessThan">
      <formula>-105575</formula>
    </cfRule>
  </conditionalFormatting>
  <conditionalFormatting sqref="BB274:BB275">
    <cfRule type="cellIs" dxfId="17721" priority="721" operator="lessThan">
      <formula>0</formula>
    </cfRule>
    <cfRule type="cellIs" dxfId="17720" priority="722" operator="lessThan">
      <formula>-105575</formula>
    </cfRule>
  </conditionalFormatting>
  <conditionalFormatting sqref="BB274:BB275">
    <cfRule type="cellIs" dxfId="17719" priority="719" operator="lessThan">
      <formula>0</formula>
    </cfRule>
    <cfRule type="cellIs" dxfId="17718" priority="720" operator="lessThan">
      <formula>-105575</formula>
    </cfRule>
  </conditionalFormatting>
  <conditionalFormatting sqref="BB278:BB282">
    <cfRule type="cellIs" dxfId="17717" priority="717" operator="lessThan">
      <formula>0</formula>
    </cfRule>
    <cfRule type="cellIs" dxfId="17716" priority="718" operator="lessThan">
      <formula>-105575</formula>
    </cfRule>
  </conditionalFormatting>
  <conditionalFormatting sqref="BB278:BB282">
    <cfRule type="cellIs" dxfId="17715" priority="715" operator="lessThan">
      <formula>0</formula>
    </cfRule>
    <cfRule type="cellIs" dxfId="17714" priority="716" operator="lessThan">
      <formula>-105575</formula>
    </cfRule>
  </conditionalFormatting>
  <conditionalFormatting sqref="BB278:BB282">
    <cfRule type="cellIs" dxfId="17713" priority="713" operator="lessThan">
      <formula>0</formula>
    </cfRule>
    <cfRule type="cellIs" dxfId="17712" priority="714" operator="lessThan">
      <formula>-105575</formula>
    </cfRule>
  </conditionalFormatting>
  <conditionalFormatting sqref="BB278:BB282">
    <cfRule type="cellIs" dxfId="17711" priority="711" operator="lessThan">
      <formula>0</formula>
    </cfRule>
    <cfRule type="cellIs" dxfId="17710" priority="712" operator="lessThan">
      <formula>-105575</formula>
    </cfRule>
  </conditionalFormatting>
  <conditionalFormatting sqref="BB278:BB282">
    <cfRule type="cellIs" dxfId="17709" priority="709" operator="lessThan">
      <formula>0</formula>
    </cfRule>
    <cfRule type="cellIs" dxfId="17708" priority="710" operator="lessThan">
      <formula>-105575</formula>
    </cfRule>
  </conditionalFormatting>
  <conditionalFormatting sqref="BB278:BB282">
    <cfRule type="cellIs" dxfId="17707" priority="707" operator="lessThan">
      <formula>0</formula>
    </cfRule>
    <cfRule type="cellIs" dxfId="17706" priority="708" operator="lessThan">
      <formula>-105575</formula>
    </cfRule>
  </conditionalFormatting>
  <conditionalFormatting sqref="BB278:BB282">
    <cfRule type="cellIs" dxfId="17705" priority="705" operator="lessThan">
      <formula>0</formula>
    </cfRule>
    <cfRule type="cellIs" dxfId="17704" priority="706" operator="lessThan">
      <formula>-105575</formula>
    </cfRule>
  </conditionalFormatting>
  <conditionalFormatting sqref="BB278:BB282">
    <cfRule type="cellIs" dxfId="17703" priority="703" operator="lessThan">
      <formula>0</formula>
    </cfRule>
    <cfRule type="cellIs" dxfId="17702" priority="704" operator="lessThan">
      <formula>-105575</formula>
    </cfRule>
  </conditionalFormatting>
  <conditionalFormatting sqref="BB278:BB282">
    <cfRule type="cellIs" dxfId="17701" priority="701" operator="lessThan">
      <formula>0</formula>
    </cfRule>
    <cfRule type="cellIs" dxfId="17700" priority="702" operator="lessThan">
      <formula>-105575</formula>
    </cfRule>
  </conditionalFormatting>
  <conditionalFormatting sqref="BB285:BB288">
    <cfRule type="cellIs" dxfId="17699" priority="699" operator="lessThan">
      <formula>0</formula>
    </cfRule>
    <cfRule type="cellIs" dxfId="17698" priority="700" operator="lessThan">
      <formula>-105575</formula>
    </cfRule>
  </conditionalFormatting>
  <conditionalFormatting sqref="BB285:BB288">
    <cfRule type="cellIs" dxfId="17697" priority="697" operator="lessThan">
      <formula>0</formula>
    </cfRule>
    <cfRule type="cellIs" dxfId="17696" priority="698" operator="lessThan">
      <formula>-105575</formula>
    </cfRule>
  </conditionalFormatting>
  <conditionalFormatting sqref="BB285:BB288">
    <cfRule type="cellIs" dxfId="17695" priority="695" operator="lessThan">
      <formula>0</formula>
    </cfRule>
    <cfRule type="cellIs" dxfId="17694" priority="696" operator="lessThan">
      <formula>-105575</formula>
    </cfRule>
  </conditionalFormatting>
  <conditionalFormatting sqref="BB285:BB288">
    <cfRule type="cellIs" dxfId="17693" priority="693" operator="lessThan">
      <formula>0</formula>
    </cfRule>
    <cfRule type="cellIs" dxfId="17692" priority="694" operator="lessThan">
      <formula>-105575</formula>
    </cfRule>
  </conditionalFormatting>
  <conditionalFormatting sqref="BB285:BB288">
    <cfRule type="cellIs" dxfId="17691" priority="691" operator="lessThan">
      <formula>0</formula>
    </cfRule>
    <cfRule type="cellIs" dxfId="17690" priority="692" operator="lessThan">
      <formula>-105575</formula>
    </cfRule>
  </conditionalFormatting>
  <conditionalFormatting sqref="BB285:BB288">
    <cfRule type="cellIs" dxfId="17689" priority="689" operator="lessThan">
      <formula>0</formula>
    </cfRule>
    <cfRule type="cellIs" dxfId="17688" priority="690" operator="lessThan">
      <formula>-105575</formula>
    </cfRule>
  </conditionalFormatting>
  <conditionalFormatting sqref="BB285:BB288">
    <cfRule type="cellIs" dxfId="17687" priority="687" operator="lessThan">
      <formula>0</formula>
    </cfRule>
    <cfRule type="cellIs" dxfId="17686" priority="688" operator="lessThan">
      <formula>-105575</formula>
    </cfRule>
  </conditionalFormatting>
  <conditionalFormatting sqref="BB285:BB288">
    <cfRule type="cellIs" dxfId="17685" priority="685" operator="lessThan">
      <formula>0</formula>
    </cfRule>
    <cfRule type="cellIs" dxfId="17684" priority="686" operator="lessThan">
      <formula>-105575</formula>
    </cfRule>
  </conditionalFormatting>
  <conditionalFormatting sqref="BB285:BB288">
    <cfRule type="cellIs" dxfId="17683" priority="683" operator="lessThan">
      <formula>0</formula>
    </cfRule>
    <cfRule type="cellIs" dxfId="17682" priority="684" operator="lessThan">
      <formula>-105575</formula>
    </cfRule>
  </conditionalFormatting>
  <conditionalFormatting sqref="BB203 BB220:BB221 BB235:BB243 BB231:BB233 BB212:BB213 BB225:BB226">
    <cfRule type="cellIs" dxfId="17681" priority="681" operator="lessThan">
      <formula>0</formula>
    </cfRule>
    <cfRule type="cellIs" dxfId="17680" priority="682" operator="lessThan">
      <formula>-105575</formula>
    </cfRule>
  </conditionalFormatting>
  <conditionalFormatting sqref="BB220 BB212:BB213 BB235:BB238 BB240:BB243 BB225:BB226 BB231:BB233">
    <cfRule type="cellIs" dxfId="17679" priority="679" operator="lessThan">
      <formula>0</formula>
    </cfRule>
    <cfRule type="cellIs" dxfId="17678" priority="680" operator="lessThan">
      <formula>-105575</formula>
    </cfRule>
  </conditionalFormatting>
  <conditionalFormatting sqref="BB220:BB221 BB243 BB226 BB231:BB236 BB238:BB241 BB203 BB213">
    <cfRule type="cellIs" dxfId="17677" priority="677" operator="lessThan">
      <formula>0</formula>
    </cfRule>
    <cfRule type="cellIs" dxfId="17676" priority="678" operator="lessThan">
      <formula>-105575</formula>
    </cfRule>
  </conditionalFormatting>
  <conditionalFormatting sqref="BB235:BB243 BB231:BB233 BB220 BB212:BB213 BB225:BB226">
    <cfRule type="cellIs" dxfId="17675" priority="675" operator="lessThan">
      <formula>0</formula>
    </cfRule>
    <cfRule type="cellIs" dxfId="17674" priority="676" operator="lessThan">
      <formula>-105575</formula>
    </cfRule>
  </conditionalFormatting>
  <conditionalFormatting sqref="BB220:BB221 BB237:BB243 BB203 BB231:BB235 BB212:BB213 BB225:BB226">
    <cfRule type="cellIs" dxfId="17673" priority="673" operator="lessThan">
      <formula>0</formula>
    </cfRule>
    <cfRule type="cellIs" dxfId="17672" priority="674" operator="lessThan">
      <formula>-105575</formula>
    </cfRule>
  </conditionalFormatting>
  <conditionalFormatting sqref="BB220:BB221 BB237:BB240 BB242:BB243 BB225:BB226 BB231:BB235">
    <cfRule type="cellIs" dxfId="17671" priority="671" operator="lessThan">
      <formula>0</formula>
    </cfRule>
    <cfRule type="cellIs" dxfId="17670" priority="672" operator="lessThan">
      <formula>-105575</formula>
    </cfRule>
  </conditionalFormatting>
  <conditionalFormatting sqref="BB212 BB231 BB233:BB238 BB240:BB243 BB225">
    <cfRule type="cellIs" dxfId="17669" priority="669" operator="lessThan">
      <formula>0</formula>
    </cfRule>
    <cfRule type="cellIs" dxfId="17668" priority="670" operator="lessThan">
      <formula>-105575</formula>
    </cfRule>
  </conditionalFormatting>
  <conditionalFormatting sqref="BB237:BB243 BB231:BB235 BB220:BB221 BB225:BB226">
    <cfRule type="cellIs" dxfId="17667" priority="667" operator="lessThan">
      <formula>0</formula>
    </cfRule>
    <cfRule type="cellIs" dxfId="17666" priority="668" operator="lessThan">
      <formula>-105575</formula>
    </cfRule>
  </conditionalFormatting>
  <conditionalFormatting sqref="BB233:BB237 BB231 BB239:BB243">
    <cfRule type="cellIs" dxfId="17665" priority="665" operator="lessThan">
      <formula>0</formula>
    </cfRule>
    <cfRule type="cellIs" dxfId="17664" priority="666" operator="lessThan">
      <formula>-105575</formula>
    </cfRule>
  </conditionalFormatting>
  <conditionalFormatting sqref="BB233:BB237 BB231 BB239:BB243">
    <cfRule type="cellIs" dxfId="17663" priority="663" operator="lessThan">
      <formula>0</formula>
    </cfRule>
    <cfRule type="cellIs" dxfId="17662" priority="664" operator="lessThan">
      <formula>-105575</formula>
    </cfRule>
  </conditionalFormatting>
  <conditionalFormatting sqref="BB119:BB128 BB106:BB117 BB101:BB104 BB80:BB98">
    <cfRule type="cellIs" dxfId="17661" priority="661" operator="lessThan">
      <formula>0</formula>
    </cfRule>
    <cfRule type="cellIs" dxfId="17660" priority="662" operator="lessThan">
      <formula>-105575</formula>
    </cfRule>
  </conditionalFormatting>
  <conditionalFormatting sqref="BB130 BB132 BB134">
    <cfRule type="cellIs" dxfId="17659" priority="659" operator="lessThan">
      <formula>0</formula>
    </cfRule>
    <cfRule type="cellIs" dxfId="17658" priority="660" operator="lessThan">
      <formula>-105575</formula>
    </cfRule>
  </conditionalFormatting>
  <conditionalFormatting sqref="BB130 BB132 BB134">
    <cfRule type="cellIs" dxfId="17657" priority="657" operator="lessThan">
      <formula>0</formula>
    </cfRule>
    <cfRule type="cellIs" dxfId="17656" priority="658" operator="lessThan">
      <formula>-105575</formula>
    </cfRule>
  </conditionalFormatting>
  <conditionalFormatting sqref="BB129 BB131 BB133 BB135">
    <cfRule type="cellIs" dxfId="17655" priority="655" operator="lessThan">
      <formula>0</formula>
    </cfRule>
    <cfRule type="cellIs" dxfId="17654" priority="656" operator="lessThan">
      <formula>-105575</formula>
    </cfRule>
  </conditionalFormatting>
  <conditionalFormatting sqref="BB140 BB145 BB142:BB143 BB137:BB138">
    <cfRule type="cellIs" dxfId="17653" priority="653" operator="lessThan">
      <formula>0</formula>
    </cfRule>
    <cfRule type="cellIs" dxfId="17652" priority="654" operator="lessThan">
      <formula>-105575</formula>
    </cfRule>
  </conditionalFormatting>
  <conditionalFormatting sqref="BB149">
    <cfRule type="cellIs" dxfId="17651" priority="651" operator="lessThan">
      <formula>0</formula>
    </cfRule>
    <cfRule type="cellIs" dxfId="17650" priority="652" operator="lessThan">
      <formula>-105575</formula>
    </cfRule>
  </conditionalFormatting>
  <conditionalFormatting sqref="BB129:BB138 BB140:BB149">
    <cfRule type="cellIs" dxfId="17649" priority="649" operator="lessThan">
      <formula>0</formula>
    </cfRule>
    <cfRule type="cellIs" dxfId="17648" priority="650" operator="lessThan">
      <formula>-105575</formula>
    </cfRule>
  </conditionalFormatting>
  <conditionalFormatting sqref="BB94:BB98 BB86:BB87 BB89:BB91 BB141:BB149 BB124:BB133 BB107:BB110 BB112:BB117 BB119:BB122 BB135:BB138 BB101:BB104 BB80:BB84">
    <cfRule type="cellIs" dxfId="17647" priority="647" operator="lessThan">
      <formula>0</formula>
    </cfRule>
    <cfRule type="cellIs" dxfId="17646" priority="648" operator="lessThan">
      <formula>-105575</formula>
    </cfRule>
  </conditionalFormatting>
  <conditionalFormatting sqref="BB129 BB131 BB133 BB135">
    <cfRule type="cellIs" dxfId="17645" priority="645" operator="lessThan">
      <formula>0</formula>
    </cfRule>
    <cfRule type="cellIs" dxfId="17644" priority="646" operator="lessThan">
      <formula>-105575</formula>
    </cfRule>
  </conditionalFormatting>
  <conditionalFormatting sqref="BB146 BB144 BB141">
    <cfRule type="cellIs" dxfId="17643" priority="643" operator="lessThan">
      <formula>0</formula>
    </cfRule>
    <cfRule type="cellIs" dxfId="17642" priority="644" operator="lessThan">
      <formula>-105575</formula>
    </cfRule>
  </conditionalFormatting>
  <conditionalFormatting sqref="BB146 BB144 BB141">
    <cfRule type="cellIs" dxfId="17641" priority="641" operator="lessThan">
      <formula>0</formula>
    </cfRule>
    <cfRule type="cellIs" dxfId="17640" priority="642" operator="lessThan">
      <formula>-105575</formula>
    </cfRule>
  </conditionalFormatting>
  <conditionalFormatting sqref="BB140 BB145 BB142:BB143 BB137:BB138">
    <cfRule type="cellIs" dxfId="17639" priority="639" operator="lessThan">
      <formula>0</formula>
    </cfRule>
    <cfRule type="cellIs" dxfId="17638" priority="640" operator="lessThan">
      <formula>-105575</formula>
    </cfRule>
  </conditionalFormatting>
  <conditionalFormatting sqref="BB149">
    <cfRule type="cellIs" dxfId="17637" priority="637" operator="lessThan">
      <formula>0</formula>
    </cfRule>
    <cfRule type="cellIs" dxfId="17636" priority="638" operator="lessThan">
      <formula>-105575</formula>
    </cfRule>
  </conditionalFormatting>
  <conditionalFormatting sqref="BB94:BB98 BB86:BB87 BB89:BB91 BB141:BB149 BB124:BB133 BB107:BB110 BB112:BB117 BB119:BB122 BB135:BB138 BB101:BB104 BB80:BB84">
    <cfRule type="cellIs" dxfId="17635" priority="635" operator="lessThan">
      <formula>0</formula>
    </cfRule>
    <cfRule type="cellIs" dxfId="1763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7633" priority="633" operator="lessThan">
      <formula>0</formula>
    </cfRule>
    <cfRule type="cellIs" dxfId="17632" priority="634" operator="lessThan">
      <formula>-105575</formula>
    </cfRule>
  </conditionalFormatting>
  <conditionalFormatting sqref="BB41">
    <cfRule type="cellIs" dxfId="17631" priority="631" operator="lessThan">
      <formula>0</formula>
    </cfRule>
    <cfRule type="cellIs" dxfId="17630" priority="632" operator="lessThan">
      <formula>-105575</formula>
    </cfRule>
  </conditionalFormatting>
  <conditionalFormatting sqref="BB152:BB155">
    <cfRule type="cellIs" dxfId="17629" priority="629" operator="lessThan">
      <formula>0</formula>
    </cfRule>
    <cfRule type="cellIs" dxfId="17628" priority="630" operator="lessThan">
      <formula>-105575</formula>
    </cfRule>
  </conditionalFormatting>
  <conditionalFormatting sqref="BB152:BB155">
    <cfRule type="cellIs" dxfId="17627" priority="627" operator="lessThan">
      <formula>0</formula>
    </cfRule>
    <cfRule type="cellIs" dxfId="17626" priority="628" operator="lessThan">
      <formula>-105575</formula>
    </cfRule>
  </conditionalFormatting>
  <conditionalFormatting sqref="BB152:BB155">
    <cfRule type="cellIs" dxfId="17625" priority="625" operator="lessThan">
      <formula>0</formula>
    </cfRule>
    <cfRule type="cellIs" dxfId="17624" priority="626" operator="lessThan">
      <formula>-105575</formula>
    </cfRule>
  </conditionalFormatting>
  <conditionalFormatting sqref="BB157:BB158">
    <cfRule type="cellIs" dxfId="17623" priority="623" operator="lessThan">
      <formula>0</formula>
    </cfRule>
    <cfRule type="cellIs" dxfId="17622" priority="624" operator="lessThan">
      <formula>-105575</formula>
    </cfRule>
  </conditionalFormatting>
  <conditionalFormatting sqref="BB157:BB158">
    <cfRule type="cellIs" dxfId="17621" priority="621" operator="lessThan">
      <formula>0</formula>
    </cfRule>
    <cfRule type="cellIs" dxfId="17620" priority="622" operator="lessThan">
      <formula>-105575</formula>
    </cfRule>
  </conditionalFormatting>
  <conditionalFormatting sqref="BB157:BB158">
    <cfRule type="cellIs" dxfId="17619" priority="619" operator="lessThan">
      <formula>0</formula>
    </cfRule>
    <cfRule type="cellIs" dxfId="17618" priority="620" operator="lessThan">
      <formula>-105575</formula>
    </cfRule>
  </conditionalFormatting>
  <conditionalFormatting sqref="BB160:BB161">
    <cfRule type="cellIs" dxfId="17617" priority="617" operator="lessThan">
      <formula>0</formula>
    </cfRule>
    <cfRule type="cellIs" dxfId="17616" priority="618" operator="lessThan">
      <formula>-105575</formula>
    </cfRule>
  </conditionalFormatting>
  <conditionalFormatting sqref="BB160:BB161">
    <cfRule type="cellIs" dxfId="17615" priority="615" operator="lessThan">
      <formula>0</formula>
    </cfRule>
    <cfRule type="cellIs" dxfId="17614" priority="616" operator="lessThan">
      <formula>-105575</formula>
    </cfRule>
  </conditionalFormatting>
  <conditionalFormatting sqref="BB160:BB161">
    <cfRule type="cellIs" dxfId="17613" priority="613" operator="lessThan">
      <formula>0</formula>
    </cfRule>
    <cfRule type="cellIs" dxfId="17612" priority="614" operator="lessThan">
      <formula>-105575</formula>
    </cfRule>
  </conditionalFormatting>
  <conditionalFormatting sqref="BB164:BB167">
    <cfRule type="cellIs" dxfId="17611" priority="611" operator="lessThan">
      <formula>0</formula>
    </cfRule>
    <cfRule type="cellIs" dxfId="17610" priority="612" operator="lessThan">
      <formula>-105575</formula>
    </cfRule>
  </conditionalFormatting>
  <conditionalFormatting sqref="BB164:BB167">
    <cfRule type="cellIs" dxfId="17609" priority="609" operator="lessThan">
      <formula>0</formula>
    </cfRule>
    <cfRule type="cellIs" dxfId="17608" priority="610" operator="lessThan">
      <formula>-105575</formula>
    </cfRule>
  </conditionalFormatting>
  <conditionalFormatting sqref="BB164:BB167">
    <cfRule type="cellIs" dxfId="17607" priority="607" operator="lessThan">
      <formula>0</formula>
    </cfRule>
    <cfRule type="cellIs" dxfId="17606" priority="608" operator="lessThan">
      <formula>-105575</formula>
    </cfRule>
  </conditionalFormatting>
  <conditionalFormatting sqref="BB169:BB177">
    <cfRule type="cellIs" dxfId="17605" priority="605" operator="lessThan">
      <formula>0</formula>
    </cfRule>
    <cfRule type="cellIs" dxfId="17604" priority="606" operator="lessThan">
      <formula>-105575</formula>
    </cfRule>
  </conditionalFormatting>
  <conditionalFormatting sqref="BB169:BB177">
    <cfRule type="cellIs" dxfId="17603" priority="603" operator="lessThan">
      <formula>0</formula>
    </cfRule>
    <cfRule type="cellIs" dxfId="17602" priority="604" operator="lessThan">
      <formula>-105575</formula>
    </cfRule>
  </conditionalFormatting>
  <conditionalFormatting sqref="BB169:BB177">
    <cfRule type="cellIs" dxfId="17601" priority="601" operator="lessThan">
      <formula>0</formula>
    </cfRule>
    <cfRule type="cellIs" dxfId="17600" priority="602" operator="lessThan">
      <formula>-105575</formula>
    </cfRule>
  </conditionalFormatting>
  <conditionalFormatting sqref="BB179:BB180">
    <cfRule type="cellIs" dxfId="17599" priority="599" operator="lessThan">
      <formula>0</formula>
    </cfRule>
    <cfRule type="cellIs" dxfId="17598" priority="600" operator="lessThan">
      <formula>-105575</formula>
    </cfRule>
  </conditionalFormatting>
  <conditionalFormatting sqref="BB179:BB180">
    <cfRule type="cellIs" dxfId="17597" priority="597" operator="lessThan">
      <formula>0</formula>
    </cfRule>
    <cfRule type="cellIs" dxfId="17596" priority="598" operator="lessThan">
      <formula>-105575</formula>
    </cfRule>
  </conditionalFormatting>
  <conditionalFormatting sqref="BB179:BB180">
    <cfRule type="cellIs" dxfId="17595" priority="595" operator="lessThan">
      <formula>0</formula>
    </cfRule>
    <cfRule type="cellIs" dxfId="17594" priority="596" operator="lessThan">
      <formula>-105575</formula>
    </cfRule>
  </conditionalFormatting>
  <conditionalFormatting sqref="BB183:BB189">
    <cfRule type="cellIs" dxfId="17593" priority="593" operator="lessThan">
      <formula>0</formula>
    </cfRule>
    <cfRule type="cellIs" dxfId="17592" priority="594" operator="lessThan">
      <formula>-105575</formula>
    </cfRule>
  </conditionalFormatting>
  <conditionalFormatting sqref="BB183:BB189">
    <cfRule type="cellIs" dxfId="17591" priority="591" operator="lessThan">
      <formula>0</formula>
    </cfRule>
    <cfRule type="cellIs" dxfId="17590" priority="592" operator="lessThan">
      <formula>-105575</formula>
    </cfRule>
  </conditionalFormatting>
  <conditionalFormatting sqref="BB183:BB189">
    <cfRule type="cellIs" dxfId="17589" priority="589" operator="lessThan">
      <formula>0</formula>
    </cfRule>
    <cfRule type="cellIs" dxfId="17588" priority="590" operator="lessThan">
      <formula>-105575</formula>
    </cfRule>
  </conditionalFormatting>
  <conditionalFormatting sqref="BB191:BB192">
    <cfRule type="cellIs" dxfId="17587" priority="587" operator="lessThan">
      <formula>0</formula>
    </cfRule>
    <cfRule type="cellIs" dxfId="17586" priority="588" operator="lessThan">
      <formula>-105575</formula>
    </cfRule>
  </conditionalFormatting>
  <conditionalFormatting sqref="BB191:BB192">
    <cfRule type="cellIs" dxfId="17585" priority="585" operator="lessThan">
      <formula>0</formula>
    </cfRule>
    <cfRule type="cellIs" dxfId="17584" priority="586" operator="lessThan">
      <formula>-105575</formula>
    </cfRule>
  </conditionalFormatting>
  <conditionalFormatting sqref="BB191:BB192">
    <cfRule type="cellIs" dxfId="17583" priority="583" operator="lessThan">
      <formula>0</formula>
    </cfRule>
    <cfRule type="cellIs" dxfId="17582" priority="584" operator="lessThan">
      <formula>-105575</formula>
    </cfRule>
  </conditionalFormatting>
  <conditionalFormatting sqref="BB194:BB195">
    <cfRule type="cellIs" dxfId="17581" priority="581" operator="lessThan">
      <formula>0</formula>
    </cfRule>
    <cfRule type="cellIs" dxfId="17580" priority="582" operator="lessThan">
      <formula>-105575</formula>
    </cfRule>
  </conditionalFormatting>
  <conditionalFormatting sqref="BB194:BB195">
    <cfRule type="cellIs" dxfId="17579" priority="579" operator="lessThan">
      <formula>0</formula>
    </cfRule>
    <cfRule type="cellIs" dxfId="17578" priority="580" operator="lessThan">
      <formula>-105575</formula>
    </cfRule>
  </conditionalFormatting>
  <conditionalFormatting sqref="BB194:BB195">
    <cfRule type="cellIs" dxfId="17577" priority="577" operator="lessThan">
      <formula>0</formula>
    </cfRule>
    <cfRule type="cellIs" dxfId="17576" priority="578" operator="lessThan">
      <formula>-105575</formula>
    </cfRule>
  </conditionalFormatting>
  <conditionalFormatting sqref="BB199:BB202">
    <cfRule type="cellIs" dxfId="17575" priority="575" operator="lessThan">
      <formula>0</formula>
    </cfRule>
    <cfRule type="cellIs" dxfId="17574" priority="576" operator="lessThan">
      <formula>-105575</formula>
    </cfRule>
  </conditionalFormatting>
  <conditionalFormatting sqref="BB199:BB202">
    <cfRule type="cellIs" dxfId="17573" priority="573" operator="lessThan">
      <formula>0</formula>
    </cfRule>
    <cfRule type="cellIs" dxfId="17572" priority="574" operator="lessThan">
      <formula>-105575</formula>
    </cfRule>
  </conditionalFormatting>
  <conditionalFormatting sqref="BB199:BB202">
    <cfRule type="cellIs" dxfId="17571" priority="571" operator="lessThan">
      <formula>0</formula>
    </cfRule>
    <cfRule type="cellIs" dxfId="17570" priority="572" operator="lessThan">
      <formula>-105575</formula>
    </cfRule>
  </conditionalFormatting>
  <conditionalFormatting sqref="BB204:BB208">
    <cfRule type="cellIs" dxfId="17569" priority="569" operator="lessThan">
      <formula>0</formula>
    </cfRule>
    <cfRule type="cellIs" dxfId="17568" priority="570" operator="lessThan">
      <formula>-105575</formula>
    </cfRule>
  </conditionalFormatting>
  <conditionalFormatting sqref="BB204:BB208">
    <cfRule type="cellIs" dxfId="17567" priority="567" operator="lessThan">
      <formula>0</formula>
    </cfRule>
    <cfRule type="cellIs" dxfId="17566" priority="568" operator="lessThan">
      <formula>-105575</formula>
    </cfRule>
  </conditionalFormatting>
  <conditionalFormatting sqref="BB204:BB208">
    <cfRule type="cellIs" dxfId="17565" priority="565" operator="lessThan">
      <formula>0</formula>
    </cfRule>
    <cfRule type="cellIs" dxfId="17564" priority="566" operator="lessThan">
      <formula>-105575</formula>
    </cfRule>
  </conditionalFormatting>
  <conditionalFormatting sqref="BB210:BB211">
    <cfRule type="cellIs" dxfId="17563" priority="563" operator="lessThan">
      <formula>0</formula>
    </cfRule>
    <cfRule type="cellIs" dxfId="17562" priority="564" operator="lessThan">
      <formula>-105575</formula>
    </cfRule>
  </conditionalFormatting>
  <conditionalFormatting sqref="BB210:BB211">
    <cfRule type="cellIs" dxfId="17561" priority="561" operator="lessThan">
      <formula>0</formula>
    </cfRule>
    <cfRule type="cellIs" dxfId="17560" priority="562" operator="lessThan">
      <formula>-105575</formula>
    </cfRule>
  </conditionalFormatting>
  <conditionalFormatting sqref="BB210:BB211">
    <cfRule type="cellIs" dxfId="17559" priority="559" operator="lessThan">
      <formula>0</formula>
    </cfRule>
    <cfRule type="cellIs" dxfId="17558" priority="560" operator="lessThan">
      <formula>-105575</formula>
    </cfRule>
  </conditionalFormatting>
  <conditionalFormatting sqref="BB214:BB219">
    <cfRule type="cellIs" dxfId="17557" priority="557" operator="lessThan">
      <formula>0</formula>
    </cfRule>
    <cfRule type="cellIs" dxfId="17556" priority="558" operator="lessThan">
      <formula>-105575</formula>
    </cfRule>
  </conditionalFormatting>
  <conditionalFormatting sqref="BB214:BB219">
    <cfRule type="cellIs" dxfId="17555" priority="555" operator="lessThan">
      <formula>0</formula>
    </cfRule>
    <cfRule type="cellIs" dxfId="17554" priority="556" operator="lessThan">
      <formula>-105575</formula>
    </cfRule>
  </conditionalFormatting>
  <conditionalFormatting sqref="BB214:BB219">
    <cfRule type="cellIs" dxfId="17553" priority="553" operator="lessThan">
      <formula>0</formula>
    </cfRule>
    <cfRule type="cellIs" dxfId="17552" priority="554" operator="lessThan">
      <formula>-105575</formula>
    </cfRule>
  </conditionalFormatting>
  <conditionalFormatting sqref="BB222:BB224">
    <cfRule type="cellIs" dxfId="17551" priority="551" operator="lessThan">
      <formula>0</formula>
    </cfRule>
    <cfRule type="cellIs" dxfId="17550" priority="552" operator="lessThan">
      <formula>-105575</formula>
    </cfRule>
  </conditionalFormatting>
  <conditionalFormatting sqref="BB222:BB224">
    <cfRule type="cellIs" dxfId="17549" priority="549" operator="lessThan">
      <formula>0</formula>
    </cfRule>
    <cfRule type="cellIs" dxfId="17548" priority="550" operator="lessThan">
      <formula>-105575</formula>
    </cfRule>
  </conditionalFormatting>
  <conditionalFormatting sqref="BB222:BB224">
    <cfRule type="cellIs" dxfId="17547" priority="547" operator="lessThan">
      <formula>0</formula>
    </cfRule>
    <cfRule type="cellIs" dxfId="17546" priority="548" operator="lessThan">
      <formula>-105575</formula>
    </cfRule>
  </conditionalFormatting>
  <conditionalFormatting sqref="BB227:BB230">
    <cfRule type="cellIs" dxfId="17545" priority="545" operator="lessThan">
      <formula>0</formula>
    </cfRule>
    <cfRule type="cellIs" dxfId="17544" priority="546" operator="lessThan">
      <formula>-105575</formula>
    </cfRule>
  </conditionalFormatting>
  <conditionalFormatting sqref="BB227:BB230">
    <cfRule type="cellIs" dxfId="17543" priority="543" operator="lessThan">
      <formula>0</formula>
    </cfRule>
    <cfRule type="cellIs" dxfId="17542" priority="544" operator="lessThan">
      <formula>-105575</formula>
    </cfRule>
  </conditionalFormatting>
  <conditionalFormatting sqref="BB227:BB230">
    <cfRule type="cellIs" dxfId="17541" priority="541" operator="lessThan">
      <formula>0</formula>
    </cfRule>
    <cfRule type="cellIs" dxfId="17540" priority="542" operator="lessThan">
      <formula>-105575</formula>
    </cfRule>
  </conditionalFormatting>
  <conditionalFormatting sqref="BB246:BB249">
    <cfRule type="cellIs" dxfId="17539" priority="539" operator="lessThan">
      <formula>0</formula>
    </cfRule>
    <cfRule type="cellIs" dxfId="17538" priority="540" operator="lessThan">
      <formula>-105575</formula>
    </cfRule>
  </conditionalFormatting>
  <conditionalFormatting sqref="BB246:BB249">
    <cfRule type="cellIs" dxfId="17537" priority="537" operator="lessThan">
      <formula>0</formula>
    </cfRule>
    <cfRule type="cellIs" dxfId="17536" priority="538" operator="lessThan">
      <formula>-105575</formula>
    </cfRule>
  </conditionalFormatting>
  <conditionalFormatting sqref="BB246:BB249">
    <cfRule type="cellIs" dxfId="17535" priority="535" operator="lessThan">
      <formula>0</formula>
    </cfRule>
    <cfRule type="cellIs" dxfId="17534" priority="536" operator="lessThan">
      <formula>-105575</formula>
    </cfRule>
  </conditionalFormatting>
  <conditionalFormatting sqref="BB246:BB249">
    <cfRule type="cellIs" dxfId="17533" priority="533" operator="lessThan">
      <formula>0</formula>
    </cfRule>
    <cfRule type="cellIs" dxfId="17532" priority="534" operator="lessThan">
      <formula>-105575</formula>
    </cfRule>
  </conditionalFormatting>
  <conditionalFormatting sqref="BB246:BB249">
    <cfRule type="cellIs" dxfId="17531" priority="531" operator="lessThan">
      <formula>0</formula>
    </cfRule>
    <cfRule type="cellIs" dxfId="17530" priority="532" operator="lessThan">
      <formula>-105575</formula>
    </cfRule>
  </conditionalFormatting>
  <conditionalFormatting sqref="BB246:BB249">
    <cfRule type="cellIs" dxfId="17529" priority="529" operator="lessThan">
      <formula>0</formula>
    </cfRule>
    <cfRule type="cellIs" dxfId="17528" priority="530" operator="lessThan">
      <formula>-105575</formula>
    </cfRule>
  </conditionalFormatting>
  <conditionalFormatting sqref="BB246:BB249">
    <cfRule type="cellIs" dxfId="17527" priority="527" operator="lessThan">
      <formula>0</formula>
    </cfRule>
    <cfRule type="cellIs" dxfId="17526" priority="528" operator="lessThan">
      <formula>-105575</formula>
    </cfRule>
  </conditionalFormatting>
  <conditionalFormatting sqref="BB246:BB249">
    <cfRule type="cellIs" dxfId="17525" priority="525" operator="lessThan">
      <formula>0</formula>
    </cfRule>
    <cfRule type="cellIs" dxfId="17524" priority="526" operator="lessThan">
      <formula>-105575</formula>
    </cfRule>
  </conditionalFormatting>
  <conditionalFormatting sqref="BB246:BB249">
    <cfRule type="cellIs" dxfId="17523" priority="523" operator="lessThan">
      <formula>0</formula>
    </cfRule>
    <cfRule type="cellIs" dxfId="17522" priority="524" operator="lessThan">
      <formula>-105575</formula>
    </cfRule>
  </conditionalFormatting>
  <conditionalFormatting sqref="BB251:BB253">
    <cfRule type="cellIs" dxfId="17521" priority="521" operator="lessThan">
      <formula>0</formula>
    </cfRule>
    <cfRule type="cellIs" dxfId="17520" priority="522" operator="lessThan">
      <formula>-105575</formula>
    </cfRule>
  </conditionalFormatting>
  <conditionalFormatting sqref="BB251:BB253">
    <cfRule type="cellIs" dxfId="17519" priority="519" operator="lessThan">
      <formula>0</formula>
    </cfRule>
    <cfRule type="cellIs" dxfId="17518" priority="520" operator="lessThan">
      <formula>-105575</formula>
    </cfRule>
  </conditionalFormatting>
  <conditionalFormatting sqref="BB251:BB253">
    <cfRule type="cellIs" dxfId="17517" priority="517" operator="lessThan">
      <formula>0</formula>
    </cfRule>
    <cfRule type="cellIs" dxfId="17516" priority="518" operator="lessThan">
      <formula>-105575</formula>
    </cfRule>
  </conditionalFormatting>
  <conditionalFormatting sqref="BB251:BB253">
    <cfRule type="cellIs" dxfId="17515" priority="515" operator="lessThan">
      <formula>0</formula>
    </cfRule>
    <cfRule type="cellIs" dxfId="17514" priority="516" operator="lessThan">
      <formula>-105575</formula>
    </cfRule>
  </conditionalFormatting>
  <conditionalFormatting sqref="BB251:BB253">
    <cfRule type="cellIs" dxfId="17513" priority="513" operator="lessThan">
      <formula>0</formula>
    </cfRule>
    <cfRule type="cellIs" dxfId="17512" priority="514" operator="lessThan">
      <formula>-105575</formula>
    </cfRule>
  </conditionalFormatting>
  <conditionalFormatting sqref="BB251:BB253">
    <cfRule type="cellIs" dxfId="17511" priority="511" operator="lessThan">
      <formula>0</formula>
    </cfRule>
    <cfRule type="cellIs" dxfId="17510" priority="512" operator="lessThan">
      <formula>-105575</formula>
    </cfRule>
  </conditionalFormatting>
  <conditionalFormatting sqref="BB251:BB253">
    <cfRule type="cellIs" dxfId="17509" priority="509" operator="lessThan">
      <formula>0</formula>
    </cfRule>
    <cfRule type="cellIs" dxfId="17508" priority="510" operator="lessThan">
      <formula>-105575</formula>
    </cfRule>
  </conditionalFormatting>
  <conditionalFormatting sqref="BB251:BB253">
    <cfRule type="cellIs" dxfId="17507" priority="507" operator="lessThan">
      <formula>0</formula>
    </cfRule>
    <cfRule type="cellIs" dxfId="17506" priority="508" operator="lessThan">
      <formula>-105575</formula>
    </cfRule>
  </conditionalFormatting>
  <conditionalFormatting sqref="BB251:BB253">
    <cfRule type="cellIs" dxfId="17505" priority="505" operator="lessThan">
      <formula>0</formula>
    </cfRule>
    <cfRule type="cellIs" dxfId="17504" priority="506" operator="lessThan">
      <formula>-105575</formula>
    </cfRule>
  </conditionalFormatting>
  <conditionalFormatting sqref="BB255:BB257">
    <cfRule type="cellIs" dxfId="17503" priority="503" operator="lessThan">
      <formula>0</formula>
    </cfRule>
    <cfRule type="cellIs" dxfId="17502" priority="504" operator="lessThan">
      <formula>-105575</formula>
    </cfRule>
  </conditionalFormatting>
  <conditionalFormatting sqref="BB255:BB257">
    <cfRule type="cellIs" dxfId="17501" priority="501" operator="lessThan">
      <formula>0</formula>
    </cfRule>
    <cfRule type="cellIs" dxfId="17500" priority="502" operator="lessThan">
      <formula>-105575</formula>
    </cfRule>
  </conditionalFormatting>
  <conditionalFormatting sqref="BB255:BB257">
    <cfRule type="cellIs" dxfId="17499" priority="499" operator="lessThan">
      <formula>0</formula>
    </cfRule>
    <cfRule type="cellIs" dxfId="17498" priority="500" operator="lessThan">
      <formula>-105575</formula>
    </cfRule>
  </conditionalFormatting>
  <conditionalFormatting sqref="BB255:BB257">
    <cfRule type="cellIs" dxfId="17497" priority="497" operator="lessThan">
      <formula>0</formula>
    </cfRule>
    <cfRule type="cellIs" dxfId="17496" priority="498" operator="lessThan">
      <formula>-105575</formula>
    </cfRule>
  </conditionalFormatting>
  <conditionalFormatting sqref="BB255:BB257">
    <cfRule type="cellIs" dxfId="17495" priority="495" operator="lessThan">
      <formula>0</formula>
    </cfRule>
    <cfRule type="cellIs" dxfId="17494" priority="496" operator="lessThan">
      <formula>-105575</formula>
    </cfRule>
  </conditionalFormatting>
  <conditionalFormatting sqref="BB255:BB257">
    <cfRule type="cellIs" dxfId="17493" priority="493" operator="lessThan">
      <formula>0</formula>
    </cfRule>
    <cfRule type="cellIs" dxfId="17492" priority="494" operator="lessThan">
      <formula>-105575</formula>
    </cfRule>
  </conditionalFormatting>
  <conditionalFormatting sqref="BB255:BB257">
    <cfRule type="cellIs" dxfId="17491" priority="491" operator="lessThan">
      <formula>0</formula>
    </cfRule>
    <cfRule type="cellIs" dxfId="17490" priority="492" operator="lessThan">
      <formula>-105575</formula>
    </cfRule>
  </conditionalFormatting>
  <conditionalFormatting sqref="BB255:BB257">
    <cfRule type="cellIs" dxfId="17489" priority="489" operator="lessThan">
      <formula>0</formula>
    </cfRule>
    <cfRule type="cellIs" dxfId="17488" priority="490" operator="lessThan">
      <formula>-105575</formula>
    </cfRule>
  </conditionalFormatting>
  <conditionalFormatting sqref="BB255:BB257">
    <cfRule type="cellIs" dxfId="17487" priority="487" operator="lessThan">
      <formula>0</formula>
    </cfRule>
    <cfRule type="cellIs" dxfId="17486" priority="488" operator="lessThan">
      <formula>-105575</formula>
    </cfRule>
  </conditionalFormatting>
  <conditionalFormatting sqref="BB260:BB262">
    <cfRule type="cellIs" dxfId="17485" priority="485" operator="lessThan">
      <formula>0</formula>
    </cfRule>
    <cfRule type="cellIs" dxfId="17484" priority="486" operator="lessThan">
      <formula>-105575</formula>
    </cfRule>
  </conditionalFormatting>
  <conditionalFormatting sqref="BB260:BB262">
    <cfRule type="cellIs" dxfId="17483" priority="483" operator="lessThan">
      <formula>0</formula>
    </cfRule>
    <cfRule type="cellIs" dxfId="17482" priority="484" operator="lessThan">
      <formula>-105575</formula>
    </cfRule>
  </conditionalFormatting>
  <conditionalFormatting sqref="BB260:BB262">
    <cfRule type="cellIs" dxfId="17481" priority="481" operator="lessThan">
      <formula>0</formula>
    </cfRule>
    <cfRule type="cellIs" dxfId="17480" priority="482" operator="lessThan">
      <formula>-105575</formula>
    </cfRule>
  </conditionalFormatting>
  <conditionalFormatting sqref="BB260:BB262">
    <cfRule type="cellIs" dxfId="17479" priority="479" operator="lessThan">
      <formula>0</formula>
    </cfRule>
    <cfRule type="cellIs" dxfId="17478" priority="480" operator="lessThan">
      <formula>-105575</formula>
    </cfRule>
  </conditionalFormatting>
  <conditionalFormatting sqref="BB260:BB262">
    <cfRule type="cellIs" dxfId="17477" priority="477" operator="lessThan">
      <formula>0</formula>
    </cfRule>
    <cfRule type="cellIs" dxfId="17476" priority="478" operator="lessThan">
      <formula>-105575</formula>
    </cfRule>
  </conditionalFormatting>
  <conditionalFormatting sqref="BB260:BB262">
    <cfRule type="cellIs" dxfId="17475" priority="475" operator="lessThan">
      <formula>0</formula>
    </cfRule>
    <cfRule type="cellIs" dxfId="17474" priority="476" operator="lessThan">
      <formula>-105575</formula>
    </cfRule>
  </conditionalFormatting>
  <conditionalFormatting sqref="BB260:BB262">
    <cfRule type="cellIs" dxfId="17473" priority="473" operator="lessThan">
      <formula>0</formula>
    </cfRule>
    <cfRule type="cellIs" dxfId="17472" priority="474" operator="lessThan">
      <formula>-105575</formula>
    </cfRule>
  </conditionalFormatting>
  <conditionalFormatting sqref="BB260:BB262">
    <cfRule type="cellIs" dxfId="17471" priority="471" operator="lessThan">
      <formula>0</formula>
    </cfRule>
    <cfRule type="cellIs" dxfId="17470" priority="472" operator="lessThan">
      <formula>-105575</formula>
    </cfRule>
  </conditionalFormatting>
  <conditionalFormatting sqref="BB260:BB262">
    <cfRule type="cellIs" dxfId="17469" priority="469" operator="lessThan">
      <formula>0</formula>
    </cfRule>
    <cfRule type="cellIs" dxfId="17468" priority="470" operator="lessThan">
      <formula>-105575</formula>
    </cfRule>
  </conditionalFormatting>
  <conditionalFormatting sqref="BB264:BB267">
    <cfRule type="cellIs" dxfId="17467" priority="467" operator="lessThan">
      <formula>0</formula>
    </cfRule>
    <cfRule type="cellIs" dxfId="17466" priority="468" operator="lessThan">
      <formula>-105575</formula>
    </cfRule>
  </conditionalFormatting>
  <conditionalFormatting sqref="BB264:BB267">
    <cfRule type="cellIs" dxfId="17465" priority="465" operator="lessThan">
      <formula>0</formula>
    </cfRule>
    <cfRule type="cellIs" dxfId="17464" priority="466" operator="lessThan">
      <formula>-105575</formula>
    </cfRule>
  </conditionalFormatting>
  <conditionalFormatting sqref="BB264:BB267">
    <cfRule type="cellIs" dxfId="17463" priority="463" operator="lessThan">
      <formula>0</formula>
    </cfRule>
    <cfRule type="cellIs" dxfId="17462" priority="464" operator="lessThan">
      <formula>-105575</formula>
    </cfRule>
  </conditionalFormatting>
  <conditionalFormatting sqref="BB264:BB267">
    <cfRule type="cellIs" dxfId="17461" priority="461" operator="lessThan">
      <formula>0</formula>
    </cfRule>
    <cfRule type="cellIs" dxfId="17460" priority="462" operator="lessThan">
      <formula>-105575</formula>
    </cfRule>
  </conditionalFormatting>
  <conditionalFormatting sqref="BB264:BB267">
    <cfRule type="cellIs" dxfId="17459" priority="459" operator="lessThan">
      <formula>0</formula>
    </cfRule>
    <cfRule type="cellIs" dxfId="17458" priority="460" operator="lessThan">
      <formula>-105575</formula>
    </cfRule>
  </conditionalFormatting>
  <conditionalFormatting sqref="BB264:BB267">
    <cfRule type="cellIs" dxfId="17457" priority="457" operator="lessThan">
      <formula>0</formula>
    </cfRule>
    <cfRule type="cellIs" dxfId="17456" priority="458" operator="lessThan">
      <formula>-105575</formula>
    </cfRule>
  </conditionalFormatting>
  <conditionalFormatting sqref="BB264:BB267">
    <cfRule type="cellIs" dxfId="17455" priority="455" operator="lessThan">
      <formula>0</formula>
    </cfRule>
    <cfRule type="cellIs" dxfId="17454" priority="456" operator="lessThan">
      <formula>-105575</formula>
    </cfRule>
  </conditionalFormatting>
  <conditionalFormatting sqref="BB264:BB267">
    <cfRule type="cellIs" dxfId="17453" priority="453" operator="lessThan">
      <formula>0</formula>
    </cfRule>
    <cfRule type="cellIs" dxfId="17452" priority="454" operator="lessThan">
      <formula>-105575</formula>
    </cfRule>
  </conditionalFormatting>
  <conditionalFormatting sqref="BB264:BB267">
    <cfRule type="cellIs" dxfId="17451" priority="451" operator="lessThan">
      <formula>0</formula>
    </cfRule>
    <cfRule type="cellIs" dxfId="17450" priority="452" operator="lessThan">
      <formula>-105575</formula>
    </cfRule>
  </conditionalFormatting>
  <conditionalFormatting sqref="BB270:BB272">
    <cfRule type="cellIs" dxfId="17449" priority="449" operator="lessThan">
      <formula>0</formula>
    </cfRule>
    <cfRule type="cellIs" dxfId="17448" priority="450" operator="lessThan">
      <formula>-105575</formula>
    </cfRule>
  </conditionalFormatting>
  <conditionalFormatting sqref="BB270:BB272">
    <cfRule type="cellIs" dxfId="17447" priority="447" operator="lessThan">
      <formula>0</formula>
    </cfRule>
    <cfRule type="cellIs" dxfId="17446" priority="448" operator="lessThan">
      <formula>-105575</formula>
    </cfRule>
  </conditionalFormatting>
  <conditionalFormatting sqref="BB270:BB272">
    <cfRule type="cellIs" dxfId="17445" priority="445" operator="lessThan">
      <formula>0</formula>
    </cfRule>
    <cfRule type="cellIs" dxfId="17444" priority="446" operator="lessThan">
      <formula>-105575</formula>
    </cfRule>
  </conditionalFormatting>
  <conditionalFormatting sqref="BB270:BB272">
    <cfRule type="cellIs" dxfId="17443" priority="443" operator="lessThan">
      <formula>0</formula>
    </cfRule>
    <cfRule type="cellIs" dxfId="17442" priority="444" operator="lessThan">
      <formula>-105575</formula>
    </cfRule>
  </conditionalFormatting>
  <conditionalFormatting sqref="BB270:BB272">
    <cfRule type="cellIs" dxfId="17441" priority="441" operator="lessThan">
      <formula>0</formula>
    </cfRule>
    <cfRule type="cellIs" dxfId="17440" priority="442" operator="lessThan">
      <formula>-105575</formula>
    </cfRule>
  </conditionalFormatting>
  <conditionalFormatting sqref="BB270:BB272">
    <cfRule type="cellIs" dxfId="17439" priority="439" operator="lessThan">
      <formula>0</formula>
    </cfRule>
    <cfRule type="cellIs" dxfId="17438" priority="440" operator="lessThan">
      <formula>-105575</formula>
    </cfRule>
  </conditionalFormatting>
  <conditionalFormatting sqref="BB270:BB272">
    <cfRule type="cellIs" dxfId="17437" priority="437" operator="lessThan">
      <formula>0</formula>
    </cfRule>
    <cfRule type="cellIs" dxfId="17436" priority="438" operator="lessThan">
      <formula>-105575</formula>
    </cfRule>
  </conditionalFormatting>
  <conditionalFormatting sqref="BB270:BB272">
    <cfRule type="cellIs" dxfId="17435" priority="435" operator="lessThan">
      <formula>0</formula>
    </cfRule>
    <cfRule type="cellIs" dxfId="17434" priority="436" operator="lessThan">
      <formula>-105575</formula>
    </cfRule>
  </conditionalFormatting>
  <conditionalFormatting sqref="BB270:BB272">
    <cfRule type="cellIs" dxfId="17433" priority="433" operator="lessThan">
      <formula>0</formula>
    </cfRule>
    <cfRule type="cellIs" dxfId="17432" priority="434" operator="lessThan">
      <formula>-105575</formula>
    </cfRule>
  </conditionalFormatting>
  <conditionalFormatting sqref="BB274:BB275">
    <cfRule type="cellIs" dxfId="17431" priority="431" operator="lessThan">
      <formula>0</formula>
    </cfRule>
    <cfRule type="cellIs" dxfId="17430" priority="432" operator="lessThan">
      <formula>-105575</formula>
    </cfRule>
  </conditionalFormatting>
  <conditionalFormatting sqref="BB274:BB275">
    <cfRule type="cellIs" dxfId="17429" priority="429" operator="lessThan">
      <formula>0</formula>
    </cfRule>
    <cfRule type="cellIs" dxfId="17428" priority="430" operator="lessThan">
      <formula>-105575</formula>
    </cfRule>
  </conditionalFormatting>
  <conditionalFormatting sqref="BB274:BB275">
    <cfRule type="cellIs" dxfId="17427" priority="427" operator="lessThan">
      <formula>0</formula>
    </cfRule>
    <cfRule type="cellIs" dxfId="17426" priority="428" operator="lessThan">
      <formula>-105575</formula>
    </cfRule>
  </conditionalFormatting>
  <conditionalFormatting sqref="BB274:BB275">
    <cfRule type="cellIs" dxfId="17425" priority="425" operator="lessThan">
      <formula>0</formula>
    </cfRule>
    <cfRule type="cellIs" dxfId="17424" priority="426" operator="lessThan">
      <formula>-105575</formula>
    </cfRule>
  </conditionalFormatting>
  <conditionalFormatting sqref="BB274:BB275">
    <cfRule type="cellIs" dxfId="17423" priority="423" operator="lessThan">
      <formula>0</formula>
    </cfRule>
    <cfRule type="cellIs" dxfId="17422" priority="424" operator="lessThan">
      <formula>-105575</formula>
    </cfRule>
  </conditionalFormatting>
  <conditionalFormatting sqref="BB274:BB275">
    <cfRule type="cellIs" dxfId="17421" priority="421" operator="lessThan">
      <formula>0</formula>
    </cfRule>
    <cfRule type="cellIs" dxfId="17420" priority="422" operator="lessThan">
      <formula>-105575</formula>
    </cfRule>
  </conditionalFormatting>
  <conditionalFormatting sqref="BB274:BB275">
    <cfRule type="cellIs" dxfId="17419" priority="419" operator="lessThan">
      <formula>0</formula>
    </cfRule>
    <cfRule type="cellIs" dxfId="17418" priority="420" operator="lessThan">
      <formula>-105575</formula>
    </cfRule>
  </conditionalFormatting>
  <conditionalFormatting sqref="BB274:BB275">
    <cfRule type="cellIs" dxfId="17417" priority="417" operator="lessThan">
      <formula>0</formula>
    </cfRule>
    <cfRule type="cellIs" dxfId="17416" priority="418" operator="lessThan">
      <formula>-105575</formula>
    </cfRule>
  </conditionalFormatting>
  <conditionalFormatting sqref="BB274:BB275">
    <cfRule type="cellIs" dxfId="17415" priority="415" operator="lessThan">
      <formula>0</formula>
    </cfRule>
    <cfRule type="cellIs" dxfId="17414" priority="416" operator="lessThan">
      <formula>-105575</formula>
    </cfRule>
  </conditionalFormatting>
  <conditionalFormatting sqref="BB278:BB282">
    <cfRule type="cellIs" dxfId="17413" priority="413" operator="lessThan">
      <formula>0</formula>
    </cfRule>
    <cfRule type="cellIs" dxfId="17412" priority="414" operator="lessThan">
      <formula>-105575</formula>
    </cfRule>
  </conditionalFormatting>
  <conditionalFormatting sqref="BB278:BB282">
    <cfRule type="cellIs" dxfId="17411" priority="411" operator="lessThan">
      <formula>0</formula>
    </cfRule>
    <cfRule type="cellIs" dxfId="17410" priority="412" operator="lessThan">
      <formula>-105575</formula>
    </cfRule>
  </conditionalFormatting>
  <conditionalFormatting sqref="BB278:BB282">
    <cfRule type="cellIs" dxfId="17409" priority="409" operator="lessThan">
      <formula>0</formula>
    </cfRule>
    <cfRule type="cellIs" dxfId="17408" priority="410" operator="lessThan">
      <formula>-105575</formula>
    </cfRule>
  </conditionalFormatting>
  <conditionalFormatting sqref="BB278:BB282">
    <cfRule type="cellIs" dxfId="17407" priority="407" operator="lessThan">
      <formula>0</formula>
    </cfRule>
    <cfRule type="cellIs" dxfId="17406" priority="408" operator="lessThan">
      <formula>-105575</formula>
    </cfRule>
  </conditionalFormatting>
  <conditionalFormatting sqref="BB278:BB282">
    <cfRule type="cellIs" dxfId="17405" priority="405" operator="lessThan">
      <formula>0</formula>
    </cfRule>
    <cfRule type="cellIs" dxfId="17404" priority="406" operator="lessThan">
      <formula>-105575</formula>
    </cfRule>
  </conditionalFormatting>
  <conditionalFormatting sqref="BB278:BB282">
    <cfRule type="cellIs" dxfId="17403" priority="403" operator="lessThan">
      <formula>0</formula>
    </cfRule>
    <cfRule type="cellIs" dxfId="17402" priority="404" operator="lessThan">
      <formula>-105575</formula>
    </cfRule>
  </conditionalFormatting>
  <conditionalFormatting sqref="BB278:BB282">
    <cfRule type="cellIs" dxfId="17401" priority="401" operator="lessThan">
      <formula>0</formula>
    </cfRule>
    <cfRule type="cellIs" dxfId="17400" priority="402" operator="lessThan">
      <formula>-105575</formula>
    </cfRule>
  </conditionalFormatting>
  <conditionalFormatting sqref="BB278:BB282">
    <cfRule type="cellIs" dxfId="17399" priority="399" operator="lessThan">
      <formula>0</formula>
    </cfRule>
    <cfRule type="cellIs" dxfId="17398" priority="400" operator="lessThan">
      <formula>-105575</formula>
    </cfRule>
  </conditionalFormatting>
  <conditionalFormatting sqref="BB278:BB282">
    <cfRule type="cellIs" dxfId="17397" priority="397" operator="lessThan">
      <formula>0</formula>
    </cfRule>
    <cfRule type="cellIs" dxfId="17396" priority="398" operator="lessThan">
      <formula>-105575</formula>
    </cfRule>
  </conditionalFormatting>
  <conditionalFormatting sqref="BB285:BB288">
    <cfRule type="cellIs" dxfId="17395" priority="395" operator="lessThan">
      <formula>0</formula>
    </cfRule>
    <cfRule type="cellIs" dxfId="17394" priority="396" operator="lessThan">
      <formula>-105575</formula>
    </cfRule>
  </conditionalFormatting>
  <conditionalFormatting sqref="BB285:BB288">
    <cfRule type="cellIs" dxfId="17393" priority="393" operator="lessThan">
      <formula>0</formula>
    </cfRule>
    <cfRule type="cellIs" dxfId="17392" priority="394" operator="lessThan">
      <formula>-105575</formula>
    </cfRule>
  </conditionalFormatting>
  <conditionalFormatting sqref="BB285:BB288">
    <cfRule type="cellIs" dxfId="17391" priority="391" operator="lessThan">
      <formula>0</formula>
    </cfRule>
    <cfRule type="cellIs" dxfId="17390" priority="392" operator="lessThan">
      <formula>-105575</formula>
    </cfRule>
  </conditionalFormatting>
  <conditionalFormatting sqref="BB285:BB288">
    <cfRule type="cellIs" dxfId="17389" priority="389" operator="lessThan">
      <formula>0</formula>
    </cfRule>
    <cfRule type="cellIs" dxfId="17388" priority="390" operator="lessThan">
      <formula>-105575</formula>
    </cfRule>
  </conditionalFormatting>
  <conditionalFormatting sqref="BB285:BB288">
    <cfRule type="cellIs" dxfId="17387" priority="387" operator="lessThan">
      <formula>0</formula>
    </cfRule>
    <cfRule type="cellIs" dxfId="17386" priority="388" operator="lessThan">
      <formula>-105575</formula>
    </cfRule>
  </conditionalFormatting>
  <conditionalFormatting sqref="BB285:BB288">
    <cfRule type="cellIs" dxfId="17385" priority="385" operator="lessThan">
      <formula>0</formula>
    </cfRule>
    <cfRule type="cellIs" dxfId="17384" priority="386" operator="lessThan">
      <formula>-105575</formula>
    </cfRule>
  </conditionalFormatting>
  <conditionalFormatting sqref="BB285:BB288">
    <cfRule type="cellIs" dxfId="17383" priority="383" operator="lessThan">
      <formula>0</formula>
    </cfRule>
    <cfRule type="cellIs" dxfId="17382" priority="384" operator="lessThan">
      <formula>-105575</formula>
    </cfRule>
  </conditionalFormatting>
  <conditionalFormatting sqref="BB285:BB288">
    <cfRule type="cellIs" dxfId="17381" priority="381" operator="lessThan">
      <formula>0</formula>
    </cfRule>
    <cfRule type="cellIs" dxfId="17380" priority="382" operator="lessThan">
      <formula>-105575</formula>
    </cfRule>
  </conditionalFormatting>
  <conditionalFormatting sqref="BB285:BB288">
    <cfRule type="cellIs" dxfId="17379" priority="379" operator="lessThan">
      <formula>0</formula>
    </cfRule>
    <cfRule type="cellIs" dxfId="17378" priority="380" operator="lessThan">
      <formula>-105575</formula>
    </cfRule>
  </conditionalFormatting>
  <conditionalFormatting sqref="BB203 BB220:BB221 BB235:BB243 BB231:BB233 BB212:BB213 BB225:BB226">
    <cfRule type="cellIs" dxfId="17377" priority="377" operator="lessThan">
      <formula>0</formula>
    </cfRule>
    <cfRule type="cellIs" dxfId="17376" priority="378" operator="lessThan">
      <formula>-105575</formula>
    </cfRule>
  </conditionalFormatting>
  <conditionalFormatting sqref="BB220 BB212:BB213 BB235:BB238 BB240:BB243 BB225:BB226 BB231:BB233">
    <cfRule type="cellIs" dxfId="17375" priority="375" operator="lessThan">
      <formula>0</formula>
    </cfRule>
    <cfRule type="cellIs" dxfId="17374" priority="376" operator="lessThan">
      <formula>-105575</formula>
    </cfRule>
  </conditionalFormatting>
  <conditionalFormatting sqref="BB220:BB221 BB243 BB226 BB231:BB236 BB238:BB241 BB203 BB213">
    <cfRule type="cellIs" dxfId="17373" priority="373" operator="lessThan">
      <formula>0</formula>
    </cfRule>
    <cfRule type="cellIs" dxfId="17372" priority="374" operator="lessThan">
      <formula>-105575</formula>
    </cfRule>
  </conditionalFormatting>
  <conditionalFormatting sqref="BB235:BB243 BB231:BB233 BB220 BB212:BB213 BB225:BB226">
    <cfRule type="cellIs" dxfId="17371" priority="371" operator="lessThan">
      <formula>0</formula>
    </cfRule>
    <cfRule type="cellIs" dxfId="17370" priority="372" operator="lessThan">
      <formula>-105575</formula>
    </cfRule>
  </conditionalFormatting>
  <conditionalFormatting sqref="BB220:BB221 BB237:BB243 BB203 BB231:BB235 BB212:BB213 BB225:BB226">
    <cfRule type="cellIs" dxfId="17369" priority="369" operator="lessThan">
      <formula>0</formula>
    </cfRule>
    <cfRule type="cellIs" dxfId="17368" priority="370" operator="lessThan">
      <formula>-105575</formula>
    </cfRule>
  </conditionalFormatting>
  <conditionalFormatting sqref="BB220:BB221 BB237:BB240 BB242:BB243 BB225:BB226 BB231:BB235">
    <cfRule type="cellIs" dxfId="17367" priority="367" operator="lessThan">
      <formula>0</formula>
    </cfRule>
    <cfRule type="cellIs" dxfId="17366" priority="368" operator="lessThan">
      <formula>-105575</formula>
    </cfRule>
  </conditionalFormatting>
  <conditionalFormatting sqref="BB212 BB231 BB233:BB238 BB240:BB243 BB225">
    <cfRule type="cellIs" dxfId="17365" priority="365" operator="lessThan">
      <formula>0</formula>
    </cfRule>
    <cfRule type="cellIs" dxfId="17364" priority="366" operator="lessThan">
      <formula>-105575</formula>
    </cfRule>
  </conditionalFormatting>
  <conditionalFormatting sqref="BB237:BB243 BB231:BB235 BB220:BB221 BB225:BB226">
    <cfRule type="cellIs" dxfId="17363" priority="363" operator="lessThan">
      <formula>0</formula>
    </cfRule>
    <cfRule type="cellIs" dxfId="17362" priority="364" operator="lessThan">
      <formula>-105575</formula>
    </cfRule>
  </conditionalFormatting>
  <conditionalFormatting sqref="BB233:BB237 BB231 BB239:BB243">
    <cfRule type="cellIs" dxfId="17361" priority="361" operator="lessThan">
      <formula>0</formula>
    </cfRule>
    <cfRule type="cellIs" dxfId="17360" priority="362" operator="lessThan">
      <formula>-105575</formula>
    </cfRule>
  </conditionalFormatting>
  <conditionalFormatting sqref="BB233:BB237 BB231 BB239:BB243">
    <cfRule type="cellIs" dxfId="17359" priority="359" operator="lessThan">
      <formula>0</formula>
    </cfRule>
    <cfRule type="cellIs" dxfId="17358" priority="360" operator="lessThan">
      <formula>-105575</formula>
    </cfRule>
  </conditionalFormatting>
  <conditionalFormatting sqref="BB119:BB128 BB106:BB117 BB101:BB104 BB80:BB99">
    <cfRule type="cellIs" dxfId="17357" priority="357" operator="lessThan">
      <formula>0</formula>
    </cfRule>
    <cfRule type="cellIs" dxfId="17356" priority="358" operator="lessThan">
      <formula>-105575</formula>
    </cfRule>
  </conditionalFormatting>
  <conditionalFormatting sqref="BB130 BB132 BB134">
    <cfRule type="cellIs" dxfId="17355" priority="355" operator="lessThan">
      <formula>0</formula>
    </cfRule>
    <cfRule type="cellIs" dxfId="17354" priority="356" operator="lessThan">
      <formula>-105575</formula>
    </cfRule>
  </conditionalFormatting>
  <conditionalFormatting sqref="BB130 BB132 BB134">
    <cfRule type="cellIs" dxfId="17353" priority="353" operator="lessThan">
      <formula>0</formula>
    </cfRule>
    <cfRule type="cellIs" dxfId="17352" priority="354" operator="lessThan">
      <formula>-105575</formula>
    </cfRule>
  </conditionalFormatting>
  <conditionalFormatting sqref="BB129 BB131 BB133 BB135">
    <cfRule type="cellIs" dxfId="17351" priority="351" operator="lessThan">
      <formula>0</formula>
    </cfRule>
    <cfRule type="cellIs" dxfId="17350" priority="352" operator="lessThan">
      <formula>-105575</formula>
    </cfRule>
  </conditionalFormatting>
  <conditionalFormatting sqref="BB140 BB145 BB142:BB143 BB137:BB138">
    <cfRule type="cellIs" dxfId="17349" priority="349" operator="lessThan">
      <formula>0</formula>
    </cfRule>
    <cfRule type="cellIs" dxfId="17348" priority="350" operator="lessThan">
      <formula>-105575</formula>
    </cfRule>
  </conditionalFormatting>
  <conditionalFormatting sqref="BB149">
    <cfRule type="cellIs" dxfId="17347" priority="347" operator="lessThan">
      <formula>0</formula>
    </cfRule>
    <cfRule type="cellIs" dxfId="17346" priority="348" operator="lessThan">
      <formula>-105575</formula>
    </cfRule>
  </conditionalFormatting>
  <conditionalFormatting sqref="BB129:BB138 BB140:BB149">
    <cfRule type="cellIs" dxfId="17345" priority="345" operator="lessThan">
      <formula>0</formula>
    </cfRule>
    <cfRule type="cellIs" dxfId="17344" priority="346" operator="lessThan">
      <formula>-105575</formula>
    </cfRule>
  </conditionalFormatting>
  <conditionalFormatting sqref="BB86:BB87 BB89:BB91 BB141:BB149 BB124:BB133 BB107:BB110 BB112:BB117 BB119:BB122 BB135:BB138 BB101:BB104 BB80:BB84 BB94:BB99">
    <cfRule type="cellIs" dxfId="17343" priority="343" operator="lessThan">
      <formula>0</formula>
    </cfRule>
    <cfRule type="cellIs" dxfId="17342" priority="344" operator="lessThan">
      <formula>-105575</formula>
    </cfRule>
  </conditionalFormatting>
  <conditionalFormatting sqref="BB129 BB131 BB133 BB135">
    <cfRule type="cellIs" dxfId="17341" priority="341" operator="lessThan">
      <formula>0</formula>
    </cfRule>
    <cfRule type="cellIs" dxfId="17340" priority="342" operator="lessThan">
      <formula>-105575</formula>
    </cfRule>
  </conditionalFormatting>
  <conditionalFormatting sqref="BB146 BB144 BB141">
    <cfRule type="cellIs" dxfId="17339" priority="339" operator="lessThan">
      <formula>0</formula>
    </cfRule>
    <cfRule type="cellIs" dxfId="17338" priority="340" operator="lessThan">
      <formula>-105575</formula>
    </cfRule>
  </conditionalFormatting>
  <conditionalFormatting sqref="BB146 BB144 BB141">
    <cfRule type="cellIs" dxfId="17337" priority="337" operator="lessThan">
      <formula>0</formula>
    </cfRule>
    <cfRule type="cellIs" dxfId="17336" priority="338" operator="lessThan">
      <formula>-105575</formula>
    </cfRule>
  </conditionalFormatting>
  <conditionalFormatting sqref="BB140 BB145 BB142:BB143 BB137:BB138">
    <cfRule type="cellIs" dxfId="17335" priority="335" operator="lessThan">
      <formula>0</formula>
    </cfRule>
    <cfRule type="cellIs" dxfId="17334" priority="336" operator="lessThan">
      <formula>-105575</formula>
    </cfRule>
  </conditionalFormatting>
  <conditionalFormatting sqref="BB149">
    <cfRule type="cellIs" dxfId="17333" priority="333" operator="lessThan">
      <formula>0</formula>
    </cfRule>
    <cfRule type="cellIs" dxfId="17332" priority="334" operator="lessThan">
      <formula>-105575</formula>
    </cfRule>
  </conditionalFormatting>
  <conditionalFormatting sqref="BB86:BB87 BB89:BB91 BB141:BB149 BB124:BB133 BB107:BB110 BB112:BB117 BB119:BB122 BB135:BB138 BB101:BB104 BB80:BB84 BB94:BB99">
    <cfRule type="cellIs" dxfId="17331" priority="331" operator="lessThan">
      <formula>0</formula>
    </cfRule>
    <cfRule type="cellIs" dxfId="1733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17329" priority="329" operator="lessThan">
      <formula>0</formula>
    </cfRule>
    <cfRule type="cellIs" dxfId="17328" priority="330" operator="lessThan">
      <formula>-105575</formula>
    </cfRule>
  </conditionalFormatting>
  <conditionalFormatting sqref="BB41">
    <cfRule type="cellIs" dxfId="17327" priority="327" operator="lessThan">
      <formula>0</formula>
    </cfRule>
    <cfRule type="cellIs" dxfId="17326" priority="328" operator="lessThan">
      <formula>-105575</formula>
    </cfRule>
  </conditionalFormatting>
  <conditionalFormatting sqref="BB152:BB155">
    <cfRule type="cellIs" dxfId="17325" priority="325" operator="lessThan">
      <formula>0</formula>
    </cfRule>
    <cfRule type="cellIs" dxfId="17324" priority="326" operator="lessThan">
      <formula>-105575</formula>
    </cfRule>
  </conditionalFormatting>
  <conditionalFormatting sqref="BB152:BB155">
    <cfRule type="cellIs" dxfId="17323" priority="323" operator="lessThan">
      <formula>0</formula>
    </cfRule>
    <cfRule type="cellIs" dxfId="17322" priority="324" operator="lessThan">
      <formula>-105575</formula>
    </cfRule>
  </conditionalFormatting>
  <conditionalFormatting sqref="BB152:BB155">
    <cfRule type="cellIs" dxfId="17321" priority="321" operator="lessThan">
      <formula>0</formula>
    </cfRule>
    <cfRule type="cellIs" dxfId="17320" priority="322" operator="lessThan">
      <formula>-105575</formula>
    </cfRule>
  </conditionalFormatting>
  <conditionalFormatting sqref="BB157:BB158">
    <cfRule type="cellIs" dxfId="17319" priority="319" operator="lessThan">
      <formula>0</formula>
    </cfRule>
    <cfRule type="cellIs" dxfId="17318" priority="320" operator="lessThan">
      <formula>-105575</formula>
    </cfRule>
  </conditionalFormatting>
  <conditionalFormatting sqref="BB157:BB158">
    <cfRule type="cellIs" dxfId="17317" priority="317" operator="lessThan">
      <formula>0</formula>
    </cfRule>
    <cfRule type="cellIs" dxfId="17316" priority="318" operator="lessThan">
      <formula>-105575</formula>
    </cfRule>
  </conditionalFormatting>
  <conditionalFormatting sqref="BB157:BB158">
    <cfRule type="cellIs" dxfId="17315" priority="315" operator="lessThan">
      <formula>0</formula>
    </cfRule>
    <cfRule type="cellIs" dxfId="17314" priority="316" operator="lessThan">
      <formula>-105575</formula>
    </cfRule>
  </conditionalFormatting>
  <conditionalFormatting sqref="BB160:BB161">
    <cfRule type="cellIs" dxfId="17313" priority="313" operator="lessThan">
      <formula>0</formula>
    </cfRule>
    <cfRule type="cellIs" dxfId="17312" priority="314" operator="lessThan">
      <formula>-105575</formula>
    </cfRule>
  </conditionalFormatting>
  <conditionalFormatting sqref="BB160:BB161">
    <cfRule type="cellIs" dxfId="17311" priority="311" operator="lessThan">
      <formula>0</formula>
    </cfRule>
    <cfRule type="cellIs" dxfId="17310" priority="312" operator="lessThan">
      <formula>-105575</formula>
    </cfRule>
  </conditionalFormatting>
  <conditionalFormatting sqref="BB160:BB161">
    <cfRule type="cellIs" dxfId="17309" priority="309" operator="lessThan">
      <formula>0</formula>
    </cfRule>
    <cfRule type="cellIs" dxfId="17308" priority="310" operator="lessThan">
      <formula>-105575</formula>
    </cfRule>
  </conditionalFormatting>
  <conditionalFormatting sqref="BB164:BB167">
    <cfRule type="cellIs" dxfId="17307" priority="307" operator="lessThan">
      <formula>0</formula>
    </cfRule>
    <cfRule type="cellIs" dxfId="17306" priority="308" operator="lessThan">
      <formula>-105575</formula>
    </cfRule>
  </conditionalFormatting>
  <conditionalFormatting sqref="BB164:BB167">
    <cfRule type="cellIs" dxfId="17305" priority="305" operator="lessThan">
      <formula>0</formula>
    </cfRule>
    <cfRule type="cellIs" dxfId="17304" priority="306" operator="lessThan">
      <formula>-105575</formula>
    </cfRule>
  </conditionalFormatting>
  <conditionalFormatting sqref="BB164:BB167">
    <cfRule type="cellIs" dxfId="17303" priority="303" operator="lessThan">
      <formula>0</formula>
    </cfRule>
    <cfRule type="cellIs" dxfId="17302" priority="304" operator="lessThan">
      <formula>-105575</formula>
    </cfRule>
  </conditionalFormatting>
  <conditionalFormatting sqref="BB169:BB177">
    <cfRule type="cellIs" dxfId="17301" priority="301" operator="lessThan">
      <formula>0</formula>
    </cfRule>
    <cfRule type="cellIs" dxfId="17300" priority="302" operator="lessThan">
      <formula>-105575</formula>
    </cfRule>
  </conditionalFormatting>
  <conditionalFormatting sqref="BB169:BB177">
    <cfRule type="cellIs" dxfId="17299" priority="299" operator="lessThan">
      <formula>0</formula>
    </cfRule>
    <cfRule type="cellIs" dxfId="17298" priority="300" operator="lessThan">
      <formula>-105575</formula>
    </cfRule>
  </conditionalFormatting>
  <conditionalFormatting sqref="BB169:BB177">
    <cfRule type="cellIs" dxfId="17297" priority="297" operator="lessThan">
      <formula>0</formula>
    </cfRule>
    <cfRule type="cellIs" dxfId="17296" priority="298" operator="lessThan">
      <formula>-105575</formula>
    </cfRule>
  </conditionalFormatting>
  <conditionalFormatting sqref="BB179:BB180">
    <cfRule type="cellIs" dxfId="17295" priority="295" operator="lessThan">
      <formula>0</formula>
    </cfRule>
    <cfRule type="cellIs" dxfId="17294" priority="296" operator="lessThan">
      <formula>-105575</formula>
    </cfRule>
  </conditionalFormatting>
  <conditionalFormatting sqref="BB179:BB180">
    <cfRule type="cellIs" dxfId="17293" priority="293" operator="lessThan">
      <formula>0</formula>
    </cfRule>
    <cfRule type="cellIs" dxfId="17292" priority="294" operator="lessThan">
      <formula>-105575</formula>
    </cfRule>
  </conditionalFormatting>
  <conditionalFormatting sqref="BB179:BB180">
    <cfRule type="cellIs" dxfId="17291" priority="291" operator="lessThan">
      <formula>0</formula>
    </cfRule>
    <cfRule type="cellIs" dxfId="17290" priority="292" operator="lessThan">
      <formula>-105575</formula>
    </cfRule>
  </conditionalFormatting>
  <conditionalFormatting sqref="BB183:BB189">
    <cfRule type="cellIs" dxfId="17289" priority="289" operator="lessThan">
      <formula>0</formula>
    </cfRule>
    <cfRule type="cellIs" dxfId="17288" priority="290" operator="lessThan">
      <formula>-105575</formula>
    </cfRule>
  </conditionalFormatting>
  <conditionalFormatting sqref="BB183:BB189">
    <cfRule type="cellIs" dxfId="17287" priority="287" operator="lessThan">
      <formula>0</formula>
    </cfRule>
    <cfRule type="cellIs" dxfId="17286" priority="288" operator="lessThan">
      <formula>-105575</formula>
    </cfRule>
  </conditionalFormatting>
  <conditionalFormatting sqref="BB183:BB189">
    <cfRule type="cellIs" dxfId="17285" priority="285" operator="lessThan">
      <formula>0</formula>
    </cfRule>
    <cfRule type="cellIs" dxfId="17284" priority="286" operator="lessThan">
      <formula>-105575</formula>
    </cfRule>
  </conditionalFormatting>
  <conditionalFormatting sqref="BB191:BB192">
    <cfRule type="cellIs" dxfId="17283" priority="283" operator="lessThan">
      <formula>0</formula>
    </cfRule>
    <cfRule type="cellIs" dxfId="17282" priority="284" operator="lessThan">
      <formula>-105575</formula>
    </cfRule>
  </conditionalFormatting>
  <conditionalFormatting sqref="BB191:BB192">
    <cfRule type="cellIs" dxfId="17281" priority="281" operator="lessThan">
      <formula>0</formula>
    </cfRule>
    <cfRule type="cellIs" dxfId="17280" priority="282" operator="lessThan">
      <formula>-105575</formula>
    </cfRule>
  </conditionalFormatting>
  <conditionalFormatting sqref="BB191:BB192">
    <cfRule type="cellIs" dxfId="17279" priority="279" operator="lessThan">
      <formula>0</formula>
    </cfRule>
    <cfRule type="cellIs" dxfId="17278" priority="280" operator="lessThan">
      <formula>-105575</formula>
    </cfRule>
  </conditionalFormatting>
  <conditionalFormatting sqref="BB194:BB195">
    <cfRule type="cellIs" dxfId="17277" priority="277" operator="lessThan">
      <formula>0</formula>
    </cfRule>
    <cfRule type="cellIs" dxfId="17276" priority="278" operator="lessThan">
      <formula>-105575</formula>
    </cfRule>
  </conditionalFormatting>
  <conditionalFormatting sqref="BB194:BB195">
    <cfRule type="cellIs" dxfId="17275" priority="275" operator="lessThan">
      <formula>0</formula>
    </cfRule>
    <cfRule type="cellIs" dxfId="17274" priority="276" operator="lessThan">
      <formula>-105575</formula>
    </cfRule>
  </conditionalFormatting>
  <conditionalFormatting sqref="BB194:BB195">
    <cfRule type="cellIs" dxfId="17273" priority="273" operator="lessThan">
      <formula>0</formula>
    </cfRule>
    <cfRule type="cellIs" dxfId="17272" priority="274" operator="lessThan">
      <formula>-105575</formula>
    </cfRule>
  </conditionalFormatting>
  <conditionalFormatting sqref="BB199:BB202">
    <cfRule type="cellIs" dxfId="17271" priority="271" operator="lessThan">
      <formula>0</formula>
    </cfRule>
    <cfRule type="cellIs" dxfId="17270" priority="272" operator="lessThan">
      <formula>-105575</formula>
    </cfRule>
  </conditionalFormatting>
  <conditionalFormatting sqref="BB199:BB202">
    <cfRule type="cellIs" dxfId="17269" priority="269" operator="lessThan">
      <formula>0</formula>
    </cfRule>
    <cfRule type="cellIs" dxfId="17268" priority="270" operator="lessThan">
      <formula>-105575</formula>
    </cfRule>
  </conditionalFormatting>
  <conditionalFormatting sqref="BB199:BB202">
    <cfRule type="cellIs" dxfId="17267" priority="267" operator="lessThan">
      <formula>0</formula>
    </cfRule>
    <cfRule type="cellIs" dxfId="17266" priority="268" operator="lessThan">
      <formula>-105575</formula>
    </cfRule>
  </conditionalFormatting>
  <conditionalFormatting sqref="BB204:BB208">
    <cfRule type="cellIs" dxfId="17265" priority="265" operator="lessThan">
      <formula>0</formula>
    </cfRule>
    <cfRule type="cellIs" dxfId="17264" priority="266" operator="lessThan">
      <formula>-105575</formula>
    </cfRule>
  </conditionalFormatting>
  <conditionalFormatting sqref="BB204:BB208">
    <cfRule type="cellIs" dxfId="17263" priority="263" operator="lessThan">
      <formula>0</formula>
    </cfRule>
    <cfRule type="cellIs" dxfId="17262" priority="264" operator="lessThan">
      <formula>-105575</formula>
    </cfRule>
  </conditionalFormatting>
  <conditionalFormatting sqref="BB204:BB208">
    <cfRule type="cellIs" dxfId="17261" priority="261" operator="lessThan">
      <formula>0</formula>
    </cfRule>
    <cfRule type="cellIs" dxfId="17260" priority="262" operator="lessThan">
      <formula>-105575</formula>
    </cfRule>
  </conditionalFormatting>
  <conditionalFormatting sqref="BB210:BB211">
    <cfRule type="cellIs" dxfId="17259" priority="259" operator="lessThan">
      <formula>0</formula>
    </cfRule>
    <cfRule type="cellIs" dxfId="17258" priority="260" operator="lessThan">
      <formula>-105575</formula>
    </cfRule>
  </conditionalFormatting>
  <conditionalFormatting sqref="BB210:BB211">
    <cfRule type="cellIs" dxfId="17257" priority="257" operator="lessThan">
      <formula>0</formula>
    </cfRule>
    <cfRule type="cellIs" dxfId="17256" priority="258" operator="lessThan">
      <formula>-105575</formula>
    </cfRule>
  </conditionalFormatting>
  <conditionalFormatting sqref="BB210:BB211">
    <cfRule type="cellIs" dxfId="17255" priority="255" operator="lessThan">
      <formula>0</formula>
    </cfRule>
    <cfRule type="cellIs" dxfId="17254" priority="256" operator="lessThan">
      <formula>-105575</formula>
    </cfRule>
  </conditionalFormatting>
  <conditionalFormatting sqref="BB214:BB219">
    <cfRule type="cellIs" dxfId="17253" priority="253" operator="lessThan">
      <formula>0</formula>
    </cfRule>
    <cfRule type="cellIs" dxfId="17252" priority="254" operator="lessThan">
      <formula>-105575</formula>
    </cfRule>
  </conditionalFormatting>
  <conditionalFormatting sqref="BB214:BB219">
    <cfRule type="cellIs" dxfId="17251" priority="251" operator="lessThan">
      <formula>0</formula>
    </cfRule>
    <cfRule type="cellIs" dxfId="17250" priority="252" operator="lessThan">
      <formula>-105575</formula>
    </cfRule>
  </conditionalFormatting>
  <conditionalFormatting sqref="BB214:BB219">
    <cfRule type="cellIs" dxfId="17249" priority="249" operator="lessThan">
      <formula>0</formula>
    </cfRule>
    <cfRule type="cellIs" dxfId="17248" priority="250" operator="lessThan">
      <formula>-105575</formula>
    </cfRule>
  </conditionalFormatting>
  <conditionalFormatting sqref="BB222:BB224">
    <cfRule type="cellIs" dxfId="17247" priority="247" operator="lessThan">
      <formula>0</formula>
    </cfRule>
    <cfRule type="cellIs" dxfId="17246" priority="248" operator="lessThan">
      <formula>-105575</formula>
    </cfRule>
  </conditionalFormatting>
  <conditionalFormatting sqref="BB222:BB224">
    <cfRule type="cellIs" dxfId="17245" priority="245" operator="lessThan">
      <formula>0</formula>
    </cfRule>
    <cfRule type="cellIs" dxfId="17244" priority="246" operator="lessThan">
      <formula>-105575</formula>
    </cfRule>
  </conditionalFormatting>
  <conditionalFormatting sqref="BB222:BB224">
    <cfRule type="cellIs" dxfId="17243" priority="243" operator="lessThan">
      <formula>0</formula>
    </cfRule>
    <cfRule type="cellIs" dxfId="17242" priority="244" operator="lessThan">
      <formula>-105575</formula>
    </cfRule>
  </conditionalFormatting>
  <conditionalFormatting sqref="BB227:BB230">
    <cfRule type="cellIs" dxfId="17241" priority="241" operator="lessThan">
      <formula>0</formula>
    </cfRule>
    <cfRule type="cellIs" dxfId="17240" priority="242" operator="lessThan">
      <formula>-105575</formula>
    </cfRule>
  </conditionalFormatting>
  <conditionalFormatting sqref="BB227:BB230">
    <cfRule type="cellIs" dxfId="17239" priority="239" operator="lessThan">
      <formula>0</formula>
    </cfRule>
    <cfRule type="cellIs" dxfId="17238" priority="240" operator="lessThan">
      <formula>-105575</formula>
    </cfRule>
  </conditionalFormatting>
  <conditionalFormatting sqref="BB227:BB230">
    <cfRule type="cellIs" dxfId="17237" priority="237" operator="lessThan">
      <formula>0</formula>
    </cfRule>
    <cfRule type="cellIs" dxfId="17236" priority="238" operator="lessThan">
      <formula>-105575</formula>
    </cfRule>
  </conditionalFormatting>
  <conditionalFormatting sqref="BB246:BB249">
    <cfRule type="cellIs" dxfId="17235" priority="235" operator="lessThan">
      <formula>0</formula>
    </cfRule>
    <cfRule type="cellIs" dxfId="17234" priority="236" operator="lessThan">
      <formula>-105575</formula>
    </cfRule>
  </conditionalFormatting>
  <conditionalFormatting sqref="BB246:BB249">
    <cfRule type="cellIs" dxfId="17233" priority="233" operator="lessThan">
      <formula>0</formula>
    </cfRule>
    <cfRule type="cellIs" dxfId="17232" priority="234" operator="lessThan">
      <formula>-105575</formula>
    </cfRule>
  </conditionalFormatting>
  <conditionalFormatting sqref="BB246:BB249">
    <cfRule type="cellIs" dxfId="17231" priority="231" operator="lessThan">
      <formula>0</formula>
    </cfRule>
    <cfRule type="cellIs" dxfId="17230" priority="232" operator="lessThan">
      <formula>-105575</formula>
    </cfRule>
  </conditionalFormatting>
  <conditionalFormatting sqref="BB246:BB249">
    <cfRule type="cellIs" dxfId="17229" priority="229" operator="lessThan">
      <formula>0</formula>
    </cfRule>
    <cfRule type="cellIs" dxfId="17228" priority="230" operator="lessThan">
      <formula>-105575</formula>
    </cfRule>
  </conditionalFormatting>
  <conditionalFormatting sqref="BB246:BB249">
    <cfRule type="cellIs" dxfId="17227" priority="227" operator="lessThan">
      <formula>0</formula>
    </cfRule>
    <cfRule type="cellIs" dxfId="17226" priority="228" operator="lessThan">
      <formula>-105575</formula>
    </cfRule>
  </conditionalFormatting>
  <conditionalFormatting sqref="BB246:BB249">
    <cfRule type="cellIs" dxfId="17225" priority="225" operator="lessThan">
      <formula>0</formula>
    </cfRule>
    <cfRule type="cellIs" dxfId="17224" priority="226" operator="lessThan">
      <formula>-105575</formula>
    </cfRule>
  </conditionalFormatting>
  <conditionalFormatting sqref="BB246:BB249">
    <cfRule type="cellIs" dxfId="17223" priority="223" operator="lessThan">
      <formula>0</formula>
    </cfRule>
    <cfRule type="cellIs" dxfId="17222" priority="224" operator="lessThan">
      <formula>-105575</formula>
    </cfRule>
  </conditionalFormatting>
  <conditionalFormatting sqref="BB246:BB249">
    <cfRule type="cellIs" dxfId="17221" priority="221" operator="lessThan">
      <formula>0</formula>
    </cfRule>
    <cfRule type="cellIs" dxfId="17220" priority="222" operator="lessThan">
      <formula>-105575</formula>
    </cfRule>
  </conditionalFormatting>
  <conditionalFormatting sqref="BB246:BB249">
    <cfRule type="cellIs" dxfId="17219" priority="219" operator="lessThan">
      <formula>0</formula>
    </cfRule>
    <cfRule type="cellIs" dxfId="17218" priority="220" operator="lessThan">
      <formula>-105575</formula>
    </cfRule>
  </conditionalFormatting>
  <conditionalFormatting sqref="BB251:BB253">
    <cfRule type="cellIs" dxfId="17217" priority="217" operator="lessThan">
      <formula>0</formula>
    </cfRule>
    <cfRule type="cellIs" dxfId="17216" priority="218" operator="lessThan">
      <formula>-105575</formula>
    </cfRule>
  </conditionalFormatting>
  <conditionalFormatting sqref="BB251:BB253">
    <cfRule type="cellIs" dxfId="17215" priority="215" operator="lessThan">
      <formula>0</formula>
    </cfRule>
    <cfRule type="cellIs" dxfId="17214" priority="216" operator="lessThan">
      <formula>-105575</formula>
    </cfRule>
  </conditionalFormatting>
  <conditionalFormatting sqref="BB251:BB253">
    <cfRule type="cellIs" dxfId="17213" priority="213" operator="lessThan">
      <formula>0</formula>
    </cfRule>
    <cfRule type="cellIs" dxfId="17212" priority="214" operator="lessThan">
      <formula>-105575</formula>
    </cfRule>
  </conditionalFormatting>
  <conditionalFormatting sqref="BB251:BB253">
    <cfRule type="cellIs" dxfId="17211" priority="211" operator="lessThan">
      <formula>0</formula>
    </cfRule>
    <cfRule type="cellIs" dxfId="17210" priority="212" operator="lessThan">
      <formula>-105575</formula>
    </cfRule>
  </conditionalFormatting>
  <conditionalFormatting sqref="BB251:BB253">
    <cfRule type="cellIs" dxfId="17209" priority="209" operator="lessThan">
      <formula>0</formula>
    </cfRule>
    <cfRule type="cellIs" dxfId="17208" priority="210" operator="lessThan">
      <formula>-105575</formula>
    </cfRule>
  </conditionalFormatting>
  <conditionalFormatting sqref="BB251:BB253">
    <cfRule type="cellIs" dxfId="17207" priority="207" operator="lessThan">
      <formula>0</formula>
    </cfRule>
    <cfRule type="cellIs" dxfId="17206" priority="208" operator="lessThan">
      <formula>-105575</formula>
    </cfRule>
  </conditionalFormatting>
  <conditionalFormatting sqref="BB251:BB253">
    <cfRule type="cellIs" dxfId="17205" priority="205" operator="lessThan">
      <formula>0</formula>
    </cfRule>
    <cfRule type="cellIs" dxfId="17204" priority="206" operator="lessThan">
      <formula>-105575</formula>
    </cfRule>
  </conditionalFormatting>
  <conditionalFormatting sqref="BB251:BB253">
    <cfRule type="cellIs" dxfId="17203" priority="203" operator="lessThan">
      <formula>0</formula>
    </cfRule>
    <cfRule type="cellIs" dxfId="17202" priority="204" operator="lessThan">
      <formula>-105575</formula>
    </cfRule>
  </conditionalFormatting>
  <conditionalFormatting sqref="BB251:BB253">
    <cfRule type="cellIs" dxfId="17201" priority="201" operator="lessThan">
      <formula>0</formula>
    </cfRule>
    <cfRule type="cellIs" dxfId="17200" priority="202" operator="lessThan">
      <formula>-105575</formula>
    </cfRule>
  </conditionalFormatting>
  <conditionalFormatting sqref="BB255:BB257">
    <cfRule type="cellIs" dxfId="17199" priority="199" operator="lessThan">
      <formula>0</formula>
    </cfRule>
    <cfRule type="cellIs" dxfId="17198" priority="200" operator="lessThan">
      <formula>-105575</formula>
    </cfRule>
  </conditionalFormatting>
  <conditionalFormatting sqref="BB255:BB257">
    <cfRule type="cellIs" dxfId="17197" priority="197" operator="lessThan">
      <formula>0</formula>
    </cfRule>
    <cfRule type="cellIs" dxfId="17196" priority="198" operator="lessThan">
      <formula>-105575</formula>
    </cfRule>
  </conditionalFormatting>
  <conditionalFormatting sqref="BB255:BB257">
    <cfRule type="cellIs" dxfId="17195" priority="195" operator="lessThan">
      <formula>0</formula>
    </cfRule>
    <cfRule type="cellIs" dxfId="17194" priority="196" operator="lessThan">
      <formula>-105575</formula>
    </cfRule>
  </conditionalFormatting>
  <conditionalFormatting sqref="BB255:BB257">
    <cfRule type="cellIs" dxfId="17193" priority="193" operator="lessThan">
      <formula>0</formula>
    </cfRule>
    <cfRule type="cellIs" dxfId="17192" priority="194" operator="lessThan">
      <formula>-105575</formula>
    </cfRule>
  </conditionalFormatting>
  <conditionalFormatting sqref="BB255:BB257">
    <cfRule type="cellIs" dxfId="17191" priority="191" operator="lessThan">
      <formula>0</formula>
    </cfRule>
    <cfRule type="cellIs" dxfId="17190" priority="192" operator="lessThan">
      <formula>-105575</formula>
    </cfRule>
  </conditionalFormatting>
  <conditionalFormatting sqref="BB255:BB257">
    <cfRule type="cellIs" dxfId="17189" priority="189" operator="lessThan">
      <formula>0</formula>
    </cfRule>
    <cfRule type="cellIs" dxfId="17188" priority="190" operator="lessThan">
      <formula>-105575</formula>
    </cfRule>
  </conditionalFormatting>
  <conditionalFormatting sqref="BB255:BB257">
    <cfRule type="cellIs" dxfId="17187" priority="187" operator="lessThan">
      <formula>0</formula>
    </cfRule>
    <cfRule type="cellIs" dxfId="17186" priority="188" operator="lessThan">
      <formula>-105575</formula>
    </cfRule>
  </conditionalFormatting>
  <conditionalFormatting sqref="BB255:BB257">
    <cfRule type="cellIs" dxfId="17185" priority="185" operator="lessThan">
      <formula>0</formula>
    </cfRule>
    <cfRule type="cellIs" dxfId="17184" priority="186" operator="lessThan">
      <formula>-105575</formula>
    </cfRule>
  </conditionalFormatting>
  <conditionalFormatting sqref="BB255:BB257">
    <cfRule type="cellIs" dxfId="17183" priority="183" operator="lessThan">
      <formula>0</formula>
    </cfRule>
    <cfRule type="cellIs" dxfId="17182" priority="184" operator="lessThan">
      <formula>-105575</formula>
    </cfRule>
  </conditionalFormatting>
  <conditionalFormatting sqref="BB260:BB262">
    <cfRule type="cellIs" dxfId="17181" priority="181" operator="lessThan">
      <formula>0</formula>
    </cfRule>
    <cfRule type="cellIs" dxfId="17180" priority="182" operator="lessThan">
      <formula>-105575</formula>
    </cfRule>
  </conditionalFormatting>
  <conditionalFormatting sqref="BB260:BB262">
    <cfRule type="cellIs" dxfId="17179" priority="179" operator="lessThan">
      <formula>0</formula>
    </cfRule>
    <cfRule type="cellIs" dxfId="17178" priority="180" operator="lessThan">
      <formula>-105575</formula>
    </cfRule>
  </conditionalFormatting>
  <conditionalFormatting sqref="BB260:BB262">
    <cfRule type="cellIs" dxfId="17177" priority="177" operator="lessThan">
      <formula>0</formula>
    </cfRule>
    <cfRule type="cellIs" dxfId="17176" priority="178" operator="lessThan">
      <formula>-105575</formula>
    </cfRule>
  </conditionalFormatting>
  <conditionalFormatting sqref="BB260:BB262">
    <cfRule type="cellIs" dxfId="17175" priority="175" operator="lessThan">
      <formula>0</formula>
    </cfRule>
    <cfRule type="cellIs" dxfId="17174" priority="176" operator="lessThan">
      <formula>-105575</formula>
    </cfRule>
  </conditionalFormatting>
  <conditionalFormatting sqref="BB260:BB262">
    <cfRule type="cellIs" dxfId="17173" priority="173" operator="lessThan">
      <formula>0</formula>
    </cfRule>
    <cfRule type="cellIs" dxfId="17172" priority="174" operator="lessThan">
      <formula>-105575</formula>
    </cfRule>
  </conditionalFormatting>
  <conditionalFormatting sqref="BB260:BB262">
    <cfRule type="cellIs" dxfId="17171" priority="171" operator="lessThan">
      <formula>0</formula>
    </cfRule>
    <cfRule type="cellIs" dxfId="17170" priority="172" operator="lessThan">
      <formula>-105575</formula>
    </cfRule>
  </conditionalFormatting>
  <conditionalFormatting sqref="BB260:BB262">
    <cfRule type="cellIs" dxfId="17169" priority="169" operator="lessThan">
      <formula>0</formula>
    </cfRule>
    <cfRule type="cellIs" dxfId="17168" priority="170" operator="lessThan">
      <formula>-105575</formula>
    </cfRule>
  </conditionalFormatting>
  <conditionalFormatting sqref="BB260:BB262">
    <cfRule type="cellIs" dxfId="17167" priority="167" operator="lessThan">
      <formula>0</formula>
    </cfRule>
    <cfRule type="cellIs" dxfId="17166" priority="168" operator="lessThan">
      <formula>-105575</formula>
    </cfRule>
  </conditionalFormatting>
  <conditionalFormatting sqref="BB260:BB262">
    <cfRule type="cellIs" dxfId="17165" priority="165" operator="lessThan">
      <formula>0</formula>
    </cfRule>
    <cfRule type="cellIs" dxfId="17164" priority="166" operator="lessThan">
      <formula>-105575</formula>
    </cfRule>
  </conditionalFormatting>
  <conditionalFormatting sqref="BB264:BB267">
    <cfRule type="cellIs" dxfId="17163" priority="163" operator="lessThan">
      <formula>0</formula>
    </cfRule>
    <cfRule type="cellIs" dxfId="17162" priority="164" operator="lessThan">
      <formula>-105575</formula>
    </cfRule>
  </conditionalFormatting>
  <conditionalFormatting sqref="BB264:BB267">
    <cfRule type="cellIs" dxfId="17161" priority="161" operator="lessThan">
      <formula>0</formula>
    </cfRule>
    <cfRule type="cellIs" dxfId="17160" priority="162" operator="lessThan">
      <formula>-105575</formula>
    </cfRule>
  </conditionalFormatting>
  <conditionalFormatting sqref="BB264:BB267">
    <cfRule type="cellIs" dxfId="17159" priority="159" operator="lessThan">
      <formula>0</formula>
    </cfRule>
    <cfRule type="cellIs" dxfId="17158" priority="160" operator="lessThan">
      <formula>-105575</formula>
    </cfRule>
  </conditionalFormatting>
  <conditionalFormatting sqref="BB264:BB267">
    <cfRule type="cellIs" dxfId="17157" priority="157" operator="lessThan">
      <formula>0</formula>
    </cfRule>
    <cfRule type="cellIs" dxfId="17156" priority="158" operator="lessThan">
      <formula>-105575</formula>
    </cfRule>
  </conditionalFormatting>
  <conditionalFormatting sqref="BB264:BB267">
    <cfRule type="cellIs" dxfId="17155" priority="155" operator="lessThan">
      <formula>0</formula>
    </cfRule>
    <cfRule type="cellIs" dxfId="17154" priority="156" operator="lessThan">
      <formula>-105575</formula>
    </cfRule>
  </conditionalFormatting>
  <conditionalFormatting sqref="BB264:BB267">
    <cfRule type="cellIs" dxfId="17153" priority="153" operator="lessThan">
      <formula>0</formula>
    </cfRule>
    <cfRule type="cellIs" dxfId="17152" priority="154" operator="lessThan">
      <formula>-105575</formula>
    </cfRule>
  </conditionalFormatting>
  <conditionalFormatting sqref="BB264:BB267">
    <cfRule type="cellIs" dxfId="17151" priority="151" operator="lessThan">
      <formula>0</formula>
    </cfRule>
    <cfRule type="cellIs" dxfId="17150" priority="152" operator="lessThan">
      <formula>-105575</formula>
    </cfRule>
  </conditionalFormatting>
  <conditionalFormatting sqref="BB264:BB267">
    <cfRule type="cellIs" dxfId="17149" priority="149" operator="lessThan">
      <formula>0</formula>
    </cfRule>
    <cfRule type="cellIs" dxfId="17148" priority="150" operator="lessThan">
      <formula>-105575</formula>
    </cfRule>
  </conditionalFormatting>
  <conditionalFormatting sqref="BB264:BB267">
    <cfRule type="cellIs" dxfId="17147" priority="147" operator="lessThan">
      <formula>0</formula>
    </cfRule>
    <cfRule type="cellIs" dxfId="17146" priority="148" operator="lessThan">
      <formula>-105575</formula>
    </cfRule>
  </conditionalFormatting>
  <conditionalFormatting sqref="BB270:BB272">
    <cfRule type="cellIs" dxfId="17145" priority="145" operator="lessThan">
      <formula>0</formula>
    </cfRule>
    <cfRule type="cellIs" dxfId="17144" priority="146" operator="lessThan">
      <formula>-105575</formula>
    </cfRule>
  </conditionalFormatting>
  <conditionalFormatting sqref="BB270:BB272">
    <cfRule type="cellIs" dxfId="17143" priority="143" operator="lessThan">
      <formula>0</formula>
    </cfRule>
    <cfRule type="cellIs" dxfId="17142" priority="144" operator="lessThan">
      <formula>-105575</formula>
    </cfRule>
  </conditionalFormatting>
  <conditionalFormatting sqref="BB270:BB272">
    <cfRule type="cellIs" dxfId="17141" priority="141" operator="lessThan">
      <formula>0</formula>
    </cfRule>
    <cfRule type="cellIs" dxfId="17140" priority="142" operator="lessThan">
      <formula>-105575</formula>
    </cfRule>
  </conditionalFormatting>
  <conditionalFormatting sqref="BB270:BB272">
    <cfRule type="cellIs" dxfId="17139" priority="139" operator="lessThan">
      <formula>0</formula>
    </cfRule>
    <cfRule type="cellIs" dxfId="17138" priority="140" operator="lessThan">
      <formula>-105575</formula>
    </cfRule>
  </conditionalFormatting>
  <conditionalFormatting sqref="BB270:BB272">
    <cfRule type="cellIs" dxfId="17137" priority="137" operator="lessThan">
      <formula>0</formula>
    </cfRule>
    <cfRule type="cellIs" dxfId="17136" priority="138" operator="lessThan">
      <formula>-105575</formula>
    </cfRule>
  </conditionalFormatting>
  <conditionalFormatting sqref="BB270:BB272">
    <cfRule type="cellIs" dxfId="17135" priority="135" operator="lessThan">
      <formula>0</formula>
    </cfRule>
    <cfRule type="cellIs" dxfId="17134" priority="136" operator="lessThan">
      <formula>-105575</formula>
    </cfRule>
  </conditionalFormatting>
  <conditionalFormatting sqref="BB270:BB272">
    <cfRule type="cellIs" dxfId="17133" priority="133" operator="lessThan">
      <formula>0</formula>
    </cfRule>
    <cfRule type="cellIs" dxfId="17132" priority="134" operator="lessThan">
      <formula>-105575</formula>
    </cfRule>
  </conditionalFormatting>
  <conditionalFormatting sqref="BB270:BB272">
    <cfRule type="cellIs" dxfId="17131" priority="131" operator="lessThan">
      <formula>0</formula>
    </cfRule>
    <cfRule type="cellIs" dxfId="17130" priority="132" operator="lessThan">
      <formula>-105575</formula>
    </cfRule>
  </conditionalFormatting>
  <conditionalFormatting sqref="BB270:BB272">
    <cfRule type="cellIs" dxfId="17129" priority="129" operator="lessThan">
      <formula>0</formula>
    </cfRule>
    <cfRule type="cellIs" dxfId="17128" priority="130" operator="lessThan">
      <formula>-105575</formula>
    </cfRule>
  </conditionalFormatting>
  <conditionalFormatting sqref="BB274:BB275">
    <cfRule type="cellIs" dxfId="17127" priority="127" operator="lessThan">
      <formula>0</formula>
    </cfRule>
    <cfRule type="cellIs" dxfId="17126" priority="128" operator="lessThan">
      <formula>-105575</formula>
    </cfRule>
  </conditionalFormatting>
  <conditionalFormatting sqref="BB274:BB275">
    <cfRule type="cellIs" dxfId="17125" priority="125" operator="lessThan">
      <formula>0</formula>
    </cfRule>
    <cfRule type="cellIs" dxfId="17124" priority="126" operator="lessThan">
      <formula>-105575</formula>
    </cfRule>
  </conditionalFormatting>
  <conditionalFormatting sqref="BB274:BB275">
    <cfRule type="cellIs" dxfId="17123" priority="123" operator="lessThan">
      <formula>0</formula>
    </cfRule>
    <cfRule type="cellIs" dxfId="17122" priority="124" operator="lessThan">
      <formula>-105575</formula>
    </cfRule>
  </conditionalFormatting>
  <conditionalFormatting sqref="BB274:BB275">
    <cfRule type="cellIs" dxfId="17121" priority="121" operator="lessThan">
      <formula>0</formula>
    </cfRule>
    <cfRule type="cellIs" dxfId="17120" priority="122" operator="lessThan">
      <formula>-105575</formula>
    </cfRule>
  </conditionalFormatting>
  <conditionalFormatting sqref="BB274:BB275">
    <cfRule type="cellIs" dxfId="17119" priority="119" operator="lessThan">
      <formula>0</formula>
    </cfRule>
    <cfRule type="cellIs" dxfId="17118" priority="120" operator="lessThan">
      <formula>-105575</formula>
    </cfRule>
  </conditionalFormatting>
  <conditionalFormatting sqref="BB274:BB275">
    <cfRule type="cellIs" dxfId="17117" priority="117" operator="lessThan">
      <formula>0</formula>
    </cfRule>
    <cfRule type="cellIs" dxfId="17116" priority="118" operator="lessThan">
      <formula>-105575</formula>
    </cfRule>
  </conditionalFormatting>
  <conditionalFormatting sqref="BB274:BB275">
    <cfRule type="cellIs" dxfId="17115" priority="115" operator="lessThan">
      <formula>0</formula>
    </cfRule>
    <cfRule type="cellIs" dxfId="17114" priority="116" operator="lessThan">
      <formula>-105575</formula>
    </cfRule>
  </conditionalFormatting>
  <conditionalFormatting sqref="BB274:BB275">
    <cfRule type="cellIs" dxfId="17113" priority="113" operator="lessThan">
      <formula>0</formula>
    </cfRule>
    <cfRule type="cellIs" dxfId="17112" priority="114" operator="lessThan">
      <formula>-105575</formula>
    </cfRule>
  </conditionalFormatting>
  <conditionalFormatting sqref="BB274:BB275">
    <cfRule type="cellIs" dxfId="17111" priority="111" operator="lessThan">
      <formula>0</formula>
    </cfRule>
    <cfRule type="cellIs" dxfId="17110" priority="112" operator="lessThan">
      <formula>-105575</formula>
    </cfRule>
  </conditionalFormatting>
  <conditionalFormatting sqref="BB278:BB282">
    <cfRule type="cellIs" dxfId="17109" priority="109" operator="lessThan">
      <formula>0</formula>
    </cfRule>
    <cfRule type="cellIs" dxfId="17108" priority="110" operator="lessThan">
      <formula>-105575</formula>
    </cfRule>
  </conditionalFormatting>
  <conditionalFormatting sqref="BB278:BB282">
    <cfRule type="cellIs" dxfId="17107" priority="107" operator="lessThan">
      <formula>0</formula>
    </cfRule>
    <cfRule type="cellIs" dxfId="17106" priority="108" operator="lessThan">
      <formula>-105575</formula>
    </cfRule>
  </conditionalFormatting>
  <conditionalFormatting sqref="BB278:BB282">
    <cfRule type="cellIs" dxfId="17105" priority="105" operator="lessThan">
      <formula>0</formula>
    </cfRule>
    <cfRule type="cellIs" dxfId="17104" priority="106" operator="lessThan">
      <formula>-105575</formula>
    </cfRule>
  </conditionalFormatting>
  <conditionalFormatting sqref="BB278:BB282">
    <cfRule type="cellIs" dxfId="17103" priority="103" operator="lessThan">
      <formula>0</formula>
    </cfRule>
    <cfRule type="cellIs" dxfId="17102" priority="104" operator="lessThan">
      <formula>-105575</formula>
    </cfRule>
  </conditionalFormatting>
  <conditionalFormatting sqref="BB278:BB282">
    <cfRule type="cellIs" dxfId="17101" priority="101" operator="lessThan">
      <formula>0</formula>
    </cfRule>
    <cfRule type="cellIs" dxfId="17100" priority="102" operator="lessThan">
      <formula>-105575</formula>
    </cfRule>
  </conditionalFormatting>
  <conditionalFormatting sqref="BB278:BB282">
    <cfRule type="cellIs" dxfId="17099" priority="99" operator="lessThan">
      <formula>0</formula>
    </cfRule>
    <cfRule type="cellIs" dxfId="17098" priority="100" operator="lessThan">
      <formula>-105575</formula>
    </cfRule>
  </conditionalFormatting>
  <conditionalFormatting sqref="BB278:BB282">
    <cfRule type="cellIs" dxfId="17097" priority="97" operator="lessThan">
      <formula>0</formula>
    </cfRule>
    <cfRule type="cellIs" dxfId="17096" priority="98" operator="lessThan">
      <formula>-105575</formula>
    </cfRule>
  </conditionalFormatting>
  <conditionalFormatting sqref="BB278:BB282">
    <cfRule type="cellIs" dxfId="17095" priority="95" operator="lessThan">
      <formula>0</formula>
    </cfRule>
    <cfRule type="cellIs" dxfId="17094" priority="96" operator="lessThan">
      <formula>-105575</formula>
    </cfRule>
  </conditionalFormatting>
  <conditionalFormatting sqref="BB278:BB282">
    <cfRule type="cellIs" dxfId="17093" priority="93" operator="lessThan">
      <formula>0</formula>
    </cfRule>
    <cfRule type="cellIs" dxfId="17092" priority="94" operator="lessThan">
      <formula>-105575</formula>
    </cfRule>
  </conditionalFormatting>
  <conditionalFormatting sqref="BB285:BB288">
    <cfRule type="cellIs" dxfId="17091" priority="91" operator="lessThan">
      <formula>0</formula>
    </cfRule>
    <cfRule type="cellIs" dxfId="17090" priority="92" operator="lessThan">
      <formula>-105575</formula>
    </cfRule>
  </conditionalFormatting>
  <conditionalFormatting sqref="BB285:BB288">
    <cfRule type="cellIs" dxfId="17089" priority="89" operator="lessThan">
      <formula>0</formula>
    </cfRule>
    <cfRule type="cellIs" dxfId="17088" priority="90" operator="lessThan">
      <formula>-105575</formula>
    </cfRule>
  </conditionalFormatting>
  <conditionalFormatting sqref="BB285:BB288">
    <cfRule type="cellIs" dxfId="17087" priority="87" operator="lessThan">
      <formula>0</formula>
    </cfRule>
    <cfRule type="cellIs" dxfId="17086" priority="88" operator="lessThan">
      <formula>-105575</formula>
    </cfRule>
  </conditionalFormatting>
  <conditionalFormatting sqref="BB285:BB288">
    <cfRule type="cellIs" dxfId="17085" priority="85" operator="lessThan">
      <formula>0</formula>
    </cfRule>
    <cfRule type="cellIs" dxfId="17084" priority="86" operator="lessThan">
      <formula>-105575</formula>
    </cfRule>
  </conditionalFormatting>
  <conditionalFormatting sqref="BB285:BB288">
    <cfRule type="cellIs" dxfId="17083" priority="83" operator="lessThan">
      <formula>0</formula>
    </cfRule>
    <cfRule type="cellIs" dxfId="17082" priority="84" operator="lessThan">
      <formula>-105575</formula>
    </cfRule>
  </conditionalFormatting>
  <conditionalFormatting sqref="BB285:BB288">
    <cfRule type="cellIs" dxfId="17081" priority="81" operator="lessThan">
      <formula>0</formula>
    </cfRule>
    <cfRule type="cellIs" dxfId="17080" priority="82" operator="lessThan">
      <formula>-105575</formula>
    </cfRule>
  </conditionalFormatting>
  <conditionalFormatting sqref="BB285:BB288">
    <cfRule type="cellIs" dxfId="17079" priority="79" operator="lessThan">
      <formula>0</formula>
    </cfRule>
    <cfRule type="cellIs" dxfId="17078" priority="80" operator="lessThan">
      <formula>-105575</formula>
    </cfRule>
  </conditionalFormatting>
  <conditionalFormatting sqref="BB285:BB288">
    <cfRule type="cellIs" dxfId="17077" priority="77" operator="lessThan">
      <formula>0</formula>
    </cfRule>
    <cfRule type="cellIs" dxfId="17076" priority="78" operator="lessThan">
      <formula>-105575</formula>
    </cfRule>
  </conditionalFormatting>
  <conditionalFormatting sqref="BB285:BB288">
    <cfRule type="cellIs" dxfId="17075" priority="75" operator="lessThan">
      <formula>0</formula>
    </cfRule>
    <cfRule type="cellIs" dxfId="17074" priority="76" operator="lessThan">
      <formula>-105575</formula>
    </cfRule>
  </conditionalFormatting>
  <conditionalFormatting sqref="BB80:BB84">
    <cfRule type="cellIs" dxfId="17073" priority="73" operator="lessThan">
      <formula>0</formula>
    </cfRule>
    <cfRule type="cellIs" dxfId="17072" priority="74" operator="lessThan">
      <formula>-105575</formula>
    </cfRule>
  </conditionalFormatting>
  <conditionalFormatting sqref="BB86:BB87">
    <cfRule type="cellIs" dxfId="17071" priority="71" operator="lessThan">
      <formula>0</formula>
    </cfRule>
    <cfRule type="cellIs" dxfId="17070" priority="72" operator="lessThan">
      <formula>-105575</formula>
    </cfRule>
  </conditionalFormatting>
  <conditionalFormatting sqref="BB89:BB91">
    <cfRule type="cellIs" dxfId="17069" priority="69" operator="lessThan">
      <formula>0</formula>
    </cfRule>
    <cfRule type="cellIs" dxfId="17068" priority="70" operator="lessThan">
      <formula>-105575</formula>
    </cfRule>
  </conditionalFormatting>
  <conditionalFormatting sqref="BB94:BB98">
    <cfRule type="cellIs" dxfId="17067" priority="67" operator="lessThan">
      <formula>0</formula>
    </cfRule>
    <cfRule type="cellIs" dxfId="17066" priority="68" operator="lessThan">
      <formula>-105575</formula>
    </cfRule>
  </conditionalFormatting>
  <conditionalFormatting sqref="BB101:BB104">
    <cfRule type="cellIs" dxfId="17065" priority="65" operator="lessThan">
      <formula>0</formula>
    </cfRule>
    <cfRule type="cellIs" dxfId="17064" priority="66" operator="lessThan">
      <formula>-105575</formula>
    </cfRule>
  </conditionalFormatting>
  <conditionalFormatting sqref="BB107:BB109">
    <cfRule type="cellIs" dxfId="17063" priority="63" operator="lessThan">
      <formula>0</formula>
    </cfRule>
    <cfRule type="cellIs" dxfId="17062" priority="64" operator="lessThan">
      <formula>-105575</formula>
    </cfRule>
  </conditionalFormatting>
  <conditionalFormatting sqref="BB112:BB116">
    <cfRule type="cellIs" dxfId="17061" priority="61" operator="lessThan">
      <formula>0</formula>
    </cfRule>
    <cfRule type="cellIs" dxfId="17060" priority="62" operator="lessThan">
      <formula>-105575</formula>
    </cfRule>
  </conditionalFormatting>
  <conditionalFormatting sqref="BB119:BB121">
    <cfRule type="cellIs" dxfId="17059" priority="59" operator="lessThan">
      <formula>0</formula>
    </cfRule>
    <cfRule type="cellIs" dxfId="17058" priority="60" operator="lessThan">
      <formula>-105575</formula>
    </cfRule>
  </conditionalFormatting>
  <conditionalFormatting sqref="BB124:BB132">
    <cfRule type="cellIs" dxfId="17057" priority="57" operator="lessThan">
      <formula>0</formula>
    </cfRule>
    <cfRule type="cellIs" dxfId="17056" priority="58" operator="lessThan">
      <formula>-105575</formula>
    </cfRule>
  </conditionalFormatting>
  <conditionalFormatting sqref="BB135:BB138">
    <cfRule type="cellIs" dxfId="17055" priority="55" operator="lessThan">
      <formula>0</formula>
    </cfRule>
    <cfRule type="cellIs" dxfId="17054" priority="56" operator="lessThan">
      <formula>-105575</formula>
    </cfRule>
  </conditionalFormatting>
  <conditionalFormatting sqref="BB141:BB148">
    <cfRule type="cellIs" dxfId="17053" priority="53" operator="lessThan">
      <formula>0</formula>
    </cfRule>
    <cfRule type="cellIs" dxfId="17052" priority="54" operator="lessThan">
      <formula>-105575</formula>
    </cfRule>
  </conditionalFormatting>
  <conditionalFormatting sqref="BB152:BB155">
    <cfRule type="cellIs" dxfId="17051" priority="51" operator="lessThan">
      <formula>0</formula>
    </cfRule>
    <cfRule type="cellIs" dxfId="17050" priority="52" operator="lessThan">
      <formula>-105575</formula>
    </cfRule>
  </conditionalFormatting>
  <conditionalFormatting sqref="BB157:BB158">
    <cfRule type="cellIs" dxfId="17049" priority="49" operator="lessThan">
      <formula>0</formula>
    </cfRule>
    <cfRule type="cellIs" dxfId="17048" priority="50" operator="lessThan">
      <formula>-105575</formula>
    </cfRule>
  </conditionalFormatting>
  <conditionalFormatting sqref="BB160:BB161">
    <cfRule type="cellIs" dxfId="17047" priority="47" operator="lessThan">
      <formula>0</formula>
    </cfRule>
    <cfRule type="cellIs" dxfId="17046" priority="48" operator="lessThan">
      <formula>-105575</formula>
    </cfRule>
  </conditionalFormatting>
  <conditionalFormatting sqref="BB164:BB167">
    <cfRule type="cellIs" dxfId="17045" priority="45" operator="lessThan">
      <formula>0</formula>
    </cfRule>
    <cfRule type="cellIs" dxfId="17044" priority="46" operator="lessThan">
      <formula>-105575</formula>
    </cfRule>
  </conditionalFormatting>
  <conditionalFormatting sqref="BB169:BB177">
    <cfRule type="cellIs" dxfId="17043" priority="43" operator="lessThan">
      <formula>0</formula>
    </cfRule>
    <cfRule type="cellIs" dxfId="17042" priority="44" operator="lessThan">
      <formula>-105575</formula>
    </cfRule>
  </conditionalFormatting>
  <conditionalFormatting sqref="BB179:BB180">
    <cfRule type="cellIs" dxfId="17041" priority="41" operator="lessThan">
      <formula>0</formula>
    </cfRule>
    <cfRule type="cellIs" dxfId="17040" priority="42" operator="lessThan">
      <formula>-105575</formula>
    </cfRule>
  </conditionalFormatting>
  <conditionalFormatting sqref="BB183:BB189">
    <cfRule type="cellIs" dxfId="17039" priority="39" operator="lessThan">
      <formula>0</formula>
    </cfRule>
    <cfRule type="cellIs" dxfId="17038" priority="40" operator="lessThan">
      <formula>-105575</formula>
    </cfRule>
  </conditionalFormatting>
  <conditionalFormatting sqref="BB191:BB192">
    <cfRule type="cellIs" dxfId="17037" priority="37" operator="lessThan">
      <formula>0</formula>
    </cfRule>
    <cfRule type="cellIs" dxfId="17036" priority="38" operator="lessThan">
      <formula>-105575</formula>
    </cfRule>
  </conditionalFormatting>
  <conditionalFormatting sqref="BB194:BB195">
    <cfRule type="cellIs" dxfId="17035" priority="35" operator="lessThan">
      <formula>0</formula>
    </cfRule>
    <cfRule type="cellIs" dxfId="17034" priority="36" operator="lessThan">
      <formula>-105575</formula>
    </cfRule>
  </conditionalFormatting>
  <conditionalFormatting sqref="BB199:BB202">
    <cfRule type="cellIs" dxfId="17033" priority="33" operator="lessThan">
      <formula>0</formula>
    </cfRule>
    <cfRule type="cellIs" dxfId="17032" priority="34" operator="lessThan">
      <formula>-105575</formula>
    </cfRule>
  </conditionalFormatting>
  <conditionalFormatting sqref="BB204:BB208">
    <cfRule type="cellIs" dxfId="17031" priority="31" operator="lessThan">
      <formula>0</formula>
    </cfRule>
    <cfRule type="cellIs" dxfId="17030" priority="32" operator="lessThan">
      <formula>-105575</formula>
    </cfRule>
  </conditionalFormatting>
  <conditionalFormatting sqref="BB210:BB211">
    <cfRule type="cellIs" dxfId="17029" priority="29" operator="lessThan">
      <formula>0</formula>
    </cfRule>
    <cfRule type="cellIs" dxfId="17028" priority="30" operator="lessThan">
      <formula>-105575</formula>
    </cfRule>
  </conditionalFormatting>
  <conditionalFormatting sqref="BB214:BB219">
    <cfRule type="cellIs" dxfId="17027" priority="27" operator="lessThan">
      <formula>0</formula>
    </cfRule>
    <cfRule type="cellIs" dxfId="17026" priority="28" operator="lessThan">
      <formula>-105575</formula>
    </cfRule>
  </conditionalFormatting>
  <conditionalFormatting sqref="BB222:BB224">
    <cfRule type="cellIs" dxfId="17025" priority="25" operator="lessThan">
      <formula>0</formula>
    </cfRule>
    <cfRule type="cellIs" dxfId="17024" priority="26" operator="lessThan">
      <formula>-105575</formula>
    </cfRule>
  </conditionalFormatting>
  <conditionalFormatting sqref="BB227:BB230">
    <cfRule type="cellIs" dxfId="17023" priority="23" operator="lessThan">
      <formula>0</formula>
    </cfRule>
    <cfRule type="cellIs" dxfId="17022" priority="24" operator="lessThan">
      <formula>-105575</formula>
    </cfRule>
  </conditionalFormatting>
  <conditionalFormatting sqref="BB233:BB236">
    <cfRule type="cellIs" dxfId="17021" priority="21" operator="lessThan">
      <formula>0</formula>
    </cfRule>
    <cfRule type="cellIs" dxfId="17020" priority="22" operator="lessThan">
      <formula>-105575</formula>
    </cfRule>
  </conditionalFormatting>
  <conditionalFormatting sqref="BB239:BB242">
    <cfRule type="cellIs" dxfId="17019" priority="19" operator="lessThan">
      <formula>0</formula>
    </cfRule>
    <cfRule type="cellIs" dxfId="17018" priority="20" operator="lessThan">
      <formula>-105575</formula>
    </cfRule>
  </conditionalFormatting>
  <conditionalFormatting sqref="BB246:BB249">
    <cfRule type="cellIs" dxfId="17017" priority="17" operator="lessThan">
      <formula>0</formula>
    </cfRule>
    <cfRule type="cellIs" dxfId="17016" priority="18" operator="lessThan">
      <formula>-105575</formula>
    </cfRule>
  </conditionalFormatting>
  <conditionalFormatting sqref="BB251:BB253">
    <cfRule type="cellIs" dxfId="17015" priority="15" operator="lessThan">
      <formula>0</formula>
    </cfRule>
    <cfRule type="cellIs" dxfId="17014" priority="16" operator="lessThan">
      <formula>-105575</formula>
    </cfRule>
  </conditionalFormatting>
  <conditionalFormatting sqref="BB255:BB257">
    <cfRule type="cellIs" dxfId="17013" priority="13" operator="lessThan">
      <formula>0</formula>
    </cfRule>
    <cfRule type="cellIs" dxfId="17012" priority="14" operator="lessThan">
      <formula>-105575</formula>
    </cfRule>
  </conditionalFormatting>
  <conditionalFormatting sqref="BB260:BB262">
    <cfRule type="cellIs" dxfId="17011" priority="11" operator="lessThan">
      <formula>0</formula>
    </cfRule>
    <cfRule type="cellIs" dxfId="17010" priority="12" operator="lessThan">
      <formula>-105575</formula>
    </cfRule>
  </conditionalFormatting>
  <conditionalFormatting sqref="BB264:BB267">
    <cfRule type="cellIs" dxfId="17009" priority="9" operator="lessThan">
      <formula>0</formula>
    </cfRule>
    <cfRule type="cellIs" dxfId="17008" priority="10" operator="lessThan">
      <formula>-105575</formula>
    </cfRule>
  </conditionalFormatting>
  <conditionalFormatting sqref="BB270:BB272">
    <cfRule type="cellIs" dxfId="17007" priority="7" operator="lessThan">
      <formula>0</formula>
    </cfRule>
    <cfRule type="cellIs" dxfId="17006" priority="8" operator="lessThan">
      <formula>-105575</formula>
    </cfRule>
  </conditionalFormatting>
  <conditionalFormatting sqref="BB274:BB275">
    <cfRule type="cellIs" dxfId="17005" priority="5" operator="lessThan">
      <formula>0</formula>
    </cfRule>
    <cfRule type="cellIs" dxfId="17004" priority="6" operator="lessThan">
      <formula>-105575</formula>
    </cfRule>
  </conditionalFormatting>
  <conditionalFormatting sqref="BB278:BB282">
    <cfRule type="cellIs" dxfId="17003" priority="3" operator="lessThan">
      <formula>0</formula>
    </cfRule>
    <cfRule type="cellIs" dxfId="17002" priority="4" operator="lessThan">
      <formula>-105575</formula>
    </cfRule>
  </conditionalFormatting>
  <conditionalFormatting sqref="BB285:BB288">
    <cfRule type="cellIs" dxfId="17001" priority="1" operator="lessThan">
      <formula>0</formula>
    </cfRule>
    <cfRule type="cellIs" dxfId="17000" priority="2" operator="lessThan">
      <formula>-105575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F292"/>
  <sheetViews>
    <sheetView topLeftCell="AF1" zoomScale="72" zoomScaleNormal="72" workbookViewId="0">
      <selection activeCell="AQ3" sqref="AQ3:BB4"/>
    </sheetView>
  </sheetViews>
  <sheetFormatPr defaultColWidth="8.88671875" defaultRowHeight="61.8" customHeight="1" outlineLevelRow="2" outlineLevelCol="2"/>
  <cols>
    <col min="1" max="1" width="4.109375" style="183" bestFit="1" customWidth="1"/>
    <col min="2" max="2" width="3.33203125" style="183" customWidth="1"/>
    <col min="3" max="3" width="2.44140625" style="101" customWidth="1"/>
    <col min="4" max="4" width="24.6640625" style="101" customWidth="1"/>
    <col min="5" max="5" width="36.21875" style="102" customWidth="1" outlineLevel="1"/>
    <col min="6" max="6" width="12.109375" style="101" customWidth="1" outlineLevel="1"/>
    <col min="7" max="7" width="12.6640625" style="101" customWidth="1" outlineLevel="1"/>
    <col min="8" max="8" width="87.44140625" style="101" customWidth="1" outlineLevel="2"/>
    <col min="9" max="9" width="16.109375" style="239" customWidth="1" outlineLevel="2"/>
    <col min="10" max="10" width="8.44140625" style="239" bestFit="1" customWidth="1" outlineLevel="2"/>
    <col min="11" max="11" width="12" style="239" bestFit="1" customWidth="1" outlineLevel="2"/>
    <col min="12" max="12" width="21.44140625" style="239" customWidth="1" outlineLevel="1"/>
    <col min="13" max="13" width="19.109375" style="239" customWidth="1" outlineLevel="1"/>
    <col min="14" max="14" width="10.5546875" style="239" customWidth="1" outlineLevel="2"/>
    <col min="15" max="15" width="11" style="239" customWidth="1" outlineLevel="2"/>
    <col min="16" max="16" width="13.33203125" style="239" customWidth="1" outlineLevel="2"/>
    <col min="17" max="17" width="14.109375" style="239" customWidth="1" outlineLevel="2"/>
    <col min="18" max="21" width="12.109375" style="239" customWidth="1" outlineLevel="2"/>
    <col min="22" max="23" width="8.44140625" style="239" bestFit="1" customWidth="1" outlineLevel="2"/>
    <col min="24" max="24" width="7.5546875" style="239" customWidth="1" outlineLevel="2"/>
    <col min="25" max="25" width="12" style="239" bestFit="1" customWidth="1" outlineLevel="1"/>
    <col min="26" max="26" width="8.44140625" style="239" bestFit="1" customWidth="1" outlineLevel="2"/>
    <col min="27" max="27" width="9" style="239" bestFit="1" customWidth="1" outlineLevel="2"/>
    <col min="28" max="28" width="14.44140625" style="239" customWidth="1" outlineLevel="1"/>
    <col min="29" max="29" width="24.109375" style="239" customWidth="1" outlineLevel="1"/>
    <col min="30" max="30" width="12.88671875" style="239" customWidth="1" outlineLevel="2"/>
    <col min="31" max="31" width="22.33203125" style="239" customWidth="1" outlineLevel="2"/>
    <col min="32" max="32" width="20.6640625" style="239" customWidth="1" outlineLevel="1"/>
    <col min="33" max="34" width="9" style="239" bestFit="1" customWidth="1" outlineLevel="2"/>
    <col min="35" max="35" width="7.33203125" style="239" customWidth="1" outlineLevel="2"/>
    <col min="36" max="36" width="18" style="239" customWidth="1" outlineLevel="2"/>
    <col min="37" max="37" width="13.33203125" style="239" customWidth="1" outlineLevel="2"/>
    <col min="38" max="38" width="17.5546875" style="239" customWidth="1" outlineLevel="2"/>
    <col min="39" max="39" width="20.33203125" style="239" customWidth="1" outlineLevel="1"/>
    <col min="40" max="40" width="17" style="239" customWidth="1" outlineLevel="1"/>
    <col min="41" max="41" width="39.88671875" style="239" customWidth="1" outlineLevel="2"/>
    <col min="42" max="42" width="2.6640625" style="239" customWidth="1"/>
    <col min="43" max="43" width="19.5546875" style="239" customWidth="1"/>
    <col min="44" max="44" width="26" style="239" customWidth="1"/>
    <col min="45" max="45" width="20.33203125" style="239" customWidth="1"/>
    <col min="46" max="46" width="25.6640625" style="239" customWidth="1"/>
    <col min="47" max="47" width="24" style="235" customWidth="1"/>
    <col min="48" max="48" width="21.44140625" style="235" customWidth="1"/>
    <col min="49" max="49" width="17.33203125" style="235" customWidth="1"/>
    <col min="50" max="51" width="15" style="235" customWidth="1"/>
    <col min="52" max="52" width="21.44140625" style="235" customWidth="1"/>
    <col min="53" max="53" width="15" style="235" customWidth="1"/>
    <col min="54" max="54" width="22.6640625" style="235" customWidth="1"/>
    <col min="55" max="58" width="9.109375" style="167" customWidth="1"/>
    <col min="59" max="16384" width="8.88671875" style="169"/>
  </cols>
  <sheetData>
    <row r="1" spans="1:58" s="183" customFormat="1" ht="50.4" customHeight="1">
      <c r="A1" s="115"/>
      <c r="B1" s="391" t="s">
        <v>155</v>
      </c>
      <c r="C1" s="391"/>
      <c r="D1" s="391"/>
      <c r="E1" s="391"/>
      <c r="F1" s="391"/>
      <c r="G1" s="391"/>
      <c r="H1" s="391"/>
      <c r="I1" s="391"/>
      <c r="J1" s="391"/>
      <c r="K1" s="391"/>
      <c r="L1" s="391"/>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61.8" customHeight="1">
      <c r="A2" s="115" t="s">
        <v>55</v>
      </c>
      <c r="B2" s="395" t="s">
        <v>120</v>
      </c>
      <c r="C2" s="396"/>
      <c r="D2" s="396"/>
      <c r="E2" s="39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1" t="s">
        <v>530</v>
      </c>
      <c r="AR2" s="402"/>
      <c r="AS2" s="402"/>
      <c r="AT2" s="402"/>
      <c r="AU2" s="402"/>
      <c r="AV2" s="402"/>
      <c r="AW2" s="402"/>
      <c r="AX2" s="402"/>
      <c r="AY2" s="402"/>
      <c r="AZ2" s="402"/>
      <c r="BA2" s="402"/>
      <c r="BB2" s="403"/>
      <c r="BC2" s="169"/>
      <c r="BD2" s="169"/>
      <c r="BE2" s="169"/>
      <c r="BF2" s="169"/>
    </row>
    <row r="3" spans="1:58" s="79" customFormat="1" ht="61.8" customHeight="1">
      <c r="A3" s="118" t="s">
        <v>56</v>
      </c>
      <c r="B3" s="395" t="s">
        <v>121</v>
      </c>
      <c r="C3" s="396"/>
      <c r="D3" s="396"/>
      <c r="E3" s="39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1.8" customHeight="1">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61.8" customHeight="1">
      <c r="A5" s="120"/>
      <c r="B5" s="398" t="s">
        <v>312</v>
      </c>
      <c r="C5" s="387"/>
      <c r="D5" s="387"/>
      <c r="E5" s="388"/>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1617945003</v>
      </c>
      <c r="AD5" s="243">
        <f t="shared" si="0"/>
        <v>0</v>
      </c>
      <c r="AE5" s="243">
        <f t="shared" si="0"/>
        <v>83021800</v>
      </c>
      <c r="AF5" s="243">
        <f t="shared" si="0"/>
        <v>1704477303</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1704477303</v>
      </c>
      <c r="AS5" s="245">
        <f>SUM(AS6+AS16+AS20+AS40+AS45+AS61)</f>
        <v>0</v>
      </c>
      <c r="AT5" s="245">
        <f>SUM(AT6+AT16+AT20+AT40+AT45+AT61)</f>
        <v>4040860397.0228572</v>
      </c>
      <c r="AU5" s="245">
        <f t="shared" ref="AU5:BB5" si="1">SUM(AU6+AU16+AU20+AU40+AU45+AU61)</f>
        <v>4033651997.0228572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61.8" customHeight="1">
      <c r="A6" s="120"/>
      <c r="B6" s="290"/>
      <c r="C6" s="381" t="s">
        <v>191</v>
      </c>
      <c r="D6" s="381"/>
      <c r="E6" s="38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61.8" customHeight="1" outlineLevel="2">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8'!AH7*'1. Standard_Cost'!$C$27+'Incremental_Cost Year 8'!AI7*'1. Standard_Cost'!$D$27+'Incremental_Cost Year 8'!AJ7+'Incremental_Cost Year 8'!AL7+AK7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61.8" customHeight="1" outlineLevel="2">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8'!AH8*'1. Standard_Cost'!$C$27+'Incremental_Cost Year 8'!AI8*'1. Standard_Cost'!$D$27+'Incremental_Cost Year 8'!AJ8+'Incremental_Cost Year 8'!AL8+AK8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61.8" customHeight="1" outlineLevel="2">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8'!AH9*'1. Standard_Cost'!$C$27+'Incremental_Cost Year 8'!AI9*'1. Standard_Cost'!$D$27+'Incremental_Cost Year 8'!AJ9+'Incremental_Cost Year 8'!AL9+AK9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61.8" customHeight="1" outlineLevel="2">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8'!AH10*'1. Standard_Cost'!$C$27+'Incremental_Cost Year 8'!AI10*'1. Standard_Cost'!$D$27+'Incremental_Cost Year 8'!AJ10+'Incremental_Cost Year 8'!AL10+AK10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61.8" customHeight="1" outlineLevel="1">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61.8" customHeight="1" outlineLevel="2">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8'!AH12*'1. Standard_Cost'!$C$27+'Incremental_Cost Year 8'!AI12*'1. Standard_Cost'!$D$27+'Incremental_Cost Year 8'!AJ12+'Incremental_Cost Year 8'!AL12+AK12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61.8" customHeight="1" outlineLevel="2">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8'!AH13*'1. Standard_Cost'!$C$27+'Incremental_Cost Year 8'!AI13*'1. Standard_Cost'!$D$27+'Incremental_Cost Year 8'!AJ13+'Incremental_Cost Year 8'!AL13+AK13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61.8" customHeight="1" outlineLevel="2">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8'!AH14*'1. Standard_Cost'!$C$27+'Incremental_Cost Year 8'!AI14*'1. Standard_Cost'!$D$27+'Incremental_Cost Year 8'!AJ14+'Incremental_Cost Year 8'!AL14+AK14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1.8" customHeight="1" outlineLevel="1">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61.8" customHeight="1">
      <c r="A16" s="120"/>
      <c r="B16" s="290"/>
      <c r="C16" s="381" t="s">
        <v>192</v>
      </c>
      <c r="D16" s="381"/>
      <c r="E16" s="38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61.8" customHeight="1" outlineLevel="2">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8'!AH17*'1. Standard_Cost'!$C$27+'Incremental_Cost Year 8'!AI17*'1. Standard_Cost'!$D$27+'Incremental_Cost Year 8'!AJ17+'Incremental_Cost Year 8'!AL17+AK17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61.8" customHeight="1" outlineLevel="2">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8'!AH18*'1. Standard_Cost'!$C$27+'Incremental_Cost Year 8'!AI18*'1. Standard_Cost'!$D$27+'Incremental_Cost Year 8'!AJ18+'Incremental_Cost Year 8'!AL18+AK18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1.8" customHeight="1" outlineLevel="1">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61.8" customHeight="1">
      <c r="A20" s="120"/>
      <c r="B20" s="290"/>
      <c r="C20" s="381" t="s">
        <v>195</v>
      </c>
      <c r="D20" s="381"/>
      <c r="E20" s="38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1056946503</v>
      </c>
      <c r="AD20" s="247">
        <f t="shared" si="13"/>
        <v>0</v>
      </c>
      <c r="AE20" s="247">
        <f t="shared" si="13"/>
        <v>570000</v>
      </c>
      <c r="AF20" s="247">
        <f t="shared" si="13"/>
        <v>1057516503</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1057516503</v>
      </c>
      <c r="AS20" s="248">
        <f>SUM(AS25+AS29+AS37+AS39)</f>
        <v>0</v>
      </c>
      <c r="AT20" s="248">
        <f>SUM(AT25+AT29+AT37+AT39)</f>
        <v>1383474307.1999998</v>
      </c>
      <c r="AU20" s="248">
        <f t="shared" ref="AU20:BB20" si="14">SUM(AU25+AU29+AU37+AU39)</f>
        <v>1383474307.1999998</v>
      </c>
      <c r="AV20" s="248">
        <f t="shared" si="14"/>
        <v>0</v>
      </c>
      <c r="AW20" s="248">
        <f>SUM(AW25+AW29+AW37+AW39)</f>
        <v>0</v>
      </c>
      <c r="AX20" s="248">
        <f t="shared" si="14"/>
        <v>0</v>
      </c>
      <c r="AY20" s="248">
        <f t="shared" si="14"/>
        <v>0</v>
      </c>
      <c r="AZ20" s="248">
        <f t="shared" si="14"/>
        <v>0</v>
      </c>
      <c r="BA20" s="248">
        <f t="shared" si="14"/>
        <v>0</v>
      </c>
      <c r="BB20" s="248">
        <f t="shared" si="14"/>
        <v>0</v>
      </c>
    </row>
    <row r="21" spans="1:58" ht="61.8" customHeight="1" outlineLevel="2">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299855914</v>
      </c>
      <c r="AD21" s="129"/>
      <c r="AE21" s="127">
        <v>0</v>
      </c>
      <c r="AF21" s="127">
        <f>SUM(AE21,AD21,AC21,AB21,Y21,U21,T21,S21,R21)</f>
        <v>299855914</v>
      </c>
      <c r="AG21" s="126"/>
      <c r="AH21" s="126"/>
      <c r="AI21" s="126"/>
      <c r="AJ21" s="130"/>
      <c r="AK21" s="130"/>
      <c r="AL21" s="130"/>
      <c r="AM21" s="127">
        <f>AG21*'1. Standard_Cost'!$B$27+'Incremental_Cost Year 8'!AH21*'1. Standard_Cost'!$C$27+'Incremental_Cost Year 8'!AI21*'1. Standard_Cost'!$D$27+'Incremental_Cost Year 8'!AJ21+'Incremental_Cost Year 8'!AL21+AK21</f>
        <v>0</v>
      </c>
      <c r="AN21" s="127">
        <f>AM21*'1. Standard_Cost'!$C$31</f>
        <v>0</v>
      </c>
      <c r="AO21" s="249"/>
      <c r="AQ21" s="171">
        <f>L21+M21</f>
        <v>0</v>
      </c>
      <c r="AR21" s="171">
        <f>AF21</f>
        <v>299855914</v>
      </c>
      <c r="AS21" s="171">
        <f>AM21+AN21</f>
        <v>0</v>
      </c>
      <c r="AT21" s="171">
        <f>SUM(AQ21,AR21,AS21)</f>
        <v>299855914</v>
      </c>
      <c r="AU21" s="250">
        <v>299855914</v>
      </c>
      <c r="AV21" s="250"/>
      <c r="AW21" s="250"/>
      <c r="AX21" s="250"/>
      <c r="AY21" s="250"/>
      <c r="AZ21" s="250"/>
      <c r="BA21" s="250"/>
      <c r="BB21" s="251">
        <f t="shared" ref="BB21:BB24" si="15">SUM(AU21:BA21)-AT21</f>
        <v>0</v>
      </c>
      <c r="BC21" s="169"/>
      <c r="BD21" s="169"/>
      <c r="BE21" s="169"/>
      <c r="BF21" s="169"/>
    </row>
    <row r="22" spans="1:58" ht="61.8" customHeight="1" outlineLevel="2">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8'!AH22*'1. Standard_Cost'!$C$27+'Incremental_Cost Year 8'!AI22*'1. Standard_Cost'!$D$27+'Incremental_Cost Year 8'!AJ22+'Incremental_Cost Year 8'!AL22+AK22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61.8" customHeight="1" outlineLevel="2">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8'!AH23*'1. Standard_Cost'!$C$27+'Incremental_Cost Year 8'!AI23*'1. Standard_Cost'!$D$27+'Incremental_Cost Year 8'!AJ23+'Incremental_Cost Year 8'!AL23+AK23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21" customHeight="1" outlineLevel="2">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8'!AH24*'1. Standard_Cost'!$C$27+'Incremental_Cost Year 8'!AI24*'1. Standard_Cost'!$D$27+'Incremental_Cost Year 8'!AJ24+'Incremental_Cost Year 8'!AL24+AK24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1.8" customHeight="1" outlineLevel="1">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301705914</v>
      </c>
      <c r="AD25" s="127">
        <f>SUM(AD21:AD24)</f>
        <v>0</v>
      </c>
      <c r="AE25" s="127">
        <f>SUM(AE21:AE24)</f>
        <v>370000</v>
      </c>
      <c r="AF25" s="127">
        <f>SUM(AF21:AF24)</f>
        <v>302075914</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302075914</v>
      </c>
      <c r="AS25" s="175">
        <f>SUM(AS21:AS24)</f>
        <v>0</v>
      </c>
      <c r="AT25" s="175">
        <f>SUM(AT21:AT24)</f>
        <v>351834926.80000001</v>
      </c>
      <c r="AU25" s="175">
        <f t="shared" ref="AU25:BB25" si="16">SUM(AU21:AU24)</f>
        <v>351834926.80000001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61.8" customHeight="1" outlineLevel="2">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252479610</v>
      </c>
      <c r="AD26" s="129"/>
      <c r="AE26" s="127">
        <v>0</v>
      </c>
      <c r="AF26" s="127">
        <f>SUM(AE26,AD26,AC26,AB26,Y26,U26,T26,S26,R26)</f>
        <v>252479610</v>
      </c>
      <c r="AG26" s="126"/>
      <c r="AH26" s="126"/>
      <c r="AI26" s="126"/>
      <c r="AJ26" s="130"/>
      <c r="AK26" s="130"/>
      <c r="AL26" s="130"/>
      <c r="AM26" s="127">
        <f>AG26*'1. Standard_Cost'!$B$27+'Incremental_Cost Year 8'!AH26*'1. Standard_Cost'!$C$27+'Incremental_Cost Year 8'!AI26*'1. Standard_Cost'!$D$27+'Incremental_Cost Year 8'!AJ26+'Incremental_Cost Year 8'!AL26+AK26</f>
        <v>0</v>
      </c>
      <c r="AN26" s="127">
        <f>AM26*'1. Standard_Cost'!$C$31</f>
        <v>0</v>
      </c>
      <c r="AO26" s="249"/>
      <c r="AQ26" s="171">
        <f>L26+M26</f>
        <v>0</v>
      </c>
      <c r="AR26" s="171">
        <f>AF26</f>
        <v>252479610</v>
      </c>
      <c r="AS26" s="171">
        <f>AM26+AN26</f>
        <v>0</v>
      </c>
      <c r="AT26" s="171">
        <f>SUM(AQ26,AR26,AS26)</f>
        <v>252479610</v>
      </c>
      <c r="AU26" s="250">
        <f>AT26</f>
        <v>252479610</v>
      </c>
      <c r="AV26" s="250"/>
      <c r="AW26" s="250"/>
      <c r="AX26" s="250"/>
      <c r="AY26" s="250"/>
      <c r="AZ26" s="250"/>
      <c r="BA26" s="250"/>
      <c r="BB26" s="251">
        <f t="shared" ref="BB26:BB28" si="17">SUM(AU26:BA26)-AT26</f>
        <v>0</v>
      </c>
      <c r="BC26" s="169"/>
      <c r="BD26" s="169"/>
      <c r="BE26" s="169"/>
      <c r="BF26" s="169"/>
    </row>
    <row r="27" spans="1:58" ht="61.8" customHeight="1" outlineLevel="2">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167496761</v>
      </c>
      <c r="AD27" s="129"/>
      <c r="AE27" s="127">
        <v>0</v>
      </c>
      <c r="AF27" s="127">
        <f>SUM(AE27,AD27,AC27,AB27,Y27,U27,T27,S27,R27)</f>
        <v>167496761</v>
      </c>
      <c r="AG27" s="126"/>
      <c r="AH27" s="126"/>
      <c r="AI27" s="126"/>
      <c r="AJ27" s="130"/>
      <c r="AK27" s="130"/>
      <c r="AL27" s="130"/>
      <c r="AM27" s="127">
        <f>AG27*'1. Standard_Cost'!$B$27+'Incremental_Cost Year 8'!AH27*'1. Standard_Cost'!$C$27+'Incremental_Cost Year 8'!AI27*'1. Standard_Cost'!$D$27+'Incremental_Cost Year 8'!AJ27+'Incremental_Cost Year 8'!AL27+AK27</f>
        <v>0</v>
      </c>
      <c r="AN27" s="127">
        <f>AM27*'1. Standard_Cost'!$C$31</f>
        <v>0</v>
      </c>
      <c r="AO27" s="130"/>
      <c r="AQ27" s="171">
        <f>L27+M27</f>
        <v>0</v>
      </c>
      <c r="AR27" s="171">
        <f>AF27</f>
        <v>167496761</v>
      </c>
      <c r="AS27" s="171">
        <f>AM27+AN27</f>
        <v>0</v>
      </c>
      <c r="AT27" s="171">
        <f>SUM(AQ27,AR27,AS27)</f>
        <v>167496761</v>
      </c>
      <c r="AU27" s="250">
        <f>AT27</f>
        <v>167496761</v>
      </c>
      <c r="AV27" s="250"/>
      <c r="AW27" s="250"/>
      <c r="AX27" s="250"/>
      <c r="AY27" s="250"/>
      <c r="AZ27" s="250"/>
      <c r="BA27" s="250"/>
      <c r="BB27" s="251">
        <f t="shared" si="17"/>
        <v>0</v>
      </c>
      <c r="BC27" s="169"/>
      <c r="BD27" s="169"/>
      <c r="BE27" s="169"/>
      <c r="BF27" s="169"/>
    </row>
    <row r="28" spans="1:58" ht="61.8" customHeight="1" outlineLevel="2">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334264218</v>
      </c>
      <c r="AD28" s="129"/>
      <c r="AE28" s="127">
        <v>0</v>
      </c>
      <c r="AF28" s="127">
        <f>SUM(AE28,AD28,AC28,AB28,Y28,U28,T28,S28,R28)</f>
        <v>334264218</v>
      </c>
      <c r="AG28" s="126"/>
      <c r="AH28" s="126"/>
      <c r="AI28" s="126"/>
      <c r="AJ28" s="130"/>
      <c r="AK28" s="130"/>
      <c r="AL28" s="130"/>
      <c r="AM28" s="127">
        <f>AG28*'1. Standard_Cost'!$B$27+'Incremental_Cost Year 8'!AH28*'1. Standard_Cost'!$C$27+'Incremental_Cost Year 8'!AI28*'1. Standard_Cost'!$D$27+'Incremental_Cost Year 8'!AJ28+'Incremental_Cost Year 8'!AL28+AK28</f>
        <v>0</v>
      </c>
      <c r="AN28" s="127">
        <f>AM28*'1. Standard_Cost'!$C$31</f>
        <v>0</v>
      </c>
      <c r="AO28" s="130"/>
      <c r="AQ28" s="171">
        <f>L28+M28</f>
        <v>0</v>
      </c>
      <c r="AR28" s="171">
        <f>AF28</f>
        <v>334264218</v>
      </c>
      <c r="AS28" s="171">
        <f>AM28+AN28</f>
        <v>0</v>
      </c>
      <c r="AT28" s="171">
        <f>SUM(AQ28,AR28,AS28)</f>
        <v>334264218</v>
      </c>
      <c r="AU28" s="250">
        <f>AT28</f>
        <v>334264218</v>
      </c>
      <c r="AV28" s="250"/>
      <c r="AW28" s="250"/>
      <c r="AX28" s="250"/>
      <c r="AY28" s="250"/>
      <c r="AZ28" s="250"/>
      <c r="BA28" s="250"/>
      <c r="BB28" s="251">
        <f t="shared" si="17"/>
        <v>0</v>
      </c>
      <c r="BC28" s="169"/>
      <c r="BD28" s="169"/>
      <c r="BE28" s="169"/>
      <c r="BF28" s="169"/>
    </row>
    <row r="29" spans="1:58" ht="61.8" customHeight="1" outlineLevel="1">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754240589</v>
      </c>
      <c r="AD29" s="127">
        <f>SUM(AD26:AD28)</f>
        <v>0</v>
      </c>
      <c r="AE29" s="127">
        <f>SUM(AE26:AE28)</f>
        <v>0</v>
      </c>
      <c r="AF29" s="127">
        <f>SUM(AF26:AF28)</f>
        <v>754240589</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754240589</v>
      </c>
      <c r="AS29" s="175">
        <f>SUM(AS26:AS28)</f>
        <v>0</v>
      </c>
      <c r="AT29" s="175">
        <f>SUM(AT26:AT28)</f>
        <v>754240589</v>
      </c>
      <c r="AU29" s="175">
        <f t="shared" ref="AU29:BB29" si="18">SUM(AU26:AU28)</f>
        <v>754240589</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61.8" customHeight="1" outlineLevel="2">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8'!AH30*'1. Standard_Cost'!$C$27+'Incremental_Cost Year 8'!AI30*'1. Standard_Cost'!$D$27+'Incremental_Cost Year 8'!AJ30+'Incremental_Cost Year 8'!AL30+AK30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61.8" customHeight="1" outlineLevel="2">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8'!AH31*'1. Standard_Cost'!$C$27+'Incremental_Cost Year 8'!AI31*'1. Standard_Cost'!$D$27+'Incremental_Cost Year 8'!AJ31+'Incremental_Cost Year 8'!AL31+AK31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61.8" customHeight="1" outlineLevel="2">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8'!AH32*'1. Standard_Cost'!$C$27+'Incremental_Cost Year 8'!AI32*'1. Standard_Cost'!$D$27+'Incremental_Cost Year 8'!AJ32+'Incremental_Cost Year 8'!AL32+AK32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1.8" customHeight="1" outlineLevel="2">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8'!AH33*'1. Standard_Cost'!$C$27+'Incremental_Cost Year 8'!AI33*'1. Standard_Cost'!$D$27+'Incremental_Cost Year 8'!AJ33+'Incremental_Cost Year 8'!AL33+AK33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61.8" customHeight="1" outlineLevel="2">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8'!AH34*'1. Standard_Cost'!$C$27+'Incremental_Cost Year 8'!AI34*'1. Standard_Cost'!$D$27+'Incremental_Cost Year 8'!AJ34+'Incremental_Cost Year 8'!AL34+AK34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61.8" customHeight="1" outlineLevel="2">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8'!AH35*'1. Standard_Cost'!$C$27+'Incremental_Cost Year 8'!AI35*'1. Standard_Cost'!$D$27+'Incremental_Cost Year 8'!AJ35+'Incremental_Cost Year 8'!AL35+AK35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61.8" customHeight="1" outlineLevel="2">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8'!AH36*'1. Standard_Cost'!$C$27+'Incremental_Cost Year 8'!AI36*'1. Standard_Cost'!$D$27+'Incremental_Cost Year 8'!AJ36+'Incremental_Cost Year 8'!AL36+AK36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1.8" customHeight="1" outlineLevel="1">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1.8" customHeight="1" outlineLevel="2">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8'!AH38*'1. Standard_Cost'!$C$27+'Incremental_Cost Year 8'!AI38*'1. Standard_Cost'!$D$27+'Incremental_Cost Year 8'!AJ38+'Incremental_Cost Year 8'!AL38+AK38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61.8" customHeight="1" outlineLevel="1">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61.8" customHeight="1">
      <c r="A40" s="120"/>
      <c r="B40" s="290"/>
      <c r="C40" s="381" t="s">
        <v>204</v>
      </c>
      <c r="D40" s="381"/>
      <c r="E40" s="38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61.8" customHeight="1" outlineLevel="2">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8'!AH41*'1. Standard_Cost'!$C$27+'Incremental_Cost Year 8'!AI41*'1. Standard_Cost'!$D$27+'Incremental_Cost Year 8'!AJ41+'Incremental_Cost Year 8'!AL41+AK41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61.8" customHeight="1" outlineLevel="2">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8'!AH42*'1. Standard_Cost'!$C$27+'Incremental_Cost Year 8'!AI42*'1. Standard_Cost'!$D$27+'Incremental_Cost Year 8'!AJ42+'Incremental_Cost Year 8'!AL42+AK42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61.8" customHeight="1" outlineLevel="2">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8'!AH43*'1. Standard_Cost'!$C$27+'Incremental_Cost Year 8'!AI43*'1. Standard_Cost'!$D$27+'Incremental_Cost Year 8'!AJ43+'Incremental_Cost Year 8'!AL43+AK43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1.8" customHeight="1" outlineLevel="1">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61.8" customHeight="1">
      <c r="A45" s="120"/>
      <c r="B45" s="290"/>
      <c r="C45" s="381" t="s">
        <v>210</v>
      </c>
      <c r="D45" s="381"/>
      <c r="E45" s="38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0</v>
      </c>
      <c r="AF45" s="247">
        <f t="shared" si="35"/>
        <v>10050000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10050000</v>
      </c>
      <c r="AS45" s="248">
        <f>SUM(AS50+AS56+AS60)</f>
        <v>0</v>
      </c>
      <c r="AT45" s="248">
        <f>SUM(AT50+AT56+AT60)</f>
        <v>1265613126.522857</v>
      </c>
      <c r="AU45" s="248">
        <f t="shared" ref="AU45:BB45" si="36">SUM(AU50+AU56+AU60)</f>
        <v>1265613126.522857</v>
      </c>
      <c r="AV45" s="248">
        <f t="shared" si="36"/>
        <v>0</v>
      </c>
      <c r="AW45" s="248">
        <f t="shared" si="36"/>
        <v>0</v>
      </c>
      <c r="AX45" s="248">
        <f t="shared" si="36"/>
        <v>0</v>
      </c>
      <c r="AY45" s="248">
        <f t="shared" si="36"/>
        <v>0</v>
      </c>
      <c r="AZ45" s="248">
        <f t="shared" si="36"/>
        <v>0</v>
      </c>
      <c r="BA45" s="248">
        <f t="shared" si="36"/>
        <v>0</v>
      </c>
      <c r="BB45" s="248">
        <f t="shared" si="36"/>
        <v>0</v>
      </c>
    </row>
    <row r="46" spans="1:58" ht="61.8" customHeight="1" outlineLevel="2">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8'!AH46*'1. Standard_Cost'!$C$27+'Incremental_Cost Year 8'!AI46*'1. Standard_Cost'!$D$27+'Incremental_Cost Year 8'!AJ46+'Incremental_Cost Year 8'!AL46+AK46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61.8" customHeight="1" outlineLevel="2">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8'!AH47*'1. Standard_Cost'!$C$27+'Incremental_Cost Year 8'!AI47*'1. Standard_Cost'!$D$27+'Incremental_Cost Year 8'!AJ47+'Incremental_Cost Year 8'!AL47+AK47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1.8" customHeight="1" outlineLevel="2">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8'!AH48*'1. Standard_Cost'!$C$27+'Incremental_Cost Year 8'!AI48*'1. Standard_Cost'!$D$27+'Incremental_Cost Year 8'!AJ48+'Incremental_Cost Year 8'!AL48+AK48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61.8" customHeight="1" outlineLevel="2">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8'!AH49*'1. Standard_Cost'!$C$27+'Incremental_Cost Year 8'!AI49*'1. Standard_Cost'!$D$27+'Incremental_Cost Year 8'!AJ49+'Incremental_Cost Year 8'!AL49+AK49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61.8" customHeight="1" outlineLevel="1">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61.8" customHeight="1" outlineLevel="2">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8'!AH51*'1. Standard_Cost'!$C$27+'Incremental_Cost Year 8'!AI51*'1. Standard_Cost'!$D$27+'Incremental_Cost Year 8'!AJ51+'Incremental_Cost Year 8'!AL51+AK51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1.8" customHeight="1" outlineLevel="2">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c r="AF52" s="127">
        <f>SUM(AE52,AD52,AC52,AB52,Y52,U52,T52,S52,R52)</f>
        <v>10050000</v>
      </c>
      <c r="AG52" s="126"/>
      <c r="AH52" s="126"/>
      <c r="AI52" s="126"/>
      <c r="AJ52" s="130"/>
      <c r="AK52" s="130"/>
      <c r="AL52" s="130"/>
      <c r="AM52" s="127">
        <f>AG52*'1. Standard_Cost'!$B$27+'Incremental_Cost Year 8'!AH52*'1. Standard_Cost'!$C$27+'Incremental_Cost Year 8'!AI52*'1. Standard_Cost'!$D$27+'Incremental_Cost Year 8'!AJ52+'Incremental_Cost Year 8'!AL52+AK52</f>
        <v>0</v>
      </c>
      <c r="AN52" s="127">
        <f>AM52*'1. Standard_Cost'!$C$31</f>
        <v>0</v>
      </c>
      <c r="AO52" s="130"/>
      <c r="AQ52" s="171">
        <f>L52+M52</f>
        <v>1254723189.942857</v>
      </c>
      <c r="AR52" s="171">
        <f>AF52</f>
        <v>10050000</v>
      </c>
      <c r="AS52" s="171">
        <f>AM52+AN52</f>
        <v>0</v>
      </c>
      <c r="AT52" s="171">
        <f>SUM(AQ52,AR52,AS52)</f>
        <v>1264773189.942857</v>
      </c>
      <c r="AU52" s="250">
        <f>AT52</f>
        <v>1264773189.942857</v>
      </c>
      <c r="AV52" s="250"/>
      <c r="AW52" s="250"/>
      <c r="AX52" s="250"/>
      <c r="AY52" s="250"/>
      <c r="AZ52" s="250"/>
      <c r="BA52" s="250"/>
      <c r="BB52" s="251">
        <f t="shared" si="39"/>
        <v>0</v>
      </c>
      <c r="BC52" s="169"/>
      <c r="BD52" s="169"/>
      <c r="BE52" s="169"/>
      <c r="BF52" s="169"/>
    </row>
    <row r="53" spans="1:58" ht="61.8" customHeight="1" outlineLevel="2">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8'!AH53*'1. Standard_Cost'!$C$27+'Incremental_Cost Year 8'!AI53*'1. Standard_Cost'!$D$27+'Incremental_Cost Year 8'!AJ53+'Incremental_Cost Year 8'!AL53+AK53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61.8" customHeight="1" outlineLevel="2">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8'!AH54*'1. Standard_Cost'!$C$27+'Incremental_Cost Year 8'!AI54*'1. Standard_Cost'!$D$27+'Incremental_Cost Year 8'!AJ54+'Incremental_Cost Year 8'!AL54+AK54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1.8" customHeight="1" outlineLevel="2">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8'!AH55*'1. Standard_Cost'!$C$27+'Incremental_Cost Year 8'!AI55*'1. Standard_Cost'!$D$27+'Incremental_Cost Year 8'!AJ55+'Incremental_Cost Year 8'!AL55+AK55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61.8" customHeight="1" outlineLevel="1">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0</v>
      </c>
      <c r="AF56" s="127">
        <f>SUM(AF51:AF55)</f>
        <v>10050000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10050000</v>
      </c>
      <c r="AS56" s="175">
        <f>SUM(AS51:AS55)</f>
        <v>0</v>
      </c>
      <c r="AT56" s="175">
        <f>SUM(AT51:AT55)</f>
        <v>1265613126.522857</v>
      </c>
      <c r="AU56" s="175">
        <f t="shared" ref="AU56:BB56" si="40">SUM(AU51:AU55)</f>
        <v>1265613126.522857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61.8" customHeight="1" outlineLevel="2">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8'!AH57*'1. Standard_Cost'!$C$27+'Incremental_Cost Year 8'!AI57*'1. Standard_Cost'!$D$27+'Incremental_Cost Year 8'!AJ57+'Incremental_Cost Year 8'!AL57+AK57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1.8" customHeight="1" outlineLevel="2">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8'!AH58*'1. Standard_Cost'!$C$27+'Incremental_Cost Year 8'!AI58*'1. Standard_Cost'!$D$27+'Incremental_Cost Year 8'!AJ58+'Incremental_Cost Year 8'!AL58+AK58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61.8" customHeight="1" outlineLevel="2">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8'!AH59*'1. Standard_Cost'!$C$27+'Incremental_Cost Year 8'!AI59*'1. Standard_Cost'!$D$27+'Incremental_Cost Year 8'!AJ59+'Incremental_Cost Year 8'!AL59+AK59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61.8" customHeight="1" outlineLevel="1">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61.8" customHeight="1">
      <c r="A61" s="120"/>
      <c r="B61" s="290"/>
      <c r="C61" s="381" t="s">
        <v>218</v>
      </c>
      <c r="D61" s="381"/>
      <c r="E61" s="38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61.8" customHeight="1" outlineLevel="2">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8'!AH62*'1. Standard_Cost'!$C$27+'Incremental_Cost Year 8'!AI62*'1. Standard_Cost'!$D$27+'Incremental_Cost Year 8'!AJ62+'Incremental_Cost Year 8'!AL62+AK62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61.8" customHeight="1" outlineLevel="2">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8'!AH63*'1. Standard_Cost'!$C$27+'Incremental_Cost Year 8'!AI63*'1. Standard_Cost'!$D$27+'Incremental_Cost Year 8'!AJ63+'Incremental_Cost Year 8'!AL63+AK63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1.8" customHeight="1" outlineLevel="2">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8'!AH64*'1. Standard_Cost'!$C$27+'Incremental_Cost Year 8'!AI64*'1. Standard_Cost'!$D$27+'Incremental_Cost Year 8'!AJ64+'Incremental_Cost Year 8'!AL64+AK64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61.8" customHeight="1" outlineLevel="2">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8'!AH65*'1. Standard_Cost'!$C$27+'Incremental_Cost Year 8'!AI65*'1. Standard_Cost'!$D$27+'Incremental_Cost Year 8'!AJ65+'Incremental_Cost Year 8'!AL65+AK65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61.8" customHeight="1" outlineLevel="2">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8'!AH66*'1. Standard_Cost'!$C$27+'Incremental_Cost Year 8'!AI66*'1. Standard_Cost'!$D$27+'Incremental_Cost Year 8'!AJ66+'Incremental_Cost Year 8'!AL66+AK66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61.8" customHeight="1" outlineLevel="2">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8'!AH67*'1. Standard_Cost'!$C$27+'Incremental_Cost Year 8'!AI67*'1. Standard_Cost'!$D$27+'Incremental_Cost Year 8'!AJ67+'Incremental_Cost Year 8'!AL67+AK67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61.8" customHeight="1" outlineLevel="2">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8'!AH68*'1. Standard_Cost'!$C$27+'Incremental_Cost Year 8'!AI68*'1. Standard_Cost'!$D$27+'Incremental_Cost Year 8'!AJ68+'Incremental_Cost Year 8'!AL68+AK68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61.8" customHeight="1" outlineLevel="2">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8'!AH69*'1. Standard_Cost'!$C$27+'Incremental_Cost Year 8'!AI69*'1. Standard_Cost'!$D$27+'Incremental_Cost Year 8'!AJ69+'Incremental_Cost Year 8'!AL69+AK69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61.8" customHeight="1" outlineLevel="2">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8'!AH70*'1. Standard_Cost'!$C$27+'Incremental_Cost Year 8'!AI70*'1. Standard_Cost'!$D$27+'Incremental_Cost Year 8'!AJ70+'Incremental_Cost Year 8'!AL70+AK70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61.8" customHeight="1" outlineLevel="2">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8'!AH71*'1. Standard_Cost'!$C$27+'Incremental_Cost Year 8'!AI71*'1. Standard_Cost'!$D$27+'Incremental_Cost Year 8'!AJ71+'Incremental_Cost Year 8'!AL71+AK71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61.8" customHeight="1" outlineLevel="2">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8'!AH72*'1. Standard_Cost'!$C$27+'Incremental_Cost Year 8'!AI72*'1. Standard_Cost'!$D$27+'Incremental_Cost Year 8'!AJ72+'Incremental_Cost Year 8'!AL72+AK72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61.8" customHeight="1" outlineLevel="2">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8'!AH73*'1. Standard_Cost'!$C$27+'Incremental_Cost Year 8'!AI73*'1. Standard_Cost'!$D$27+'Incremental_Cost Year 8'!AJ73+'Incremental_Cost Year 8'!AL73+AK73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61.8" customHeight="1" outlineLevel="2">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8'!AH74*'1. Standard_Cost'!$C$27+'Incremental_Cost Year 8'!AI74*'1. Standard_Cost'!$D$27+'Incremental_Cost Year 8'!AJ74+'Incremental_Cost Year 8'!AL74+AK74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61.8" customHeight="1" outlineLevel="2">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8'!AH75*'1. Standard_Cost'!$C$27+'Incremental_Cost Year 8'!AI75*'1. Standard_Cost'!$D$27+'Incremental_Cost Year 8'!AJ75+'Incremental_Cost Year 8'!AL75+AK75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61.8" customHeight="1" outlineLevel="2">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8'!AH76*'1. Standard_Cost'!$C$27+'Incremental_Cost Year 8'!AI76*'1. Standard_Cost'!$D$27+'Incremental_Cost Year 8'!AJ76+'Incremental_Cost Year 8'!AL76+AK76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61.8" customHeight="1" outlineLevel="1">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61.8" customHeight="1">
      <c r="A78" s="120"/>
      <c r="B78" s="386" t="s">
        <v>298</v>
      </c>
      <c r="C78" s="387"/>
      <c r="D78" s="387"/>
      <c r="E78" s="388"/>
      <c r="F78" s="339"/>
      <c r="G78" s="339"/>
      <c r="H78" s="339" t="s">
        <v>60</v>
      </c>
      <c r="I78" s="243"/>
      <c r="J78" s="243"/>
      <c r="K78" s="243"/>
      <c r="L78" s="243">
        <f>SUM(L79,L93,L100,L106,L111,L118,L123,L134,L140)</f>
        <v>97020132.857142866</v>
      </c>
      <c r="M78" s="243">
        <f>SUM(M79,M93,M100,M106,M111,M118,M123,M134,M140)</f>
        <v>16202362.187142858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3819000</v>
      </c>
      <c r="AC78" s="243">
        <f>SUM(AC79,AC93,AC100,AC106,AC111,AC118,AC123,AC134,AC140)</f>
        <v>14679485996</v>
      </c>
      <c r="AD78" s="243">
        <f>SUM(AD79,AD93,AD100,AD106,AD111,AD118,AD123,AD134,AD140)</f>
        <v>0</v>
      </c>
      <c r="AE78" s="243">
        <f>SUM(AE79,AE93,AE100,AE106,AE111,AE118,AE123,AE134,AE140)</f>
        <v>319935999.19999999</v>
      </c>
      <c r="AF78" s="243">
        <f>SUM(AF79,AF93,AF100,AF106,AF111,AF118,AF123,AF134,AF140)</f>
        <v>15004850995.200001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113222495.04428573</v>
      </c>
      <c r="AR78" s="245">
        <f>SUM(AR79,AR93,AR100,AR106,AR111,AR118,AR123,AR134,AR140)</f>
        <v>15004850995.200001</v>
      </c>
      <c r="AS78" s="245">
        <f>SUM(AS79,AS93,AS100,AS106,AS111,AS118,AS123,AS134,AS140)</f>
        <v>0</v>
      </c>
      <c r="AT78" s="245">
        <f>SUM(AT79,AT93,AT100,AT106,AT111,AT118,AT123,AT134,AT140)</f>
        <v>15118073490.244286</v>
      </c>
      <c r="AU78" s="245">
        <f t="shared" ref="AU78:BB78" si="55">SUM(AU79,AU93,AU100,AU106,AU111,AU118,AU123,AU134,AU140)</f>
        <v>14797704690.5</v>
      </c>
      <c r="AV78" s="245">
        <f t="shared" si="55"/>
        <v>0</v>
      </c>
      <c r="AW78" s="245">
        <f t="shared" si="55"/>
        <v>0</v>
      </c>
      <c r="AX78" s="245">
        <f t="shared" si="55"/>
        <v>0</v>
      </c>
      <c r="AY78" s="245">
        <f t="shared" si="55"/>
        <v>0</v>
      </c>
      <c r="AZ78" s="245">
        <f t="shared" si="55"/>
        <v>0</v>
      </c>
      <c r="BA78" s="245">
        <f t="shared" si="55"/>
        <v>0</v>
      </c>
      <c r="BB78" s="245">
        <f t="shared" si="55"/>
        <v>-320368799.74428576</v>
      </c>
    </row>
    <row r="79" spans="1:58" s="170" customFormat="1" ht="61.8" customHeight="1">
      <c r="A79" s="120"/>
      <c r="B79" s="290"/>
      <c r="C79" s="381" t="s">
        <v>313</v>
      </c>
      <c r="D79" s="381"/>
      <c r="E79" s="38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61.8" customHeight="1" outlineLevel="2">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8'!AH80*'1. Standard_Cost'!$C$27+'Incremental_Cost Year 8'!AI80*'1. Standard_Cost'!$D$27+'Incremental_Cost Year 8'!AJ80+'Incremental_Cost Year 8'!AL80+AK80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61.8" customHeight="1" outlineLevel="2">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8'!AH81*'1. Standard_Cost'!$C$27+'Incremental_Cost Year 8'!AI81*'1. Standard_Cost'!$D$27+'Incremental_Cost Year 8'!AJ81+'Incremental_Cost Year 8'!AL81+AK81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61.8" customHeight="1" outlineLevel="2">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8'!AH82*'1. Standard_Cost'!$C$27+'Incremental_Cost Year 8'!AI82*'1. Standard_Cost'!$D$27+'Incremental_Cost Year 8'!AJ82+'Incremental_Cost Year 8'!AL82+AK82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61.8" customHeight="1" outlineLevel="2">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8'!AH83*'1. Standard_Cost'!$C$27+'Incremental_Cost Year 8'!AI83*'1. Standard_Cost'!$D$27+'Incremental_Cost Year 8'!AJ83+'Incremental_Cost Year 8'!AL83+AK83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61.8" customHeight="1" outlineLevel="2">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8'!AH84*'1. Standard_Cost'!$C$27+'Incremental_Cost Year 8'!AI84*'1. Standard_Cost'!$D$27+'Incremental_Cost Year 8'!AJ84+'Incremental_Cost Year 8'!AL84+AK84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61.8" customHeight="1" outlineLevel="1">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61.8" customHeight="1" outlineLevel="2">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8'!AH86*'1. Standard_Cost'!$C$27+'Incremental_Cost Year 8'!AI86*'1. Standard_Cost'!$D$27+'Incremental_Cost Year 8'!AJ86+'Incremental_Cost Year 8'!AL86+AK86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61.8" customHeight="1" outlineLevel="2">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8'!AH87*'1. Standard_Cost'!$C$27+'Incremental_Cost Year 8'!AI87*'1. Standard_Cost'!$D$27+'Incremental_Cost Year 8'!AJ87+'Incremental_Cost Year 8'!AL87+AK87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1.8" customHeight="1" outlineLevel="1">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1.8" customHeight="1" outlineLevel="2">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8'!AH89*'1. Standard_Cost'!$C$27+'Incremental_Cost Year 8'!AI89*'1. Standard_Cost'!$D$27+'Incremental_Cost Year 8'!AJ89+'Incremental_Cost Year 8'!AL89+AK89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61.8" customHeight="1" outlineLevel="2">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8'!AH90*'1. Standard_Cost'!$C$27+'Incremental_Cost Year 8'!AI90*'1. Standard_Cost'!$D$27+'Incremental_Cost Year 8'!AJ90+'Incremental_Cost Year 8'!AL90+AK90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61.8" customHeight="1" outlineLevel="2">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8'!AH91*'1. Standard_Cost'!$C$27+'Incremental_Cost Year 8'!AI91*'1. Standard_Cost'!$D$27+'Incremental_Cost Year 8'!AJ91+'Incremental_Cost Year 8'!AL91+AK91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61.8" customHeight="1" outlineLevel="1">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61.8" customHeight="1">
      <c r="A93" s="143"/>
      <c r="B93" s="290"/>
      <c r="C93" s="381" t="s">
        <v>537</v>
      </c>
      <c r="D93" s="381"/>
      <c r="E93" s="38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570000</v>
      </c>
      <c r="AC93" s="258">
        <f>SUM(AC99)</f>
        <v>303082</v>
      </c>
      <c r="AD93" s="258">
        <f>SUM(AD99)</f>
        <v>0</v>
      </c>
      <c r="AE93" s="258">
        <f>SUM(AE99)</f>
        <v>174616.4</v>
      </c>
      <c r="AF93" s="258">
        <f>SUM(AF99)</f>
        <v>1047698.4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1047698.4</v>
      </c>
      <c r="AS93" s="261">
        <f>SUM(AS99)</f>
        <v>0</v>
      </c>
      <c r="AT93" s="261">
        <f>SUM(AT99)</f>
        <v>3207640.35</v>
      </c>
      <c r="AU93" s="261">
        <f t="shared" ref="AU93:BA93" si="63">SUM(AU99)</f>
        <v>2409640</v>
      </c>
      <c r="AV93" s="261">
        <f t="shared" si="63"/>
        <v>0</v>
      </c>
      <c r="AW93" s="261">
        <f t="shared" si="63"/>
        <v>0</v>
      </c>
      <c r="AX93" s="261">
        <f t="shared" si="63"/>
        <v>0</v>
      </c>
      <c r="AY93" s="261">
        <f t="shared" si="63"/>
        <v>0</v>
      </c>
      <c r="AZ93" s="261">
        <f t="shared" si="63"/>
        <v>0</v>
      </c>
      <c r="BA93" s="261">
        <f t="shared" si="63"/>
        <v>0</v>
      </c>
      <c r="BB93" s="261">
        <f>SUM(BB99)</f>
        <v>-798000.35000000009</v>
      </c>
    </row>
    <row r="94" spans="1:58" ht="61.8" customHeight="1" outlineLevel="2">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8'!AH94*'1. Standard_Cost'!$C$27+'Incremental_Cost Year 8'!AI94*'1. Standard_Cost'!$D$27+'Incremental_Cost Year 8'!AJ94+'Incremental_Cost Year 8'!AL94+AK94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1.8" customHeight="1" outlineLevel="2">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160000</v>
      </c>
      <c r="AD95" s="129"/>
      <c r="AE95" s="127">
        <f>SUM(AD95,AC95,AB95,Y95,U95,T95,S95,R95)*'1. Standard_Cost'!$B$31</f>
        <v>32000</v>
      </c>
      <c r="AF95" s="127">
        <f>SUM(AE95,AD95,AC95,AB95,Y95,U95,T95,S95,R95)</f>
        <v>192000</v>
      </c>
      <c r="AG95" s="126"/>
      <c r="AH95" s="126"/>
      <c r="AI95" s="126"/>
      <c r="AJ95" s="130"/>
      <c r="AK95" s="130"/>
      <c r="AL95" s="130"/>
      <c r="AM95" s="127">
        <f>AG95*'1. Standard_Cost'!$B$27+'Incremental_Cost Year 8'!AH95*'1. Standard_Cost'!$C$27+'Incremental_Cost Year 8'!AI95*'1. Standard_Cost'!$D$27+'Incremental_Cost Year 8'!AJ95+'Incremental_Cost Year 8'!AL95+AK95</f>
        <v>0</v>
      </c>
      <c r="AN95" s="127">
        <f>AM95*'1. Standard_Cost'!$C$31</f>
        <v>0</v>
      </c>
      <c r="AO95" s="130"/>
      <c r="AQ95" s="171">
        <f>L95+M95</f>
        <v>1176336</v>
      </c>
      <c r="AR95" s="171">
        <f>AF95</f>
        <v>192000</v>
      </c>
      <c r="AS95" s="171">
        <f>AM95+AN95</f>
        <v>0</v>
      </c>
      <c r="AT95" s="171">
        <f>SUM(AQ95,AR95,AS95)</f>
        <v>1368336</v>
      </c>
      <c r="AU95" s="250">
        <v>1368336</v>
      </c>
      <c r="AV95" s="250"/>
      <c r="AW95" s="250"/>
      <c r="AX95" s="250"/>
      <c r="AY95" s="250"/>
      <c r="AZ95" s="250"/>
      <c r="BA95" s="250"/>
      <c r="BB95" s="251">
        <f t="shared" si="64"/>
        <v>0</v>
      </c>
      <c r="BC95" s="169"/>
      <c r="BD95" s="169"/>
      <c r="BE95" s="169"/>
      <c r="BF95" s="169"/>
    </row>
    <row r="96" spans="1:58" ht="61.8" customHeight="1" outlineLevel="2">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8'!AH96*'1. Standard_Cost'!$C$27+'Incremental_Cost Year 8'!AI96*'1. Standard_Cost'!$D$27+'Incremental_Cost Year 8'!AJ96+'Incremental_Cost Year 8'!AL96+AK96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61.8" customHeight="1" outlineLevel="2">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8'!AH97*'1. Standard_Cost'!$C$27+'Incremental_Cost Year 8'!AI97*'1. Standard_Cost'!$D$27+'Incremental_Cost Year 8'!AJ97+'Incremental_Cost Year 8'!AL97+AK97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61.8" customHeight="1" outlineLevel="2">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8'!AH98*'1. Standard_Cost'!$C$27+'Incremental_Cost Year 8'!AI98*'1. Standard_Cost'!$D$27+'Incremental_Cost Year 8'!AJ98+'Incremental_Cost Year 8'!AL98+AK98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61.8" customHeight="1" outlineLevel="1">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570000</v>
      </c>
      <c r="AC99" s="127">
        <f>SUM(AC94:AC98)</f>
        <v>303082</v>
      </c>
      <c r="AD99" s="127">
        <f>SUM(AD94:AD98)</f>
        <v>0</v>
      </c>
      <c r="AE99" s="127">
        <f>SUM(AE94:AE98)</f>
        <v>174616.4</v>
      </c>
      <c r="AF99" s="127">
        <f>SUM(AF94:AF98)</f>
        <v>1047698.4</v>
      </c>
      <c r="AG99" s="252"/>
      <c r="AH99" s="252"/>
      <c r="AI99" s="252"/>
      <c r="AJ99" s="127">
        <f>SUM(AJ94:AJ98)</f>
        <v>0</v>
      </c>
      <c r="AK99" s="127">
        <f>SUM(AK94:AK97)</f>
        <v>0</v>
      </c>
      <c r="AL99" s="127">
        <f>SUM(AL94:AL97)</f>
        <v>0</v>
      </c>
      <c r="AM99" s="127">
        <f>SUM(AM94:AM97)</f>
        <v>0</v>
      </c>
      <c r="AN99" s="127">
        <f>SUM(AN94:AN97)</f>
        <v>0</v>
      </c>
      <c r="AO99" s="253"/>
      <c r="AP99" s="254"/>
      <c r="AQ99" s="175">
        <f>SUM(AQ94:AQ98)</f>
        <v>2159941.9500000002</v>
      </c>
      <c r="AR99" s="175">
        <f>SUM(AR94:AR98)</f>
        <v>1047698.4</v>
      </c>
      <c r="AS99" s="175">
        <f>SUM(AS94:AS98)</f>
        <v>0</v>
      </c>
      <c r="AT99" s="175">
        <f>SUM(AT94:AT98)</f>
        <v>3207640.35</v>
      </c>
      <c r="AU99" s="175">
        <f t="shared" ref="AU99:BA99" si="65">SUM(AU94:AU98)</f>
        <v>2409640</v>
      </c>
      <c r="AV99" s="175">
        <f t="shared" si="65"/>
        <v>0</v>
      </c>
      <c r="AW99" s="175">
        <f t="shared" si="65"/>
        <v>0</v>
      </c>
      <c r="AX99" s="175">
        <f t="shared" si="65"/>
        <v>0</v>
      </c>
      <c r="AY99" s="175">
        <f t="shared" si="65"/>
        <v>0</v>
      </c>
      <c r="AZ99" s="175">
        <f t="shared" si="65"/>
        <v>0</v>
      </c>
      <c r="BA99" s="175">
        <f t="shared" si="65"/>
        <v>0</v>
      </c>
      <c r="BB99" s="251">
        <f t="shared" ref="BB99" si="66">SUM(AU99:BA99)-AT99</f>
        <v>-798000.35000000009</v>
      </c>
      <c r="BC99" s="169"/>
      <c r="BD99" s="169"/>
      <c r="BE99" s="169"/>
      <c r="BF99" s="169"/>
    </row>
    <row r="100" spans="1:58" s="184" customFormat="1" ht="61.8" customHeight="1">
      <c r="A100" s="143"/>
      <c r="B100" s="290"/>
      <c r="C100" s="381" t="s">
        <v>176</v>
      </c>
      <c r="D100" s="381"/>
      <c r="E100" s="38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61.8" customHeight="1" outlineLevel="2">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8'!AH101*'1. Standard_Cost'!$C$27+'Incremental_Cost Year 8'!AI101*'1. Standard_Cost'!$D$27+'Incremental_Cost Year 8'!AJ101+'Incremental_Cost Year 8'!AL101+AK101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61.8" customHeight="1" outlineLevel="2">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8'!AH102*'1. Standard_Cost'!$C$27+'Incremental_Cost Year 8'!AI102*'1. Standard_Cost'!$D$27+'Incremental_Cost Year 8'!AJ102+'Incremental_Cost Year 8'!AL102+AK102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61.8" customHeight="1" outlineLevel="2">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8'!AH103*'1. Standard_Cost'!$C$27+'Incremental_Cost Year 8'!AI103*'1. Standard_Cost'!$D$27+'Incremental_Cost Year 8'!AJ103+'Incremental_Cost Year 8'!AL103+AK103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1.8" customHeight="1" outlineLevel="2">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8'!AH104*'1. Standard_Cost'!$C$27+'Incremental_Cost Year 8'!AI104*'1. Standard_Cost'!$D$27+'Incremental_Cost Year 8'!AJ104+'Incremental_Cost Year 8'!AL104+AK104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61.8" customHeight="1" outlineLevel="1">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 t="shared" ref="AJ105:AL105" si="69">SUM(AJ101:AJ104)</f>
        <v>0</v>
      </c>
      <c r="AK105" s="127">
        <f t="shared" si="69"/>
        <v>0</v>
      </c>
      <c r="AL105" s="127">
        <f t="shared" si="69"/>
        <v>0</v>
      </c>
      <c r="AM105" s="127">
        <f t="shared" ref="AM105:AN105" si="70">SUM(AM101:AM104)</f>
        <v>0</v>
      </c>
      <c r="AN105" s="127">
        <f t="shared" si="70"/>
        <v>0</v>
      </c>
      <c r="AO105" s="253"/>
      <c r="AP105" s="254"/>
      <c r="AQ105" s="175">
        <f>SUM(AQ101:AQ104)</f>
        <v>2940840</v>
      </c>
      <c r="AR105" s="175">
        <f>SUM(AR101:AR104)</f>
        <v>431310</v>
      </c>
      <c r="AS105" s="175">
        <f>SUM(AS101:AS104)</f>
        <v>0</v>
      </c>
      <c r="AT105" s="175">
        <f>SUM(AT101:AT104)</f>
        <v>3372150</v>
      </c>
      <c r="AU105" s="175">
        <f t="shared" ref="AU105:BB105" si="71">SUM(AU101:AU104)</f>
        <v>3372149</v>
      </c>
      <c r="AV105" s="175">
        <f t="shared" si="71"/>
        <v>0</v>
      </c>
      <c r="AW105" s="175">
        <f t="shared" si="71"/>
        <v>0</v>
      </c>
      <c r="AX105" s="175">
        <f t="shared" si="71"/>
        <v>0</v>
      </c>
      <c r="AY105" s="175">
        <f t="shared" si="71"/>
        <v>0</v>
      </c>
      <c r="AZ105" s="175">
        <f t="shared" si="71"/>
        <v>0</v>
      </c>
      <c r="BA105" s="175">
        <f t="shared" si="71"/>
        <v>0</v>
      </c>
      <c r="BB105" s="175">
        <f t="shared" si="71"/>
        <v>-0.99999999982537702</v>
      </c>
      <c r="BC105" s="169"/>
      <c r="BD105" s="169"/>
      <c r="BE105" s="169"/>
      <c r="BF105" s="169"/>
    </row>
    <row r="106" spans="1:58" s="184" customFormat="1" ht="61.8" customHeight="1">
      <c r="A106" s="143"/>
      <c r="B106" s="290"/>
      <c r="C106" s="381" t="s">
        <v>276</v>
      </c>
      <c r="D106" s="381"/>
      <c r="E106" s="38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2">SUM(AU110)</f>
        <v>2236156</v>
      </c>
      <c r="AV106" s="261">
        <f t="shared" si="72"/>
        <v>0</v>
      </c>
      <c r="AW106" s="261">
        <f t="shared" si="72"/>
        <v>0</v>
      </c>
      <c r="AX106" s="261">
        <f t="shared" si="72"/>
        <v>0</v>
      </c>
      <c r="AY106" s="261">
        <f t="shared" si="72"/>
        <v>0</v>
      </c>
      <c r="AZ106" s="261">
        <f t="shared" si="72"/>
        <v>0</v>
      </c>
      <c r="BA106" s="261">
        <f t="shared" si="72"/>
        <v>0</v>
      </c>
      <c r="BB106" s="261">
        <f>SUM(BB110)</f>
        <v>-1367999.3</v>
      </c>
    </row>
    <row r="107" spans="1:58" ht="61.8" customHeight="1" outlineLevel="2">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8'!AH107*'1. Standard_Cost'!$C$27+'Incremental_Cost Year 8'!AI107*'1. Standard_Cost'!$D$27+'Incremental_Cost Year 8'!AJ107+'Incremental_Cost Year 8'!AL107+AK107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3">SUM(AU107:BA107)-AT107</f>
        <v>-911999.8</v>
      </c>
      <c r="BC107" s="169"/>
      <c r="BD107" s="169"/>
      <c r="BE107" s="169"/>
      <c r="BF107" s="169"/>
    </row>
    <row r="108" spans="1:58" ht="61.8" customHeight="1" outlineLevel="2">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8'!AH108*'1. Standard_Cost'!$C$27+'Incremental_Cost Year 8'!AI108*'1. Standard_Cost'!$D$27+'Incremental_Cost Year 8'!AJ108+'Incremental_Cost Year 8'!AL108+AK108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3"/>
        <v>-455999.5</v>
      </c>
      <c r="BC108" s="169"/>
      <c r="BD108" s="169"/>
      <c r="BE108" s="169"/>
      <c r="BF108" s="169"/>
    </row>
    <row r="109" spans="1:58" ht="61.8" customHeight="1" outlineLevel="2">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8'!AH109*'1. Standard_Cost'!$C$27+'Incremental_Cost Year 8'!AI109*'1. Standard_Cost'!$D$27+'Incremental_Cost Year 8'!AJ109+'Incremental_Cost Year 8'!AL109+AK109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3"/>
        <v>0</v>
      </c>
      <c r="BC109" s="169"/>
      <c r="BD109" s="169"/>
      <c r="BE109" s="169"/>
      <c r="BF109" s="169"/>
    </row>
    <row r="110" spans="1:58" ht="61.8" customHeight="1" outlineLevel="1">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4">SUM(AU107:AU109)</f>
        <v>2236156</v>
      </c>
      <c r="AV110" s="175">
        <f t="shared" si="74"/>
        <v>0</v>
      </c>
      <c r="AW110" s="175">
        <f t="shared" si="74"/>
        <v>0</v>
      </c>
      <c r="AX110" s="175">
        <f t="shared" si="74"/>
        <v>0</v>
      </c>
      <c r="AY110" s="175">
        <f t="shared" si="74"/>
        <v>0</v>
      </c>
      <c r="AZ110" s="175">
        <f t="shared" si="74"/>
        <v>0</v>
      </c>
      <c r="BA110" s="175">
        <f t="shared" si="74"/>
        <v>0</v>
      </c>
      <c r="BB110" s="175">
        <f t="shared" si="74"/>
        <v>-1367999.3</v>
      </c>
      <c r="BC110" s="169"/>
      <c r="BD110" s="169"/>
      <c r="BE110" s="169"/>
      <c r="BF110" s="169"/>
    </row>
    <row r="111" spans="1:58" s="184" customFormat="1" ht="61.8" customHeight="1">
      <c r="A111" s="143"/>
      <c r="B111" s="290"/>
      <c r="C111" s="381" t="s">
        <v>278</v>
      </c>
      <c r="D111" s="381"/>
      <c r="E111" s="38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5">SUM(AU117)</f>
        <v>3420675</v>
      </c>
      <c r="AV111" s="261">
        <f t="shared" si="75"/>
        <v>0</v>
      </c>
      <c r="AW111" s="261">
        <f t="shared" si="75"/>
        <v>0</v>
      </c>
      <c r="AX111" s="261">
        <f t="shared" si="75"/>
        <v>0</v>
      </c>
      <c r="AY111" s="261">
        <f t="shared" si="75"/>
        <v>0</v>
      </c>
      <c r="AZ111" s="261">
        <f t="shared" si="75"/>
        <v>0</v>
      </c>
      <c r="BA111" s="261">
        <f t="shared" si="75"/>
        <v>0</v>
      </c>
      <c r="BB111" s="261">
        <f>SUM(BB117)</f>
        <v>-569999.69999999995</v>
      </c>
    </row>
    <row r="112" spans="1:58" ht="61.8" customHeight="1" outlineLevel="2">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8'!AH112*'1. Standard_Cost'!$C$27+'Incremental_Cost Year 8'!AI112*'1. Standard_Cost'!$D$27+'Incremental_Cost Year 8'!AJ112+'Incremental_Cost Year 8'!AL112+AK112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6">SUM(AU112:BA112)-AT112</f>
        <v>0</v>
      </c>
      <c r="BC112" s="169"/>
      <c r="BD112" s="169"/>
      <c r="BE112" s="169"/>
      <c r="BF112" s="169"/>
    </row>
    <row r="113" spans="1:58" ht="61.8" customHeight="1" outlineLevel="2">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8'!AH113*'1. Standard_Cost'!$C$27+'Incremental_Cost Year 8'!AI113*'1. Standard_Cost'!$D$27+'Incremental_Cost Year 8'!AJ113+'Incremental_Cost Year 8'!AL113+AK113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6"/>
        <v>-0.19999999995343387</v>
      </c>
      <c r="BC113" s="169"/>
      <c r="BD113" s="169"/>
      <c r="BE113" s="169"/>
      <c r="BF113" s="169"/>
    </row>
    <row r="114" spans="1:58" ht="61.8" customHeight="1" outlineLevel="2">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8'!AH114*'1. Standard_Cost'!$C$27+'Incremental_Cost Year 8'!AI114*'1. Standard_Cost'!$D$27+'Incremental_Cost Year 8'!AJ114+'Incremental_Cost Year 8'!AL114+AK114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6"/>
        <v>-569999.5</v>
      </c>
      <c r="BC114" s="169"/>
      <c r="BD114" s="169"/>
      <c r="BE114" s="169"/>
      <c r="BF114" s="169"/>
    </row>
    <row r="115" spans="1:58" ht="61.8" customHeight="1" outlineLevel="2">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8'!AH115*'1. Standard_Cost'!$C$27+'Incremental_Cost Year 8'!AI115*'1. Standard_Cost'!$D$27+'Incremental_Cost Year 8'!AJ115+'Incremental_Cost Year 8'!AL115+AK115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6"/>
        <v>0</v>
      </c>
      <c r="BC115" s="169"/>
      <c r="BD115" s="169"/>
      <c r="BE115" s="169"/>
      <c r="BF115" s="169"/>
    </row>
    <row r="116" spans="1:58" ht="61.8" customHeight="1" outlineLevel="2">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8'!AH116*'1. Standard_Cost'!$C$27+'Incremental_Cost Year 8'!AI116*'1. Standard_Cost'!$D$27+'Incremental_Cost Year 8'!AJ116+'Incremental_Cost Year 8'!AL116+AK116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6"/>
        <v>0</v>
      </c>
      <c r="BC116" s="169"/>
      <c r="BD116" s="169"/>
      <c r="BE116" s="169"/>
      <c r="BF116" s="169"/>
    </row>
    <row r="117" spans="1:58" ht="61.8" customHeight="1" outlineLevel="1">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7">SUM(AU112:AU116)</f>
        <v>3420675</v>
      </c>
      <c r="AV117" s="175">
        <f t="shared" si="77"/>
        <v>0</v>
      </c>
      <c r="AW117" s="175">
        <f t="shared" si="77"/>
        <v>0</v>
      </c>
      <c r="AX117" s="175">
        <f t="shared" si="77"/>
        <v>0</v>
      </c>
      <c r="AY117" s="175">
        <f t="shared" si="77"/>
        <v>0</v>
      </c>
      <c r="AZ117" s="175">
        <f t="shared" si="77"/>
        <v>0</v>
      </c>
      <c r="BA117" s="175">
        <f t="shared" si="77"/>
        <v>0</v>
      </c>
      <c r="BB117" s="175">
        <f t="shared" si="77"/>
        <v>-569999.69999999995</v>
      </c>
      <c r="BC117" s="169"/>
      <c r="BD117" s="169"/>
      <c r="BE117" s="169"/>
      <c r="BF117" s="169"/>
    </row>
    <row r="118" spans="1:58" s="184" customFormat="1" ht="61.8" customHeight="1">
      <c r="A118" s="143"/>
      <c r="B118" s="290"/>
      <c r="C118" s="381" t="s">
        <v>282</v>
      </c>
      <c r="D118" s="381"/>
      <c r="E118" s="38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8">SUM(AU122)</f>
        <v>0</v>
      </c>
      <c r="AV118" s="261">
        <f t="shared" si="78"/>
        <v>0</v>
      </c>
      <c r="AW118" s="261">
        <f t="shared" si="78"/>
        <v>0</v>
      </c>
      <c r="AX118" s="261">
        <f t="shared" si="78"/>
        <v>0</v>
      </c>
      <c r="AY118" s="261">
        <f t="shared" si="78"/>
        <v>0</v>
      </c>
      <c r="AZ118" s="261">
        <f t="shared" si="78"/>
        <v>0</v>
      </c>
      <c r="BA118" s="261">
        <f t="shared" si="78"/>
        <v>0</v>
      </c>
      <c r="BB118" s="261">
        <f>SUM(BB122)</f>
        <v>0</v>
      </c>
    </row>
    <row r="119" spans="1:58" ht="61.8" customHeight="1" outlineLevel="2">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8'!AH119*'1. Standard_Cost'!$C$27+'Incremental_Cost Year 8'!AI119*'1. Standard_Cost'!$D$27+'Incremental_Cost Year 8'!AJ119+'Incremental_Cost Year 8'!AL119+AK119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9">SUM(AU119:BA119)-AT119</f>
        <v>0</v>
      </c>
      <c r="BC119" s="169"/>
      <c r="BD119" s="169"/>
      <c r="BE119" s="169"/>
      <c r="BF119" s="169"/>
    </row>
    <row r="120" spans="1:58" ht="61.8" customHeight="1" outlineLevel="2">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8'!AH120*'1. Standard_Cost'!$C$27+'Incremental_Cost Year 8'!AI120*'1. Standard_Cost'!$D$27+'Incremental_Cost Year 8'!AJ120+'Incremental_Cost Year 8'!AL120+AK120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9"/>
        <v>0</v>
      </c>
      <c r="BC120" s="169"/>
      <c r="BD120" s="169"/>
      <c r="BE120" s="169"/>
      <c r="BF120" s="169"/>
    </row>
    <row r="121" spans="1:58" ht="61.8" customHeight="1" outlineLevel="2">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8'!AH121*'1. Standard_Cost'!$C$27+'Incremental_Cost Year 8'!AI121*'1. Standard_Cost'!$D$27+'Incremental_Cost Year 8'!AJ121+'Incremental_Cost Year 8'!AL121+AK121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9"/>
        <v>0</v>
      </c>
      <c r="BC121" s="169"/>
      <c r="BD121" s="169"/>
      <c r="BE121" s="169"/>
      <c r="BF121" s="169"/>
    </row>
    <row r="122" spans="1:58" ht="61.8" customHeight="1" outlineLevel="1">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80">SUM(AU119:AU121)</f>
        <v>0</v>
      </c>
      <c r="AV122" s="175">
        <f t="shared" si="80"/>
        <v>0</v>
      </c>
      <c r="AW122" s="175">
        <f t="shared" si="80"/>
        <v>0</v>
      </c>
      <c r="AX122" s="175">
        <f t="shared" si="80"/>
        <v>0</v>
      </c>
      <c r="AY122" s="175">
        <f t="shared" si="80"/>
        <v>0</v>
      </c>
      <c r="AZ122" s="175">
        <f t="shared" si="80"/>
        <v>0</v>
      </c>
      <c r="BA122" s="175">
        <f t="shared" si="80"/>
        <v>0</v>
      </c>
      <c r="BB122" s="175">
        <f t="shared" si="80"/>
        <v>0</v>
      </c>
      <c r="BC122" s="169"/>
      <c r="BD122" s="169"/>
      <c r="BE122" s="169"/>
      <c r="BF122" s="169"/>
    </row>
    <row r="123" spans="1:58" s="184" customFormat="1" ht="61.8" customHeight="1">
      <c r="A123" s="143"/>
      <c r="B123" s="290"/>
      <c r="C123" s="381" t="s">
        <v>287</v>
      </c>
      <c r="D123" s="381"/>
      <c r="E123" s="38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81">SUM(AU133)</f>
        <v>87875038</v>
      </c>
      <c r="AV123" s="261">
        <f t="shared" si="81"/>
        <v>0</v>
      </c>
      <c r="AW123" s="261">
        <f t="shared" si="81"/>
        <v>0</v>
      </c>
      <c r="AX123" s="261">
        <f t="shared" si="81"/>
        <v>0</v>
      </c>
      <c r="AY123" s="261">
        <f t="shared" si="81"/>
        <v>0</v>
      </c>
      <c r="AZ123" s="261">
        <f t="shared" si="81"/>
        <v>0</v>
      </c>
      <c r="BA123" s="261">
        <f t="shared" si="81"/>
        <v>0</v>
      </c>
      <c r="BB123" s="261">
        <f t="shared" si="81"/>
        <v>1.0857142880558968</v>
      </c>
    </row>
    <row r="124" spans="1:58" ht="61.8" customHeight="1" outlineLevel="2">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2">SUM(AE124,AD124,AC124,AB124,Y124,U124,T124,S124,R124)</f>
        <v>0</v>
      </c>
      <c r="AG124" s="126"/>
      <c r="AH124" s="126"/>
      <c r="AI124" s="126"/>
      <c r="AJ124" s="130"/>
      <c r="AK124" s="130"/>
      <c r="AL124" s="130"/>
      <c r="AM124" s="127">
        <f>AG124*'1. Standard_Cost'!$B$27+'Incremental_Cost Year 8'!AH124*'1. Standard_Cost'!$C$27+'Incremental_Cost Year 8'!AI124*'1. Standard_Cost'!$D$27+'Incremental_Cost Year 8'!AJ124+'Incremental_Cost Year 8'!AL124+AK124</f>
        <v>0</v>
      </c>
      <c r="AN124" s="127">
        <f>AM124*'1. Standard_Cost'!$C$31</f>
        <v>0</v>
      </c>
      <c r="AO124" s="130"/>
      <c r="AQ124" s="171">
        <f t="shared" ref="AQ124:AQ132" si="83">L124+M124</f>
        <v>0</v>
      </c>
      <c r="AR124" s="171">
        <f t="shared" ref="AR124:AR132" si="84">AF124</f>
        <v>0</v>
      </c>
      <c r="AS124" s="171">
        <f t="shared" ref="AS124:AS132" si="85">AM124+AN124</f>
        <v>0</v>
      </c>
      <c r="AT124" s="171">
        <f t="shared" ref="AT124:AT132" si="86">SUM(AQ124,AR124,AS124)</f>
        <v>0</v>
      </c>
      <c r="AU124" s="250"/>
      <c r="AV124" s="250"/>
      <c r="AW124" s="250"/>
      <c r="AX124" s="250"/>
      <c r="AY124" s="250"/>
      <c r="AZ124" s="250"/>
      <c r="BA124" s="250"/>
      <c r="BB124" s="251">
        <f t="shared" ref="BB124:BB132" si="87">SUM(AU124:BA124)-AT124</f>
        <v>0</v>
      </c>
      <c r="BC124" s="169"/>
      <c r="BD124" s="169"/>
      <c r="BE124" s="169"/>
      <c r="BF124" s="169"/>
    </row>
    <row r="125" spans="1:58" ht="61.8" customHeight="1" outlineLevel="2">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2"/>
        <v>1737600</v>
      </c>
      <c r="AG125" s="126"/>
      <c r="AH125" s="126"/>
      <c r="AI125" s="126"/>
      <c r="AJ125" s="130"/>
      <c r="AK125" s="130"/>
      <c r="AL125" s="130"/>
      <c r="AM125" s="127">
        <f>AG125*'1. Standard_Cost'!$B$27+'Incremental_Cost Year 8'!AH125*'1. Standard_Cost'!$C$27+'Incremental_Cost Year 8'!AI125*'1. Standard_Cost'!$D$27+'Incremental_Cost Year 8'!AJ125+'Incremental_Cost Year 8'!AL125+AK125</f>
        <v>0</v>
      </c>
      <c r="AN125" s="127">
        <f>AM125*'1. Standard_Cost'!$C$31</f>
        <v>0</v>
      </c>
      <c r="AO125" s="130"/>
      <c r="AQ125" s="171">
        <f t="shared" si="83"/>
        <v>12064646.057142857</v>
      </c>
      <c r="AR125" s="171">
        <f t="shared" si="84"/>
        <v>1737600</v>
      </c>
      <c r="AS125" s="171">
        <f t="shared" si="85"/>
        <v>0</v>
      </c>
      <c r="AT125" s="171">
        <f t="shared" si="86"/>
        <v>13802246.057142857</v>
      </c>
      <c r="AU125" s="250">
        <v>13802246</v>
      </c>
      <c r="AV125" s="250"/>
      <c r="AW125" s="250"/>
      <c r="AX125" s="250"/>
      <c r="AY125" s="250"/>
      <c r="AZ125" s="250"/>
      <c r="BA125" s="250"/>
      <c r="BB125" s="251">
        <f t="shared" si="87"/>
        <v>-5.714285746216774E-2</v>
      </c>
      <c r="BC125" s="169"/>
      <c r="BD125" s="169"/>
      <c r="BE125" s="169"/>
      <c r="BF125" s="169"/>
    </row>
    <row r="126" spans="1:58" ht="61.8" customHeight="1" outlineLevel="2">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2"/>
        <v>1158206.3999999999</v>
      </c>
      <c r="AG126" s="126"/>
      <c r="AH126" s="126"/>
      <c r="AI126" s="126"/>
      <c r="AJ126" s="130"/>
      <c r="AK126" s="130"/>
      <c r="AL126" s="130"/>
      <c r="AM126" s="127">
        <f>AG126*'1. Standard_Cost'!$B$27+'Incremental_Cost Year 8'!AH126*'1. Standard_Cost'!$C$27+'Incremental_Cost Year 8'!AI126*'1. Standard_Cost'!$D$27+'Incremental_Cost Year 8'!AJ126+'Incremental_Cost Year 8'!AL126+AK126</f>
        <v>0</v>
      </c>
      <c r="AN126" s="127">
        <f>AM126*'1. Standard_Cost'!$C$31</f>
        <v>0</v>
      </c>
      <c r="AO126" s="130"/>
      <c r="AQ126" s="171">
        <f t="shared" si="83"/>
        <v>8043097.3714285716</v>
      </c>
      <c r="AR126" s="171">
        <f t="shared" si="84"/>
        <v>1158206.3999999999</v>
      </c>
      <c r="AS126" s="171">
        <f t="shared" si="85"/>
        <v>0</v>
      </c>
      <c r="AT126" s="171">
        <f t="shared" si="86"/>
        <v>9201303.771428572</v>
      </c>
      <c r="AU126" s="250">
        <v>9201304</v>
      </c>
      <c r="AV126" s="250"/>
      <c r="AW126" s="250"/>
      <c r="AX126" s="250"/>
      <c r="AY126" s="250"/>
      <c r="AZ126" s="250"/>
      <c r="BA126" s="250"/>
      <c r="BB126" s="251">
        <f t="shared" si="87"/>
        <v>0.22857142798602581</v>
      </c>
      <c r="BC126" s="169"/>
      <c r="BD126" s="169"/>
      <c r="BE126" s="169"/>
      <c r="BF126" s="169"/>
    </row>
    <row r="127" spans="1:58" ht="61.8" customHeight="1" outlineLevel="2">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2"/>
        <v>904848</v>
      </c>
      <c r="AG127" s="126"/>
      <c r="AH127" s="126"/>
      <c r="AI127" s="126"/>
      <c r="AJ127" s="130"/>
      <c r="AK127" s="130"/>
      <c r="AL127" s="130"/>
      <c r="AM127" s="127">
        <f>AG127*'1. Standard_Cost'!$B$27+'Incremental_Cost Year 8'!AH127*'1. Standard_Cost'!$C$27+'Incremental_Cost Year 8'!AI127*'1. Standard_Cost'!$D$27+'Incremental_Cost Year 8'!AJ127+'Incremental_Cost Year 8'!AL127+AK127</f>
        <v>0</v>
      </c>
      <c r="AN127" s="127">
        <f>AM127*'1. Standard_Cost'!$C$31</f>
        <v>0</v>
      </c>
      <c r="AO127" s="130"/>
      <c r="AQ127" s="171">
        <f t="shared" si="83"/>
        <v>5026935.8571428563</v>
      </c>
      <c r="AR127" s="171">
        <f t="shared" si="84"/>
        <v>904848</v>
      </c>
      <c r="AS127" s="171">
        <f t="shared" si="85"/>
        <v>0</v>
      </c>
      <c r="AT127" s="171">
        <f t="shared" si="86"/>
        <v>5931783.8571428563</v>
      </c>
      <c r="AU127" s="250">
        <v>5931784</v>
      </c>
      <c r="AV127" s="250"/>
      <c r="AW127" s="250"/>
      <c r="AX127" s="250"/>
      <c r="AY127" s="250"/>
      <c r="AZ127" s="250"/>
      <c r="BA127" s="250"/>
      <c r="BB127" s="251">
        <f t="shared" si="87"/>
        <v>0.14285714365541935</v>
      </c>
      <c r="BC127" s="169"/>
      <c r="BD127" s="169"/>
      <c r="BE127" s="169"/>
      <c r="BF127" s="169"/>
    </row>
    <row r="128" spans="1:58" ht="61.8" customHeight="1" outlineLevel="2">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2"/>
        <v>3800364</v>
      </c>
      <c r="AG128" s="126"/>
      <c r="AH128" s="126"/>
      <c r="AI128" s="126"/>
      <c r="AJ128" s="130"/>
      <c r="AK128" s="130"/>
      <c r="AL128" s="130"/>
      <c r="AM128" s="127">
        <f>AG128*'1. Standard_Cost'!$B$27+'Incremental_Cost Year 8'!AH128*'1. Standard_Cost'!$C$27+'Incremental_Cost Year 8'!AI128*'1. Standard_Cost'!$D$27+'Incremental_Cost Year 8'!AJ128+'Incremental_Cost Year 8'!AL128+AK128</f>
        <v>0</v>
      </c>
      <c r="AN128" s="127">
        <f>AM128*'1. Standard_Cost'!$C$31</f>
        <v>0</v>
      </c>
      <c r="AO128" s="130"/>
      <c r="AQ128" s="171">
        <f t="shared" si="83"/>
        <v>21113130.600000001</v>
      </c>
      <c r="AR128" s="171">
        <f t="shared" si="84"/>
        <v>3800364</v>
      </c>
      <c r="AS128" s="171">
        <f t="shared" si="85"/>
        <v>0</v>
      </c>
      <c r="AT128" s="171">
        <f t="shared" si="86"/>
        <v>24913494.600000001</v>
      </c>
      <c r="AU128" s="250">
        <v>24913495</v>
      </c>
      <c r="AV128" s="250"/>
      <c r="AW128" s="250"/>
      <c r="AX128" s="250"/>
      <c r="AY128" s="250"/>
      <c r="AZ128" s="250"/>
      <c r="BA128" s="250"/>
      <c r="BB128" s="251">
        <f t="shared" si="87"/>
        <v>0.39999999850988388</v>
      </c>
      <c r="BC128" s="169"/>
      <c r="BD128" s="169"/>
      <c r="BE128" s="169"/>
      <c r="BF128" s="169"/>
    </row>
    <row r="129" spans="1:58" ht="61.8" customHeight="1" outlineLevel="2">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2"/>
        <v>1206465.6000000001</v>
      </c>
      <c r="AG129" s="126"/>
      <c r="AH129" s="126"/>
      <c r="AI129" s="126"/>
      <c r="AJ129" s="130"/>
      <c r="AK129" s="130"/>
      <c r="AL129" s="130"/>
      <c r="AM129" s="127">
        <f>AG129*'1. Standard_Cost'!$B$27+'Incremental_Cost Year 8'!AH129*'1. Standard_Cost'!$C$27+'Incremental_Cost Year 8'!AI129*'1. Standard_Cost'!$D$27+'Incremental_Cost Year 8'!AJ129+'Incremental_Cost Year 8'!AL129+AK129</f>
        <v>0</v>
      </c>
      <c r="AN129" s="127">
        <f>AM129*'1. Standard_Cost'!$C$31</f>
        <v>0</v>
      </c>
      <c r="AO129" s="130"/>
      <c r="AQ129" s="171">
        <f t="shared" si="83"/>
        <v>5026935.8571428563</v>
      </c>
      <c r="AR129" s="171">
        <f t="shared" si="84"/>
        <v>1206465.6000000001</v>
      </c>
      <c r="AS129" s="171">
        <f t="shared" si="85"/>
        <v>0</v>
      </c>
      <c r="AT129" s="171">
        <f t="shared" si="86"/>
        <v>6233401.457142856</v>
      </c>
      <c r="AU129" s="250">
        <v>6233401</v>
      </c>
      <c r="AV129" s="250"/>
      <c r="AW129" s="250"/>
      <c r="AX129" s="250"/>
      <c r="AY129" s="250"/>
      <c r="AZ129" s="250"/>
      <c r="BA129" s="250"/>
      <c r="BB129" s="251">
        <f t="shared" si="87"/>
        <v>-0.45714285597205162</v>
      </c>
      <c r="BC129" s="169"/>
      <c r="BD129" s="169"/>
      <c r="BE129" s="169"/>
      <c r="BF129" s="169"/>
    </row>
    <row r="130" spans="1:58" ht="61.8" customHeight="1" outlineLevel="2">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2"/>
        <v>1809696</v>
      </c>
      <c r="AG130" s="126"/>
      <c r="AH130" s="126"/>
      <c r="AI130" s="126"/>
      <c r="AJ130" s="130"/>
      <c r="AK130" s="130"/>
      <c r="AL130" s="130"/>
      <c r="AM130" s="127">
        <f>AG130*'1. Standard_Cost'!$B$27+'Incremental_Cost Year 8'!AH130*'1. Standard_Cost'!$C$27+'Incremental_Cost Year 8'!AI130*'1. Standard_Cost'!$D$27+'Incremental_Cost Year 8'!AJ130+'Incremental_Cost Year 8'!AL130+AK130</f>
        <v>0</v>
      </c>
      <c r="AN130" s="127">
        <f>AM130*'1. Standard_Cost'!$C$31</f>
        <v>0</v>
      </c>
      <c r="AO130" s="130"/>
      <c r="AQ130" s="171">
        <f t="shared" si="83"/>
        <v>10053871.714285713</v>
      </c>
      <c r="AR130" s="171">
        <f t="shared" si="84"/>
        <v>1809696</v>
      </c>
      <c r="AS130" s="171">
        <f t="shared" si="85"/>
        <v>0</v>
      </c>
      <c r="AT130" s="171">
        <f t="shared" si="86"/>
        <v>11863567.714285713</v>
      </c>
      <c r="AU130" s="250">
        <v>11863568</v>
      </c>
      <c r="AV130" s="250"/>
      <c r="AW130" s="250"/>
      <c r="AX130" s="250"/>
      <c r="AY130" s="250"/>
      <c r="AZ130" s="250"/>
      <c r="BA130" s="250"/>
      <c r="BB130" s="251">
        <f t="shared" si="87"/>
        <v>0.2857142873108387</v>
      </c>
      <c r="BC130" s="169"/>
      <c r="BD130" s="169"/>
      <c r="BE130" s="169"/>
      <c r="BF130" s="169"/>
    </row>
    <row r="131" spans="1:58" ht="61.8" customHeight="1" outlineLevel="2">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2"/>
        <v>904848</v>
      </c>
      <c r="AG131" s="126"/>
      <c r="AH131" s="126"/>
      <c r="AI131" s="126"/>
      <c r="AJ131" s="130"/>
      <c r="AK131" s="130"/>
      <c r="AL131" s="130"/>
      <c r="AM131" s="127">
        <f>AG131*'1. Standard_Cost'!$B$27+'Incremental_Cost Year 8'!AH131*'1. Standard_Cost'!$C$27+'Incremental_Cost Year 8'!AI131*'1. Standard_Cost'!$D$27+'Incremental_Cost Year 8'!AJ131+'Incremental_Cost Year 8'!AL131+AK131</f>
        <v>0</v>
      </c>
      <c r="AN131" s="127">
        <f>AM131*'1. Standard_Cost'!$C$31</f>
        <v>0</v>
      </c>
      <c r="AO131" s="130"/>
      <c r="AQ131" s="171">
        <f t="shared" si="83"/>
        <v>5026935.8571428563</v>
      </c>
      <c r="AR131" s="171">
        <f t="shared" si="84"/>
        <v>904848</v>
      </c>
      <c r="AS131" s="171">
        <f t="shared" si="85"/>
        <v>0</v>
      </c>
      <c r="AT131" s="171">
        <f t="shared" si="86"/>
        <v>5931783.8571428563</v>
      </c>
      <c r="AU131" s="250">
        <v>5931784</v>
      </c>
      <c r="AV131" s="250"/>
      <c r="AW131" s="250"/>
      <c r="AX131" s="250"/>
      <c r="AY131" s="250"/>
      <c r="AZ131" s="250"/>
      <c r="BA131" s="250"/>
      <c r="BB131" s="251">
        <f t="shared" si="87"/>
        <v>0.14285714365541935</v>
      </c>
      <c r="BC131" s="169"/>
      <c r="BD131" s="169"/>
      <c r="BE131" s="169"/>
      <c r="BF131" s="169"/>
    </row>
    <row r="132" spans="1:58" ht="147" customHeight="1" outlineLevel="2">
      <c r="A132" s="115"/>
      <c r="B132" s="147"/>
      <c r="C132" s="314"/>
      <c r="D132" s="305"/>
      <c r="E132" s="322"/>
      <c r="F132" s="324"/>
      <c r="G132" s="312"/>
      <c r="H132" s="213" t="s">
        <v>567</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2"/>
        <v>1525035.6</v>
      </c>
      <c r="AG132" s="126"/>
      <c r="AH132" s="126"/>
      <c r="AI132" s="126"/>
      <c r="AJ132" s="130"/>
      <c r="AK132" s="130"/>
      <c r="AL132" s="130"/>
      <c r="AM132" s="127">
        <f>AG132*'1. Standard_Cost'!$B$27+'Incremental_Cost Year 8'!AH132*'1. Standard_Cost'!$C$27+'Incremental_Cost Year 8'!AI132*'1. Standard_Cost'!$D$27+'Incremental_Cost Year 8'!AJ132+'Incremental_Cost Year 8'!AL132+AK132</f>
        <v>0</v>
      </c>
      <c r="AN132" s="127">
        <f>AM132*'1. Standard_Cost'!$C$31</f>
        <v>0</v>
      </c>
      <c r="AO132" s="130"/>
      <c r="AQ132" s="171">
        <f t="shared" si="83"/>
        <v>8472420</v>
      </c>
      <c r="AR132" s="171">
        <f t="shared" si="84"/>
        <v>1525035.6</v>
      </c>
      <c r="AS132" s="171">
        <f t="shared" si="85"/>
        <v>0</v>
      </c>
      <c r="AT132" s="171">
        <f t="shared" si="86"/>
        <v>9997455.5999999996</v>
      </c>
      <c r="AU132" s="250">
        <v>9997456</v>
      </c>
      <c r="AV132" s="250"/>
      <c r="AW132" s="250"/>
      <c r="AX132" s="250"/>
      <c r="AY132" s="250"/>
      <c r="AZ132" s="250"/>
      <c r="BA132" s="250"/>
      <c r="BB132" s="251">
        <f t="shared" si="87"/>
        <v>0.40000000037252903</v>
      </c>
      <c r="BC132" s="169"/>
      <c r="BD132" s="169"/>
      <c r="BE132" s="169"/>
      <c r="BF132" s="169"/>
    </row>
    <row r="133" spans="1:58" ht="61.8" customHeight="1" outlineLevel="1">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8">SUM(AU124:AU132)</f>
        <v>87875038</v>
      </c>
      <c r="AV133" s="175">
        <f t="shared" si="88"/>
        <v>0</v>
      </c>
      <c r="AW133" s="175">
        <f t="shared" si="88"/>
        <v>0</v>
      </c>
      <c r="AX133" s="175">
        <f t="shared" si="88"/>
        <v>0</v>
      </c>
      <c r="AY133" s="175">
        <f t="shared" si="88"/>
        <v>0</v>
      </c>
      <c r="AZ133" s="175">
        <f t="shared" si="88"/>
        <v>0</v>
      </c>
      <c r="BA133" s="175">
        <f t="shared" si="88"/>
        <v>0</v>
      </c>
      <c r="BB133" s="175">
        <f t="shared" si="88"/>
        <v>1.0857142880558968</v>
      </c>
      <c r="BC133" s="169"/>
      <c r="BD133" s="169"/>
      <c r="BE133" s="169"/>
      <c r="BF133" s="169"/>
    </row>
    <row r="134" spans="1:58" s="184" customFormat="1" ht="61.8" customHeight="1">
      <c r="A134" s="143"/>
      <c r="B134" s="290"/>
      <c r="C134" s="381" t="s">
        <v>289</v>
      </c>
      <c r="D134" s="381"/>
      <c r="E134" s="38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12150720480</v>
      </c>
      <c r="AD134" s="258">
        <f>SUM(AD139)</f>
        <v>0</v>
      </c>
      <c r="AE134" s="258">
        <f>SUM(AE139)</f>
        <v>2144096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9">SUM(AU139)</f>
        <v>12159182014</v>
      </c>
      <c r="AV134" s="261">
        <f t="shared" si="89"/>
        <v>0</v>
      </c>
      <c r="AW134" s="261">
        <f t="shared" si="89"/>
        <v>0</v>
      </c>
      <c r="AX134" s="261">
        <f t="shared" si="89"/>
        <v>0</v>
      </c>
      <c r="AY134" s="261">
        <f t="shared" si="89"/>
        <v>0</v>
      </c>
      <c r="AZ134" s="261">
        <f t="shared" si="89"/>
        <v>0</v>
      </c>
      <c r="BA134" s="261">
        <f t="shared" si="89"/>
        <v>0</v>
      </c>
      <c r="BB134" s="261">
        <f t="shared" si="89"/>
        <v>0.20000000018626451</v>
      </c>
    </row>
    <row r="135" spans="1:58" ht="61.8" customHeight="1" outlineLevel="2">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8'!AH135*'1. Standard_Cost'!$C$27+'Incremental_Cost Year 8'!AI135*'1. Standard_Cost'!$D$27+'Incremental_Cost Year 8'!AJ135+'Incremental_Cost Year 8'!AL135+AK135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90">SUM(AU135:BA135)-AT135</f>
        <v>0</v>
      </c>
      <c r="BC135" s="169"/>
      <c r="BD135" s="169"/>
      <c r="BE135" s="169"/>
      <c r="BF135" s="169"/>
    </row>
    <row r="136" spans="1:58" ht="61.8" customHeight="1" outlineLevel="2">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8'!AH136*'1. Standard_Cost'!$C$27+'Incremental_Cost Year 8'!AI136*'1. Standard_Cost'!$D$27+'Incremental_Cost Year 8'!AJ136+'Incremental_Cost Year 8'!AL136+AK136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90"/>
        <v>-0.20000000018626451</v>
      </c>
      <c r="BC136" s="169"/>
      <c r="BD136" s="169"/>
      <c r="BE136" s="169"/>
      <c r="BF136" s="169"/>
    </row>
    <row r="137" spans="1:58" ht="61.8" customHeight="1" outlineLevel="2">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8'!AH137*'1. Standard_Cost'!$C$27+'Incremental_Cost Year 8'!AI137*'1. Standard_Cost'!$D$27+'Incremental_Cost Year 8'!AJ137+'Incremental_Cost Year 8'!AL137+AK137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90"/>
        <v>0</v>
      </c>
      <c r="BC137" s="169"/>
      <c r="BD137" s="169"/>
      <c r="BE137" s="169"/>
      <c r="BF137" s="169"/>
    </row>
    <row r="138" spans="1:58" ht="61.8" customHeight="1" outlineLevel="2">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8'!AH138*'1. Standard_Cost'!$C$27+'Incremental_Cost Year 8'!AI138*'1. Standard_Cost'!$D$27+'Incremental_Cost Year 8'!AJ138+'Incremental_Cost Year 8'!AL138+AK138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0"/>
        <v>0.40000000037252903</v>
      </c>
      <c r="BC138" s="169"/>
      <c r="BD138" s="169"/>
      <c r="BE138" s="169"/>
      <c r="BF138" s="169"/>
    </row>
    <row r="139" spans="1:58" ht="61.8" customHeight="1" outlineLevel="1">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12150720480</v>
      </c>
      <c r="AD139" s="127">
        <f>SUM(AD135:AD138)</f>
        <v>0</v>
      </c>
      <c r="AE139" s="127">
        <f>SUM(AE135:AE138)</f>
        <v>2144096</v>
      </c>
      <c r="AF139" s="127">
        <f>SUM(AF135:AF138)</f>
        <v>12152864576</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6317437.8000000007</v>
      </c>
      <c r="AR139" s="175">
        <f>SUM(AR135:AR138)</f>
        <v>12152864576</v>
      </c>
      <c r="AS139" s="175">
        <f>SUM(AS135:AS138)</f>
        <v>0</v>
      </c>
      <c r="AT139" s="175">
        <f>SUM(AT135:AT138)</f>
        <v>12159182013.800001</v>
      </c>
      <c r="AU139" s="175">
        <f t="shared" ref="AU139:BB139" si="91">SUM(AU135:AU138)</f>
        <v>12159182014</v>
      </c>
      <c r="AV139" s="175">
        <f t="shared" si="91"/>
        <v>0</v>
      </c>
      <c r="AW139" s="175">
        <f t="shared" si="91"/>
        <v>0</v>
      </c>
      <c r="AX139" s="175">
        <f t="shared" si="91"/>
        <v>0</v>
      </c>
      <c r="AY139" s="175">
        <f t="shared" si="91"/>
        <v>0</v>
      </c>
      <c r="AZ139" s="175">
        <f t="shared" si="91"/>
        <v>0</v>
      </c>
      <c r="BA139" s="175">
        <f t="shared" si="91"/>
        <v>0</v>
      </c>
      <c r="BB139" s="175">
        <f t="shared" si="91"/>
        <v>0.20000000018626451</v>
      </c>
      <c r="BC139" s="169"/>
      <c r="BD139" s="169"/>
      <c r="BE139" s="169"/>
      <c r="BF139" s="169"/>
    </row>
    <row r="140" spans="1:58" s="184" customFormat="1" ht="61.8" customHeight="1">
      <c r="A140" s="143"/>
      <c r="B140" s="290"/>
      <c r="C140" s="381" t="s">
        <v>293</v>
      </c>
      <c r="D140" s="381"/>
      <c r="E140" s="38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0</v>
      </c>
      <c r="AM140" s="258">
        <f>SUM(AM149)</f>
        <v>0</v>
      </c>
      <c r="AN140" s="258">
        <f>SUM(AN149)</f>
        <v>0</v>
      </c>
      <c r="AO140" s="259"/>
      <c r="AP140" s="260"/>
      <c r="AQ140" s="261">
        <f>SUM(AQ149)</f>
        <v>13523779.5</v>
      </c>
      <c r="AR140" s="261">
        <f>SUM(AR149)</f>
        <v>6284304</v>
      </c>
      <c r="AS140" s="261">
        <f>SUM(AS149)</f>
        <v>0</v>
      </c>
      <c r="AT140" s="261">
        <f>SUM(AT149)</f>
        <v>19808083.5</v>
      </c>
      <c r="AU140" s="261">
        <f t="shared" ref="AU140:BB140" si="92">SUM(AU149)</f>
        <v>16647283.5</v>
      </c>
      <c r="AV140" s="261">
        <f t="shared" si="92"/>
        <v>0</v>
      </c>
      <c r="AW140" s="261">
        <f t="shared" si="92"/>
        <v>0</v>
      </c>
      <c r="AX140" s="261">
        <f t="shared" si="92"/>
        <v>0</v>
      </c>
      <c r="AY140" s="261">
        <f t="shared" si="92"/>
        <v>0</v>
      </c>
      <c r="AZ140" s="261">
        <f t="shared" si="92"/>
        <v>0</v>
      </c>
      <c r="BA140" s="261">
        <f t="shared" si="92"/>
        <v>0</v>
      </c>
      <c r="BB140" s="261">
        <f t="shared" si="92"/>
        <v>-3160800</v>
      </c>
    </row>
    <row r="141" spans="1:58" ht="61.8" customHeight="1" outlineLevel="2">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3">SUM(AE141,AD141,AC141,AB141,Y141,U141,T141,S141,R141)</f>
        <v>0</v>
      </c>
      <c r="AG141" s="126"/>
      <c r="AH141" s="126"/>
      <c r="AI141" s="126"/>
      <c r="AJ141" s="130"/>
      <c r="AK141" s="130"/>
      <c r="AL141" s="130"/>
      <c r="AM141" s="127">
        <f>AG141*'1. Standard_Cost'!$B$27+'Incremental_Cost Year 8'!AH141*'1. Standard_Cost'!$C$27+'Incremental_Cost Year 8'!AI141*'1. Standard_Cost'!$D$27+'Incremental_Cost Year 8'!AJ141+'Incremental_Cost Year 8'!AL141+AK141</f>
        <v>0</v>
      </c>
      <c r="AN141" s="127">
        <f>AM141*'1. Standard_Cost'!$C$31</f>
        <v>0</v>
      </c>
      <c r="AO141" s="130"/>
      <c r="AQ141" s="171">
        <f t="shared" ref="AQ141:AQ148" si="94">L141+M141</f>
        <v>0</v>
      </c>
      <c r="AR141" s="171">
        <f t="shared" ref="AR141:AR148" si="95">AF141</f>
        <v>0</v>
      </c>
      <c r="AS141" s="171">
        <f t="shared" ref="AS141:AS148" si="96">AM141+AN141</f>
        <v>0</v>
      </c>
      <c r="AT141" s="171">
        <f t="shared" ref="AT141:AT148" si="97">SUM(AQ141,AR141,AS141)</f>
        <v>0</v>
      </c>
      <c r="AU141" s="250"/>
      <c r="AV141" s="250"/>
      <c r="AW141" s="250"/>
      <c r="AX141" s="250"/>
      <c r="AY141" s="250"/>
      <c r="AZ141" s="250"/>
      <c r="BA141" s="250"/>
      <c r="BB141" s="251">
        <f t="shared" ref="BB141:BB148" si="98">SUM(AU141:BA141)-AT141</f>
        <v>0</v>
      </c>
      <c r="BC141" s="169"/>
      <c r="BD141" s="169"/>
      <c r="BE141" s="169"/>
      <c r="BF141" s="169"/>
    </row>
    <row r="142" spans="1:58" ht="61.8" customHeight="1" outlineLevel="2">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3"/>
        <v>0</v>
      </c>
      <c r="AG142" s="126"/>
      <c r="AH142" s="126"/>
      <c r="AI142" s="126"/>
      <c r="AJ142" s="130"/>
      <c r="AK142" s="130"/>
      <c r="AL142" s="130"/>
      <c r="AM142" s="127">
        <f>AG142*'1. Standard_Cost'!$B$27+'Incremental_Cost Year 8'!AH142*'1. Standard_Cost'!$C$27+'Incremental_Cost Year 8'!AI142*'1. Standard_Cost'!$D$27+'Incremental_Cost Year 8'!AJ142+'Incremental_Cost Year 8'!AL142+AK142</f>
        <v>0</v>
      </c>
      <c r="AN142" s="127">
        <f>AM142*'1. Standard_Cost'!$C$31</f>
        <v>0</v>
      </c>
      <c r="AO142" s="130"/>
      <c r="AQ142" s="171">
        <f t="shared" si="94"/>
        <v>0</v>
      </c>
      <c r="AR142" s="171">
        <f t="shared" si="95"/>
        <v>0</v>
      </c>
      <c r="AS142" s="171">
        <f t="shared" si="96"/>
        <v>0</v>
      </c>
      <c r="AT142" s="171">
        <f t="shared" si="97"/>
        <v>0</v>
      </c>
      <c r="AU142" s="250"/>
      <c r="AV142" s="250"/>
      <c r="AW142" s="250"/>
      <c r="AX142" s="250"/>
      <c r="AY142" s="250"/>
      <c r="AZ142" s="250"/>
      <c r="BA142" s="250"/>
      <c r="BB142" s="251">
        <f t="shared" si="98"/>
        <v>0</v>
      </c>
      <c r="BC142" s="169"/>
      <c r="BD142" s="169"/>
      <c r="BE142" s="169"/>
      <c r="BF142" s="169"/>
    </row>
    <row r="143" spans="1:58" ht="61.8" customHeight="1" outlineLevel="2">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3"/>
        <v>1440000</v>
      </c>
      <c r="AG143" s="126"/>
      <c r="AH143" s="126"/>
      <c r="AI143" s="126"/>
      <c r="AJ143" s="130"/>
      <c r="AK143" s="130"/>
      <c r="AL143" s="130"/>
      <c r="AM143" s="127">
        <f>AG143*'1. Standard_Cost'!$B$27+'Incremental_Cost Year 8'!AH143*'1. Standard_Cost'!$C$27+'Incremental_Cost Year 8'!AI143*'1. Standard_Cost'!$D$27+'Incremental_Cost Year 8'!AJ143+'Incremental_Cost Year 8'!AL143+AK143</f>
        <v>0</v>
      </c>
      <c r="AN143" s="127">
        <f>AM143*'1. Standard_Cost'!$C$31</f>
        <v>0</v>
      </c>
      <c r="AO143" s="130"/>
      <c r="AQ143" s="171">
        <f t="shared" si="94"/>
        <v>7058016</v>
      </c>
      <c r="AR143" s="171">
        <f t="shared" si="95"/>
        <v>1440000</v>
      </c>
      <c r="AS143" s="171">
        <f t="shared" si="96"/>
        <v>0</v>
      </c>
      <c r="AT143" s="171">
        <f t="shared" si="97"/>
        <v>8498016</v>
      </c>
      <c r="AU143" s="250">
        <v>8498016</v>
      </c>
      <c r="AV143" s="250"/>
      <c r="AW143" s="250"/>
      <c r="AX143" s="250"/>
      <c r="AY143" s="250"/>
      <c r="AZ143" s="250"/>
      <c r="BA143" s="250"/>
      <c r="BB143" s="251">
        <f t="shared" si="98"/>
        <v>0</v>
      </c>
      <c r="BC143" s="169"/>
      <c r="BD143" s="169"/>
      <c r="BE143" s="169"/>
      <c r="BF143" s="169"/>
    </row>
    <row r="144" spans="1:58" ht="61.8" customHeight="1" outlineLevel="2">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3"/>
        <v>906000</v>
      </c>
      <c r="AG144" s="126"/>
      <c r="AH144" s="126"/>
      <c r="AI144" s="126"/>
      <c r="AJ144" s="130"/>
      <c r="AK144" s="130"/>
      <c r="AL144" s="130"/>
      <c r="AM144" s="127">
        <f>AG144*'1. Standard_Cost'!$B$27+'Incremental_Cost Year 8'!AH144*'1. Standard_Cost'!$C$27+'Incremental_Cost Year 8'!AI144*'1. Standard_Cost'!$D$27+'Incremental_Cost Year 8'!AJ144+'Incremental_Cost Year 8'!AL144+AK144</f>
        <v>0</v>
      </c>
      <c r="AN144" s="127">
        <f>AM144*'1. Standard_Cost'!$C$31</f>
        <v>0</v>
      </c>
      <c r="AO144" s="130"/>
      <c r="AQ144" s="171">
        <f t="shared" si="94"/>
        <v>0</v>
      </c>
      <c r="AR144" s="171">
        <f t="shared" si="95"/>
        <v>906000</v>
      </c>
      <c r="AS144" s="171">
        <f t="shared" si="96"/>
        <v>0</v>
      </c>
      <c r="AT144" s="171">
        <f t="shared" si="97"/>
        <v>906000</v>
      </c>
      <c r="AU144" s="250">
        <v>906000</v>
      </c>
      <c r="AV144" s="250"/>
      <c r="AW144" s="250"/>
      <c r="AX144" s="250"/>
      <c r="AY144" s="250"/>
      <c r="AZ144" s="250"/>
      <c r="BA144" s="250"/>
      <c r="BB144" s="251">
        <f t="shared" si="98"/>
        <v>0</v>
      </c>
      <c r="BC144" s="169"/>
      <c r="BD144" s="169"/>
      <c r="BE144" s="169"/>
      <c r="BF144" s="169"/>
    </row>
    <row r="145" spans="1:58" ht="61.8" customHeight="1" outlineLevel="2">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3"/>
        <v>325680</v>
      </c>
      <c r="AG145" s="126"/>
      <c r="AH145" s="126"/>
      <c r="AI145" s="126"/>
      <c r="AJ145" s="130"/>
      <c r="AK145" s="130"/>
      <c r="AL145" s="130"/>
      <c r="AM145" s="127">
        <f>AG145*'1. Standard_Cost'!$B$27+'Incremental_Cost Year 8'!AH145*'1. Standard_Cost'!$C$27+'Incremental_Cost Year 8'!AI145*'1. Standard_Cost'!$D$27+'Incremental_Cost Year 8'!AJ145+'Incremental_Cost Year 8'!AL145+AK145</f>
        <v>0</v>
      </c>
      <c r="AN145" s="127">
        <f>AM145*'1. Standard_Cost'!$C$31</f>
        <v>0</v>
      </c>
      <c r="AO145" s="130"/>
      <c r="AQ145" s="171">
        <f t="shared" si="94"/>
        <v>2261646</v>
      </c>
      <c r="AR145" s="171">
        <f t="shared" si="95"/>
        <v>325680</v>
      </c>
      <c r="AS145" s="171">
        <f t="shared" si="96"/>
        <v>0</v>
      </c>
      <c r="AT145" s="171">
        <f t="shared" si="97"/>
        <v>2587326</v>
      </c>
      <c r="AU145" s="250">
        <v>2587326</v>
      </c>
      <c r="AV145" s="250"/>
      <c r="AW145" s="250"/>
      <c r="AX145" s="250"/>
      <c r="AY145" s="250"/>
      <c r="AZ145" s="250"/>
      <c r="BA145" s="250"/>
      <c r="BB145" s="251">
        <f t="shared" si="98"/>
        <v>0</v>
      </c>
      <c r="BC145" s="169"/>
      <c r="BD145" s="169"/>
      <c r="BE145" s="169"/>
      <c r="BF145" s="169"/>
    </row>
    <row r="146" spans="1:58" ht="61.8" customHeight="1" outlineLevel="2">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3"/>
        <v>952800</v>
      </c>
      <c r="AG146" s="126"/>
      <c r="AH146" s="126"/>
      <c r="AI146" s="126"/>
      <c r="AJ146" s="130"/>
      <c r="AK146" s="130"/>
      <c r="AL146" s="130"/>
      <c r="AM146" s="127">
        <f>AG146*'1. Standard_Cost'!$B$27+'Incremental_Cost Year 8'!AH146*'1. Standard_Cost'!$C$27+'Incremental_Cost Year 8'!AI146*'1. Standard_Cost'!$D$27+'Incremental_Cost Year 8'!AJ146+'Incremental_Cost Year 8'!AL146+AK146</f>
        <v>0</v>
      </c>
      <c r="AN146" s="127">
        <f>AM146*'1. Standard_Cost'!$C$31</f>
        <v>0</v>
      </c>
      <c r="AO146" s="130"/>
      <c r="AQ146" s="171">
        <f t="shared" si="94"/>
        <v>1764504</v>
      </c>
      <c r="AR146" s="171">
        <f t="shared" si="95"/>
        <v>952800</v>
      </c>
      <c r="AS146" s="171">
        <f t="shared" si="96"/>
        <v>0</v>
      </c>
      <c r="AT146" s="171">
        <f t="shared" si="97"/>
        <v>2717304</v>
      </c>
      <c r="AU146" s="250">
        <v>1919304</v>
      </c>
      <c r="AV146" s="250"/>
      <c r="AW146" s="250"/>
      <c r="AX146" s="250"/>
      <c r="AY146" s="250"/>
      <c r="AZ146" s="250"/>
      <c r="BA146" s="250"/>
      <c r="BB146" s="251">
        <f t="shared" si="98"/>
        <v>-798000</v>
      </c>
      <c r="BC146" s="169"/>
      <c r="BD146" s="169"/>
      <c r="BE146" s="169"/>
      <c r="BF146" s="169"/>
    </row>
    <row r="147" spans="1:58" ht="61.8" customHeight="1" outlineLevel="2">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3"/>
        <v>297024</v>
      </c>
      <c r="AG147" s="126"/>
      <c r="AH147" s="126"/>
      <c r="AI147" s="126"/>
      <c r="AJ147" s="130"/>
      <c r="AK147" s="130"/>
      <c r="AL147" s="130"/>
      <c r="AM147" s="127">
        <f>AG147*'1. Standard_Cost'!$B$27+'Incremental_Cost Year 8'!AH147*'1. Standard_Cost'!$C$27+'Incremental_Cost Year 8'!AI147*'1. Standard_Cost'!$D$27+'Incremental_Cost Year 8'!AJ147+'Incremental_Cost Year 8'!AL147+AK147</f>
        <v>0</v>
      </c>
      <c r="AN147" s="127">
        <f>AM147*'1. Standard_Cost'!$C$31</f>
        <v>0</v>
      </c>
      <c r="AO147" s="130"/>
      <c r="AQ147" s="171">
        <f t="shared" si="94"/>
        <v>2062672.5</v>
      </c>
      <c r="AR147" s="171">
        <f t="shared" si="95"/>
        <v>297024</v>
      </c>
      <c r="AS147" s="171">
        <f t="shared" si="96"/>
        <v>0</v>
      </c>
      <c r="AT147" s="171">
        <f t="shared" si="97"/>
        <v>2359696.5</v>
      </c>
      <c r="AU147" s="250">
        <f>AT147</f>
        <v>2359696.5</v>
      </c>
      <c r="AV147" s="250"/>
      <c r="AW147" s="250"/>
      <c r="AX147" s="250"/>
      <c r="AY147" s="250"/>
      <c r="AZ147" s="250"/>
      <c r="BA147" s="250"/>
      <c r="BB147" s="251">
        <f t="shared" si="98"/>
        <v>0</v>
      </c>
      <c r="BC147" s="169"/>
      <c r="BD147" s="169"/>
      <c r="BE147" s="169"/>
      <c r="BF147" s="169"/>
    </row>
    <row r="148" spans="1:58" ht="61.8" customHeight="1" outlineLevel="2">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3"/>
        <v>2362800</v>
      </c>
      <c r="AG148" s="126"/>
      <c r="AH148" s="126"/>
      <c r="AI148" s="126"/>
      <c r="AJ148" s="130"/>
      <c r="AK148" s="130"/>
      <c r="AL148" s="130"/>
      <c r="AM148" s="127">
        <f>AG148*'1. Standard_Cost'!$B$27+'Incremental_Cost Year 8'!AH148*'1. Standard_Cost'!$C$27+'Incremental_Cost Year 8'!AI148*'1. Standard_Cost'!$D$27+'Incremental_Cost Year 8'!AJ148+'Incremental_Cost Year 8'!AL148+AK148</f>
        <v>0</v>
      </c>
      <c r="AN148" s="127">
        <f>AM148*'1. Standard_Cost'!$C$31</f>
        <v>0</v>
      </c>
      <c r="AO148" s="130"/>
      <c r="AQ148" s="171">
        <f t="shared" si="94"/>
        <v>376941</v>
      </c>
      <c r="AR148" s="171">
        <f t="shared" si="95"/>
        <v>2362800</v>
      </c>
      <c r="AS148" s="171">
        <f t="shared" si="96"/>
        <v>0</v>
      </c>
      <c r="AT148" s="171">
        <f t="shared" si="97"/>
        <v>2739741</v>
      </c>
      <c r="AU148" s="250">
        <v>376941</v>
      </c>
      <c r="AV148" s="250"/>
      <c r="AW148" s="250"/>
      <c r="AX148" s="250"/>
      <c r="AY148" s="250"/>
      <c r="AZ148" s="250"/>
      <c r="BA148" s="250"/>
      <c r="BB148" s="251">
        <f t="shared" si="98"/>
        <v>-2362800</v>
      </c>
      <c r="BC148" s="169"/>
      <c r="BD148" s="169"/>
      <c r="BE148" s="169"/>
      <c r="BF148" s="169"/>
    </row>
    <row r="149" spans="1:58" ht="61.8" customHeight="1" outlineLevel="1">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13523779.5</v>
      </c>
      <c r="AR149" s="175">
        <f>SUM(AR141:AR148)</f>
        <v>6284304</v>
      </c>
      <c r="AS149" s="175">
        <f>SUM(AS141:AS148)</f>
        <v>0</v>
      </c>
      <c r="AT149" s="175">
        <f>SUM(AT141:AT148)</f>
        <v>19808083.5</v>
      </c>
      <c r="AU149" s="175">
        <f t="shared" ref="AU149:BB149" si="99">SUM(AU141:AU148)</f>
        <v>16647283.5</v>
      </c>
      <c r="AV149" s="175">
        <f t="shared" si="99"/>
        <v>0</v>
      </c>
      <c r="AW149" s="175">
        <f t="shared" si="99"/>
        <v>0</v>
      </c>
      <c r="AX149" s="175">
        <f t="shared" si="99"/>
        <v>0</v>
      </c>
      <c r="AY149" s="175">
        <f t="shared" si="99"/>
        <v>0</v>
      </c>
      <c r="AZ149" s="175">
        <f t="shared" si="99"/>
        <v>0</v>
      </c>
      <c r="BA149" s="175">
        <f t="shared" si="99"/>
        <v>0</v>
      </c>
      <c r="BB149" s="175">
        <f t="shared" si="99"/>
        <v>-3160800</v>
      </c>
      <c r="BC149" s="169"/>
      <c r="BD149" s="169"/>
      <c r="BE149" s="169"/>
      <c r="BF149" s="169"/>
    </row>
    <row r="150" spans="1:58" s="170" customFormat="1" ht="61.8" customHeight="1">
      <c r="A150" s="120"/>
      <c r="B150" s="398" t="s">
        <v>231</v>
      </c>
      <c r="C150" s="399"/>
      <c r="D150" s="399"/>
      <c r="E150" s="400"/>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15262200542</v>
      </c>
      <c r="AD150" s="243">
        <f>AD151+AD163+AD182</f>
        <v>0</v>
      </c>
      <c r="AE150" s="243">
        <f>AE151+AE163+AE182</f>
        <v>1960857208.4000001</v>
      </c>
      <c r="AF150" s="243">
        <f>AF151+AF163+AF182</f>
        <v>17223057750.400002</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17223057750.400002</v>
      </c>
      <c r="AS150" s="243">
        <f>AS151+AS163+AS182</f>
        <v>0</v>
      </c>
      <c r="AT150" s="243">
        <f>AT151+AT163+AT182</f>
        <v>30073158725.799999</v>
      </c>
      <c r="AU150" s="243">
        <f t="shared" ref="AU150:BB150" si="100">AU151+AU163+AU182</f>
        <v>28273158726.200001</v>
      </c>
      <c r="AV150" s="243">
        <f t="shared" si="100"/>
        <v>0</v>
      </c>
      <c r="AW150" s="243">
        <f t="shared" si="100"/>
        <v>0</v>
      </c>
      <c r="AX150" s="243">
        <f t="shared" si="100"/>
        <v>0</v>
      </c>
      <c r="AY150" s="243">
        <f t="shared" si="100"/>
        <v>0</v>
      </c>
      <c r="AZ150" s="243">
        <f t="shared" si="100"/>
        <v>0</v>
      </c>
      <c r="BA150" s="243">
        <f t="shared" si="100"/>
        <v>0</v>
      </c>
      <c r="BB150" s="243">
        <f t="shared" si="100"/>
        <v>-1799999999.5999999</v>
      </c>
    </row>
    <row r="151" spans="1:58" s="184" customFormat="1" ht="61.8" customHeight="1">
      <c r="A151" s="143"/>
      <c r="B151" s="290"/>
      <c r="C151" s="381" t="s">
        <v>232</v>
      </c>
      <c r="D151" s="381"/>
      <c r="E151" s="38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4020287</v>
      </c>
      <c r="AD151" s="258">
        <f>AD156+AD159+AD162</f>
        <v>0</v>
      </c>
      <c r="AE151" s="258">
        <f>AE156+AE159+AE162</f>
        <v>804057.4</v>
      </c>
      <c r="AF151" s="258">
        <f>AF156+AF159+AF162</f>
        <v>4824344.4000000004</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4824344.4000000004</v>
      </c>
      <c r="AS151" s="258">
        <f>AS156+AS159+AS162</f>
        <v>0</v>
      </c>
      <c r="AT151" s="258">
        <f>AT156+AT159+AT162</f>
        <v>17695420.800000001</v>
      </c>
      <c r="AU151" s="258">
        <f t="shared" ref="AU151:BB151" si="101">AU156+AU159+AU162</f>
        <v>17695421</v>
      </c>
      <c r="AV151" s="258">
        <f t="shared" si="101"/>
        <v>0</v>
      </c>
      <c r="AW151" s="258">
        <f t="shared" si="101"/>
        <v>0</v>
      </c>
      <c r="AX151" s="258">
        <f t="shared" si="101"/>
        <v>0</v>
      </c>
      <c r="AY151" s="258">
        <f t="shared" si="101"/>
        <v>0</v>
      </c>
      <c r="AZ151" s="258">
        <f t="shared" si="101"/>
        <v>0</v>
      </c>
      <c r="BA151" s="258">
        <f t="shared" si="101"/>
        <v>0</v>
      </c>
      <c r="BB151" s="258">
        <f t="shared" si="101"/>
        <v>0.19999999925494194</v>
      </c>
    </row>
    <row r="152" spans="1:58" ht="61.8" customHeight="1" outlineLevel="2">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8'!AH152*'1. Standard_Cost'!$C$27+'Incremental_Cost Year 8'!AI152*'1. Standard_Cost'!$D$27+'Incremental_Cost Year 8'!AJ152+'Incremental_Cost Year 8'!AL152+AK152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2">SUM(AU152:BA152)-AT152</f>
        <v>0</v>
      </c>
      <c r="BC152" s="169"/>
      <c r="BD152" s="169"/>
      <c r="BE152" s="169"/>
      <c r="BF152" s="169"/>
    </row>
    <row r="153" spans="1:58" ht="61.8" customHeight="1" outlineLevel="2">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8'!AH153*'1. Standard_Cost'!$C$27+'Incremental_Cost Year 8'!AI153*'1. Standard_Cost'!$D$27+'Incremental_Cost Year 8'!AJ153+'Incremental_Cost Year 8'!AL153+AK153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2"/>
        <v>0</v>
      </c>
      <c r="BC153" s="169"/>
      <c r="BD153" s="169"/>
      <c r="BE153" s="169"/>
      <c r="BF153" s="169"/>
    </row>
    <row r="154" spans="1:58" ht="61.8" customHeight="1" outlineLevel="2">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8'!AH154*'1. Standard_Cost'!$C$27+'Incremental_Cost Year 8'!AI154*'1. Standard_Cost'!$D$27+'Incremental_Cost Year 8'!AJ154+'Incremental_Cost Year 8'!AL154+AK154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2"/>
        <v>0</v>
      </c>
      <c r="BC154" s="169"/>
      <c r="BD154" s="169"/>
      <c r="BE154" s="169"/>
      <c r="BF154" s="169"/>
    </row>
    <row r="155" spans="1:58" ht="61.8" customHeight="1" outlineLevel="2">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8'!AH155*'1. Standard_Cost'!$C$27+'Incremental_Cost Year 8'!AI155*'1. Standard_Cost'!$D$27+'Incremental_Cost Year 8'!AJ155+'Incremental_Cost Year 8'!AL155+AK155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2"/>
        <v>0</v>
      </c>
      <c r="BC155" s="169"/>
      <c r="BD155" s="169"/>
      <c r="BE155" s="169"/>
      <c r="BF155" s="169"/>
    </row>
    <row r="156" spans="1:58" ht="61.8" customHeight="1" outlineLevel="2">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3">SUM(AU152:AU155)</f>
        <v>0</v>
      </c>
      <c r="AV156" s="175">
        <f t="shared" si="103"/>
        <v>0</v>
      </c>
      <c r="AW156" s="175">
        <f t="shared" si="103"/>
        <v>0</v>
      </c>
      <c r="AX156" s="175">
        <f t="shared" si="103"/>
        <v>0</v>
      </c>
      <c r="AY156" s="175">
        <f t="shared" si="103"/>
        <v>0</v>
      </c>
      <c r="AZ156" s="175">
        <f t="shared" si="103"/>
        <v>0</v>
      </c>
      <c r="BA156" s="175">
        <f t="shared" si="103"/>
        <v>0</v>
      </c>
      <c r="BB156" s="175">
        <f>SUM(BB152:BB155)</f>
        <v>0</v>
      </c>
      <c r="BC156" s="169"/>
      <c r="BD156" s="169"/>
      <c r="BE156" s="169"/>
      <c r="BF156" s="169"/>
    </row>
    <row r="157" spans="1:58" ht="61.8" customHeight="1" outlineLevel="1">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8'!AH157*'1. Standard_Cost'!$C$27+'Incremental_Cost Year 8'!AI157*'1. Standard_Cost'!$D$27+'Incremental_Cost Year 8'!AJ157+'Incremental_Cost Year 8'!AL157+AK157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4">SUM(AU157:BA157)-AT157</f>
        <v>0</v>
      </c>
      <c r="BC157" s="169"/>
      <c r="BD157" s="169"/>
      <c r="BE157" s="169"/>
      <c r="BF157" s="169"/>
    </row>
    <row r="158" spans="1:58" ht="61.8" customHeight="1" outlineLevel="2">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8'!AH158*'1. Standard_Cost'!$C$27+'Incremental_Cost Year 8'!AI158*'1. Standard_Cost'!$D$27+'Incremental_Cost Year 8'!AJ158+'Incremental_Cost Year 8'!AL158+AK158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4"/>
        <v>0</v>
      </c>
      <c r="BC158" s="169"/>
      <c r="BD158" s="169"/>
      <c r="BE158" s="169"/>
      <c r="BF158" s="169"/>
    </row>
    <row r="159" spans="1:58" ht="61.8" customHeight="1" outlineLevel="2">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5">SUM(AU157:AU158)</f>
        <v>0</v>
      </c>
      <c r="AV159" s="175">
        <f t="shared" si="105"/>
        <v>0</v>
      </c>
      <c r="AW159" s="175">
        <f t="shared" si="105"/>
        <v>0</v>
      </c>
      <c r="AX159" s="175">
        <f t="shared" si="105"/>
        <v>0</v>
      </c>
      <c r="AY159" s="175">
        <f t="shared" si="105"/>
        <v>0</v>
      </c>
      <c r="AZ159" s="175">
        <f t="shared" si="105"/>
        <v>0</v>
      </c>
      <c r="BA159" s="175">
        <f t="shared" si="105"/>
        <v>0</v>
      </c>
      <c r="BB159" s="175">
        <f t="shared" si="105"/>
        <v>0</v>
      </c>
      <c r="BC159" s="169"/>
      <c r="BD159" s="169"/>
      <c r="BE159" s="169"/>
      <c r="BF159" s="169"/>
    </row>
    <row r="160" spans="1:58" ht="61.8" customHeight="1" outlineLevel="2">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8'!AH160*'1. Standard_Cost'!$C$27+'Incremental_Cost Year 8'!AI160*'1. Standard_Cost'!$D$27+'Incremental_Cost Year 8'!AJ160+'Incremental_Cost Year 8'!AL160+AK160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6">SUM(AU160:BA160)-AT160</f>
        <v>0</v>
      </c>
      <c r="BC160" s="169"/>
      <c r="BD160" s="169"/>
      <c r="BE160" s="169"/>
      <c r="BF160" s="169"/>
    </row>
    <row r="161" spans="1:58" ht="61.8" customHeight="1" outlineLevel="2">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4020287</v>
      </c>
      <c r="AD161" s="129"/>
      <c r="AE161" s="127">
        <f>SUM(AD161,AC161,AB161,Y161,U161,T161,S161,R161)*'1. Standard_Cost'!$B$31</f>
        <v>804057.4</v>
      </c>
      <c r="AF161" s="127">
        <f>SUM(AE161,AD161,AC161,AB161,Y161,U161,T161,S161,R161)</f>
        <v>4824344.4000000004</v>
      </c>
      <c r="AG161" s="126"/>
      <c r="AH161" s="126"/>
      <c r="AI161" s="126"/>
      <c r="AJ161" s="130"/>
      <c r="AK161" s="130"/>
      <c r="AL161" s="130"/>
      <c r="AM161" s="127">
        <f>AG161*'1. Standard_Cost'!$B$27+'Incremental_Cost Year 8'!AH161*'1. Standard_Cost'!$C$27+'Incremental_Cost Year 8'!AI161*'1. Standard_Cost'!$D$27+'Incremental_Cost Year 8'!AJ161+'Incremental_Cost Year 8'!AL161+AK161</f>
        <v>0</v>
      </c>
      <c r="AN161" s="127">
        <f>AM161*'1. Standard_Cost'!$C$31</f>
        <v>0</v>
      </c>
      <c r="AO161" s="130"/>
      <c r="AP161" s="256"/>
      <c r="AQ161" s="171">
        <f>L161+M161</f>
        <v>12871076.4</v>
      </c>
      <c r="AR161" s="171">
        <f>AF161</f>
        <v>4824344.4000000004</v>
      </c>
      <c r="AS161" s="171">
        <f>AM161+AN161</f>
        <v>0</v>
      </c>
      <c r="AT161" s="171">
        <f>SUM(AQ161,AR161,AS161)</f>
        <v>17695420.800000001</v>
      </c>
      <c r="AU161" s="250">
        <v>17695421</v>
      </c>
      <c r="AV161" s="250"/>
      <c r="AW161" s="250"/>
      <c r="AX161" s="250"/>
      <c r="AY161" s="250"/>
      <c r="AZ161" s="250"/>
      <c r="BA161" s="250"/>
      <c r="BB161" s="251">
        <f t="shared" si="106"/>
        <v>0.19999999925494194</v>
      </c>
      <c r="BC161" s="169"/>
      <c r="BD161" s="169"/>
      <c r="BE161" s="169"/>
      <c r="BF161" s="169"/>
    </row>
    <row r="162" spans="1:58" ht="61.8" customHeight="1" outlineLevel="2">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4020287</v>
      </c>
      <c r="AD162" s="127">
        <f>SUM(AD160:AD161)</f>
        <v>0</v>
      </c>
      <c r="AE162" s="127">
        <f>SUM(AE160:AE161)</f>
        <v>804057.4</v>
      </c>
      <c r="AF162" s="127">
        <f>SUM(AF160:AF161)</f>
        <v>4824344.4000000004</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4824344.4000000004</v>
      </c>
      <c r="AS162" s="175">
        <f>SUM(AS160:AS161)</f>
        <v>0</v>
      </c>
      <c r="AT162" s="175">
        <f>SUM(AT160:AT161)</f>
        <v>17695420.800000001</v>
      </c>
      <c r="AU162" s="175">
        <f t="shared" ref="AU162:BA162" si="107">SUM(AU160:AU161)</f>
        <v>17695421</v>
      </c>
      <c r="AV162" s="175">
        <f t="shared" si="107"/>
        <v>0</v>
      </c>
      <c r="AW162" s="175">
        <f t="shared" si="107"/>
        <v>0</v>
      </c>
      <c r="AX162" s="175">
        <f t="shared" si="107"/>
        <v>0</v>
      </c>
      <c r="AY162" s="175">
        <f t="shared" si="107"/>
        <v>0</v>
      </c>
      <c r="AZ162" s="175">
        <f t="shared" si="107"/>
        <v>0</v>
      </c>
      <c r="BA162" s="175">
        <f t="shared" si="107"/>
        <v>0</v>
      </c>
      <c r="BB162" s="175">
        <f>SUM(BB160:BB161)</f>
        <v>0.19999999925494194</v>
      </c>
      <c r="BC162" s="169"/>
      <c r="BD162" s="169"/>
      <c r="BE162" s="169"/>
      <c r="BF162" s="169"/>
    </row>
    <row r="163" spans="1:58" ht="61.8" customHeight="1" outlineLevel="2">
      <c r="A163" s="143"/>
      <c r="B163" s="290"/>
      <c r="C163" s="381" t="s">
        <v>234</v>
      </c>
      <c r="D163" s="381"/>
      <c r="E163" s="38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5450014255</v>
      </c>
      <c r="AD163" s="258">
        <f>AD168+AD178+AD181</f>
        <v>0</v>
      </c>
      <c r="AE163" s="258">
        <f>AE168+AE178+AE181</f>
        <v>28151</v>
      </c>
      <c r="AF163" s="258">
        <f>AF168+AF178+AF181</f>
        <v>5450042406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5450042406</v>
      </c>
      <c r="AS163" s="261">
        <f>AS168+AS178+AS181</f>
        <v>0</v>
      </c>
      <c r="AT163" s="261">
        <f>AT168+AT178+AT181</f>
        <v>5959697796.8999996</v>
      </c>
      <c r="AU163" s="261">
        <f t="shared" ref="AU163:BB163" si="108">AU168+AU178+AU181</f>
        <v>5959697797.1999998</v>
      </c>
      <c r="AV163" s="261">
        <f t="shared" si="108"/>
        <v>0</v>
      </c>
      <c r="AW163" s="261">
        <f t="shared" si="108"/>
        <v>0</v>
      </c>
      <c r="AX163" s="261">
        <f t="shared" si="108"/>
        <v>0</v>
      </c>
      <c r="AY163" s="261">
        <f t="shared" si="108"/>
        <v>0</v>
      </c>
      <c r="AZ163" s="261">
        <f t="shared" si="108"/>
        <v>0</v>
      </c>
      <c r="BA163" s="261">
        <f t="shared" si="108"/>
        <v>0</v>
      </c>
      <c r="BB163" s="261">
        <f t="shared" si="108"/>
        <v>0.30000000004656613</v>
      </c>
      <c r="BC163" s="184"/>
      <c r="BD163" s="184"/>
      <c r="BE163" s="184"/>
      <c r="BF163" s="184"/>
    </row>
    <row r="164" spans="1:58" ht="61.8" customHeight="1" outlineLevel="2">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8'!AH164*'1. Standard_Cost'!$C$27+'Incremental_Cost Year 8'!AI164*'1. Standard_Cost'!$D$27+'Incremental_Cost Year 8'!AJ164+'Incremental_Cost Year 8'!AL164+AK164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9">SUM(AU164:BA164)-AT164</f>
        <v>0</v>
      </c>
      <c r="BC164" s="169"/>
      <c r="BD164" s="169"/>
      <c r="BE164" s="169"/>
      <c r="BF164" s="169"/>
    </row>
    <row r="165" spans="1:58" ht="61.8" customHeight="1" outlineLevel="2">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8'!AH165*'1. Standard_Cost'!$C$27+'Incremental_Cost Year 8'!AI165*'1. Standard_Cost'!$D$27+'Incremental_Cost Year 8'!AJ165+'Incremental_Cost Year 8'!AL165+AK165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9"/>
        <v>0</v>
      </c>
      <c r="BC165" s="169"/>
      <c r="BD165" s="169"/>
      <c r="BE165" s="169"/>
      <c r="BF165" s="169"/>
    </row>
    <row r="166" spans="1:58" ht="61.8" customHeight="1" outlineLevel="2">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8'!AH166*'1. Standard_Cost'!$C$27+'Incremental_Cost Year 8'!AI166*'1. Standard_Cost'!$D$27+'Incremental_Cost Year 8'!AJ166+'Incremental_Cost Year 8'!AL166+AK166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9"/>
        <v>0</v>
      </c>
      <c r="BC166" s="169"/>
      <c r="BD166" s="169"/>
      <c r="BE166" s="169"/>
      <c r="BF166" s="169"/>
    </row>
    <row r="167" spans="1:58" ht="61.8" customHeight="1" outlineLevel="2">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868000000</v>
      </c>
      <c r="AD167" s="129"/>
      <c r="AE167" s="127">
        <f>0</f>
        <v>0</v>
      </c>
      <c r="AF167" s="127">
        <f>SUM(AE167,AD167,AC167,AB167,Y167,U167,T167,S167,R167)</f>
        <v>868000000</v>
      </c>
      <c r="AG167" s="126"/>
      <c r="AH167" s="126"/>
      <c r="AI167" s="126"/>
      <c r="AJ167" s="130"/>
      <c r="AK167" s="130"/>
      <c r="AL167" s="130"/>
      <c r="AM167" s="127">
        <f>AG167*'1. Standard_Cost'!$B$27+'Incremental_Cost Year 8'!AH167*'1. Standard_Cost'!$C$27+'Incremental_Cost Year 8'!AI167*'1. Standard_Cost'!$D$27+'Incremental_Cost Year 8'!AJ167+'Incremental_Cost Year 8'!AL167+AK167</f>
        <v>0</v>
      </c>
      <c r="AN167" s="127">
        <f>AM167*'1. Standard_Cost'!$C$31</f>
        <v>0</v>
      </c>
      <c r="AO167" s="130"/>
      <c r="AP167" s="256"/>
      <c r="AQ167" s="171">
        <f>L167+M167</f>
        <v>450067554</v>
      </c>
      <c r="AR167" s="171">
        <f>AF167</f>
        <v>868000000</v>
      </c>
      <c r="AS167" s="171">
        <f>AM167+AN167</f>
        <v>0</v>
      </c>
      <c r="AT167" s="171">
        <f>SUM(AQ167,AR167,AS167)</f>
        <v>1318067554</v>
      </c>
      <c r="AU167" s="250">
        <v>1318067554</v>
      </c>
      <c r="AV167" s="250"/>
      <c r="AW167" s="250"/>
      <c r="AX167" s="250"/>
      <c r="AY167" s="250"/>
      <c r="AZ167" s="250"/>
      <c r="BA167" s="250"/>
      <c r="BB167" s="251">
        <f t="shared" si="109"/>
        <v>0</v>
      </c>
      <c r="BC167" s="169"/>
      <c r="BD167" s="169"/>
      <c r="BE167" s="169"/>
      <c r="BF167" s="169"/>
    </row>
    <row r="168" spans="1:58" ht="61.8" customHeight="1" outlineLevel="2">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868000000</v>
      </c>
      <c r="AD168" s="127">
        <f>SUM(AD164:AD167)</f>
        <v>0</v>
      </c>
      <c r="AE168" s="127">
        <f>SUM(AE164:AE167)</f>
        <v>0</v>
      </c>
      <c r="AF168" s="127">
        <f>SUM(AF164:AF167)</f>
        <v>868000000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868000000</v>
      </c>
      <c r="AS168" s="175">
        <f>SUM(AS164:AS167)</f>
        <v>0</v>
      </c>
      <c r="AT168" s="175">
        <f>SUM(AT164:AT167)</f>
        <v>1318067554</v>
      </c>
      <c r="AU168" s="175">
        <f t="shared" ref="AU168:BA168" si="110">SUM(AU164:AU167)</f>
        <v>1318067554</v>
      </c>
      <c r="AV168" s="175">
        <f t="shared" si="110"/>
        <v>0</v>
      </c>
      <c r="AW168" s="175">
        <f t="shared" si="110"/>
        <v>0</v>
      </c>
      <c r="AX168" s="175">
        <f t="shared" si="110"/>
        <v>0</v>
      </c>
      <c r="AY168" s="175">
        <f t="shared" si="110"/>
        <v>0</v>
      </c>
      <c r="AZ168" s="175">
        <f t="shared" si="110"/>
        <v>0</v>
      </c>
      <c r="BA168" s="175">
        <f t="shared" si="110"/>
        <v>0</v>
      </c>
      <c r="BB168" s="175">
        <f>SUM(BB164:BB167)</f>
        <v>0</v>
      </c>
      <c r="BC168" s="169"/>
      <c r="BD168" s="169"/>
      <c r="BE168" s="169"/>
      <c r="BF168" s="169"/>
    </row>
    <row r="169" spans="1:58" ht="61.8" customHeight="1" outlineLevel="1">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1">SUM(AE169,AD169,AC169,AB169,Y169,U169,T169,S169,R169)</f>
        <v>1320223000</v>
      </c>
      <c r="AG169" s="126"/>
      <c r="AH169" s="126"/>
      <c r="AI169" s="126"/>
      <c r="AJ169" s="130"/>
      <c r="AK169" s="130"/>
      <c r="AL169" s="130"/>
      <c r="AM169" s="127">
        <f>AG169*'1. Standard_Cost'!$B$27+'Incremental_Cost Year 8'!AH169*'1. Standard_Cost'!$C$27+'Incremental_Cost Year 8'!AI169*'1. Standard_Cost'!$D$27+'Incremental_Cost Year 8'!AJ169+'Incremental_Cost Year 8'!AL169+AK169</f>
        <v>0</v>
      </c>
      <c r="AN169" s="127">
        <f>AM169*'1. Standard_Cost'!$C$31</f>
        <v>0</v>
      </c>
      <c r="AO169" s="130"/>
      <c r="AP169" s="256"/>
      <c r="AQ169" s="171">
        <f t="shared" ref="AQ169:AQ177" si="112">L169+M169</f>
        <v>0</v>
      </c>
      <c r="AR169" s="171">
        <f t="shared" ref="AR169:AR177" si="113">AF169</f>
        <v>1320223000</v>
      </c>
      <c r="AS169" s="171">
        <f t="shared" ref="AS169:AS177" si="114">AM169+AN169</f>
        <v>0</v>
      </c>
      <c r="AT169" s="171">
        <f t="shared" ref="AT169:AT177" si="115">SUM(AQ169,AR169,AS169)</f>
        <v>1320223000</v>
      </c>
      <c r="AU169" s="250">
        <v>1320223000</v>
      </c>
      <c r="AV169" s="250"/>
      <c r="AW169" s="250"/>
      <c r="AX169" s="250"/>
      <c r="AY169" s="250"/>
      <c r="AZ169" s="250"/>
      <c r="BA169" s="250"/>
      <c r="BB169" s="251">
        <f t="shared" ref="BB169:BB177" si="116">SUM(AU169:BA169)-AT169</f>
        <v>0</v>
      </c>
      <c r="BC169" s="169"/>
      <c r="BD169" s="169"/>
      <c r="BE169" s="169"/>
      <c r="BF169" s="169"/>
    </row>
    <row r="170" spans="1:58" ht="61.8" customHeight="1" outlineLevel="2">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1"/>
        <v>946000000</v>
      </c>
      <c r="AG170" s="126"/>
      <c r="AH170" s="126"/>
      <c r="AI170" s="126"/>
      <c r="AJ170" s="130"/>
      <c r="AK170" s="130"/>
      <c r="AL170" s="130"/>
      <c r="AM170" s="127">
        <f>AG170*'1. Standard_Cost'!$B$27+'Incremental_Cost Year 8'!AH170*'1. Standard_Cost'!$C$27+'Incremental_Cost Year 8'!AI170*'1. Standard_Cost'!$D$27+'Incremental_Cost Year 8'!AJ170+'Incremental_Cost Year 8'!AL170+AK170</f>
        <v>0</v>
      </c>
      <c r="AN170" s="127">
        <f>AM170*'1. Standard_Cost'!$C$31</f>
        <v>0</v>
      </c>
      <c r="AO170" s="130"/>
      <c r="AP170" s="256"/>
      <c r="AQ170" s="171">
        <f t="shared" si="112"/>
        <v>0</v>
      </c>
      <c r="AR170" s="171">
        <f t="shared" si="113"/>
        <v>946000000</v>
      </c>
      <c r="AS170" s="171">
        <f t="shared" si="114"/>
        <v>0</v>
      </c>
      <c r="AT170" s="171">
        <f t="shared" si="115"/>
        <v>946000000</v>
      </c>
      <c r="AU170" s="250">
        <v>946000000</v>
      </c>
      <c r="AV170" s="250"/>
      <c r="AW170" s="250"/>
      <c r="AX170" s="250"/>
      <c r="AY170" s="250"/>
      <c r="AZ170" s="250"/>
      <c r="BA170" s="250"/>
      <c r="BB170" s="251">
        <f t="shared" si="116"/>
        <v>0</v>
      </c>
      <c r="BC170" s="169"/>
      <c r="BD170" s="169"/>
      <c r="BE170" s="169"/>
      <c r="BF170" s="169"/>
    </row>
    <row r="171" spans="1:58" ht="61.8" customHeight="1" outlineLevel="2">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1"/>
        <v>1790000000</v>
      </c>
      <c r="AG171" s="126"/>
      <c r="AH171" s="126"/>
      <c r="AI171" s="126"/>
      <c r="AJ171" s="130"/>
      <c r="AK171" s="130"/>
      <c r="AL171" s="130"/>
      <c r="AM171" s="127">
        <f>AG171*'1. Standard_Cost'!$B$27+'Incremental_Cost Year 8'!AH171*'1. Standard_Cost'!$C$27+'Incremental_Cost Year 8'!AI171*'1. Standard_Cost'!$D$27+'Incremental_Cost Year 8'!AJ171+'Incremental_Cost Year 8'!AL171+AK171</f>
        <v>0</v>
      </c>
      <c r="AN171" s="127">
        <f>AM171*'1. Standard_Cost'!$C$31</f>
        <v>0</v>
      </c>
      <c r="AO171" s="130"/>
      <c r="AP171" s="256"/>
      <c r="AQ171" s="171">
        <f t="shared" si="112"/>
        <v>0</v>
      </c>
      <c r="AR171" s="171">
        <f t="shared" si="113"/>
        <v>1790000000</v>
      </c>
      <c r="AS171" s="171">
        <f t="shared" si="114"/>
        <v>0</v>
      </c>
      <c r="AT171" s="171">
        <f t="shared" si="115"/>
        <v>1790000000</v>
      </c>
      <c r="AU171" s="250">
        <v>1790000000</v>
      </c>
      <c r="AV171" s="250"/>
      <c r="AW171" s="250"/>
      <c r="AX171" s="250"/>
      <c r="AY171" s="250"/>
      <c r="AZ171" s="250"/>
      <c r="BA171" s="250"/>
      <c r="BB171" s="251">
        <f t="shared" si="116"/>
        <v>0</v>
      </c>
      <c r="BC171" s="169"/>
      <c r="BD171" s="169"/>
      <c r="BE171" s="169"/>
      <c r="BF171" s="169"/>
    </row>
    <row r="172" spans="1:58" ht="61.8" customHeight="1" outlineLevel="2">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1"/>
        <v>0</v>
      </c>
      <c r="AG172" s="126"/>
      <c r="AH172" s="126"/>
      <c r="AI172" s="126"/>
      <c r="AJ172" s="130"/>
      <c r="AK172" s="130"/>
      <c r="AL172" s="130"/>
      <c r="AM172" s="127">
        <f>AG172*'1. Standard_Cost'!$B$27+'Incremental_Cost Year 8'!AH172*'1. Standard_Cost'!$C$27+'Incremental_Cost Year 8'!AI172*'1. Standard_Cost'!$D$27+'Incremental_Cost Year 8'!AJ172+'Incremental_Cost Year 8'!AL172+AK172</f>
        <v>0</v>
      </c>
      <c r="AN172" s="127">
        <f>AM172*'1. Standard_Cost'!$C$31</f>
        <v>0</v>
      </c>
      <c r="AO172" s="130"/>
      <c r="AP172" s="256"/>
      <c r="AQ172" s="171">
        <f t="shared" si="112"/>
        <v>0</v>
      </c>
      <c r="AR172" s="171">
        <f t="shared" si="113"/>
        <v>0</v>
      </c>
      <c r="AS172" s="171">
        <f t="shared" si="114"/>
        <v>0</v>
      </c>
      <c r="AT172" s="171">
        <f t="shared" si="115"/>
        <v>0</v>
      </c>
      <c r="AU172" s="250"/>
      <c r="AV172" s="250"/>
      <c r="AW172" s="250"/>
      <c r="AX172" s="250"/>
      <c r="AY172" s="250"/>
      <c r="AZ172" s="250"/>
      <c r="BA172" s="250"/>
      <c r="BB172" s="251">
        <f t="shared" si="116"/>
        <v>0</v>
      </c>
      <c r="BC172" s="169"/>
      <c r="BD172" s="169"/>
      <c r="BE172" s="169"/>
      <c r="BF172" s="169"/>
    </row>
    <row r="173" spans="1:58" ht="61.8" customHeight="1" outlineLevel="2">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505650500</v>
      </c>
      <c r="AD173" s="129"/>
      <c r="AE173" s="127">
        <f>0</f>
        <v>0</v>
      </c>
      <c r="AF173" s="127">
        <f t="shared" si="111"/>
        <v>505650500</v>
      </c>
      <c r="AG173" s="126"/>
      <c r="AH173" s="126"/>
      <c r="AI173" s="126"/>
      <c r="AJ173" s="130"/>
      <c r="AK173" s="130"/>
      <c r="AL173" s="130"/>
      <c r="AM173" s="127">
        <f>AG173*'1. Standard_Cost'!$B$27+'Incremental_Cost Year 8'!AH173*'1. Standard_Cost'!$C$27+'Incremental_Cost Year 8'!AI173*'1. Standard_Cost'!$D$27+'Incremental_Cost Year 8'!AJ173+'Incremental_Cost Year 8'!AL173+AK173</f>
        <v>0</v>
      </c>
      <c r="AN173" s="127">
        <f>AM173*'1. Standard_Cost'!$C$31</f>
        <v>0</v>
      </c>
      <c r="AO173" s="130"/>
      <c r="AP173" s="256"/>
      <c r="AQ173" s="171">
        <f t="shared" si="112"/>
        <v>58414885.200000003</v>
      </c>
      <c r="AR173" s="171">
        <f t="shared" si="113"/>
        <v>505650500</v>
      </c>
      <c r="AS173" s="171">
        <f t="shared" si="114"/>
        <v>0</v>
      </c>
      <c r="AT173" s="171">
        <f t="shared" si="115"/>
        <v>564065385.20000005</v>
      </c>
      <c r="AU173" s="250">
        <v>564065385.20000005</v>
      </c>
      <c r="AV173" s="250"/>
      <c r="AW173" s="250"/>
      <c r="AX173" s="250"/>
      <c r="AY173" s="250"/>
      <c r="AZ173" s="250"/>
      <c r="BA173" s="250"/>
      <c r="BB173" s="251">
        <f t="shared" si="116"/>
        <v>0</v>
      </c>
      <c r="BC173" s="169"/>
      <c r="BD173" s="169"/>
      <c r="BE173" s="169"/>
      <c r="BF173" s="169"/>
    </row>
    <row r="174" spans="1:58" ht="61.8" customHeight="1" outlineLevel="2">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1"/>
        <v>0</v>
      </c>
      <c r="AG174" s="126"/>
      <c r="AH174" s="126"/>
      <c r="AI174" s="126"/>
      <c r="AJ174" s="130"/>
      <c r="AK174" s="130"/>
      <c r="AL174" s="130"/>
      <c r="AM174" s="127">
        <f>AG174*'1. Standard_Cost'!$B$27+'Incremental_Cost Year 8'!AH174*'1. Standard_Cost'!$C$27+'Incremental_Cost Year 8'!AI174*'1. Standard_Cost'!$D$27+'Incremental_Cost Year 8'!AJ174+'Incremental_Cost Year 8'!AL174+AK174</f>
        <v>0</v>
      </c>
      <c r="AN174" s="127">
        <f>AM174*'1. Standard_Cost'!$C$31</f>
        <v>0</v>
      </c>
      <c r="AO174" s="130"/>
      <c r="AP174" s="256"/>
      <c r="AQ174" s="171">
        <f t="shared" si="112"/>
        <v>0</v>
      </c>
      <c r="AR174" s="171">
        <f t="shared" si="113"/>
        <v>0</v>
      </c>
      <c r="AS174" s="171">
        <f t="shared" si="114"/>
        <v>0</v>
      </c>
      <c r="AT174" s="171">
        <f t="shared" si="115"/>
        <v>0</v>
      </c>
      <c r="AU174" s="250"/>
      <c r="AV174" s="250"/>
      <c r="AW174" s="250"/>
      <c r="AX174" s="250"/>
      <c r="AY174" s="250"/>
      <c r="AZ174" s="250"/>
      <c r="BA174" s="250"/>
      <c r="BB174" s="251">
        <f t="shared" si="116"/>
        <v>0</v>
      </c>
      <c r="BC174" s="169"/>
      <c r="BD174" s="169"/>
      <c r="BE174" s="169"/>
      <c r="BF174" s="169"/>
    </row>
    <row r="175" spans="1:58" ht="61.8" customHeight="1" outlineLevel="2">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1"/>
        <v>0</v>
      </c>
      <c r="AG175" s="126"/>
      <c r="AH175" s="126"/>
      <c r="AI175" s="126"/>
      <c r="AJ175" s="130"/>
      <c r="AK175" s="130"/>
      <c r="AL175" s="130"/>
      <c r="AM175" s="127">
        <f>AG175*'1. Standard_Cost'!$B$27+'Incremental_Cost Year 8'!AH175*'1. Standard_Cost'!$C$27+'Incremental_Cost Year 8'!AI175*'1. Standard_Cost'!$D$27+'Incremental_Cost Year 8'!AJ175+'Incremental_Cost Year 8'!AL175+AK175</f>
        <v>0</v>
      </c>
      <c r="AN175" s="127">
        <f>AM175*'1. Standard_Cost'!$C$31</f>
        <v>0</v>
      </c>
      <c r="AO175" s="130"/>
      <c r="AP175" s="256"/>
      <c r="AQ175" s="171">
        <f t="shared" si="112"/>
        <v>0</v>
      </c>
      <c r="AR175" s="171">
        <f t="shared" si="113"/>
        <v>0</v>
      </c>
      <c r="AS175" s="171">
        <f t="shared" si="114"/>
        <v>0</v>
      </c>
      <c r="AT175" s="171">
        <f t="shared" si="115"/>
        <v>0</v>
      </c>
      <c r="AU175" s="250"/>
      <c r="AV175" s="250"/>
      <c r="AW175" s="250"/>
      <c r="AX175" s="250"/>
      <c r="AY175" s="250"/>
      <c r="AZ175" s="250"/>
      <c r="BA175" s="250"/>
      <c r="BB175" s="251">
        <f t="shared" si="116"/>
        <v>0</v>
      </c>
      <c r="BC175" s="169"/>
      <c r="BD175" s="169"/>
      <c r="BE175" s="169"/>
      <c r="BF175" s="169"/>
    </row>
    <row r="176" spans="1:58" ht="61.8" customHeight="1" outlineLevel="2">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1"/>
        <v>168906</v>
      </c>
      <c r="AG176" s="126"/>
      <c r="AH176" s="126"/>
      <c r="AI176" s="126"/>
      <c r="AJ176" s="130"/>
      <c r="AK176" s="130"/>
      <c r="AL176" s="130"/>
      <c r="AM176" s="127">
        <f>AG176*'1. Standard_Cost'!$B$27+'Incremental_Cost Year 8'!AH176*'1. Standard_Cost'!$C$27+'Incremental_Cost Year 8'!AI176*'1. Standard_Cost'!$D$27+'Incremental_Cost Year 8'!AJ176+'Incremental_Cost Year 8'!AL176+AK176</f>
        <v>0</v>
      </c>
      <c r="AN176" s="127">
        <f>AM176*'1. Standard_Cost'!$C$31</f>
        <v>0</v>
      </c>
      <c r="AO176" s="130"/>
      <c r="AP176" s="256"/>
      <c r="AQ176" s="171">
        <f t="shared" si="112"/>
        <v>1172951.7</v>
      </c>
      <c r="AR176" s="171">
        <f t="shared" si="113"/>
        <v>168906</v>
      </c>
      <c r="AS176" s="171">
        <f t="shared" si="114"/>
        <v>0</v>
      </c>
      <c r="AT176" s="171">
        <f t="shared" si="115"/>
        <v>1341857.7</v>
      </c>
      <c r="AU176" s="250">
        <v>1341858</v>
      </c>
      <c r="AV176" s="250"/>
      <c r="AW176" s="250"/>
      <c r="AX176" s="250"/>
      <c r="AY176" s="250"/>
      <c r="AZ176" s="250"/>
      <c r="BA176" s="250"/>
      <c r="BB176" s="251">
        <f t="shared" si="116"/>
        <v>0.30000000004656613</v>
      </c>
      <c r="BC176" s="169"/>
      <c r="BD176" s="169"/>
      <c r="BE176" s="169"/>
      <c r="BF176" s="169"/>
    </row>
    <row r="177" spans="1:58" ht="61.8" customHeight="1" outlineLevel="2">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1"/>
        <v>20000000</v>
      </c>
      <c r="AG177" s="126"/>
      <c r="AH177" s="126"/>
      <c r="AI177" s="126"/>
      <c r="AJ177" s="130"/>
      <c r="AK177" s="130"/>
      <c r="AL177" s="130"/>
      <c r="AM177" s="127">
        <f>AG177*'1. Standard_Cost'!$B$27+'Incremental_Cost Year 8'!AH177*'1. Standard_Cost'!$C$27+'Incremental_Cost Year 8'!AI177*'1. Standard_Cost'!$D$27+'Incremental_Cost Year 8'!AJ177+'Incremental_Cost Year 8'!AL177+AK177</f>
        <v>0</v>
      </c>
      <c r="AN177" s="127">
        <f>AM177*'1. Standard_Cost'!$C$31</f>
        <v>0</v>
      </c>
      <c r="AO177" s="130"/>
      <c r="AP177" s="256"/>
      <c r="AQ177" s="171">
        <f t="shared" si="112"/>
        <v>0</v>
      </c>
      <c r="AR177" s="171">
        <f t="shared" si="113"/>
        <v>20000000</v>
      </c>
      <c r="AS177" s="171">
        <f t="shared" si="114"/>
        <v>0</v>
      </c>
      <c r="AT177" s="171">
        <f t="shared" si="115"/>
        <v>20000000</v>
      </c>
      <c r="AU177" s="250">
        <v>20000000</v>
      </c>
      <c r="AV177" s="250"/>
      <c r="AW177" s="250"/>
      <c r="AX177" s="250"/>
      <c r="AY177" s="250"/>
      <c r="AZ177" s="250"/>
      <c r="BA177" s="250"/>
      <c r="BB177" s="251">
        <f t="shared" si="116"/>
        <v>0</v>
      </c>
      <c r="BC177" s="169"/>
      <c r="BD177" s="169"/>
      <c r="BE177" s="169"/>
      <c r="BF177" s="169"/>
    </row>
    <row r="178" spans="1:58" ht="61.8" customHeight="1" outlineLevel="2">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4582014255</v>
      </c>
      <c r="AD178" s="127">
        <f>SUM(AD169:AD177)</f>
        <v>0</v>
      </c>
      <c r="AE178" s="127">
        <f>SUM(AE169:AE177)</f>
        <v>28151</v>
      </c>
      <c r="AF178" s="127">
        <f>SUM(AF169:AF177)</f>
        <v>4582042406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4582042406</v>
      </c>
      <c r="AS178" s="175">
        <f>SUM(AS169:AS177)</f>
        <v>0</v>
      </c>
      <c r="AT178" s="175">
        <f>SUM(AT169:AT177)</f>
        <v>4641630242.8999996</v>
      </c>
      <c r="AU178" s="175">
        <f t="shared" ref="AU178:BA178" si="117">SUM(AU169:AU177)</f>
        <v>4641630243.1999998</v>
      </c>
      <c r="AV178" s="175">
        <f t="shared" si="117"/>
        <v>0</v>
      </c>
      <c r="AW178" s="175">
        <f t="shared" si="117"/>
        <v>0</v>
      </c>
      <c r="AX178" s="175">
        <f t="shared" si="117"/>
        <v>0</v>
      </c>
      <c r="AY178" s="175">
        <f t="shared" si="117"/>
        <v>0</v>
      </c>
      <c r="AZ178" s="175">
        <f t="shared" si="117"/>
        <v>0</v>
      </c>
      <c r="BA178" s="175">
        <f t="shared" si="117"/>
        <v>0</v>
      </c>
      <c r="BB178" s="175">
        <f>SUM(BB169:BB177)</f>
        <v>0.30000000004656613</v>
      </c>
      <c r="BC178" s="169"/>
      <c r="BD178" s="169"/>
      <c r="BE178" s="169"/>
      <c r="BF178" s="169"/>
    </row>
    <row r="179" spans="1:58" ht="61.8" customHeight="1" outlineLevel="2">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8'!AH179*'1. Standard_Cost'!$C$27+'Incremental_Cost Year 8'!AI179*'1. Standard_Cost'!$D$27+'Incremental_Cost Year 8'!AJ179+'Incremental_Cost Year 8'!AL179+AK179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8">SUM(AU179:BA179)-AT179</f>
        <v>0</v>
      </c>
      <c r="BC179" s="169"/>
      <c r="BD179" s="169"/>
      <c r="BE179" s="169"/>
      <c r="BF179" s="169"/>
    </row>
    <row r="180" spans="1:58" ht="61.8" customHeight="1" outlineLevel="2">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8'!AH180*'1. Standard_Cost'!$C$27+'Incremental_Cost Year 8'!AI180*'1. Standard_Cost'!$D$27+'Incremental_Cost Year 8'!AJ180+'Incremental_Cost Year 8'!AL180+AK180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8"/>
        <v>0</v>
      </c>
      <c r="BC180" s="169"/>
      <c r="BD180" s="169"/>
      <c r="BE180" s="169"/>
      <c r="BF180" s="169"/>
    </row>
    <row r="181" spans="1:58" ht="61.8" customHeight="1" outlineLevel="2">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9">SUM(AU179:AU180)</f>
        <v>0</v>
      </c>
      <c r="AV181" s="175">
        <f t="shared" si="119"/>
        <v>0</v>
      </c>
      <c r="AW181" s="175">
        <f t="shared" si="119"/>
        <v>0</v>
      </c>
      <c r="AX181" s="175">
        <f t="shared" si="119"/>
        <v>0</v>
      </c>
      <c r="AY181" s="175">
        <f t="shared" si="119"/>
        <v>0</v>
      </c>
      <c r="AZ181" s="175">
        <f t="shared" si="119"/>
        <v>0</v>
      </c>
      <c r="BA181" s="175">
        <f t="shared" si="119"/>
        <v>0</v>
      </c>
      <c r="BB181" s="175">
        <f t="shared" si="119"/>
        <v>0</v>
      </c>
      <c r="BC181" s="169"/>
      <c r="BD181" s="169"/>
      <c r="BE181" s="169"/>
      <c r="BF181" s="169"/>
    </row>
    <row r="182" spans="1:58" ht="61.8" customHeight="1" outlineLevel="2">
      <c r="A182" s="143"/>
      <c r="B182" s="290"/>
      <c r="C182" s="381" t="s">
        <v>237</v>
      </c>
      <c r="D182" s="381"/>
      <c r="E182" s="38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9808166000</v>
      </c>
      <c r="AD182" s="258">
        <f>AD190+AD193+AD196</f>
        <v>0</v>
      </c>
      <c r="AE182" s="258">
        <f>AE190+AE193+AE196</f>
        <v>1960025000</v>
      </c>
      <c r="AF182" s="258">
        <f>AF190+AF193+AF196</f>
        <v>11768191000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11768191000</v>
      </c>
      <c r="AS182" s="261">
        <f>AS190+AS193+AS196</f>
        <v>0</v>
      </c>
      <c r="AT182" s="261">
        <f>AT190+AT193+AT196</f>
        <v>24095765508.099998</v>
      </c>
      <c r="AU182" s="261">
        <f t="shared" ref="AU182:BA182" si="120">AU190+AU193+AU196</f>
        <v>22295765508</v>
      </c>
      <c r="AV182" s="261">
        <f t="shared" si="120"/>
        <v>0</v>
      </c>
      <c r="AW182" s="261">
        <f t="shared" si="120"/>
        <v>0</v>
      </c>
      <c r="AX182" s="261">
        <f t="shared" si="120"/>
        <v>0</v>
      </c>
      <c r="AY182" s="261">
        <f t="shared" si="120"/>
        <v>0</v>
      </c>
      <c r="AZ182" s="261">
        <f t="shared" si="120"/>
        <v>0</v>
      </c>
      <c r="BA182" s="261">
        <f t="shared" si="120"/>
        <v>0</v>
      </c>
      <c r="BB182" s="261">
        <f>BB190+BB193+BB196</f>
        <v>-1800000000.0999999</v>
      </c>
      <c r="BC182" s="184"/>
      <c r="BD182" s="184"/>
      <c r="BE182" s="184"/>
      <c r="BF182" s="184"/>
    </row>
    <row r="183" spans="1:58" ht="61.8" customHeight="1" outlineLevel="2">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9800000000</v>
      </c>
      <c r="AD183" s="129"/>
      <c r="AE183" s="127">
        <f>SUM(AD183,AC183,AB183,Y183,U183,T183,S183,R183)*'1. Standard_Cost'!$B$31</f>
        <v>1960000000</v>
      </c>
      <c r="AF183" s="127">
        <f t="shared" ref="AF183:AF189" si="121">SUM(AE183,AD183,AC183,AB183,Y183,U183,T183,S183,R183)</f>
        <v>11760000000</v>
      </c>
      <c r="AG183" s="126"/>
      <c r="AH183" s="126"/>
      <c r="AI183" s="126"/>
      <c r="AJ183" s="130"/>
      <c r="AK183" s="130"/>
      <c r="AL183" s="130"/>
      <c r="AM183" s="127">
        <f>AG183*'1. Standard_Cost'!$B$27+'Incremental_Cost Year 8'!AH183*'1. Standard_Cost'!$C$27+'Incremental_Cost Year 8'!AI183*'1. Standard_Cost'!$D$27+'Incremental_Cost Year 8'!AJ183+'Incremental_Cost Year 8'!AL183+AK183</f>
        <v>0</v>
      </c>
      <c r="AN183" s="127">
        <f>AM183*'1. Standard_Cost'!$C$31</f>
        <v>0</v>
      </c>
      <c r="AO183" s="130"/>
      <c r="AP183" s="256"/>
      <c r="AQ183" s="171">
        <f t="shared" ref="AQ183:AQ189" si="122">L183+M183</f>
        <v>12305615886</v>
      </c>
      <c r="AR183" s="171">
        <f t="shared" ref="AR183:AR189" si="123">AF183</f>
        <v>11760000000</v>
      </c>
      <c r="AS183" s="171">
        <f t="shared" ref="AS183:AS189" si="124">AM183+AN183</f>
        <v>0</v>
      </c>
      <c r="AT183" s="171">
        <f t="shared" ref="AT183:AT189" si="125">SUM(AQ183,AR183,AS183)</f>
        <v>24065615886</v>
      </c>
      <c r="AU183" s="250">
        <v>22265615886</v>
      </c>
      <c r="AV183" s="250"/>
      <c r="AW183" s="250"/>
      <c r="AX183" s="250"/>
      <c r="AY183" s="250"/>
      <c r="AZ183" s="250"/>
      <c r="BA183" s="250"/>
      <c r="BB183" s="251">
        <f t="shared" ref="BB183:BB189" si="126">SUM(AU183:BA183)-AT183</f>
        <v>-1800000000</v>
      </c>
      <c r="BC183" s="169"/>
      <c r="BD183" s="169"/>
      <c r="BE183" s="169"/>
      <c r="BF183" s="169"/>
    </row>
    <row r="184" spans="1:58" ht="61.8" customHeight="1" outlineLevel="2">
      <c r="A184" s="115"/>
      <c r="B184" s="200"/>
      <c r="C184" s="330"/>
      <c r="D184" s="343"/>
      <c r="E184" s="328"/>
      <c r="F184" s="328"/>
      <c r="G184" s="328"/>
      <c r="H184" s="213" t="s">
        <v>543</v>
      </c>
      <c r="I184" s="374"/>
      <c r="J184" s="375"/>
      <c r="K184" s="375"/>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1"/>
        <v>0</v>
      </c>
      <c r="AG184" s="126"/>
      <c r="AH184" s="126"/>
      <c r="AI184" s="126"/>
      <c r="AJ184" s="130"/>
      <c r="AK184" s="130"/>
      <c r="AL184" s="130"/>
      <c r="AM184" s="127">
        <f>AG184*'1. Standard_Cost'!$B$27+'Incremental_Cost Year 8'!AH184*'1. Standard_Cost'!$C$27+'Incremental_Cost Year 8'!AI184*'1. Standard_Cost'!$D$27+'Incremental_Cost Year 8'!AJ184+'Incremental_Cost Year 8'!AL184+AK184</f>
        <v>0</v>
      </c>
      <c r="AN184" s="127">
        <f>AM184*'1. Standard_Cost'!$C$31</f>
        <v>0</v>
      </c>
      <c r="AO184" s="130"/>
      <c r="AP184" s="256"/>
      <c r="AQ184" s="171">
        <f t="shared" si="122"/>
        <v>0</v>
      </c>
      <c r="AR184" s="171">
        <f t="shared" si="123"/>
        <v>0</v>
      </c>
      <c r="AS184" s="171">
        <f t="shared" si="124"/>
        <v>0</v>
      </c>
      <c r="AT184" s="171">
        <f t="shared" si="125"/>
        <v>0</v>
      </c>
      <c r="AU184" s="250"/>
      <c r="AV184" s="250"/>
      <c r="AW184" s="250"/>
      <c r="AX184" s="250"/>
      <c r="AY184" s="250"/>
      <c r="AZ184" s="250"/>
      <c r="BA184" s="250"/>
      <c r="BB184" s="251">
        <f t="shared" si="126"/>
        <v>0</v>
      </c>
      <c r="BC184" s="169"/>
      <c r="BD184" s="169"/>
      <c r="BE184" s="169"/>
      <c r="BF184" s="169"/>
    </row>
    <row r="185" spans="1:58" ht="61.8" customHeight="1" outlineLevel="2">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1"/>
        <v>0</v>
      </c>
      <c r="AG185" s="126"/>
      <c r="AH185" s="126"/>
      <c r="AI185" s="126"/>
      <c r="AJ185" s="130"/>
      <c r="AK185" s="130"/>
      <c r="AL185" s="130"/>
      <c r="AM185" s="127">
        <f>AG185*'1. Standard_Cost'!$B$27+'Incremental_Cost Year 8'!AH185*'1. Standard_Cost'!$C$27+'Incremental_Cost Year 8'!AI185*'1. Standard_Cost'!$D$27+'Incremental_Cost Year 8'!AJ185+'Incremental_Cost Year 8'!AL185+AK185</f>
        <v>0</v>
      </c>
      <c r="AN185" s="127">
        <f>AM185*'1. Standard_Cost'!$C$31</f>
        <v>0</v>
      </c>
      <c r="AO185" s="130"/>
      <c r="AP185" s="256"/>
      <c r="AQ185" s="171">
        <f t="shared" si="122"/>
        <v>0</v>
      </c>
      <c r="AR185" s="171">
        <f t="shared" si="123"/>
        <v>0</v>
      </c>
      <c r="AS185" s="171">
        <f t="shared" si="124"/>
        <v>0</v>
      </c>
      <c r="AT185" s="171">
        <f t="shared" si="125"/>
        <v>0</v>
      </c>
      <c r="AU185" s="250"/>
      <c r="AV185" s="250"/>
      <c r="AW185" s="250"/>
      <c r="AX185" s="250"/>
      <c r="AY185" s="250"/>
      <c r="AZ185" s="250"/>
      <c r="BA185" s="250"/>
      <c r="BB185" s="251">
        <f t="shared" si="126"/>
        <v>0</v>
      </c>
      <c r="BC185" s="169"/>
      <c r="BD185" s="169"/>
      <c r="BE185" s="169"/>
      <c r="BF185" s="169"/>
    </row>
    <row r="186" spans="1:58" ht="61.8" customHeight="1" outlineLevel="2">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1"/>
        <v>0</v>
      </c>
      <c r="AG186" s="126"/>
      <c r="AH186" s="126"/>
      <c r="AI186" s="126"/>
      <c r="AJ186" s="130"/>
      <c r="AK186" s="130"/>
      <c r="AL186" s="130"/>
      <c r="AM186" s="127">
        <f>AG186*'1. Standard_Cost'!$B$27+'Incremental_Cost Year 8'!AH186*'1. Standard_Cost'!$C$27+'Incremental_Cost Year 8'!AI186*'1. Standard_Cost'!$D$27+'Incremental_Cost Year 8'!AJ186+'Incremental_Cost Year 8'!AL186+AK186</f>
        <v>0</v>
      </c>
      <c r="AN186" s="127">
        <f>AM186*'1. Standard_Cost'!$C$31</f>
        <v>0</v>
      </c>
      <c r="AO186" s="130"/>
      <c r="AP186" s="256"/>
      <c r="AQ186" s="171">
        <f t="shared" si="122"/>
        <v>0</v>
      </c>
      <c r="AR186" s="171">
        <f t="shared" si="123"/>
        <v>0</v>
      </c>
      <c r="AS186" s="171">
        <f t="shared" si="124"/>
        <v>0</v>
      </c>
      <c r="AT186" s="171">
        <f t="shared" si="125"/>
        <v>0</v>
      </c>
      <c r="AU186" s="250"/>
      <c r="AV186" s="250"/>
      <c r="AW186" s="250"/>
      <c r="AX186" s="250"/>
      <c r="AY186" s="250"/>
      <c r="AZ186" s="250"/>
      <c r="BA186" s="250"/>
      <c r="BB186" s="251">
        <f t="shared" si="126"/>
        <v>0</v>
      </c>
      <c r="BC186" s="169"/>
      <c r="BD186" s="169"/>
      <c r="BE186" s="169"/>
      <c r="BF186" s="169"/>
    </row>
    <row r="187" spans="1:58" ht="61.8" customHeight="1" outlineLevel="2">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1"/>
        <v>0</v>
      </c>
      <c r="AG187" s="126"/>
      <c r="AH187" s="126"/>
      <c r="AI187" s="126"/>
      <c r="AJ187" s="130"/>
      <c r="AK187" s="130"/>
      <c r="AL187" s="130"/>
      <c r="AM187" s="127">
        <f>AG187*'1. Standard_Cost'!$B$27+'Incremental_Cost Year 8'!AH187*'1. Standard_Cost'!$C$27+'Incremental_Cost Year 8'!AI187*'1. Standard_Cost'!$D$27+'Incremental_Cost Year 8'!AJ187+'Incremental_Cost Year 8'!AL187+AK187</f>
        <v>0</v>
      </c>
      <c r="AN187" s="127">
        <f>AM187*'1. Standard_Cost'!$C$31</f>
        <v>0</v>
      </c>
      <c r="AO187" s="130"/>
      <c r="AP187" s="256"/>
      <c r="AQ187" s="171">
        <f t="shared" si="122"/>
        <v>0</v>
      </c>
      <c r="AR187" s="171">
        <f t="shared" si="123"/>
        <v>0</v>
      </c>
      <c r="AS187" s="171">
        <f t="shared" si="124"/>
        <v>0</v>
      </c>
      <c r="AT187" s="171">
        <f t="shared" si="125"/>
        <v>0</v>
      </c>
      <c r="AU187" s="250"/>
      <c r="AV187" s="250"/>
      <c r="AW187" s="250"/>
      <c r="AX187" s="250"/>
      <c r="AY187" s="250"/>
      <c r="AZ187" s="250"/>
      <c r="BA187" s="250"/>
      <c r="BB187" s="251">
        <f t="shared" si="126"/>
        <v>0</v>
      </c>
      <c r="BC187" s="169"/>
      <c r="BD187" s="169"/>
      <c r="BE187" s="169"/>
      <c r="BF187" s="169"/>
    </row>
    <row r="188" spans="1:58" ht="61.8" customHeight="1" outlineLevel="2">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1"/>
        <v>0</v>
      </c>
      <c r="AG188" s="126"/>
      <c r="AH188" s="126"/>
      <c r="AI188" s="126"/>
      <c r="AJ188" s="130"/>
      <c r="AK188" s="130"/>
      <c r="AL188" s="130"/>
      <c r="AM188" s="127">
        <f>AG188*'1. Standard_Cost'!$B$27+'Incremental_Cost Year 8'!AH188*'1. Standard_Cost'!$C$27+'Incremental_Cost Year 8'!AI188*'1. Standard_Cost'!$D$27+'Incremental_Cost Year 8'!AJ188+'Incremental_Cost Year 8'!AL188+AK188</f>
        <v>0</v>
      </c>
      <c r="AN188" s="127">
        <f>AM188*'1. Standard_Cost'!$C$31</f>
        <v>0</v>
      </c>
      <c r="AO188" s="130"/>
      <c r="AP188" s="256"/>
      <c r="AQ188" s="171">
        <f t="shared" si="122"/>
        <v>0</v>
      </c>
      <c r="AR188" s="171">
        <f t="shared" si="123"/>
        <v>0</v>
      </c>
      <c r="AS188" s="171">
        <f t="shared" si="124"/>
        <v>0</v>
      </c>
      <c r="AT188" s="171">
        <f t="shared" si="125"/>
        <v>0</v>
      </c>
      <c r="AU188" s="250"/>
      <c r="AV188" s="250"/>
      <c r="AW188" s="250"/>
      <c r="AX188" s="250"/>
      <c r="AY188" s="250"/>
      <c r="AZ188" s="250"/>
      <c r="BA188" s="250"/>
      <c r="BB188" s="251">
        <f t="shared" si="126"/>
        <v>0</v>
      </c>
      <c r="BC188" s="169"/>
      <c r="BD188" s="169"/>
      <c r="BE188" s="169"/>
      <c r="BF188" s="169"/>
    </row>
    <row r="189" spans="1:58" ht="61.8" customHeight="1" outlineLevel="2">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1"/>
        <v>0</v>
      </c>
      <c r="AG189" s="126"/>
      <c r="AH189" s="126"/>
      <c r="AI189" s="126"/>
      <c r="AJ189" s="130"/>
      <c r="AK189" s="130"/>
      <c r="AL189" s="130"/>
      <c r="AM189" s="127">
        <f>AG189*'1. Standard_Cost'!$B$27+'Incremental_Cost Year 8'!AH189*'1. Standard_Cost'!$C$27+'Incremental_Cost Year 8'!AI189*'1. Standard_Cost'!$D$27+'Incremental_Cost Year 8'!AJ189+'Incremental_Cost Year 8'!AL189+AK189</f>
        <v>0</v>
      </c>
      <c r="AN189" s="127">
        <f>AM189*'1. Standard_Cost'!$C$31</f>
        <v>0</v>
      </c>
      <c r="AO189" s="130"/>
      <c r="AP189" s="256"/>
      <c r="AQ189" s="171">
        <f t="shared" si="122"/>
        <v>0</v>
      </c>
      <c r="AR189" s="171">
        <f t="shared" si="123"/>
        <v>0</v>
      </c>
      <c r="AS189" s="171">
        <f t="shared" si="124"/>
        <v>0</v>
      </c>
      <c r="AT189" s="171">
        <f t="shared" si="125"/>
        <v>0</v>
      </c>
      <c r="AU189" s="250"/>
      <c r="AV189" s="250"/>
      <c r="AW189" s="250"/>
      <c r="AX189" s="250"/>
      <c r="AY189" s="250"/>
      <c r="AZ189" s="250"/>
      <c r="BA189" s="250"/>
      <c r="BB189" s="251">
        <f t="shared" si="126"/>
        <v>0</v>
      </c>
      <c r="BC189" s="169"/>
      <c r="BD189" s="169"/>
      <c r="BE189" s="169"/>
      <c r="BF189" s="169"/>
    </row>
    <row r="190" spans="1:58" ht="61.8" customHeight="1" outlineLevel="2">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9800000000</v>
      </c>
      <c r="AD190" s="127">
        <f>SUM(AD183:AD188)</f>
        <v>0</v>
      </c>
      <c r="AE190" s="127">
        <f>SUM(AE183:AE189)</f>
        <v>1960000000</v>
      </c>
      <c r="AF190" s="127">
        <f>SUM(AF183:AF189)</f>
        <v>11760000000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11760000000</v>
      </c>
      <c r="AS190" s="175">
        <f>SUM(AS183:AS189)</f>
        <v>0</v>
      </c>
      <c r="AT190" s="175">
        <f>SUM(AT183:AT189)</f>
        <v>24065615886</v>
      </c>
      <c r="AU190" s="175">
        <f t="shared" ref="AU190:BA190" si="127">SUM(AU183:AU188)</f>
        <v>22265615886</v>
      </c>
      <c r="AV190" s="175">
        <f t="shared" si="127"/>
        <v>0</v>
      </c>
      <c r="AW190" s="175">
        <f t="shared" si="127"/>
        <v>0</v>
      </c>
      <c r="AX190" s="175">
        <f t="shared" si="127"/>
        <v>0</v>
      </c>
      <c r="AY190" s="175">
        <f t="shared" si="127"/>
        <v>0</v>
      </c>
      <c r="AZ190" s="175">
        <f t="shared" si="127"/>
        <v>0</v>
      </c>
      <c r="BA190" s="175">
        <f t="shared" si="127"/>
        <v>0</v>
      </c>
      <c r="BB190" s="175">
        <f>SUM(BB183:BB189)</f>
        <v>-1800000000</v>
      </c>
      <c r="BC190" s="169"/>
      <c r="BD190" s="169"/>
      <c r="BE190" s="169"/>
      <c r="BF190" s="169"/>
    </row>
    <row r="191" spans="1:58" ht="61.8" customHeight="1" outlineLevel="2">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8041000</v>
      </c>
      <c r="AD191" s="129"/>
      <c r="AE191" s="127">
        <f>0</f>
        <v>0</v>
      </c>
      <c r="AF191" s="127">
        <f>SUM(AE191,AD191,AC191,AB191,Y191,U191,T191,S191,R191)</f>
        <v>8041000</v>
      </c>
      <c r="AG191" s="126"/>
      <c r="AH191" s="126"/>
      <c r="AI191" s="126"/>
      <c r="AJ191" s="130"/>
      <c r="AK191" s="130"/>
      <c r="AL191" s="130"/>
      <c r="AM191" s="127">
        <f>AG191*'1. Standard_Cost'!$B$27+'Incremental_Cost Year 8'!AH191*'1. Standard_Cost'!$C$27+'Incremental_Cost Year 8'!AI191*'1. Standard_Cost'!$D$27+'Incremental_Cost Year 8'!AJ191+'Incremental_Cost Year 8'!AL191+AK191</f>
        <v>0</v>
      </c>
      <c r="AN191" s="127">
        <f>AM191*'1. Standard_Cost'!$C$31</f>
        <v>0</v>
      </c>
      <c r="AO191" s="130"/>
      <c r="AP191" s="256"/>
      <c r="AQ191" s="171">
        <f>L191+M191</f>
        <v>19801656</v>
      </c>
      <c r="AR191" s="171">
        <f>AF191</f>
        <v>8041000</v>
      </c>
      <c r="AS191" s="171">
        <f>AM191+AN191</f>
        <v>0</v>
      </c>
      <c r="AT191" s="171">
        <f>SUM(AQ191,AR191,AS191)</f>
        <v>27842656</v>
      </c>
      <c r="AU191" s="250">
        <v>27842656</v>
      </c>
      <c r="AV191" s="250"/>
      <c r="AW191" s="250"/>
      <c r="AX191" s="250"/>
      <c r="AY191" s="250"/>
      <c r="AZ191" s="250"/>
      <c r="BA191" s="250"/>
      <c r="BB191" s="251">
        <f t="shared" ref="BB191:BB192" si="128">SUM(AU191:BA191)-AT191</f>
        <v>0</v>
      </c>
      <c r="BC191" s="169"/>
      <c r="BD191" s="169"/>
      <c r="BE191" s="169"/>
      <c r="BF191" s="169"/>
    </row>
    <row r="192" spans="1:58" ht="61.8" customHeight="1" outlineLevel="2">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8'!AH192*'1. Standard_Cost'!$C$27+'Incremental_Cost Year 8'!AI192*'1. Standard_Cost'!$D$27+'Incremental_Cost Year 8'!AJ192+'Incremental_Cost Year 8'!AL192+AK192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8"/>
        <v>0</v>
      </c>
      <c r="BC192" s="169"/>
      <c r="BD192" s="169"/>
      <c r="BE192" s="169"/>
      <c r="BF192" s="169"/>
    </row>
    <row r="193" spans="1:58" ht="61.8" customHeight="1" outlineLevel="1">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8091000</v>
      </c>
      <c r="AD193" s="127">
        <f>SUM(AD191:AD192)</f>
        <v>0</v>
      </c>
      <c r="AE193" s="127">
        <f>SUM(AE191:AE192)</f>
        <v>10000</v>
      </c>
      <c r="AF193" s="127">
        <f>SUM(AF191:AF192)</f>
        <v>8101000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8101000</v>
      </c>
      <c r="AS193" s="175">
        <f>SUM(AS191:AS192)</f>
        <v>0</v>
      </c>
      <c r="AT193" s="175">
        <f>SUM(AT191:AT192)</f>
        <v>29317060</v>
      </c>
      <c r="AU193" s="175">
        <f t="shared" ref="AU193:BA193" si="129">SUM(AU191:AU192)</f>
        <v>29317060</v>
      </c>
      <c r="AV193" s="175">
        <f t="shared" si="129"/>
        <v>0</v>
      </c>
      <c r="AW193" s="175">
        <f t="shared" si="129"/>
        <v>0</v>
      </c>
      <c r="AX193" s="175">
        <f t="shared" si="129"/>
        <v>0</v>
      </c>
      <c r="AY193" s="175">
        <f t="shared" si="129"/>
        <v>0</v>
      </c>
      <c r="AZ193" s="175">
        <f t="shared" si="129"/>
        <v>0</v>
      </c>
      <c r="BA193" s="175">
        <f t="shared" si="129"/>
        <v>0</v>
      </c>
      <c r="BB193" s="175">
        <f>SUM(BB191:BB192)</f>
        <v>0</v>
      </c>
      <c r="BC193" s="169"/>
      <c r="BD193" s="169"/>
      <c r="BE193" s="169"/>
      <c r="BF193" s="169"/>
    </row>
    <row r="194" spans="1:58" ht="61.8" customHeight="1" outlineLevel="2">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8'!AH194*'1. Standard_Cost'!$C$27+'Incremental_Cost Year 8'!AI194*'1. Standard_Cost'!$D$27+'Incremental_Cost Year 8'!AJ194+'Incremental_Cost Year 8'!AL194+AK194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0">SUM(AU194:BA194)-AT194</f>
        <v>-9.9999999976716936E-2</v>
      </c>
      <c r="BC194" s="169"/>
      <c r="BD194" s="169"/>
      <c r="BE194" s="169"/>
      <c r="BF194" s="169"/>
    </row>
    <row r="195" spans="1:58" ht="61.8" customHeight="1" outlineLevel="2">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8'!AH195*'1. Standard_Cost'!$C$27+'Incremental_Cost Year 8'!AI195*'1. Standard_Cost'!$D$27+'Incremental_Cost Year 8'!AJ195+'Incremental_Cost Year 8'!AL195+AK195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30"/>
        <v>0</v>
      </c>
      <c r="BC195" s="169"/>
      <c r="BD195" s="169"/>
      <c r="BE195" s="169"/>
      <c r="BF195" s="169"/>
    </row>
    <row r="196" spans="1:58" ht="61.8" customHeight="1" outlineLevel="1">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1">SUM(AU194:AU195)</f>
        <v>832562</v>
      </c>
      <c r="AV196" s="175">
        <f t="shared" si="131"/>
        <v>0</v>
      </c>
      <c r="AW196" s="175">
        <f t="shared" si="131"/>
        <v>0</v>
      </c>
      <c r="AX196" s="175">
        <f t="shared" si="131"/>
        <v>0</v>
      </c>
      <c r="AY196" s="175">
        <f t="shared" si="131"/>
        <v>0</v>
      </c>
      <c r="AZ196" s="175">
        <f t="shared" si="131"/>
        <v>0</v>
      </c>
      <c r="BA196" s="175">
        <f t="shared" si="131"/>
        <v>0</v>
      </c>
      <c r="BB196" s="175">
        <f>SUM(BB194:BB195)</f>
        <v>-9.9999999976716936E-2</v>
      </c>
      <c r="BC196" s="169"/>
      <c r="BD196" s="169"/>
      <c r="BE196" s="169"/>
      <c r="BF196" s="169"/>
    </row>
    <row r="197" spans="1:58" s="170" customFormat="1" ht="61.8" customHeight="1">
      <c r="A197" s="120"/>
      <c r="B197" s="386" t="s">
        <v>243</v>
      </c>
      <c r="C197" s="387"/>
      <c r="D197" s="387"/>
      <c r="E197" s="388"/>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2">SUM(AU198,AU213,AU221,AU226,AU232,AU238)</f>
        <v>2508121669.8000002</v>
      </c>
      <c r="AV197" s="245">
        <f t="shared" si="132"/>
        <v>0</v>
      </c>
      <c r="AW197" s="245">
        <f t="shared" si="132"/>
        <v>0</v>
      </c>
      <c r="AX197" s="245">
        <f t="shared" si="132"/>
        <v>0</v>
      </c>
      <c r="AY197" s="245">
        <f t="shared" si="132"/>
        <v>0</v>
      </c>
      <c r="AZ197" s="245">
        <f t="shared" si="132"/>
        <v>0</v>
      </c>
      <c r="BA197" s="245">
        <f t="shared" si="132"/>
        <v>0</v>
      </c>
      <c r="BB197" s="245">
        <f t="shared" si="132"/>
        <v>-2080800</v>
      </c>
    </row>
    <row r="198" spans="1:58" s="184" customFormat="1" ht="61.8" customHeight="1">
      <c r="A198" s="143"/>
      <c r="B198" s="332"/>
      <c r="C198" s="389" t="s">
        <v>244</v>
      </c>
      <c r="D198" s="389"/>
      <c r="E198" s="390"/>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3">SUM(AU203,AU209,AU212)</f>
        <v>0</v>
      </c>
      <c r="AV198" s="261">
        <f t="shared" si="133"/>
        <v>0</v>
      </c>
      <c r="AW198" s="261">
        <f t="shared" si="133"/>
        <v>0</v>
      </c>
      <c r="AX198" s="261">
        <f t="shared" si="133"/>
        <v>0</v>
      </c>
      <c r="AY198" s="261">
        <f t="shared" si="133"/>
        <v>0</v>
      </c>
      <c r="AZ198" s="261">
        <f t="shared" si="133"/>
        <v>0</v>
      </c>
      <c r="BA198" s="261">
        <f t="shared" si="133"/>
        <v>0</v>
      </c>
      <c r="BB198" s="261">
        <f t="shared" si="133"/>
        <v>-2080800</v>
      </c>
    </row>
    <row r="199" spans="1:58" ht="61.8" customHeight="1" outlineLevel="2">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8'!AH199*'1. Standard_Cost'!$C$27+'Incremental_Cost Year 8'!AI199*'1. Standard_Cost'!$D$27+'Incremental_Cost Year 8'!AJ199+'Incremental_Cost Year 8'!AL199+AK199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4">SUM(AU199:BA199)-AT199</f>
        <v>0</v>
      </c>
      <c r="BC199" s="169"/>
      <c r="BD199" s="169"/>
      <c r="BE199" s="169"/>
      <c r="BF199" s="169"/>
    </row>
    <row r="200" spans="1:58" ht="61.8" customHeight="1" outlineLevel="2">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8'!AH200*'1. Standard_Cost'!$C$27+'Incremental_Cost Year 8'!AI200*'1. Standard_Cost'!$D$27+'Incremental_Cost Year 8'!AJ200+'Incremental_Cost Year 8'!AL200+AK200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4"/>
        <v>-2080800</v>
      </c>
      <c r="BC200" s="169"/>
      <c r="BD200" s="169"/>
      <c r="BE200" s="169"/>
      <c r="BF200" s="169"/>
    </row>
    <row r="201" spans="1:58" ht="61.8" customHeight="1" outlineLevel="2">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8'!AH201*'1. Standard_Cost'!$C$27+'Incremental_Cost Year 8'!AI201*'1. Standard_Cost'!$D$27+'Incremental_Cost Year 8'!AJ201+'Incremental_Cost Year 8'!AL201+AK201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4"/>
        <v>0</v>
      </c>
      <c r="BC201" s="169"/>
      <c r="BD201" s="169"/>
      <c r="BE201" s="169"/>
      <c r="BF201" s="169"/>
    </row>
    <row r="202" spans="1:58" ht="61.8" customHeight="1" outlineLevel="2">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8'!AH202*'1. Standard_Cost'!$C$27+'Incremental_Cost Year 8'!AI202*'1. Standard_Cost'!$D$27+'Incremental_Cost Year 8'!AJ202+'Incremental_Cost Year 8'!AL202+AK202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4"/>
        <v>0</v>
      </c>
      <c r="BC202" s="169"/>
      <c r="BD202" s="169"/>
      <c r="BE202" s="169"/>
      <c r="BF202" s="169"/>
    </row>
    <row r="203" spans="1:58" ht="61.8" customHeight="1" outlineLevel="1">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5">SUM(AU199:AU202)</f>
        <v>0</v>
      </c>
      <c r="AV203" s="175">
        <f t="shared" si="135"/>
        <v>0</v>
      </c>
      <c r="AW203" s="175">
        <f t="shared" si="135"/>
        <v>0</v>
      </c>
      <c r="AX203" s="175">
        <f t="shared" si="135"/>
        <v>0</v>
      </c>
      <c r="AY203" s="175">
        <f t="shared" si="135"/>
        <v>0</v>
      </c>
      <c r="AZ203" s="175">
        <f t="shared" si="135"/>
        <v>0</v>
      </c>
      <c r="BA203" s="175">
        <f t="shared" si="135"/>
        <v>0</v>
      </c>
      <c r="BB203" s="175">
        <f t="shared" si="135"/>
        <v>-2080800</v>
      </c>
      <c r="BC203" s="169"/>
      <c r="BD203" s="169"/>
      <c r="BE203" s="169"/>
      <c r="BF203" s="169"/>
    </row>
    <row r="204" spans="1:58" ht="61.8" customHeight="1" outlineLevel="2">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8'!AH204*'1. Standard_Cost'!$C$27+'Incremental_Cost Year 8'!AI204*'1. Standard_Cost'!$D$27+'Incremental_Cost Year 8'!AJ204+'Incremental_Cost Year 8'!AL204+AK204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6">SUM(AU204:BA204)-AT204</f>
        <v>0</v>
      </c>
      <c r="BC204" s="169"/>
      <c r="BD204" s="169"/>
      <c r="BE204" s="169"/>
      <c r="BF204" s="169"/>
    </row>
    <row r="205" spans="1:58" ht="61.8" customHeight="1" outlineLevel="2">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8'!AH205*'1. Standard_Cost'!$C$27+'Incremental_Cost Year 8'!AI205*'1. Standard_Cost'!$D$27+'Incremental_Cost Year 8'!AJ205+'Incremental_Cost Year 8'!AL205+AK205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6"/>
        <v>0</v>
      </c>
      <c r="BC205" s="169"/>
      <c r="BD205" s="169"/>
      <c r="BE205" s="169"/>
      <c r="BF205" s="169"/>
    </row>
    <row r="206" spans="1:58" ht="61.8" customHeight="1" outlineLevel="2">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8'!AH206*'1. Standard_Cost'!$C$27+'Incremental_Cost Year 8'!AI206*'1. Standard_Cost'!$D$27+'Incremental_Cost Year 8'!AJ206+'Incremental_Cost Year 8'!AL206+AK206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6"/>
        <v>0</v>
      </c>
      <c r="BC206" s="169"/>
      <c r="BD206" s="169"/>
      <c r="BE206" s="169"/>
      <c r="BF206" s="169"/>
    </row>
    <row r="207" spans="1:58" ht="61.8" customHeight="1" outlineLevel="2">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8'!AH207*'1. Standard_Cost'!$C$27+'Incremental_Cost Year 8'!AI207*'1. Standard_Cost'!$D$27+'Incremental_Cost Year 8'!AJ207+'Incremental_Cost Year 8'!AL207+AK207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6"/>
        <v>0</v>
      </c>
      <c r="BC207" s="169"/>
      <c r="BD207" s="169"/>
      <c r="BE207" s="169"/>
      <c r="BF207" s="169"/>
    </row>
    <row r="208" spans="1:58" ht="61.8" customHeight="1" outlineLevel="2">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8'!AH208*'1. Standard_Cost'!$C$27+'Incremental_Cost Year 8'!AI208*'1. Standard_Cost'!$D$27+'Incremental_Cost Year 8'!AJ208+'Incremental_Cost Year 8'!AL208+AK208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6"/>
        <v>0</v>
      </c>
      <c r="BC208" s="169"/>
      <c r="BD208" s="169"/>
      <c r="BE208" s="169"/>
      <c r="BF208" s="169"/>
    </row>
    <row r="209" spans="1:58" ht="61.8" customHeight="1" outlineLevel="1">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7">SUM(R204:R208)</f>
        <v>0</v>
      </c>
      <c r="S209" s="127">
        <f t="shared" si="137"/>
        <v>0</v>
      </c>
      <c r="T209" s="127">
        <f t="shared" si="137"/>
        <v>0</v>
      </c>
      <c r="U209" s="127">
        <f t="shared" si="137"/>
        <v>0</v>
      </c>
      <c r="V209" s="252"/>
      <c r="W209" s="252"/>
      <c r="X209" s="252"/>
      <c r="Y209" s="127">
        <f>SUM(Y204:Y208)</f>
        <v>0</v>
      </c>
      <c r="Z209" s="252"/>
      <c r="AA209" s="252"/>
      <c r="AB209" s="127">
        <f t="shared" ref="AB209:AF209" si="138">SUM(AB204:AB208)</f>
        <v>0</v>
      </c>
      <c r="AC209" s="127">
        <f t="shared" si="138"/>
        <v>0</v>
      </c>
      <c r="AD209" s="127">
        <f t="shared" si="138"/>
        <v>0</v>
      </c>
      <c r="AE209" s="127">
        <f t="shared" si="138"/>
        <v>0</v>
      </c>
      <c r="AF209" s="127">
        <f t="shared" si="138"/>
        <v>0</v>
      </c>
      <c r="AG209" s="252"/>
      <c r="AH209" s="252"/>
      <c r="AI209" s="252"/>
      <c r="AJ209" s="127">
        <f t="shared" ref="AJ209:AN209" si="139">SUM(AJ204:AJ208)</f>
        <v>0</v>
      </c>
      <c r="AK209" s="127">
        <f t="shared" si="139"/>
        <v>0</v>
      </c>
      <c r="AL209" s="127">
        <f t="shared" si="139"/>
        <v>0</v>
      </c>
      <c r="AM209" s="127">
        <f t="shared" si="139"/>
        <v>0</v>
      </c>
      <c r="AN209" s="127">
        <f t="shared" si="139"/>
        <v>0</v>
      </c>
      <c r="AO209" s="253"/>
      <c r="AP209" s="254"/>
      <c r="AQ209" s="127">
        <f t="shared" ref="AQ209:BB209" si="140">SUM(AQ204:AQ208)</f>
        <v>0</v>
      </c>
      <c r="AR209" s="127">
        <f t="shared" si="140"/>
        <v>0</v>
      </c>
      <c r="AS209" s="127">
        <f t="shared" si="140"/>
        <v>0</v>
      </c>
      <c r="AT209" s="127">
        <f t="shared" si="140"/>
        <v>0</v>
      </c>
      <c r="AU209" s="127">
        <f t="shared" si="140"/>
        <v>0</v>
      </c>
      <c r="AV209" s="127">
        <f t="shared" si="140"/>
        <v>0</v>
      </c>
      <c r="AW209" s="127">
        <f t="shared" si="140"/>
        <v>0</v>
      </c>
      <c r="AX209" s="127">
        <f t="shared" si="140"/>
        <v>0</v>
      </c>
      <c r="AY209" s="127">
        <f t="shared" si="140"/>
        <v>0</v>
      </c>
      <c r="AZ209" s="127">
        <f t="shared" si="140"/>
        <v>0</v>
      </c>
      <c r="BA209" s="127">
        <f t="shared" si="140"/>
        <v>0</v>
      </c>
      <c r="BB209" s="127">
        <f t="shared" si="140"/>
        <v>0</v>
      </c>
      <c r="BC209" s="169"/>
      <c r="BD209" s="169"/>
      <c r="BE209" s="169"/>
      <c r="BF209" s="169"/>
    </row>
    <row r="210" spans="1:58" ht="61.8" customHeight="1" outlineLevel="2">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8'!AH210*'1. Standard_Cost'!$C$27+'Incremental_Cost Year 8'!AI210*'1. Standard_Cost'!$D$27+'Incremental_Cost Year 8'!AJ210+'Incremental_Cost Year 8'!AL210+AK210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1">SUM(AU210:BA210)-AT210</f>
        <v>0</v>
      </c>
      <c r="BC210" s="169"/>
      <c r="BD210" s="169"/>
      <c r="BE210" s="169"/>
      <c r="BF210" s="169"/>
    </row>
    <row r="211" spans="1:58" ht="61.8" customHeight="1" outlineLevel="2">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8'!AH211*'1. Standard_Cost'!$C$27+'Incremental_Cost Year 8'!AI211*'1. Standard_Cost'!$D$27+'Incremental_Cost Year 8'!AJ211+'Incremental_Cost Year 8'!AL211+AK211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1"/>
        <v>0</v>
      </c>
      <c r="BC211" s="169"/>
      <c r="BD211" s="169"/>
      <c r="BE211" s="169"/>
      <c r="BF211" s="169"/>
    </row>
    <row r="212" spans="1:58" ht="61.8" customHeight="1" outlineLevel="1">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2">SUM(AU210:AU211)</f>
        <v>0</v>
      </c>
      <c r="AV212" s="175">
        <f t="shared" si="142"/>
        <v>0</v>
      </c>
      <c r="AW212" s="175">
        <f t="shared" si="142"/>
        <v>0</v>
      </c>
      <c r="AX212" s="175">
        <f t="shared" si="142"/>
        <v>0</v>
      </c>
      <c r="AY212" s="175">
        <f t="shared" si="142"/>
        <v>0</v>
      </c>
      <c r="AZ212" s="175">
        <f t="shared" si="142"/>
        <v>0</v>
      </c>
      <c r="BA212" s="175">
        <f t="shared" si="142"/>
        <v>0</v>
      </c>
      <c r="BB212" s="175">
        <f t="shared" si="142"/>
        <v>0</v>
      </c>
      <c r="BC212" s="169"/>
      <c r="BD212" s="169"/>
      <c r="BE212" s="169"/>
      <c r="BF212" s="169"/>
    </row>
    <row r="213" spans="1:58" s="184" customFormat="1" ht="61.8" customHeight="1">
      <c r="A213" s="143"/>
      <c r="B213" s="332"/>
      <c r="C213" s="389" t="s">
        <v>249</v>
      </c>
      <c r="D213" s="389"/>
      <c r="E213" s="390"/>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3">SUM(AU220)</f>
        <v>2425319921.7428575</v>
      </c>
      <c r="AV213" s="261">
        <f t="shared" si="143"/>
        <v>0</v>
      </c>
      <c r="AW213" s="261">
        <f t="shared" si="143"/>
        <v>0</v>
      </c>
      <c r="AX213" s="261">
        <f t="shared" si="143"/>
        <v>0</v>
      </c>
      <c r="AY213" s="261">
        <f t="shared" si="143"/>
        <v>0</v>
      </c>
      <c r="AZ213" s="261">
        <f t="shared" si="143"/>
        <v>0</v>
      </c>
      <c r="BA213" s="261">
        <f t="shared" si="143"/>
        <v>0</v>
      </c>
      <c r="BB213" s="261">
        <f t="shared" si="143"/>
        <v>0</v>
      </c>
    </row>
    <row r="214" spans="1:58" ht="61.8" customHeight="1" outlineLevel="2">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4">SUM(AE214,AD214,AC214,AB214,Y214,U214,T214,S214,R214)</f>
        <v>0</v>
      </c>
      <c r="AG214" s="126"/>
      <c r="AH214" s="126"/>
      <c r="AI214" s="126"/>
      <c r="AJ214" s="130"/>
      <c r="AK214" s="130"/>
      <c r="AL214" s="130"/>
      <c r="AM214" s="127">
        <f>AG214*'1. Standard_Cost'!$B$27+'Incremental_Cost Year 8'!AH214*'1. Standard_Cost'!$C$27+'Incremental_Cost Year 8'!AI214*'1. Standard_Cost'!$D$27+'Incremental_Cost Year 8'!AJ214+'Incremental_Cost Year 8'!AL214+AK214</f>
        <v>0</v>
      </c>
      <c r="AN214" s="127">
        <f>AM214*'1. Standard_Cost'!$C$31</f>
        <v>0</v>
      </c>
      <c r="AO214" s="130"/>
      <c r="AQ214" s="171">
        <f t="shared" ref="AQ214:AQ219" si="145">L214+M214</f>
        <v>0</v>
      </c>
      <c r="AR214" s="171">
        <f t="shared" ref="AR214:AR219" si="146">AF214</f>
        <v>0</v>
      </c>
      <c r="AS214" s="171">
        <f t="shared" ref="AS214:AS219" si="147">AM214+AN214</f>
        <v>0</v>
      </c>
      <c r="AT214" s="171">
        <f t="shared" ref="AT214:AT219" si="148">SUM(AQ214,AR214,AS214)</f>
        <v>0</v>
      </c>
      <c r="AU214" s="250"/>
      <c r="AV214" s="250"/>
      <c r="AW214" s="250"/>
      <c r="AX214" s="250"/>
      <c r="AY214" s="250"/>
      <c r="AZ214" s="250"/>
      <c r="BA214" s="250"/>
      <c r="BB214" s="251">
        <f t="shared" ref="BB214:BB219" si="149">SUM(AU214:BA214)-AT214</f>
        <v>0</v>
      </c>
      <c r="BC214" s="169"/>
      <c r="BD214" s="169"/>
      <c r="BE214" s="169"/>
      <c r="BF214" s="169"/>
    </row>
    <row r="215" spans="1:58" ht="61.8" customHeight="1" outlineLevel="2">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4"/>
        <v>0</v>
      </c>
      <c r="AG215" s="126"/>
      <c r="AH215" s="126"/>
      <c r="AI215" s="126"/>
      <c r="AJ215" s="130"/>
      <c r="AK215" s="130"/>
      <c r="AL215" s="130"/>
      <c r="AM215" s="127">
        <f>AG215*'1. Standard_Cost'!$B$27+'Incremental_Cost Year 8'!AH215*'1. Standard_Cost'!$C$27+'Incremental_Cost Year 8'!AI215*'1. Standard_Cost'!$D$27+'Incremental_Cost Year 8'!AJ215+'Incremental_Cost Year 8'!AL215+AK215</f>
        <v>0</v>
      </c>
      <c r="AN215" s="127">
        <f>AM215*'1. Standard_Cost'!$C$31</f>
        <v>0</v>
      </c>
      <c r="AO215" s="130"/>
      <c r="AQ215" s="171">
        <f t="shared" si="145"/>
        <v>0</v>
      </c>
      <c r="AR215" s="171">
        <f t="shared" si="146"/>
        <v>0</v>
      </c>
      <c r="AS215" s="171">
        <f t="shared" si="147"/>
        <v>0</v>
      </c>
      <c r="AT215" s="171">
        <f t="shared" si="148"/>
        <v>0</v>
      </c>
      <c r="AU215" s="250">
        <f>AT215</f>
        <v>0</v>
      </c>
      <c r="AV215" s="250"/>
      <c r="AW215" s="250"/>
      <c r="AX215" s="250"/>
      <c r="AY215" s="250"/>
      <c r="AZ215" s="250"/>
      <c r="BA215" s="250"/>
      <c r="BB215" s="251">
        <f t="shared" si="149"/>
        <v>0</v>
      </c>
      <c r="BC215" s="169"/>
      <c r="BD215" s="169"/>
      <c r="BE215" s="169"/>
      <c r="BF215" s="169"/>
    </row>
    <row r="216" spans="1:58" ht="61.8" customHeight="1" outlineLevel="2">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4"/>
        <v>0</v>
      </c>
      <c r="AG216" s="126"/>
      <c r="AH216" s="126"/>
      <c r="AI216" s="126"/>
      <c r="AJ216" s="130"/>
      <c r="AK216" s="130"/>
      <c r="AL216" s="130"/>
      <c r="AM216" s="127">
        <f>AG216*'1. Standard_Cost'!$B$27+'Incremental_Cost Year 8'!AH216*'1. Standard_Cost'!$C$27+'Incremental_Cost Year 8'!AI216*'1. Standard_Cost'!$D$27+'Incremental_Cost Year 8'!AJ216+'Incremental_Cost Year 8'!AL216+AK216</f>
        <v>0</v>
      </c>
      <c r="AN216" s="127">
        <f>AM216*'1. Standard_Cost'!$C$31</f>
        <v>0</v>
      </c>
      <c r="AO216" s="130"/>
      <c r="AQ216" s="171">
        <f t="shared" si="145"/>
        <v>0</v>
      </c>
      <c r="AR216" s="171">
        <f t="shared" si="146"/>
        <v>0</v>
      </c>
      <c r="AS216" s="171">
        <f t="shared" si="147"/>
        <v>0</v>
      </c>
      <c r="AT216" s="171">
        <f t="shared" si="148"/>
        <v>0</v>
      </c>
      <c r="AU216" s="250"/>
      <c r="AV216" s="250"/>
      <c r="AW216" s="250"/>
      <c r="AX216" s="250"/>
      <c r="AY216" s="250"/>
      <c r="AZ216" s="250"/>
      <c r="BA216" s="250"/>
      <c r="BB216" s="251">
        <f t="shared" si="149"/>
        <v>0</v>
      </c>
      <c r="BC216" s="169"/>
      <c r="BD216" s="169"/>
      <c r="BE216" s="169"/>
      <c r="BF216" s="169"/>
    </row>
    <row r="217" spans="1:58" ht="61.8" customHeight="1" outlineLevel="2">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4"/>
        <v>730000000</v>
      </c>
      <c r="AG217" s="126"/>
      <c r="AH217" s="126"/>
      <c r="AI217" s="126"/>
      <c r="AJ217" s="130"/>
      <c r="AK217" s="130"/>
      <c r="AL217" s="130"/>
      <c r="AM217" s="127">
        <f>AG217*'1. Standard_Cost'!$B$27+'Incremental_Cost Year 8'!AH217*'1. Standard_Cost'!$C$27+'Incremental_Cost Year 8'!AI217*'1. Standard_Cost'!$D$27+'Incremental_Cost Year 8'!AJ217+'Incremental_Cost Year 8'!AL217+AK217</f>
        <v>0</v>
      </c>
      <c r="AN217" s="127">
        <f>AM217*'1. Standard_Cost'!$C$31</f>
        <v>0</v>
      </c>
      <c r="AO217" s="130"/>
      <c r="AQ217" s="171">
        <f t="shared" si="145"/>
        <v>828439029.25714278</v>
      </c>
      <c r="AR217" s="171">
        <f t="shared" si="146"/>
        <v>730000000</v>
      </c>
      <c r="AS217" s="171">
        <f t="shared" si="147"/>
        <v>0</v>
      </c>
      <c r="AT217" s="171">
        <f t="shared" si="148"/>
        <v>1558439029.2571428</v>
      </c>
      <c r="AU217" s="250">
        <f>AT217</f>
        <v>1558439029.2571428</v>
      </c>
      <c r="AV217" s="250"/>
      <c r="AW217" s="250"/>
      <c r="AX217" s="250"/>
      <c r="AY217" s="250"/>
      <c r="AZ217" s="250"/>
      <c r="BA217" s="250"/>
      <c r="BB217" s="251">
        <f t="shared" si="149"/>
        <v>0</v>
      </c>
      <c r="BC217" s="169"/>
      <c r="BD217" s="169"/>
      <c r="BE217" s="169"/>
      <c r="BF217" s="169"/>
    </row>
    <row r="218" spans="1:58" ht="61.8" customHeight="1" outlineLevel="2">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4"/>
        <v>660000000</v>
      </c>
      <c r="AG218" s="126"/>
      <c r="AH218" s="126"/>
      <c r="AI218" s="126"/>
      <c r="AJ218" s="130"/>
      <c r="AK218" s="130"/>
      <c r="AL218" s="130"/>
      <c r="AM218" s="127">
        <f>AG218*'1. Standard_Cost'!$B$27+'Incremental_Cost Year 8'!AH218*'1. Standard_Cost'!$C$27+'Incremental_Cost Year 8'!AI218*'1. Standard_Cost'!$D$27+'Incremental_Cost Year 8'!AJ218+'Incremental_Cost Year 8'!AL218+AK218</f>
        <v>0</v>
      </c>
      <c r="AN218" s="127">
        <f>AM218*'1. Standard_Cost'!$C$31</f>
        <v>0</v>
      </c>
      <c r="AO218" s="130"/>
      <c r="AQ218" s="171">
        <f t="shared" si="145"/>
        <v>123662622.08571428</v>
      </c>
      <c r="AR218" s="171">
        <f t="shared" si="146"/>
        <v>660000000</v>
      </c>
      <c r="AS218" s="171">
        <f t="shared" si="147"/>
        <v>0</v>
      </c>
      <c r="AT218" s="171">
        <f t="shared" si="148"/>
        <v>783662622.08571434</v>
      </c>
      <c r="AU218" s="250">
        <f>AT218</f>
        <v>783662622.08571434</v>
      </c>
      <c r="AV218" s="250"/>
      <c r="AW218" s="250"/>
      <c r="AX218" s="250"/>
      <c r="AY218" s="250"/>
      <c r="AZ218" s="250"/>
      <c r="BA218" s="250"/>
      <c r="BB218" s="251">
        <f t="shared" si="149"/>
        <v>0</v>
      </c>
      <c r="BC218" s="169"/>
      <c r="BD218" s="169"/>
      <c r="BE218" s="169"/>
      <c r="BF218" s="169"/>
    </row>
    <row r="219" spans="1:58" ht="61.8" customHeight="1" outlineLevel="2">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4"/>
        <v>52163000</v>
      </c>
      <c r="AG219" s="126"/>
      <c r="AH219" s="126"/>
      <c r="AI219" s="126"/>
      <c r="AJ219" s="130"/>
      <c r="AK219" s="130"/>
      <c r="AL219" s="130"/>
      <c r="AM219" s="127">
        <f>AG219*'1. Standard_Cost'!$B$27+'Incremental_Cost Year 8'!AH219*'1. Standard_Cost'!$C$27+'Incremental_Cost Year 8'!AI219*'1. Standard_Cost'!$D$27+'Incremental_Cost Year 8'!AJ219+'Incremental_Cost Year 8'!AL219+AK219</f>
        <v>0</v>
      </c>
      <c r="AN219" s="127">
        <f>AM219*'1. Standard_Cost'!$C$31</f>
        <v>0</v>
      </c>
      <c r="AO219" s="130"/>
      <c r="AQ219" s="171">
        <f t="shared" si="145"/>
        <v>31055270.399999999</v>
      </c>
      <c r="AR219" s="171">
        <f t="shared" si="146"/>
        <v>52163000</v>
      </c>
      <c r="AS219" s="171">
        <f t="shared" si="147"/>
        <v>0</v>
      </c>
      <c r="AT219" s="171">
        <f t="shared" si="148"/>
        <v>83218270.400000006</v>
      </c>
      <c r="AU219" s="250">
        <f>AT219</f>
        <v>83218270.400000006</v>
      </c>
      <c r="AV219" s="250"/>
      <c r="AW219" s="250"/>
      <c r="AX219" s="250"/>
      <c r="AY219" s="250"/>
      <c r="AZ219" s="250"/>
      <c r="BA219" s="250"/>
      <c r="BB219" s="251">
        <f t="shared" si="149"/>
        <v>0</v>
      </c>
      <c r="BC219" s="169"/>
      <c r="BD219" s="169"/>
      <c r="BE219" s="169"/>
      <c r="BF219" s="169"/>
    </row>
    <row r="220" spans="1:58" ht="61.8" customHeight="1" outlineLevel="1">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50">SUM(AU214:AU219)</f>
        <v>2425319921.7428575</v>
      </c>
      <c r="AV220" s="175">
        <f t="shared" si="150"/>
        <v>0</v>
      </c>
      <c r="AW220" s="175">
        <f t="shared" si="150"/>
        <v>0</v>
      </c>
      <c r="AX220" s="175">
        <f t="shared" si="150"/>
        <v>0</v>
      </c>
      <c r="AY220" s="175">
        <f t="shared" si="150"/>
        <v>0</v>
      </c>
      <c r="AZ220" s="175">
        <f t="shared" si="150"/>
        <v>0</v>
      </c>
      <c r="BA220" s="175">
        <f t="shared" si="150"/>
        <v>0</v>
      </c>
      <c r="BB220" s="175">
        <f t="shared" si="150"/>
        <v>0</v>
      </c>
      <c r="BC220" s="169"/>
      <c r="BD220" s="169"/>
      <c r="BE220" s="169"/>
      <c r="BF220" s="169"/>
    </row>
    <row r="221" spans="1:58" s="184" customFormat="1" ht="61.8" customHeight="1">
      <c r="A221" s="143"/>
      <c r="B221" s="332"/>
      <c r="C221" s="389" t="s">
        <v>253</v>
      </c>
      <c r="D221" s="389"/>
      <c r="E221" s="390"/>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1">SUM(AU225)</f>
        <v>0</v>
      </c>
      <c r="AV221" s="261">
        <f t="shared" si="151"/>
        <v>0</v>
      </c>
      <c r="AW221" s="261">
        <f t="shared" si="151"/>
        <v>0</v>
      </c>
      <c r="AX221" s="261">
        <f t="shared" si="151"/>
        <v>0</v>
      </c>
      <c r="AY221" s="261">
        <f t="shared" si="151"/>
        <v>0</v>
      </c>
      <c r="AZ221" s="261">
        <f t="shared" si="151"/>
        <v>0</v>
      </c>
      <c r="BA221" s="261">
        <f t="shared" si="151"/>
        <v>0</v>
      </c>
      <c r="BB221" s="261">
        <f t="shared" si="151"/>
        <v>0</v>
      </c>
    </row>
    <row r="222" spans="1:58" ht="61.8" customHeight="1" outlineLevel="2">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8'!AH222*'1. Standard_Cost'!$C$27+'Incremental_Cost Year 8'!AI222*'1. Standard_Cost'!$D$27+'Incremental_Cost Year 8'!AJ222+'Incremental_Cost Year 8'!AL222+AK222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2">SUM(AU222:BA222)-AT222</f>
        <v>0</v>
      </c>
      <c r="BC222" s="169"/>
      <c r="BD222" s="169"/>
      <c r="BE222" s="169"/>
      <c r="BF222" s="169"/>
    </row>
    <row r="223" spans="1:58" ht="61.8" customHeight="1" outlineLevel="2">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8'!AH223*'1. Standard_Cost'!$C$27+'Incremental_Cost Year 8'!AI223*'1. Standard_Cost'!$D$27+'Incremental_Cost Year 8'!AJ223+'Incremental_Cost Year 8'!AL223+AK223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2"/>
        <v>0</v>
      </c>
      <c r="BC223" s="169"/>
      <c r="BD223" s="169"/>
      <c r="BE223" s="169"/>
      <c r="BF223" s="169"/>
    </row>
    <row r="224" spans="1:58" ht="61.8" customHeight="1" outlineLevel="2">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8'!AH224*'1. Standard_Cost'!$C$27+'Incremental_Cost Year 8'!AI224*'1. Standard_Cost'!$D$27+'Incremental_Cost Year 8'!AJ224+'Incremental_Cost Year 8'!AL224+AK224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2"/>
        <v>0</v>
      </c>
      <c r="BC224" s="169"/>
      <c r="BD224" s="169"/>
      <c r="BE224" s="169"/>
      <c r="BF224" s="169"/>
    </row>
    <row r="225" spans="1:58" ht="61.8" customHeight="1" outlineLevel="1">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3">SUM(AU222:AU224)</f>
        <v>0</v>
      </c>
      <c r="AV225" s="175">
        <f t="shared" si="153"/>
        <v>0</v>
      </c>
      <c r="AW225" s="175">
        <f t="shared" si="153"/>
        <v>0</v>
      </c>
      <c r="AX225" s="175">
        <f t="shared" si="153"/>
        <v>0</v>
      </c>
      <c r="AY225" s="175">
        <f t="shared" si="153"/>
        <v>0</v>
      </c>
      <c r="AZ225" s="175">
        <f t="shared" si="153"/>
        <v>0</v>
      </c>
      <c r="BA225" s="175">
        <f t="shared" si="153"/>
        <v>0</v>
      </c>
      <c r="BB225" s="175">
        <f t="shared" si="153"/>
        <v>0</v>
      </c>
      <c r="BC225" s="169"/>
      <c r="BD225" s="169"/>
      <c r="BE225" s="169"/>
      <c r="BF225" s="169"/>
    </row>
    <row r="226" spans="1:58" s="184" customFormat="1" ht="61.8" customHeight="1">
      <c r="A226" s="143"/>
      <c r="B226" s="332"/>
      <c r="C226" s="389" t="s">
        <v>257</v>
      </c>
      <c r="D226" s="389"/>
      <c r="E226" s="390"/>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4">SUM(AU231)</f>
        <v>82801748.057142854</v>
      </c>
      <c r="AV226" s="261">
        <f t="shared" si="154"/>
        <v>0</v>
      </c>
      <c r="AW226" s="261">
        <f t="shared" si="154"/>
        <v>0</v>
      </c>
      <c r="AX226" s="261">
        <f t="shared" si="154"/>
        <v>0</v>
      </c>
      <c r="AY226" s="261">
        <f t="shared" si="154"/>
        <v>0</v>
      </c>
      <c r="AZ226" s="261">
        <f t="shared" si="154"/>
        <v>0</v>
      </c>
      <c r="BA226" s="261">
        <f t="shared" si="154"/>
        <v>0</v>
      </c>
      <c r="BB226" s="261">
        <f t="shared" si="154"/>
        <v>0</v>
      </c>
    </row>
    <row r="227" spans="1:58" ht="61.8" customHeight="1" outlineLevel="2">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8'!AH227*'1. Standard_Cost'!$C$27+'Incremental_Cost Year 8'!AI227*'1. Standard_Cost'!$D$27+'Incremental_Cost Year 8'!AJ227+'Incremental_Cost Year 8'!AL227+AK227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5">SUM(AU227:BA227)-AT227</f>
        <v>0</v>
      </c>
      <c r="BC227" s="169"/>
      <c r="BD227" s="169"/>
      <c r="BE227" s="169"/>
      <c r="BF227" s="169"/>
    </row>
    <row r="228" spans="1:58" ht="61.8" customHeight="1" outlineLevel="2">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8'!AH228*'1. Standard_Cost'!$C$27+'Incremental_Cost Year 8'!AI228*'1. Standard_Cost'!$D$27+'Incremental_Cost Year 8'!AJ228+'Incremental_Cost Year 8'!AL228+AK228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5"/>
        <v>0</v>
      </c>
      <c r="BC228" s="169"/>
      <c r="BD228" s="169"/>
      <c r="BE228" s="169"/>
      <c r="BF228" s="169"/>
    </row>
    <row r="229" spans="1:58" ht="61.8" customHeight="1" outlineLevel="2">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8'!AH229*'1. Standard_Cost'!$C$27+'Incremental_Cost Year 8'!AI229*'1. Standard_Cost'!$D$27+'Incremental_Cost Year 8'!AJ229+'Incremental_Cost Year 8'!AL229+AK229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5"/>
        <v>0</v>
      </c>
      <c r="BC229" s="169"/>
      <c r="BD229" s="169"/>
      <c r="BE229" s="169"/>
      <c r="BF229" s="169"/>
    </row>
    <row r="230" spans="1:58" ht="61.8" customHeight="1" outlineLevel="2">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8'!AH230*'1. Standard_Cost'!$C$27+'Incremental_Cost Year 8'!AI230*'1. Standard_Cost'!$D$27+'Incremental_Cost Year 8'!AJ230+'Incremental_Cost Year 8'!AL230+AK230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5"/>
        <v>0</v>
      </c>
      <c r="BC230" s="169"/>
      <c r="BD230" s="169"/>
      <c r="BE230" s="169"/>
      <c r="BF230" s="169"/>
    </row>
    <row r="231" spans="1:58" ht="61.8" customHeight="1" outlineLevel="1">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6">SUM(AU227:AU230)</f>
        <v>82801748.057142854</v>
      </c>
      <c r="AV231" s="175">
        <f t="shared" si="156"/>
        <v>0</v>
      </c>
      <c r="AW231" s="175">
        <f t="shared" si="156"/>
        <v>0</v>
      </c>
      <c r="AX231" s="175">
        <f t="shared" si="156"/>
        <v>0</v>
      </c>
      <c r="AY231" s="175">
        <f t="shared" si="156"/>
        <v>0</v>
      </c>
      <c r="AZ231" s="175">
        <f t="shared" si="156"/>
        <v>0</v>
      </c>
      <c r="BA231" s="175">
        <f t="shared" si="156"/>
        <v>0</v>
      </c>
      <c r="BB231" s="175">
        <f t="shared" si="156"/>
        <v>0</v>
      </c>
      <c r="BC231" s="169"/>
      <c r="BD231" s="169"/>
      <c r="BE231" s="169"/>
      <c r="BF231" s="169"/>
    </row>
    <row r="232" spans="1:58" s="184" customFormat="1" ht="61.8" customHeight="1">
      <c r="A232" s="143"/>
      <c r="B232" s="332"/>
      <c r="C232" s="389" t="s">
        <v>261</v>
      </c>
      <c r="D232" s="389"/>
      <c r="E232" s="390"/>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7">SUM(AU237)</f>
        <v>0</v>
      </c>
      <c r="AV232" s="261">
        <f t="shared" si="157"/>
        <v>0</v>
      </c>
      <c r="AW232" s="261">
        <f t="shared" si="157"/>
        <v>0</v>
      </c>
      <c r="AX232" s="261">
        <f t="shared" si="157"/>
        <v>0</v>
      </c>
      <c r="AY232" s="261">
        <f t="shared" si="157"/>
        <v>0</v>
      </c>
      <c r="AZ232" s="261">
        <f t="shared" si="157"/>
        <v>0</v>
      </c>
      <c r="BA232" s="261">
        <f t="shared" si="157"/>
        <v>0</v>
      </c>
      <c r="BB232" s="261">
        <f t="shared" si="157"/>
        <v>0</v>
      </c>
    </row>
    <row r="233" spans="1:58" ht="61.8" customHeight="1" outlineLevel="2">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8'!AH233*'1. Standard_Cost'!$C$27+'Incremental_Cost Year 8'!AI233*'1. Standard_Cost'!$D$27+'Incremental_Cost Year 8'!AJ233+'Incremental_Cost Year 8'!AL233+AK233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8">SUM(AU233:BA233)-AT233</f>
        <v>0</v>
      </c>
      <c r="BC233" s="169"/>
      <c r="BD233" s="169"/>
      <c r="BE233" s="169"/>
      <c r="BF233" s="169"/>
    </row>
    <row r="234" spans="1:58" ht="61.8" customHeight="1" outlineLevel="2">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8'!AH234*'1. Standard_Cost'!$C$27+'Incremental_Cost Year 8'!AI234*'1. Standard_Cost'!$D$27+'Incremental_Cost Year 8'!AJ234+'Incremental_Cost Year 8'!AL234+AK234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8"/>
        <v>0</v>
      </c>
      <c r="BC234" s="169"/>
      <c r="BD234" s="169"/>
      <c r="BE234" s="169"/>
      <c r="BF234" s="169"/>
    </row>
    <row r="235" spans="1:58" ht="61.8" customHeight="1" outlineLevel="2">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8'!AH235*'1. Standard_Cost'!$C$27+'Incremental_Cost Year 8'!AI235*'1. Standard_Cost'!$D$27+'Incremental_Cost Year 8'!AJ235+'Incremental_Cost Year 8'!AL235+AK235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8"/>
        <v>0</v>
      </c>
      <c r="BC235" s="169"/>
      <c r="BD235" s="169"/>
      <c r="BE235" s="169"/>
      <c r="BF235" s="169"/>
    </row>
    <row r="236" spans="1:58" ht="61.8" customHeight="1" outlineLevel="2">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8'!AH236*'1. Standard_Cost'!$C$27+'Incremental_Cost Year 8'!AI236*'1. Standard_Cost'!$D$27+'Incremental_Cost Year 8'!AJ236+'Incremental_Cost Year 8'!AL236+AK236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8"/>
        <v>0</v>
      </c>
      <c r="BC236" s="169"/>
      <c r="BD236" s="169"/>
      <c r="BE236" s="169"/>
      <c r="BF236" s="169"/>
    </row>
    <row r="237" spans="1:58" ht="61.8" customHeight="1" outlineLevel="1">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9">SUM(AU233:AU236)</f>
        <v>0</v>
      </c>
      <c r="AV237" s="175">
        <f t="shared" si="159"/>
        <v>0</v>
      </c>
      <c r="AW237" s="175">
        <f t="shared" si="159"/>
        <v>0</v>
      </c>
      <c r="AX237" s="175">
        <f t="shared" si="159"/>
        <v>0</v>
      </c>
      <c r="AY237" s="175">
        <f t="shared" si="159"/>
        <v>0</v>
      </c>
      <c r="AZ237" s="175">
        <f t="shared" si="159"/>
        <v>0</v>
      </c>
      <c r="BA237" s="175">
        <f t="shared" si="159"/>
        <v>0</v>
      </c>
      <c r="BB237" s="175">
        <f t="shared" si="159"/>
        <v>0</v>
      </c>
      <c r="BC237" s="169"/>
      <c r="BD237" s="169"/>
      <c r="BE237" s="169"/>
      <c r="BF237" s="169"/>
    </row>
    <row r="238" spans="1:58" s="184" customFormat="1" ht="61.8" customHeight="1">
      <c r="A238" s="143"/>
      <c r="B238" s="332"/>
      <c r="C238" s="389" t="s">
        <v>265</v>
      </c>
      <c r="D238" s="389"/>
      <c r="E238" s="390"/>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60">SUM(AU243)</f>
        <v>0</v>
      </c>
      <c r="AV238" s="261">
        <f t="shared" si="160"/>
        <v>0</v>
      </c>
      <c r="AW238" s="261">
        <f t="shared" si="160"/>
        <v>0</v>
      </c>
      <c r="AX238" s="261">
        <f t="shared" si="160"/>
        <v>0</v>
      </c>
      <c r="AY238" s="261">
        <f t="shared" si="160"/>
        <v>0</v>
      </c>
      <c r="AZ238" s="261">
        <f t="shared" si="160"/>
        <v>0</v>
      </c>
      <c r="BA238" s="261">
        <f t="shared" si="160"/>
        <v>0</v>
      </c>
      <c r="BB238" s="261">
        <f t="shared" si="160"/>
        <v>0</v>
      </c>
    </row>
    <row r="239" spans="1:58" ht="61.8" customHeight="1" outlineLevel="2">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8'!AH239*'1. Standard_Cost'!$C$27+'Incremental_Cost Year 8'!AI239*'1. Standard_Cost'!$D$27+'Incremental_Cost Year 8'!AJ239+'Incremental_Cost Year 8'!AL239+AK239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1">SUM(AU239:BA239)-AT239</f>
        <v>0</v>
      </c>
      <c r="BC239" s="169"/>
      <c r="BD239" s="169"/>
      <c r="BE239" s="169"/>
      <c r="BF239" s="169"/>
    </row>
    <row r="240" spans="1:58" ht="61.8" customHeight="1" outlineLevel="2">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8'!AH240*'1. Standard_Cost'!$C$27+'Incremental_Cost Year 8'!AI240*'1. Standard_Cost'!$D$27+'Incremental_Cost Year 8'!AJ240+'Incremental_Cost Year 8'!AL240+AK240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1"/>
        <v>0</v>
      </c>
      <c r="BC240" s="169"/>
      <c r="BD240" s="169"/>
      <c r="BE240" s="169"/>
      <c r="BF240" s="169"/>
    </row>
    <row r="241" spans="1:58" ht="61.8" customHeight="1" outlineLevel="2">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8'!AH241*'1. Standard_Cost'!$C$27+'Incremental_Cost Year 8'!AI241*'1. Standard_Cost'!$D$27+'Incremental_Cost Year 8'!AJ241+'Incremental_Cost Year 8'!AL241+AK241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1"/>
        <v>0</v>
      </c>
      <c r="BC241" s="169"/>
      <c r="BD241" s="169"/>
      <c r="BE241" s="169"/>
      <c r="BF241" s="169"/>
    </row>
    <row r="242" spans="1:58" ht="61.8" customHeight="1" outlineLevel="2">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8'!AH242*'1. Standard_Cost'!$C$27+'Incremental_Cost Year 8'!AI242*'1. Standard_Cost'!$D$27+'Incremental_Cost Year 8'!AJ242+'Incremental_Cost Year 8'!AL242+AK242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1"/>
        <v>0</v>
      </c>
      <c r="BC242" s="169"/>
      <c r="BD242" s="169"/>
      <c r="BE242" s="169"/>
      <c r="BF242" s="169"/>
    </row>
    <row r="243" spans="1:58" ht="61.8" customHeight="1" outlineLevel="1">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2">SUM(AU239:AU242)</f>
        <v>0</v>
      </c>
      <c r="AV243" s="175">
        <f t="shared" si="162"/>
        <v>0</v>
      </c>
      <c r="AW243" s="175">
        <f t="shared" si="162"/>
        <v>0</v>
      </c>
      <c r="AX243" s="175">
        <f t="shared" si="162"/>
        <v>0</v>
      </c>
      <c r="AY243" s="175">
        <f t="shared" si="162"/>
        <v>0</v>
      </c>
      <c r="AZ243" s="175">
        <f t="shared" si="162"/>
        <v>0</v>
      </c>
      <c r="BA243" s="175">
        <f t="shared" si="162"/>
        <v>0</v>
      </c>
      <c r="BB243" s="175">
        <f t="shared" si="162"/>
        <v>0</v>
      </c>
      <c r="BC243" s="169"/>
      <c r="BD243" s="169"/>
      <c r="BE243" s="169"/>
      <c r="BF243" s="169"/>
    </row>
    <row r="244" spans="1:58" ht="61.8" customHeight="1">
      <c r="A244" s="173"/>
      <c r="B244" s="383" t="s">
        <v>316</v>
      </c>
      <c r="C244" s="384"/>
      <c r="D244" s="384"/>
      <c r="E244" s="385"/>
      <c r="F244" s="367"/>
      <c r="G244" s="367"/>
      <c r="H244" s="367" t="s">
        <v>317</v>
      </c>
      <c r="I244" s="245"/>
      <c r="J244" s="245"/>
      <c r="K244" s="245"/>
      <c r="L244" s="245">
        <f>L245+L259+L269+L277+L284</f>
        <v>36019200</v>
      </c>
      <c r="M244" s="245">
        <f>M245+M259+M269+M277+M284</f>
        <v>6015206.4000000004</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3">Y245+Y259+Y269+Y277+Y284</f>
        <v>0</v>
      </c>
      <c r="Z244" s="245">
        <f t="shared" si="163"/>
        <v>0</v>
      </c>
      <c r="AA244" s="245">
        <f t="shared" si="163"/>
        <v>0</v>
      </c>
      <c r="AB244" s="245">
        <f t="shared" si="163"/>
        <v>2014000</v>
      </c>
      <c r="AC244" s="245">
        <f t="shared" si="163"/>
        <v>77641000</v>
      </c>
      <c r="AD244" s="245">
        <f t="shared" si="163"/>
        <v>529894000</v>
      </c>
      <c r="AE244" s="245">
        <f t="shared" si="163"/>
        <v>19811400</v>
      </c>
      <c r="AF244" s="245">
        <f t="shared" si="163"/>
        <v>638160400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42034406.400000006</v>
      </c>
      <c r="AR244" s="245">
        <f t="shared" si="164"/>
        <v>638160400</v>
      </c>
      <c r="AS244" s="245">
        <f t="shared" si="164"/>
        <v>0</v>
      </c>
      <c r="AT244" s="245">
        <f t="shared" si="164"/>
        <v>680194806.39999998</v>
      </c>
      <c r="AU244" s="245">
        <f t="shared" si="164"/>
        <v>67689406</v>
      </c>
      <c r="AV244" s="245">
        <f t="shared" si="164"/>
        <v>0</v>
      </c>
      <c r="AW244" s="245">
        <f t="shared" si="164"/>
        <v>0</v>
      </c>
      <c r="AX244" s="245">
        <f t="shared" si="164"/>
        <v>0</v>
      </c>
      <c r="AY244" s="245">
        <f t="shared" si="164"/>
        <v>0</v>
      </c>
      <c r="AZ244" s="245">
        <f t="shared" si="164"/>
        <v>0</v>
      </c>
      <c r="BA244" s="245">
        <f t="shared" si="164"/>
        <v>0</v>
      </c>
      <c r="BB244" s="245">
        <f t="shared" si="164"/>
        <v>-612505400.39999998</v>
      </c>
      <c r="BC244" s="170"/>
      <c r="BD244" s="170"/>
      <c r="BE244" s="170"/>
      <c r="BF244" s="170"/>
    </row>
    <row r="245" spans="1:58" ht="61.8" customHeight="1">
      <c r="A245" s="179"/>
      <c r="B245" s="290"/>
      <c r="C245" s="381" t="s">
        <v>318</v>
      </c>
      <c r="D245" s="381"/>
      <c r="E245" s="38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61.8" customHeight="1">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8'!AH246*'1. Standard_Cost'!$C$27+'Incremental_Cost Year 8'!AI246*'1. Standard_Cost'!$D$27+'Incremental_Cost Year 8'!AJ246+'Incremental_Cost Year 8'!AL246+AK246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1.8" customHeight="1">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8'!AH247*'1. Standard_Cost'!$C$27+'Incremental_Cost Year 8'!AI247*'1. Standard_Cost'!$D$27+'Incremental_Cost Year 8'!AJ247+'Incremental_Cost Year 8'!AL247+AK247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61.8" customHeight="1">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8'!AH248*'1. Standard_Cost'!$C$27+'Incremental_Cost Year 8'!AI248*'1. Standard_Cost'!$D$27+'Incremental_Cost Year 8'!AJ248+'Incremental_Cost Year 8'!AL248+AK248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61.8" customHeight="1">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8'!AH249*'1. Standard_Cost'!$C$27+'Incremental_Cost Year 8'!AI249*'1. Standard_Cost'!$D$27+'Incremental_Cost Year 8'!AJ249+'Incremental_Cost Year 8'!AL249+AK249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61.8" customHeight="1">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61.8" customHeight="1">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8'!AH251*'1. Standard_Cost'!$C$27+'Incremental_Cost Year 8'!AI251*'1. Standard_Cost'!$D$27+'Incremental_Cost Year 8'!AJ251+'Incremental_Cost Year 8'!AL251+AK251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61.8" customHeight="1">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8'!AH252*'1. Standard_Cost'!$C$27+'Incremental_Cost Year 8'!AI252*'1. Standard_Cost'!$D$27+'Incremental_Cost Year 8'!AJ252+'Incremental_Cost Year 8'!AL252+AK252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61.8" customHeight="1">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8'!AH253*'1. Standard_Cost'!$C$27+'Incremental_Cost Year 8'!AI253*'1. Standard_Cost'!$D$27+'Incremental_Cost Year 8'!AJ253+'Incremental_Cost Year 8'!AL253+AK253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61.8" customHeight="1">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61.8" customHeight="1">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8'!AH255*'1. Standard_Cost'!$C$27+'Incremental_Cost Year 8'!AI255*'1. Standard_Cost'!$D$27+'Incremental_Cost Year 8'!AJ255+'Incremental_Cost Year 8'!AL255+AK255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61.8" customHeight="1">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8'!AH256*'1. Standard_Cost'!$C$27+'Incremental_Cost Year 8'!AI256*'1. Standard_Cost'!$D$27+'Incremental_Cost Year 8'!AJ256+'Incremental_Cost Year 8'!AL256+AK256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61.8" customHeight="1">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8'!AH257*'1. Standard_Cost'!$C$27+'Incremental_Cost Year 8'!AI257*'1. Standard_Cost'!$D$27+'Incremental_Cost Year 8'!AJ257+'Incremental_Cost Year 8'!AL257+AK257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61.8" customHeight="1">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61.8" customHeight="1">
      <c r="A259" s="179"/>
      <c r="B259" s="290"/>
      <c r="C259" s="381" t="s">
        <v>335</v>
      </c>
      <c r="D259" s="381"/>
      <c r="E259" s="38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61.8" customHeight="1">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8'!AH260*'1. Standard_Cost'!$C$27+'Incremental_Cost Year 8'!AI260*'1. Standard_Cost'!$D$27+'Incremental_Cost Year 8'!AJ260+'Incremental_Cost Year 8'!AL260+AK260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1.8" customHeight="1">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8'!AH261*'1. Standard_Cost'!$C$27+'Incremental_Cost Year 8'!AI261*'1. Standard_Cost'!$D$27+'Incremental_Cost Year 8'!AJ261+'Incremental_Cost Year 8'!AL261+AK261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1.8" customHeight="1">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8'!AH262*'1. Standard_Cost'!$C$27+'Incremental_Cost Year 8'!AI262*'1. Standard_Cost'!$D$27+'Incremental_Cost Year 8'!AJ262+'Incremental_Cost Year 8'!AL262+AK262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ht="61.8" customHeight="1">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61.8" customHeight="1">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8'!AH264*'1. Standard_Cost'!$C$27+'Incremental_Cost Year 8'!AI264*'1. Standard_Cost'!$D$27+'Incremental_Cost Year 8'!AJ264+'Incremental_Cost Year 8'!AL264+AK264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1.8" customHeight="1">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8'!AH265*'1. Standard_Cost'!$C$27+'Incremental_Cost Year 8'!AI265*'1. Standard_Cost'!$D$27+'Incremental_Cost Year 8'!AJ265+'Incremental_Cost Year 8'!AL265+AK265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61.8" customHeight="1">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8'!AH266*'1. Standard_Cost'!$C$27+'Incremental_Cost Year 8'!AI266*'1. Standard_Cost'!$D$27+'Incremental_Cost Year 8'!AJ266+'Incremental_Cost Year 8'!AL266+AK266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61.8" customHeight="1">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8'!AH267*'1. Standard_Cost'!$C$27+'Incremental_Cost Year 8'!AI267*'1. Standard_Cost'!$D$27+'Incremental_Cost Year 8'!AJ267+'Incremental_Cost Year 8'!AL267+AK267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61.8" customHeight="1">
      <c r="A268" s="172"/>
      <c r="B268" s="168"/>
      <c r="C268" s="204"/>
      <c r="D268" s="376"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61.8" customHeight="1">
      <c r="A269" s="179"/>
      <c r="B269" s="290"/>
      <c r="C269" s="381" t="s">
        <v>342</v>
      </c>
      <c r="D269" s="381"/>
      <c r="E269" s="38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380000</v>
      </c>
      <c r="AC269" s="261">
        <f>AC273+AC276</f>
        <v>6000</v>
      </c>
      <c r="AD269" s="261">
        <f>AD273+AD276</f>
        <v>0</v>
      </c>
      <c r="AE269" s="261">
        <f>AE273+AE276</f>
        <v>0</v>
      </c>
      <c r="AF269" s="261">
        <f>AF273+AF276</f>
        <v>386000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117633.60000000001</v>
      </c>
      <c r="AR269" s="261">
        <f t="shared" si="182"/>
        <v>386000</v>
      </c>
      <c r="AS269" s="261">
        <f t="shared" si="182"/>
        <v>0</v>
      </c>
      <c r="AT269" s="261">
        <f t="shared" si="182"/>
        <v>503633.6</v>
      </c>
      <c r="AU269" s="261">
        <f t="shared" si="182"/>
        <v>117633.60000000001</v>
      </c>
      <c r="AV269" s="261">
        <f t="shared" si="182"/>
        <v>0</v>
      </c>
      <c r="AW269" s="261">
        <f t="shared" si="182"/>
        <v>0</v>
      </c>
      <c r="AX269" s="261">
        <f t="shared" si="182"/>
        <v>0</v>
      </c>
      <c r="AY269" s="261">
        <f t="shared" si="182"/>
        <v>0</v>
      </c>
      <c r="AZ269" s="261">
        <f t="shared" si="182"/>
        <v>0</v>
      </c>
      <c r="BA269" s="261">
        <f t="shared" si="182"/>
        <v>0</v>
      </c>
      <c r="BB269" s="261">
        <f t="shared" si="182"/>
        <v>-386000</v>
      </c>
      <c r="BC269" s="184"/>
      <c r="BD269" s="184"/>
      <c r="BE269" s="184"/>
      <c r="BF269" s="184"/>
    </row>
    <row r="270" spans="1:58" ht="61.8" customHeight="1">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8'!AH270*'1. Standard_Cost'!$C$27+'Incremental_Cost Year 8'!AI270*'1. Standard_Cost'!$D$27+'Incremental_Cost Year 8'!AJ270+'Incremental_Cost Year 8'!AL270+AK270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1.8" customHeight="1">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8'!AH271*'1. Standard_Cost'!$C$27+'Incremental_Cost Year 8'!AI271*'1. Standard_Cost'!$D$27+'Incremental_Cost Year 8'!AJ271+'Incremental_Cost Year 8'!AL271+AK271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1.8" customHeight="1">
      <c r="A272" s="172"/>
      <c r="B272" s="200"/>
      <c r="C272" s="201"/>
      <c r="D272" s="202"/>
      <c r="E272" s="360"/>
      <c r="F272" s="361"/>
      <c r="G272" s="362"/>
      <c r="H272" s="199" t="s">
        <v>346</v>
      </c>
      <c r="I272" s="178" t="s">
        <v>3</v>
      </c>
      <c r="J272" s="174">
        <v>1</v>
      </c>
      <c r="K272" s="174">
        <v>1</v>
      </c>
      <c r="L272" s="125">
        <f>IF(I272&lt;&gt;0,((VLOOKUP(I272,'1. Standard_Cost'!$B$4:$D$11,2)+VLOOKUP(I272,'1. Standard_Cost'!$B$4:$D$11,3))*J272*K272),"0")</f>
        <v>100800</v>
      </c>
      <c r="M272" s="125">
        <f>L272*'1. Standard_Cost'!$F$4</f>
        <v>16833.600000000002</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v>20</v>
      </c>
      <c r="AB272" s="127">
        <f>+Z272*'1. Standard_Cost'!$B$23+AA272*'1. Standard_Cost'!$C$23</f>
        <v>380000</v>
      </c>
      <c r="AC272" s="176">
        <f>20*300</f>
        <v>6000</v>
      </c>
      <c r="AD272" s="177"/>
      <c r="AE272" s="127"/>
      <c r="AF272" s="127">
        <f>SUM(AE272,AD272,AC272,AB272,Y272,U272,T272,S272,R272)</f>
        <v>386000</v>
      </c>
      <c r="AG272" s="174"/>
      <c r="AH272" s="174"/>
      <c r="AI272" s="174"/>
      <c r="AJ272" s="178"/>
      <c r="AK272" s="178"/>
      <c r="AL272" s="178"/>
      <c r="AM272" s="127">
        <f>AG272*'1. Standard_Cost'!$B$27+'Incremental_Cost Year 8'!AH272*'1. Standard_Cost'!$C$27+'Incremental_Cost Year 8'!AI272*'1. Standard_Cost'!$D$27+'Incremental_Cost Year 8'!AJ272+'Incremental_Cost Year 8'!AL272+AK272</f>
        <v>0</v>
      </c>
      <c r="AN272" s="127">
        <f>AM272*'1. Standard_Cost'!$C$31</f>
        <v>0</v>
      </c>
      <c r="AO272" s="178"/>
      <c r="AP272" s="256"/>
      <c r="AQ272" s="171">
        <f>L272+M272</f>
        <v>117633.60000000001</v>
      </c>
      <c r="AR272" s="171">
        <f>AF272</f>
        <v>386000</v>
      </c>
      <c r="AS272" s="171">
        <f>AM272+AN272</f>
        <v>0</v>
      </c>
      <c r="AT272" s="171">
        <f>SUM(AQ272,AR272,AS272)</f>
        <v>503633.6</v>
      </c>
      <c r="AU272" s="250">
        <f>AQ272</f>
        <v>117633.60000000001</v>
      </c>
      <c r="AV272" s="250"/>
      <c r="AW272" s="250"/>
      <c r="AX272" s="250"/>
      <c r="AY272" s="250"/>
      <c r="AZ272" s="250"/>
      <c r="BA272" s="250"/>
      <c r="BB272" s="251">
        <f t="shared" si="183"/>
        <v>-386000</v>
      </c>
      <c r="BC272" s="169"/>
      <c r="BD272" s="169"/>
      <c r="BE272" s="169"/>
      <c r="BF272" s="169"/>
    </row>
    <row r="273" spans="1:58" ht="61.8" customHeight="1">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380000</v>
      </c>
      <c r="AC273" s="175">
        <f>SUM(AC270:AC272)</f>
        <v>6000</v>
      </c>
      <c r="AD273" s="175">
        <f>SUM(AD270:AD272)</f>
        <v>0</v>
      </c>
      <c r="AE273" s="175">
        <f>SUM(AE270:AE272)</f>
        <v>0</v>
      </c>
      <c r="AF273" s="175">
        <f>SUM(AF270:AF272)</f>
        <v>386000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117633.60000000001</v>
      </c>
      <c r="AR273" s="175">
        <f t="shared" si="184"/>
        <v>386000</v>
      </c>
      <c r="AS273" s="175">
        <f t="shared" si="184"/>
        <v>0</v>
      </c>
      <c r="AT273" s="175">
        <f t="shared" si="184"/>
        <v>503633.6</v>
      </c>
      <c r="AU273" s="175">
        <f t="shared" ref="AU273:BB273" si="185">SUM(AU270:AU272)</f>
        <v>117633.60000000001</v>
      </c>
      <c r="AV273" s="175">
        <f t="shared" si="185"/>
        <v>0</v>
      </c>
      <c r="AW273" s="175">
        <f t="shared" si="185"/>
        <v>0</v>
      </c>
      <c r="AX273" s="175">
        <f t="shared" si="185"/>
        <v>0</v>
      </c>
      <c r="AY273" s="175">
        <f t="shared" si="185"/>
        <v>0</v>
      </c>
      <c r="AZ273" s="175">
        <f t="shared" si="185"/>
        <v>0</v>
      </c>
      <c r="BA273" s="175">
        <f t="shared" si="185"/>
        <v>0</v>
      </c>
      <c r="BB273" s="175">
        <f t="shared" si="185"/>
        <v>-386000</v>
      </c>
      <c r="BC273" s="169"/>
      <c r="BD273" s="169"/>
      <c r="BE273" s="169"/>
      <c r="BF273" s="169"/>
    </row>
    <row r="274" spans="1:58" ht="61.8" customHeight="1">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8'!AH274*'1. Standard_Cost'!$C$27+'Incremental_Cost Year 8'!AI274*'1. Standard_Cost'!$D$27+'Incremental_Cost Year 8'!AJ274+'Incremental_Cost Year 8'!AL274+AK274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61.8" customHeight="1">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8'!AH275*'1. Standard_Cost'!$C$27+'Incremental_Cost Year 8'!AI275*'1. Standard_Cost'!$D$27+'Incremental_Cost Year 8'!AJ275+'Incremental_Cost Year 8'!AL275+AK275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61.8" customHeight="1">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61.8" customHeight="1">
      <c r="A277" s="179"/>
      <c r="B277" s="290"/>
      <c r="C277" s="381" t="s">
        <v>353</v>
      </c>
      <c r="D277" s="381"/>
      <c r="E277" s="38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61.8" customHeight="1">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8'!AH278*'1. Standard_Cost'!$C$27+'Incremental_Cost Year 8'!AI278*'1. Standard_Cost'!$D$27+'Incremental_Cost Year 8'!AJ278+'Incremental_Cost Year 8'!AL278+AK278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1.8" customHeight="1">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8'!AH279*'1. Standard_Cost'!$C$27+'Incremental_Cost Year 8'!AI279*'1. Standard_Cost'!$D$27+'Incremental_Cost Year 8'!AJ279+'Incremental_Cost Year 8'!AL279+AK279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61.8" customHeight="1">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8'!AH280*'1. Standard_Cost'!$C$27+'Incremental_Cost Year 8'!AI280*'1. Standard_Cost'!$D$27+'Incremental_Cost Year 8'!AJ280+'Incremental_Cost Year 8'!AL280+AK280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61.8" customHeight="1">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8'!AH281*'1. Standard_Cost'!$C$27+'Incremental_Cost Year 8'!AI281*'1. Standard_Cost'!$D$27+'Incremental_Cost Year 8'!AJ281+'Incremental_Cost Year 8'!AL281+AK281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61.8" customHeight="1">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8'!AH282*'1. Standard_Cost'!$C$27+'Incremental_Cost Year 8'!AI282*'1. Standard_Cost'!$D$27+'Incremental_Cost Year 8'!AJ282+'Incremental_Cost Year 8'!AL282+AK282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61.8" customHeight="1">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61.8" customHeight="1">
      <c r="A284" s="179"/>
      <c r="B284" s="290"/>
      <c r="C284" s="381" t="s">
        <v>357</v>
      </c>
      <c r="D284" s="381"/>
      <c r="E284" s="38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61.8" customHeight="1">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8'!AH285*'1. Standard_Cost'!$C$27+'Incremental_Cost Year 8'!AI285*'1. Standard_Cost'!$D$27+'Incremental_Cost Year 8'!AJ285+'Incremental_Cost Year 8'!AL285+AK285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61.8" customHeight="1">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8'!AH286*'1. Standard_Cost'!$C$27+'Incremental_Cost Year 8'!AI286*'1. Standard_Cost'!$D$27+'Incremental_Cost Year 8'!AJ286+'Incremental_Cost Year 8'!AL286+AK286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61.8" customHeight="1">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8'!AH287*'1. Standard_Cost'!$C$27+'Incremental_Cost Year 8'!AI287*'1. Standard_Cost'!$D$27+'Incremental_Cost Year 8'!AJ287+'Incremental_Cost Year 8'!AL287+AK287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61.8" customHeight="1">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8'!AH288*'1. Standard_Cost'!$C$27+'Incremental_Cost Year 8'!AI288*'1. Standard_Cost'!$D$27+'Incremental_Cost Year 8'!AJ288+'Incremental_Cost Year 8'!AL288+AK288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61.8" customHeight="1">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ht="61.8" customHeight="1">
      <c r="AQ292" s="239">
        <f>AQ5+AQ78+AQ150+AQ197+AQ244</f>
        <v>16407339640.667141</v>
      </c>
      <c r="AR292" s="239">
        <f t="shared" ref="AR292:BB292" si="197">AR5+AR78+AR150+AR197+AR244</f>
        <v>36015150248.600006</v>
      </c>
      <c r="AS292" s="239">
        <f t="shared" si="197"/>
        <v>0</v>
      </c>
      <c r="AT292" s="239">
        <f t="shared" si="197"/>
        <v>52422489889.267143</v>
      </c>
      <c r="AU292" s="239">
        <f t="shared" si="197"/>
        <v>49680326489.522858</v>
      </c>
      <c r="AV292" s="239">
        <f t="shared" si="197"/>
        <v>0</v>
      </c>
      <c r="AW292" s="239">
        <f t="shared" si="197"/>
        <v>0</v>
      </c>
      <c r="AX292" s="239">
        <f t="shared" si="197"/>
        <v>0</v>
      </c>
      <c r="AY292" s="239">
        <f t="shared" si="197"/>
        <v>2346000</v>
      </c>
      <c r="AZ292" s="239">
        <f t="shared" si="197"/>
        <v>0</v>
      </c>
      <c r="BA292" s="239">
        <f t="shared" si="197"/>
        <v>0</v>
      </c>
      <c r="BB292" s="239">
        <f t="shared" si="197"/>
        <v>-2739817399.7442856</v>
      </c>
    </row>
  </sheetData>
  <mergeCells count="38">
    <mergeCell ref="B150:E150"/>
    <mergeCell ref="C151:E151"/>
    <mergeCell ref="B1:L1"/>
    <mergeCell ref="B2:E2"/>
    <mergeCell ref="C16:E16"/>
    <mergeCell ref="C20:E20"/>
    <mergeCell ref="C140:E140"/>
    <mergeCell ref="C93:E93"/>
    <mergeCell ref="C100:E100"/>
    <mergeCell ref="C106:E106"/>
    <mergeCell ref="C61:E61"/>
    <mergeCell ref="C111:E111"/>
    <mergeCell ref="C118:E118"/>
    <mergeCell ref="C123:E123"/>
    <mergeCell ref="C134:E134"/>
    <mergeCell ref="B78:E78"/>
    <mergeCell ref="C232:E232"/>
    <mergeCell ref="C238:E238"/>
    <mergeCell ref="AQ2:BB2"/>
    <mergeCell ref="B3:E3"/>
    <mergeCell ref="B5:E5"/>
    <mergeCell ref="C6:E6"/>
    <mergeCell ref="C40:E40"/>
    <mergeCell ref="C45:E45"/>
    <mergeCell ref="C163:E163"/>
    <mergeCell ref="C79:E79"/>
    <mergeCell ref="C213:E213"/>
    <mergeCell ref="C182:E182"/>
    <mergeCell ref="B197:E197"/>
    <mergeCell ref="C198:E198"/>
    <mergeCell ref="C221:E221"/>
    <mergeCell ref="C226:E226"/>
    <mergeCell ref="C277:E277"/>
    <mergeCell ref="C284:E284"/>
    <mergeCell ref="B244:E244"/>
    <mergeCell ref="C245:E245"/>
    <mergeCell ref="C259:E259"/>
    <mergeCell ref="C269:E269"/>
  </mergeCells>
  <conditionalFormatting sqref="BB203 BB220:BB221 BB235:BB243 BB231:BB233 BB212:BB213 BB225:BB226">
    <cfRule type="cellIs" dxfId="16999" priority="8049" operator="lessThan">
      <formula>0</formula>
    </cfRule>
    <cfRule type="cellIs" dxfId="16998" priority="8050" operator="lessThan">
      <formula>-105575</formula>
    </cfRule>
  </conditionalFormatting>
  <conditionalFormatting sqref="BB220 BB212:BB213 BB235:BB238 BB240:BB243 BB225:BB226 BB231:BB233">
    <cfRule type="cellIs" dxfId="16997" priority="8047" operator="lessThan">
      <formula>0</formula>
    </cfRule>
    <cfRule type="cellIs" dxfId="16996" priority="8048" operator="lessThan">
      <formula>-105575</formula>
    </cfRule>
  </conditionalFormatting>
  <conditionalFormatting sqref="BB220:BB221 BB243 BB226 BB231:BB236 BB238:BB241 BB203 BB213">
    <cfRule type="cellIs" dxfId="16995" priority="8045" operator="lessThan">
      <formula>0</formula>
    </cfRule>
    <cfRule type="cellIs" dxfId="16994" priority="8046" operator="lessThan">
      <formula>-105575</formula>
    </cfRule>
  </conditionalFormatting>
  <conditionalFormatting sqref="BB235:BB243 BB231:BB233 BB220 BB212:BB213 BB225:BB226">
    <cfRule type="cellIs" dxfId="16993" priority="8043" operator="lessThan">
      <formula>0</formula>
    </cfRule>
    <cfRule type="cellIs" dxfId="16992" priority="8044" operator="lessThan">
      <formula>-105575</formula>
    </cfRule>
  </conditionalFormatting>
  <conditionalFormatting sqref="BB220:BB221 BB237:BB243 BB203 BB231:BB235 BB212:BB213 BB225:BB226">
    <cfRule type="cellIs" dxfId="16991" priority="8041" operator="lessThan">
      <formula>0</formula>
    </cfRule>
    <cfRule type="cellIs" dxfId="16990" priority="8042" operator="lessThan">
      <formula>-105575</formula>
    </cfRule>
  </conditionalFormatting>
  <conditionalFormatting sqref="BB220:BB221 BB237:BB240 BB242:BB243 BB225:BB226 BB231:BB235">
    <cfRule type="cellIs" dxfId="16989" priority="8039" operator="lessThan">
      <formula>0</formula>
    </cfRule>
    <cfRule type="cellIs" dxfId="16988" priority="8040" operator="lessThan">
      <formula>-105575</formula>
    </cfRule>
  </conditionalFormatting>
  <conditionalFormatting sqref="BB212 BB231 BB233:BB238 BB240:BB243 BB225">
    <cfRule type="cellIs" dxfId="16987" priority="8037" operator="lessThan">
      <formula>0</formula>
    </cfRule>
    <cfRule type="cellIs" dxfId="16986" priority="8038" operator="lessThan">
      <formula>-105575</formula>
    </cfRule>
  </conditionalFormatting>
  <conditionalFormatting sqref="BB237:BB243 BB231:BB235 BB220:BB221 BB225:BB226">
    <cfRule type="cellIs" dxfId="16985" priority="8035" operator="lessThan">
      <formula>0</formula>
    </cfRule>
    <cfRule type="cellIs" dxfId="16984" priority="8036" operator="lessThan">
      <formula>-105575</formula>
    </cfRule>
  </conditionalFormatting>
  <conditionalFormatting sqref="BB233:BB237 BB231 BB239:BB243">
    <cfRule type="cellIs" dxfId="16983" priority="8033" operator="lessThan">
      <formula>0</formula>
    </cfRule>
    <cfRule type="cellIs" dxfId="16982" priority="8034" operator="lessThan">
      <formula>-105575</formula>
    </cfRule>
  </conditionalFormatting>
  <conditionalFormatting sqref="BB233:BB237 BB231 BB239:BB243">
    <cfRule type="cellIs" dxfId="16981" priority="8031" operator="lessThan">
      <formula>0</formula>
    </cfRule>
    <cfRule type="cellIs" dxfId="16980" priority="8032" operator="lessThan">
      <formula>-105575</formula>
    </cfRule>
  </conditionalFormatting>
  <conditionalFormatting sqref="BB119:BB128 BB106:BB117 BB101:BB104 BB80:BB98">
    <cfRule type="cellIs" dxfId="16979" priority="8029" operator="lessThan">
      <formula>0</formula>
    </cfRule>
    <cfRule type="cellIs" dxfId="16978" priority="8030" operator="lessThan">
      <formula>-105575</formula>
    </cfRule>
  </conditionalFormatting>
  <conditionalFormatting sqref="BB130 BB132 BB134">
    <cfRule type="cellIs" dxfId="16977" priority="8027" operator="lessThan">
      <formula>0</formula>
    </cfRule>
    <cfRule type="cellIs" dxfId="16976" priority="8028" operator="lessThan">
      <formula>-105575</formula>
    </cfRule>
  </conditionalFormatting>
  <conditionalFormatting sqref="BB130 BB132 BB134">
    <cfRule type="cellIs" dxfId="16975" priority="8025" operator="lessThan">
      <formula>0</formula>
    </cfRule>
    <cfRule type="cellIs" dxfId="16974" priority="8026" operator="lessThan">
      <formula>-105575</formula>
    </cfRule>
  </conditionalFormatting>
  <conditionalFormatting sqref="BB129 BB131 BB133 BB135">
    <cfRule type="cellIs" dxfId="16973" priority="8023" operator="lessThan">
      <formula>0</formula>
    </cfRule>
    <cfRule type="cellIs" dxfId="16972" priority="8024" operator="lessThan">
      <formula>-105575</formula>
    </cfRule>
  </conditionalFormatting>
  <conditionalFormatting sqref="BB140 BB145 BB142:BB143 BB137:BB138">
    <cfRule type="cellIs" dxfId="16971" priority="8013" operator="lessThan">
      <formula>0</formula>
    </cfRule>
    <cfRule type="cellIs" dxfId="16970" priority="8014" operator="lessThan">
      <formula>-105575</formula>
    </cfRule>
  </conditionalFormatting>
  <conditionalFormatting sqref="BB149">
    <cfRule type="cellIs" dxfId="16969" priority="8009" operator="lessThan">
      <formula>0</formula>
    </cfRule>
    <cfRule type="cellIs" dxfId="16968" priority="8010" operator="lessThan">
      <formula>-105575</formula>
    </cfRule>
  </conditionalFormatting>
  <conditionalFormatting sqref="BB129:BB138 BB140:BB149">
    <cfRule type="cellIs" dxfId="16967" priority="8007" operator="lessThan">
      <formula>0</formula>
    </cfRule>
    <cfRule type="cellIs" dxfId="16966" priority="8008" operator="lessThan">
      <formula>-105575</formula>
    </cfRule>
  </conditionalFormatting>
  <conditionalFormatting sqref="BB94:BB98 BB86:BB87 BB89:BB91 BB141:BB149 BB124:BB133 BB107:BB110 BB112:BB117 BB119:BB122 BB135:BB138 BB101:BB104 BB80:BB84">
    <cfRule type="cellIs" dxfId="16965" priority="8003" operator="lessThan">
      <formula>0</formula>
    </cfRule>
    <cfRule type="cellIs" dxfId="16964" priority="8004" operator="lessThan">
      <formula>-105575</formula>
    </cfRule>
  </conditionalFormatting>
  <conditionalFormatting sqref="BB129 BB131 BB133 BB135">
    <cfRule type="cellIs" dxfId="16963" priority="8021" operator="lessThan">
      <formula>0</formula>
    </cfRule>
    <cfRule type="cellIs" dxfId="16962" priority="8022" operator="lessThan">
      <formula>-105575</formula>
    </cfRule>
  </conditionalFormatting>
  <conditionalFormatting sqref="BB146 BB144 BB141">
    <cfRule type="cellIs" dxfId="16961" priority="8019" operator="lessThan">
      <formula>0</formula>
    </cfRule>
    <cfRule type="cellIs" dxfId="16960" priority="8020" operator="lessThan">
      <formula>-105575</formula>
    </cfRule>
  </conditionalFormatting>
  <conditionalFormatting sqref="BB146 BB144 BB141">
    <cfRule type="cellIs" dxfId="16959" priority="8017" operator="lessThan">
      <formula>0</formula>
    </cfRule>
    <cfRule type="cellIs" dxfId="16958" priority="8018" operator="lessThan">
      <formula>-105575</formula>
    </cfRule>
  </conditionalFormatting>
  <conditionalFormatting sqref="BB140 BB145 BB142:BB143 BB137:BB138">
    <cfRule type="cellIs" dxfId="16957" priority="8015" operator="lessThan">
      <formula>0</formula>
    </cfRule>
    <cfRule type="cellIs" dxfId="16956" priority="8016" operator="lessThan">
      <formula>-105575</formula>
    </cfRule>
  </conditionalFormatting>
  <conditionalFormatting sqref="BB149">
    <cfRule type="cellIs" dxfId="16955" priority="8011" operator="lessThan">
      <formula>0</formula>
    </cfRule>
    <cfRule type="cellIs" dxfId="16954" priority="8012" operator="lessThan">
      <formula>-105575</formula>
    </cfRule>
  </conditionalFormatting>
  <conditionalFormatting sqref="BB94:BB98 BB86:BB87 BB89:BB91 BB141:BB149 BB124:BB133 BB107:BB110 BB112:BB117 BB119:BB122 BB135:BB138 BB101:BB104 BB80:BB84">
    <cfRule type="cellIs" dxfId="16953" priority="8005" operator="lessThan">
      <formula>0</formula>
    </cfRule>
    <cfRule type="cellIs" dxfId="16952" priority="800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951" priority="8053" operator="lessThan">
      <formula>0</formula>
    </cfRule>
    <cfRule type="cellIs" dxfId="16950" priority="8054" operator="lessThan">
      <formula>-105575</formula>
    </cfRule>
  </conditionalFormatting>
  <conditionalFormatting sqref="BB41">
    <cfRule type="cellIs" dxfId="16949" priority="8051" operator="lessThan">
      <formula>0</formula>
    </cfRule>
    <cfRule type="cellIs" dxfId="16948" priority="8052" operator="lessThan">
      <formula>-105575</formula>
    </cfRule>
  </conditionalFormatting>
  <conditionalFormatting sqref="BB152:BB155">
    <cfRule type="cellIs" dxfId="16947" priority="8001" operator="lessThan">
      <formula>0</formula>
    </cfRule>
    <cfRule type="cellIs" dxfId="16946" priority="8002" operator="lessThan">
      <formula>-105575</formula>
    </cfRule>
  </conditionalFormatting>
  <conditionalFormatting sqref="BB152:BB155">
    <cfRule type="cellIs" dxfId="16945" priority="7997" operator="lessThan">
      <formula>0</formula>
    </cfRule>
    <cfRule type="cellIs" dxfId="16944" priority="7998" operator="lessThan">
      <formula>-105575</formula>
    </cfRule>
  </conditionalFormatting>
  <conditionalFormatting sqref="BB152:BB155">
    <cfRule type="cellIs" dxfId="16943" priority="7999" operator="lessThan">
      <formula>0</formula>
    </cfRule>
    <cfRule type="cellIs" dxfId="16942" priority="8000" operator="lessThan">
      <formula>-105575</formula>
    </cfRule>
  </conditionalFormatting>
  <conditionalFormatting sqref="BB157:BB158">
    <cfRule type="cellIs" dxfId="16941" priority="7995" operator="lessThan">
      <formula>0</formula>
    </cfRule>
    <cfRule type="cellIs" dxfId="16940" priority="7996" operator="lessThan">
      <formula>-105575</formula>
    </cfRule>
  </conditionalFormatting>
  <conditionalFormatting sqref="BB157:BB158">
    <cfRule type="cellIs" dxfId="16939" priority="7991" operator="lessThan">
      <formula>0</formula>
    </cfRule>
    <cfRule type="cellIs" dxfId="16938" priority="7992" operator="lessThan">
      <formula>-105575</formula>
    </cfRule>
  </conditionalFormatting>
  <conditionalFormatting sqref="BB157:BB158">
    <cfRule type="cellIs" dxfId="16937" priority="7993" operator="lessThan">
      <formula>0</formula>
    </cfRule>
    <cfRule type="cellIs" dxfId="16936" priority="7994" operator="lessThan">
      <formula>-105575</formula>
    </cfRule>
  </conditionalFormatting>
  <conditionalFormatting sqref="BB160:BB161">
    <cfRule type="cellIs" dxfId="16935" priority="7989" operator="lessThan">
      <formula>0</formula>
    </cfRule>
    <cfRule type="cellIs" dxfId="16934" priority="7990" operator="lessThan">
      <formula>-105575</formula>
    </cfRule>
  </conditionalFormatting>
  <conditionalFormatting sqref="BB160:BB161">
    <cfRule type="cellIs" dxfId="16933" priority="7985" operator="lessThan">
      <formula>0</formula>
    </cfRule>
    <cfRule type="cellIs" dxfId="16932" priority="7986" operator="lessThan">
      <formula>-105575</formula>
    </cfRule>
  </conditionalFormatting>
  <conditionalFormatting sqref="BB160:BB161">
    <cfRule type="cellIs" dxfId="16931" priority="7987" operator="lessThan">
      <formula>0</formula>
    </cfRule>
    <cfRule type="cellIs" dxfId="16930" priority="7988" operator="lessThan">
      <formula>-105575</formula>
    </cfRule>
  </conditionalFormatting>
  <conditionalFormatting sqref="BB164:BB167">
    <cfRule type="cellIs" dxfId="16929" priority="7983" operator="lessThan">
      <formula>0</formula>
    </cfRule>
    <cfRule type="cellIs" dxfId="16928" priority="7984" operator="lessThan">
      <formula>-105575</formula>
    </cfRule>
  </conditionalFormatting>
  <conditionalFormatting sqref="BB164:BB167">
    <cfRule type="cellIs" dxfId="16927" priority="7979" operator="lessThan">
      <formula>0</formula>
    </cfRule>
    <cfRule type="cellIs" dxfId="16926" priority="7980" operator="lessThan">
      <formula>-105575</formula>
    </cfRule>
  </conditionalFormatting>
  <conditionalFormatting sqref="BB164:BB167">
    <cfRule type="cellIs" dxfId="16925" priority="7981" operator="lessThan">
      <formula>0</formula>
    </cfRule>
    <cfRule type="cellIs" dxfId="16924" priority="7982" operator="lessThan">
      <formula>-105575</formula>
    </cfRule>
  </conditionalFormatting>
  <conditionalFormatting sqref="BB169:BB177">
    <cfRule type="cellIs" dxfId="16923" priority="7977" operator="lessThan">
      <formula>0</formula>
    </cfRule>
    <cfRule type="cellIs" dxfId="16922" priority="7978" operator="lessThan">
      <formula>-105575</formula>
    </cfRule>
  </conditionalFormatting>
  <conditionalFormatting sqref="BB169:BB177">
    <cfRule type="cellIs" dxfId="16921" priority="7973" operator="lessThan">
      <formula>0</formula>
    </cfRule>
    <cfRule type="cellIs" dxfId="16920" priority="7974" operator="lessThan">
      <formula>-105575</formula>
    </cfRule>
  </conditionalFormatting>
  <conditionalFormatting sqref="BB169:BB177">
    <cfRule type="cellIs" dxfId="16919" priority="7975" operator="lessThan">
      <formula>0</formula>
    </cfRule>
    <cfRule type="cellIs" dxfId="16918" priority="7976" operator="lessThan">
      <formula>-105575</formula>
    </cfRule>
  </conditionalFormatting>
  <conditionalFormatting sqref="BB179:BB180">
    <cfRule type="cellIs" dxfId="16917" priority="7971" operator="lessThan">
      <formula>0</formula>
    </cfRule>
    <cfRule type="cellIs" dxfId="16916" priority="7972" operator="lessThan">
      <formula>-105575</formula>
    </cfRule>
  </conditionalFormatting>
  <conditionalFormatting sqref="BB179:BB180">
    <cfRule type="cellIs" dxfId="16915" priority="7967" operator="lessThan">
      <formula>0</formula>
    </cfRule>
    <cfRule type="cellIs" dxfId="16914" priority="7968" operator="lessThan">
      <formula>-105575</formula>
    </cfRule>
  </conditionalFormatting>
  <conditionalFormatting sqref="BB179:BB180">
    <cfRule type="cellIs" dxfId="16913" priority="7969" operator="lessThan">
      <formula>0</formula>
    </cfRule>
    <cfRule type="cellIs" dxfId="16912" priority="7970" operator="lessThan">
      <formula>-105575</formula>
    </cfRule>
  </conditionalFormatting>
  <conditionalFormatting sqref="BB183:BB189">
    <cfRule type="cellIs" dxfId="16911" priority="7965" operator="lessThan">
      <formula>0</formula>
    </cfRule>
    <cfRule type="cellIs" dxfId="16910" priority="7966" operator="lessThan">
      <formula>-105575</formula>
    </cfRule>
  </conditionalFormatting>
  <conditionalFormatting sqref="BB183:BB189">
    <cfRule type="cellIs" dxfId="16909" priority="7961" operator="lessThan">
      <formula>0</formula>
    </cfRule>
    <cfRule type="cellIs" dxfId="16908" priority="7962" operator="lessThan">
      <formula>-105575</formula>
    </cfRule>
  </conditionalFormatting>
  <conditionalFormatting sqref="BB183:BB189">
    <cfRule type="cellIs" dxfId="16907" priority="7963" operator="lessThan">
      <formula>0</formula>
    </cfRule>
    <cfRule type="cellIs" dxfId="16906" priority="7964" operator="lessThan">
      <formula>-105575</formula>
    </cfRule>
  </conditionalFormatting>
  <conditionalFormatting sqref="BB191:BB192">
    <cfRule type="cellIs" dxfId="16905" priority="7959" operator="lessThan">
      <formula>0</formula>
    </cfRule>
    <cfRule type="cellIs" dxfId="16904" priority="7960" operator="lessThan">
      <formula>-105575</formula>
    </cfRule>
  </conditionalFormatting>
  <conditionalFormatting sqref="BB191:BB192">
    <cfRule type="cellIs" dxfId="16903" priority="7955" operator="lessThan">
      <formula>0</formula>
    </cfRule>
    <cfRule type="cellIs" dxfId="16902" priority="7956" operator="lessThan">
      <formula>-105575</formula>
    </cfRule>
  </conditionalFormatting>
  <conditionalFormatting sqref="BB191:BB192">
    <cfRule type="cellIs" dxfId="16901" priority="7957" operator="lessThan">
      <formula>0</formula>
    </cfRule>
    <cfRule type="cellIs" dxfId="16900" priority="7958" operator="lessThan">
      <formula>-105575</formula>
    </cfRule>
  </conditionalFormatting>
  <conditionalFormatting sqref="BB194:BB195">
    <cfRule type="cellIs" dxfId="16899" priority="7953" operator="lessThan">
      <formula>0</formula>
    </cfRule>
    <cfRule type="cellIs" dxfId="16898" priority="7954" operator="lessThan">
      <formula>-105575</formula>
    </cfRule>
  </conditionalFormatting>
  <conditionalFormatting sqref="BB194:BB195">
    <cfRule type="cellIs" dxfId="16897" priority="7949" operator="lessThan">
      <formula>0</formula>
    </cfRule>
    <cfRule type="cellIs" dxfId="16896" priority="7950" operator="lessThan">
      <formula>-105575</formula>
    </cfRule>
  </conditionalFormatting>
  <conditionalFormatting sqref="BB194:BB195">
    <cfRule type="cellIs" dxfId="16895" priority="7951" operator="lessThan">
      <formula>0</formula>
    </cfRule>
    <cfRule type="cellIs" dxfId="16894" priority="7952" operator="lessThan">
      <formula>-105575</formula>
    </cfRule>
  </conditionalFormatting>
  <conditionalFormatting sqref="BB199:BB202">
    <cfRule type="cellIs" dxfId="16893" priority="7947" operator="lessThan">
      <formula>0</formula>
    </cfRule>
    <cfRule type="cellIs" dxfId="16892" priority="7948" operator="lessThan">
      <formula>-105575</formula>
    </cfRule>
  </conditionalFormatting>
  <conditionalFormatting sqref="BB199:BB202">
    <cfRule type="cellIs" dxfId="16891" priority="7943" operator="lessThan">
      <formula>0</formula>
    </cfRule>
    <cfRule type="cellIs" dxfId="16890" priority="7944" operator="lessThan">
      <formula>-105575</formula>
    </cfRule>
  </conditionalFormatting>
  <conditionalFormatting sqref="BB199:BB202">
    <cfRule type="cellIs" dxfId="16889" priority="7945" operator="lessThan">
      <formula>0</formula>
    </cfRule>
    <cfRule type="cellIs" dxfId="16888" priority="7946" operator="lessThan">
      <formula>-105575</formula>
    </cfRule>
  </conditionalFormatting>
  <conditionalFormatting sqref="BB204:BB208">
    <cfRule type="cellIs" dxfId="16887" priority="7941" operator="lessThan">
      <formula>0</formula>
    </cfRule>
    <cfRule type="cellIs" dxfId="16886" priority="7942" operator="lessThan">
      <formula>-105575</formula>
    </cfRule>
  </conditionalFormatting>
  <conditionalFormatting sqref="BB204:BB208">
    <cfRule type="cellIs" dxfId="16885" priority="7937" operator="lessThan">
      <formula>0</formula>
    </cfRule>
    <cfRule type="cellIs" dxfId="16884" priority="7938" operator="lessThan">
      <formula>-105575</formula>
    </cfRule>
  </conditionalFormatting>
  <conditionalFormatting sqref="BB204:BB208">
    <cfRule type="cellIs" dxfId="16883" priority="7939" operator="lessThan">
      <formula>0</formula>
    </cfRule>
    <cfRule type="cellIs" dxfId="16882" priority="7940" operator="lessThan">
      <formula>-105575</formula>
    </cfRule>
  </conditionalFormatting>
  <conditionalFormatting sqref="BB210:BB211">
    <cfRule type="cellIs" dxfId="16881" priority="7935" operator="lessThan">
      <formula>0</formula>
    </cfRule>
    <cfRule type="cellIs" dxfId="16880" priority="7936" operator="lessThan">
      <formula>-105575</formula>
    </cfRule>
  </conditionalFormatting>
  <conditionalFormatting sqref="BB210:BB211">
    <cfRule type="cellIs" dxfId="16879" priority="7931" operator="lessThan">
      <formula>0</formula>
    </cfRule>
    <cfRule type="cellIs" dxfId="16878" priority="7932" operator="lessThan">
      <formula>-105575</formula>
    </cfRule>
  </conditionalFormatting>
  <conditionalFormatting sqref="BB210:BB211">
    <cfRule type="cellIs" dxfId="16877" priority="7933" operator="lessThan">
      <formula>0</formula>
    </cfRule>
    <cfRule type="cellIs" dxfId="16876" priority="7934" operator="lessThan">
      <formula>-105575</formula>
    </cfRule>
  </conditionalFormatting>
  <conditionalFormatting sqref="BB214:BB219">
    <cfRule type="cellIs" dxfId="16875" priority="7929" operator="lessThan">
      <formula>0</formula>
    </cfRule>
    <cfRule type="cellIs" dxfId="16874" priority="7930" operator="lessThan">
      <formula>-105575</formula>
    </cfRule>
  </conditionalFormatting>
  <conditionalFormatting sqref="BB214:BB219">
    <cfRule type="cellIs" dxfId="16873" priority="7925" operator="lessThan">
      <formula>0</formula>
    </cfRule>
    <cfRule type="cellIs" dxfId="16872" priority="7926" operator="lessThan">
      <formula>-105575</formula>
    </cfRule>
  </conditionalFormatting>
  <conditionalFormatting sqref="BB214:BB219">
    <cfRule type="cellIs" dxfId="16871" priority="7927" operator="lessThan">
      <formula>0</formula>
    </cfRule>
    <cfRule type="cellIs" dxfId="16870" priority="7928" operator="lessThan">
      <formula>-105575</formula>
    </cfRule>
  </conditionalFormatting>
  <conditionalFormatting sqref="BB222:BB224">
    <cfRule type="cellIs" dxfId="16869" priority="7923" operator="lessThan">
      <formula>0</formula>
    </cfRule>
    <cfRule type="cellIs" dxfId="16868" priority="7924" operator="lessThan">
      <formula>-105575</formula>
    </cfRule>
  </conditionalFormatting>
  <conditionalFormatting sqref="BB222:BB224">
    <cfRule type="cellIs" dxfId="16867" priority="7919" operator="lessThan">
      <formula>0</formula>
    </cfRule>
    <cfRule type="cellIs" dxfId="16866" priority="7920" operator="lessThan">
      <formula>-105575</formula>
    </cfRule>
  </conditionalFormatting>
  <conditionalFormatting sqref="BB222:BB224">
    <cfRule type="cellIs" dxfId="16865" priority="7921" operator="lessThan">
      <formula>0</formula>
    </cfRule>
    <cfRule type="cellIs" dxfId="16864" priority="7922" operator="lessThan">
      <formula>-105575</formula>
    </cfRule>
  </conditionalFormatting>
  <conditionalFormatting sqref="BB227:BB230">
    <cfRule type="cellIs" dxfId="16863" priority="7917" operator="lessThan">
      <formula>0</formula>
    </cfRule>
    <cfRule type="cellIs" dxfId="16862" priority="7918" operator="lessThan">
      <formula>-105575</formula>
    </cfRule>
  </conditionalFormatting>
  <conditionalFormatting sqref="BB227:BB230">
    <cfRule type="cellIs" dxfId="16861" priority="7913" operator="lessThan">
      <formula>0</formula>
    </cfRule>
    <cfRule type="cellIs" dxfId="16860" priority="7914" operator="lessThan">
      <formula>-105575</formula>
    </cfRule>
  </conditionalFormatting>
  <conditionalFormatting sqref="BB227:BB230">
    <cfRule type="cellIs" dxfId="16859" priority="7915" operator="lessThan">
      <formula>0</formula>
    </cfRule>
    <cfRule type="cellIs" dxfId="16858" priority="7916" operator="lessThan">
      <formula>-105575</formula>
    </cfRule>
  </conditionalFormatting>
  <conditionalFormatting sqref="BB203 BB220:BB221 BB235:BB243 BB231:BB233 BB212:BB213 BB225:BB226">
    <cfRule type="cellIs" dxfId="16857" priority="7911" operator="lessThan">
      <formula>0</formula>
    </cfRule>
    <cfRule type="cellIs" dxfId="16856" priority="7912" operator="lessThan">
      <formula>-105575</formula>
    </cfRule>
  </conditionalFormatting>
  <conditionalFormatting sqref="BB220 BB212:BB213 BB235:BB238 BB240:BB243 BB225:BB226 BB231:BB233">
    <cfRule type="cellIs" dxfId="16855" priority="7909" operator="lessThan">
      <formula>0</formula>
    </cfRule>
    <cfRule type="cellIs" dxfId="16854" priority="7910" operator="lessThan">
      <formula>-105575</formula>
    </cfRule>
  </conditionalFormatting>
  <conditionalFormatting sqref="BB220:BB221 BB243 BB226 BB231:BB236 BB238:BB241 BB203 BB213">
    <cfRule type="cellIs" dxfId="16853" priority="7907" operator="lessThan">
      <formula>0</formula>
    </cfRule>
    <cfRule type="cellIs" dxfId="16852" priority="7908" operator="lessThan">
      <formula>-105575</formula>
    </cfRule>
  </conditionalFormatting>
  <conditionalFormatting sqref="BB235:BB243 BB231:BB233 BB220 BB212:BB213 BB225:BB226">
    <cfRule type="cellIs" dxfId="16851" priority="7905" operator="lessThan">
      <formula>0</formula>
    </cfRule>
    <cfRule type="cellIs" dxfId="16850" priority="7906" operator="lessThan">
      <formula>-105575</formula>
    </cfRule>
  </conditionalFormatting>
  <conditionalFormatting sqref="BB220:BB221 BB237:BB243 BB203 BB231:BB235 BB212:BB213 BB225:BB226">
    <cfRule type="cellIs" dxfId="16849" priority="7903" operator="lessThan">
      <formula>0</formula>
    </cfRule>
    <cfRule type="cellIs" dxfId="16848" priority="7904" operator="lessThan">
      <formula>-105575</formula>
    </cfRule>
  </conditionalFormatting>
  <conditionalFormatting sqref="BB220:BB221 BB237:BB240 BB242:BB243 BB225:BB226 BB231:BB235">
    <cfRule type="cellIs" dxfId="16847" priority="7901" operator="lessThan">
      <formula>0</formula>
    </cfRule>
    <cfRule type="cellIs" dxfId="16846" priority="7902" operator="lessThan">
      <formula>-105575</formula>
    </cfRule>
  </conditionalFormatting>
  <conditionalFormatting sqref="BB212 BB231 BB233:BB238 BB240:BB243 BB225">
    <cfRule type="cellIs" dxfId="16845" priority="7899" operator="lessThan">
      <formula>0</formula>
    </cfRule>
    <cfRule type="cellIs" dxfId="16844" priority="7900" operator="lessThan">
      <formula>-105575</formula>
    </cfRule>
  </conditionalFormatting>
  <conditionalFormatting sqref="BB237:BB243 BB231:BB235 BB220:BB221 BB225:BB226">
    <cfRule type="cellIs" dxfId="16843" priority="7897" operator="lessThan">
      <formula>0</formula>
    </cfRule>
    <cfRule type="cellIs" dxfId="16842" priority="7898" operator="lessThan">
      <formula>-105575</formula>
    </cfRule>
  </conditionalFormatting>
  <conditionalFormatting sqref="BB233:BB237 BB231 BB239:BB243">
    <cfRule type="cellIs" dxfId="16841" priority="7895" operator="lessThan">
      <formula>0</formula>
    </cfRule>
    <cfRule type="cellIs" dxfId="16840" priority="7896" operator="lessThan">
      <formula>-105575</formula>
    </cfRule>
  </conditionalFormatting>
  <conditionalFormatting sqref="BB233:BB237 BB231 BB239:BB243">
    <cfRule type="cellIs" dxfId="16839" priority="7893" operator="lessThan">
      <formula>0</formula>
    </cfRule>
    <cfRule type="cellIs" dxfId="16838" priority="7894" operator="lessThan">
      <formula>-105575</formula>
    </cfRule>
  </conditionalFormatting>
  <conditionalFormatting sqref="BB119:BB128 BB106:BB117 BB101:BB104 BB80:BB98">
    <cfRule type="cellIs" dxfId="16837" priority="7891" operator="lessThan">
      <formula>0</formula>
    </cfRule>
    <cfRule type="cellIs" dxfId="16836" priority="7892" operator="lessThan">
      <formula>-105575</formula>
    </cfRule>
  </conditionalFormatting>
  <conditionalFormatting sqref="BB130 BB132 BB134">
    <cfRule type="cellIs" dxfId="16835" priority="7889" operator="lessThan">
      <formula>0</formula>
    </cfRule>
    <cfRule type="cellIs" dxfId="16834" priority="7890" operator="lessThan">
      <formula>-105575</formula>
    </cfRule>
  </conditionalFormatting>
  <conditionalFormatting sqref="BB130 BB132 BB134">
    <cfRule type="cellIs" dxfId="16833" priority="7887" operator="lessThan">
      <formula>0</formula>
    </cfRule>
    <cfRule type="cellIs" dxfId="16832" priority="7888" operator="lessThan">
      <formula>-105575</formula>
    </cfRule>
  </conditionalFormatting>
  <conditionalFormatting sqref="BB129 BB131 BB133 BB135">
    <cfRule type="cellIs" dxfId="16831" priority="7885" operator="lessThan">
      <formula>0</formula>
    </cfRule>
    <cfRule type="cellIs" dxfId="16830" priority="7886" operator="lessThan">
      <formula>-105575</formula>
    </cfRule>
  </conditionalFormatting>
  <conditionalFormatting sqref="BB140 BB145 BB142:BB143 BB137:BB138">
    <cfRule type="cellIs" dxfId="16829" priority="7883" operator="lessThan">
      <formula>0</formula>
    </cfRule>
    <cfRule type="cellIs" dxfId="16828" priority="7884" operator="lessThan">
      <formula>-105575</formula>
    </cfRule>
  </conditionalFormatting>
  <conditionalFormatting sqref="BB149">
    <cfRule type="cellIs" dxfId="16827" priority="7881" operator="lessThan">
      <formula>0</formula>
    </cfRule>
    <cfRule type="cellIs" dxfId="16826" priority="7882" operator="lessThan">
      <formula>-105575</formula>
    </cfRule>
  </conditionalFormatting>
  <conditionalFormatting sqref="BB129:BB138 BB140:BB149">
    <cfRule type="cellIs" dxfId="16825" priority="7879" operator="lessThan">
      <formula>0</formula>
    </cfRule>
    <cfRule type="cellIs" dxfId="16824" priority="7880" operator="lessThan">
      <formula>-105575</formula>
    </cfRule>
  </conditionalFormatting>
  <conditionalFormatting sqref="BB94:BB98 BB86:BB87 BB89:BB91 BB141:BB149 BB124:BB133 BB107:BB110 BB112:BB117 BB119:BB122 BB135:BB138 BB101:BB104 BB80:BB84">
    <cfRule type="cellIs" dxfId="16823" priority="7877" operator="lessThan">
      <formula>0</formula>
    </cfRule>
    <cfRule type="cellIs" dxfId="16822" priority="7878" operator="lessThan">
      <formula>-105575</formula>
    </cfRule>
  </conditionalFormatting>
  <conditionalFormatting sqref="BB129 BB131 BB133 BB135">
    <cfRule type="cellIs" dxfId="16821" priority="7875" operator="lessThan">
      <formula>0</formula>
    </cfRule>
    <cfRule type="cellIs" dxfId="16820" priority="7876" operator="lessThan">
      <formula>-105575</formula>
    </cfRule>
  </conditionalFormatting>
  <conditionalFormatting sqref="BB146 BB144 BB141">
    <cfRule type="cellIs" dxfId="16819" priority="7873" operator="lessThan">
      <formula>0</formula>
    </cfRule>
    <cfRule type="cellIs" dxfId="16818" priority="7874" operator="lessThan">
      <formula>-105575</formula>
    </cfRule>
  </conditionalFormatting>
  <conditionalFormatting sqref="BB146 BB144 BB141">
    <cfRule type="cellIs" dxfId="16817" priority="7871" operator="lessThan">
      <formula>0</formula>
    </cfRule>
    <cfRule type="cellIs" dxfId="16816" priority="7872" operator="lessThan">
      <formula>-105575</formula>
    </cfRule>
  </conditionalFormatting>
  <conditionalFormatting sqref="BB140 BB145 BB142:BB143 BB137:BB138">
    <cfRule type="cellIs" dxfId="16815" priority="7869" operator="lessThan">
      <formula>0</formula>
    </cfRule>
    <cfRule type="cellIs" dxfId="16814" priority="7870" operator="lessThan">
      <formula>-105575</formula>
    </cfRule>
  </conditionalFormatting>
  <conditionalFormatting sqref="BB149">
    <cfRule type="cellIs" dxfId="16813" priority="7867" operator="lessThan">
      <formula>0</formula>
    </cfRule>
    <cfRule type="cellIs" dxfId="16812" priority="7868" operator="lessThan">
      <formula>-105575</formula>
    </cfRule>
  </conditionalFormatting>
  <conditionalFormatting sqref="BB94:BB98 BB86:BB87 BB89:BB91 BB141:BB149 BB124:BB133 BB107:BB110 BB112:BB117 BB119:BB122 BB135:BB138 BB101:BB104 BB80:BB84">
    <cfRule type="cellIs" dxfId="16811" priority="7865" operator="lessThan">
      <formula>0</formula>
    </cfRule>
    <cfRule type="cellIs" dxfId="16810" priority="786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6809" priority="7863" operator="lessThan">
      <formula>0</formula>
    </cfRule>
    <cfRule type="cellIs" dxfId="16808" priority="7864" operator="lessThan">
      <formula>-105575</formula>
    </cfRule>
  </conditionalFormatting>
  <conditionalFormatting sqref="BB41">
    <cfRule type="cellIs" dxfId="16807" priority="7861" operator="lessThan">
      <formula>0</formula>
    </cfRule>
    <cfRule type="cellIs" dxfId="16806" priority="7862" operator="lessThan">
      <formula>-105575</formula>
    </cfRule>
  </conditionalFormatting>
  <conditionalFormatting sqref="BB152:BB155">
    <cfRule type="cellIs" dxfId="16805" priority="7859" operator="lessThan">
      <formula>0</formula>
    </cfRule>
    <cfRule type="cellIs" dxfId="16804" priority="7860" operator="lessThan">
      <formula>-105575</formula>
    </cfRule>
  </conditionalFormatting>
  <conditionalFormatting sqref="BB152:BB155">
    <cfRule type="cellIs" dxfId="16803" priority="7857" operator="lessThan">
      <formula>0</formula>
    </cfRule>
    <cfRule type="cellIs" dxfId="16802" priority="7858" operator="lessThan">
      <formula>-105575</formula>
    </cfRule>
  </conditionalFormatting>
  <conditionalFormatting sqref="BB152:BB155">
    <cfRule type="cellIs" dxfId="16801" priority="7855" operator="lessThan">
      <formula>0</formula>
    </cfRule>
    <cfRule type="cellIs" dxfId="16800" priority="7856" operator="lessThan">
      <formula>-105575</formula>
    </cfRule>
  </conditionalFormatting>
  <conditionalFormatting sqref="BB157:BB158">
    <cfRule type="cellIs" dxfId="16799" priority="7853" operator="lessThan">
      <formula>0</formula>
    </cfRule>
    <cfRule type="cellIs" dxfId="16798" priority="7854" operator="lessThan">
      <formula>-105575</formula>
    </cfRule>
  </conditionalFormatting>
  <conditionalFormatting sqref="BB157:BB158">
    <cfRule type="cellIs" dxfId="16797" priority="7851" operator="lessThan">
      <formula>0</formula>
    </cfRule>
    <cfRule type="cellIs" dxfId="16796" priority="7852" operator="lessThan">
      <formula>-105575</formula>
    </cfRule>
  </conditionalFormatting>
  <conditionalFormatting sqref="BB157:BB158">
    <cfRule type="cellIs" dxfId="16795" priority="7849" operator="lessThan">
      <formula>0</formula>
    </cfRule>
    <cfRule type="cellIs" dxfId="16794" priority="7850" operator="lessThan">
      <formula>-105575</formula>
    </cfRule>
  </conditionalFormatting>
  <conditionalFormatting sqref="BB160:BB161">
    <cfRule type="cellIs" dxfId="16793" priority="7847" operator="lessThan">
      <formula>0</formula>
    </cfRule>
    <cfRule type="cellIs" dxfId="16792" priority="7848" operator="lessThan">
      <formula>-105575</formula>
    </cfRule>
  </conditionalFormatting>
  <conditionalFormatting sqref="BB160:BB161">
    <cfRule type="cellIs" dxfId="16791" priority="7845" operator="lessThan">
      <formula>0</formula>
    </cfRule>
    <cfRule type="cellIs" dxfId="16790" priority="7846" operator="lessThan">
      <formula>-105575</formula>
    </cfRule>
  </conditionalFormatting>
  <conditionalFormatting sqref="BB160:BB161">
    <cfRule type="cellIs" dxfId="16789" priority="7843" operator="lessThan">
      <formula>0</formula>
    </cfRule>
    <cfRule type="cellIs" dxfId="16788" priority="7844" operator="lessThan">
      <formula>-105575</formula>
    </cfRule>
  </conditionalFormatting>
  <conditionalFormatting sqref="BB164:BB167">
    <cfRule type="cellIs" dxfId="16787" priority="7841" operator="lessThan">
      <formula>0</formula>
    </cfRule>
    <cfRule type="cellIs" dxfId="16786" priority="7842" operator="lessThan">
      <formula>-105575</formula>
    </cfRule>
  </conditionalFormatting>
  <conditionalFormatting sqref="BB164:BB167">
    <cfRule type="cellIs" dxfId="16785" priority="7839" operator="lessThan">
      <formula>0</formula>
    </cfRule>
    <cfRule type="cellIs" dxfId="16784" priority="7840" operator="lessThan">
      <formula>-105575</formula>
    </cfRule>
  </conditionalFormatting>
  <conditionalFormatting sqref="BB164:BB167">
    <cfRule type="cellIs" dxfId="16783" priority="7837" operator="lessThan">
      <formula>0</formula>
    </cfRule>
    <cfRule type="cellIs" dxfId="16782" priority="7838" operator="lessThan">
      <formula>-105575</formula>
    </cfRule>
  </conditionalFormatting>
  <conditionalFormatting sqref="BB169:BB177">
    <cfRule type="cellIs" dxfId="16781" priority="7835" operator="lessThan">
      <formula>0</formula>
    </cfRule>
    <cfRule type="cellIs" dxfId="16780" priority="7836" operator="lessThan">
      <formula>-105575</formula>
    </cfRule>
  </conditionalFormatting>
  <conditionalFormatting sqref="BB169:BB177">
    <cfRule type="cellIs" dxfId="16779" priority="7833" operator="lessThan">
      <formula>0</formula>
    </cfRule>
    <cfRule type="cellIs" dxfId="16778" priority="7834" operator="lessThan">
      <formula>-105575</formula>
    </cfRule>
  </conditionalFormatting>
  <conditionalFormatting sqref="BB169:BB177">
    <cfRule type="cellIs" dxfId="16777" priority="7831" operator="lessThan">
      <formula>0</formula>
    </cfRule>
    <cfRule type="cellIs" dxfId="16776" priority="7832" operator="lessThan">
      <formula>-105575</formula>
    </cfRule>
  </conditionalFormatting>
  <conditionalFormatting sqref="BB179:BB180">
    <cfRule type="cellIs" dxfId="16775" priority="7829" operator="lessThan">
      <formula>0</formula>
    </cfRule>
    <cfRule type="cellIs" dxfId="16774" priority="7830" operator="lessThan">
      <formula>-105575</formula>
    </cfRule>
  </conditionalFormatting>
  <conditionalFormatting sqref="BB179:BB180">
    <cfRule type="cellIs" dxfId="16773" priority="7827" operator="lessThan">
      <formula>0</formula>
    </cfRule>
    <cfRule type="cellIs" dxfId="16772" priority="7828" operator="lessThan">
      <formula>-105575</formula>
    </cfRule>
  </conditionalFormatting>
  <conditionalFormatting sqref="BB179:BB180">
    <cfRule type="cellIs" dxfId="16771" priority="7825" operator="lessThan">
      <formula>0</formula>
    </cfRule>
    <cfRule type="cellIs" dxfId="16770" priority="7826" operator="lessThan">
      <formula>-105575</formula>
    </cfRule>
  </conditionalFormatting>
  <conditionalFormatting sqref="BB183:BB189">
    <cfRule type="cellIs" dxfId="16769" priority="7823" operator="lessThan">
      <formula>0</formula>
    </cfRule>
    <cfRule type="cellIs" dxfId="16768" priority="7824" operator="lessThan">
      <formula>-105575</formula>
    </cfRule>
  </conditionalFormatting>
  <conditionalFormatting sqref="BB183:BB189">
    <cfRule type="cellIs" dxfId="16767" priority="7821" operator="lessThan">
      <formula>0</formula>
    </cfRule>
    <cfRule type="cellIs" dxfId="16766" priority="7822" operator="lessThan">
      <formula>-105575</formula>
    </cfRule>
  </conditionalFormatting>
  <conditionalFormatting sqref="BB183:BB189">
    <cfRule type="cellIs" dxfId="16765" priority="7819" operator="lessThan">
      <formula>0</formula>
    </cfRule>
    <cfRule type="cellIs" dxfId="16764" priority="7820" operator="lessThan">
      <formula>-105575</formula>
    </cfRule>
  </conditionalFormatting>
  <conditionalFormatting sqref="BB191:BB192">
    <cfRule type="cellIs" dxfId="16763" priority="7817" operator="lessThan">
      <formula>0</formula>
    </cfRule>
    <cfRule type="cellIs" dxfId="16762" priority="7818" operator="lessThan">
      <formula>-105575</formula>
    </cfRule>
  </conditionalFormatting>
  <conditionalFormatting sqref="BB191:BB192">
    <cfRule type="cellIs" dxfId="16761" priority="7815" operator="lessThan">
      <formula>0</formula>
    </cfRule>
    <cfRule type="cellIs" dxfId="16760" priority="7816" operator="lessThan">
      <formula>-105575</formula>
    </cfRule>
  </conditionalFormatting>
  <conditionalFormatting sqref="BB191:BB192">
    <cfRule type="cellIs" dxfId="16759" priority="7813" operator="lessThan">
      <formula>0</formula>
    </cfRule>
    <cfRule type="cellIs" dxfId="16758" priority="7814" operator="lessThan">
      <formula>-105575</formula>
    </cfRule>
  </conditionalFormatting>
  <conditionalFormatting sqref="BB194:BB195">
    <cfRule type="cellIs" dxfId="16757" priority="7811" operator="lessThan">
      <formula>0</formula>
    </cfRule>
    <cfRule type="cellIs" dxfId="16756" priority="7812" operator="lessThan">
      <formula>-105575</formula>
    </cfRule>
  </conditionalFormatting>
  <conditionalFormatting sqref="BB194:BB195">
    <cfRule type="cellIs" dxfId="16755" priority="7809" operator="lessThan">
      <formula>0</formula>
    </cfRule>
    <cfRule type="cellIs" dxfId="16754" priority="7810" operator="lessThan">
      <formula>-105575</formula>
    </cfRule>
  </conditionalFormatting>
  <conditionalFormatting sqref="BB194:BB195">
    <cfRule type="cellIs" dxfId="16753" priority="7807" operator="lessThan">
      <formula>0</formula>
    </cfRule>
    <cfRule type="cellIs" dxfId="16752" priority="7808" operator="lessThan">
      <formula>-105575</formula>
    </cfRule>
  </conditionalFormatting>
  <conditionalFormatting sqref="BB199:BB202">
    <cfRule type="cellIs" dxfId="16751" priority="7805" operator="lessThan">
      <formula>0</formula>
    </cfRule>
    <cfRule type="cellIs" dxfId="16750" priority="7806" operator="lessThan">
      <formula>-105575</formula>
    </cfRule>
  </conditionalFormatting>
  <conditionalFormatting sqref="BB199:BB202">
    <cfRule type="cellIs" dxfId="16749" priority="7803" operator="lessThan">
      <formula>0</formula>
    </cfRule>
    <cfRule type="cellIs" dxfId="16748" priority="7804" operator="lessThan">
      <formula>-105575</formula>
    </cfRule>
  </conditionalFormatting>
  <conditionalFormatting sqref="BB199:BB202">
    <cfRule type="cellIs" dxfId="16747" priority="7801" operator="lessThan">
      <formula>0</formula>
    </cfRule>
    <cfRule type="cellIs" dxfId="16746" priority="7802" operator="lessThan">
      <formula>-105575</formula>
    </cfRule>
  </conditionalFormatting>
  <conditionalFormatting sqref="BB204:BB208">
    <cfRule type="cellIs" dxfId="16745" priority="7799" operator="lessThan">
      <formula>0</formula>
    </cfRule>
    <cfRule type="cellIs" dxfId="16744" priority="7800" operator="lessThan">
      <formula>-105575</formula>
    </cfRule>
  </conditionalFormatting>
  <conditionalFormatting sqref="BB204:BB208">
    <cfRule type="cellIs" dxfId="16743" priority="7797" operator="lessThan">
      <formula>0</formula>
    </cfRule>
    <cfRule type="cellIs" dxfId="16742" priority="7798" operator="lessThan">
      <formula>-105575</formula>
    </cfRule>
  </conditionalFormatting>
  <conditionalFormatting sqref="BB204:BB208">
    <cfRule type="cellIs" dxfId="16741" priority="7795" operator="lessThan">
      <formula>0</formula>
    </cfRule>
    <cfRule type="cellIs" dxfId="16740" priority="7796" operator="lessThan">
      <formula>-105575</formula>
    </cfRule>
  </conditionalFormatting>
  <conditionalFormatting sqref="BB210:BB211">
    <cfRule type="cellIs" dxfId="16739" priority="7793" operator="lessThan">
      <formula>0</formula>
    </cfRule>
    <cfRule type="cellIs" dxfId="16738" priority="7794" operator="lessThan">
      <formula>-105575</formula>
    </cfRule>
  </conditionalFormatting>
  <conditionalFormatting sqref="BB210:BB211">
    <cfRule type="cellIs" dxfId="16737" priority="7791" operator="lessThan">
      <formula>0</formula>
    </cfRule>
    <cfRule type="cellIs" dxfId="16736" priority="7792" operator="lessThan">
      <formula>-105575</formula>
    </cfRule>
  </conditionalFormatting>
  <conditionalFormatting sqref="BB210:BB211">
    <cfRule type="cellIs" dxfId="16735" priority="7789" operator="lessThan">
      <formula>0</formula>
    </cfRule>
    <cfRule type="cellIs" dxfId="16734" priority="7790" operator="lessThan">
      <formula>-105575</formula>
    </cfRule>
  </conditionalFormatting>
  <conditionalFormatting sqref="BB214:BB219">
    <cfRule type="cellIs" dxfId="16733" priority="7787" operator="lessThan">
      <formula>0</formula>
    </cfRule>
    <cfRule type="cellIs" dxfId="16732" priority="7788" operator="lessThan">
      <formula>-105575</formula>
    </cfRule>
  </conditionalFormatting>
  <conditionalFormatting sqref="BB214:BB219">
    <cfRule type="cellIs" dxfId="16731" priority="7785" operator="lessThan">
      <formula>0</formula>
    </cfRule>
    <cfRule type="cellIs" dxfId="16730" priority="7786" operator="lessThan">
      <formula>-105575</formula>
    </cfRule>
  </conditionalFormatting>
  <conditionalFormatting sqref="BB214:BB219">
    <cfRule type="cellIs" dxfId="16729" priority="7783" operator="lessThan">
      <formula>0</formula>
    </cfRule>
    <cfRule type="cellIs" dxfId="16728" priority="7784" operator="lessThan">
      <formula>-105575</formula>
    </cfRule>
  </conditionalFormatting>
  <conditionalFormatting sqref="BB222:BB224">
    <cfRule type="cellIs" dxfId="16727" priority="7781" operator="lessThan">
      <formula>0</formula>
    </cfRule>
    <cfRule type="cellIs" dxfId="16726" priority="7782" operator="lessThan">
      <formula>-105575</formula>
    </cfRule>
  </conditionalFormatting>
  <conditionalFormatting sqref="BB222:BB224">
    <cfRule type="cellIs" dxfId="16725" priority="7779" operator="lessThan">
      <formula>0</formula>
    </cfRule>
    <cfRule type="cellIs" dxfId="16724" priority="7780" operator="lessThan">
      <formula>-105575</formula>
    </cfRule>
  </conditionalFormatting>
  <conditionalFormatting sqref="BB222:BB224">
    <cfRule type="cellIs" dxfId="16723" priority="7777" operator="lessThan">
      <formula>0</formula>
    </cfRule>
    <cfRule type="cellIs" dxfId="16722" priority="7778" operator="lessThan">
      <formula>-105575</formula>
    </cfRule>
  </conditionalFormatting>
  <conditionalFormatting sqref="BB227:BB230">
    <cfRule type="cellIs" dxfId="16721" priority="7775" operator="lessThan">
      <formula>0</formula>
    </cfRule>
    <cfRule type="cellIs" dxfId="16720" priority="7776" operator="lessThan">
      <formula>-105575</formula>
    </cfRule>
  </conditionalFormatting>
  <conditionalFormatting sqref="BB227:BB230">
    <cfRule type="cellIs" dxfId="16719" priority="7773" operator="lessThan">
      <formula>0</formula>
    </cfRule>
    <cfRule type="cellIs" dxfId="16718" priority="7774" operator="lessThan">
      <formula>-105575</formula>
    </cfRule>
  </conditionalFormatting>
  <conditionalFormatting sqref="BB227:BB230">
    <cfRule type="cellIs" dxfId="16717" priority="7771" operator="lessThan">
      <formula>0</formula>
    </cfRule>
    <cfRule type="cellIs" dxfId="16716" priority="7772" operator="lessThan">
      <formula>-105575</formula>
    </cfRule>
  </conditionalFormatting>
  <conditionalFormatting sqref="BB246:BB249">
    <cfRule type="cellIs" dxfId="16715" priority="7769" operator="lessThan">
      <formula>0</formula>
    </cfRule>
    <cfRule type="cellIs" dxfId="16714" priority="7770" operator="lessThan">
      <formula>-105575</formula>
    </cfRule>
  </conditionalFormatting>
  <conditionalFormatting sqref="BB246:BB249">
    <cfRule type="cellIs" dxfId="16713" priority="7767" operator="lessThan">
      <formula>0</formula>
    </cfRule>
    <cfRule type="cellIs" dxfId="16712" priority="7768" operator="lessThan">
      <formula>-105575</formula>
    </cfRule>
  </conditionalFormatting>
  <conditionalFormatting sqref="BB246:BB249">
    <cfRule type="cellIs" dxfId="16711" priority="7765" operator="lessThan">
      <formula>0</formula>
    </cfRule>
    <cfRule type="cellIs" dxfId="16710" priority="7766" operator="lessThan">
      <formula>-105575</formula>
    </cfRule>
  </conditionalFormatting>
  <conditionalFormatting sqref="BB246:BB249">
    <cfRule type="cellIs" dxfId="16709" priority="7763" operator="lessThan">
      <formula>0</formula>
    </cfRule>
    <cfRule type="cellIs" dxfId="16708" priority="7764" operator="lessThan">
      <formula>-105575</formula>
    </cfRule>
  </conditionalFormatting>
  <conditionalFormatting sqref="BB246:BB249">
    <cfRule type="cellIs" dxfId="16707" priority="7761" operator="lessThan">
      <formula>0</formula>
    </cfRule>
    <cfRule type="cellIs" dxfId="16706" priority="7762" operator="lessThan">
      <formula>-105575</formula>
    </cfRule>
  </conditionalFormatting>
  <conditionalFormatting sqref="BB246:BB249">
    <cfRule type="cellIs" dxfId="16705" priority="7759" operator="lessThan">
      <formula>0</formula>
    </cfRule>
    <cfRule type="cellIs" dxfId="16704" priority="7760" operator="lessThan">
      <formula>-105575</formula>
    </cfRule>
  </conditionalFormatting>
  <conditionalFormatting sqref="BB246:BB249">
    <cfRule type="cellIs" dxfId="16703" priority="7757" operator="lessThan">
      <formula>0</formula>
    </cfRule>
    <cfRule type="cellIs" dxfId="16702" priority="7758" operator="lessThan">
      <formula>-105575</formula>
    </cfRule>
  </conditionalFormatting>
  <conditionalFormatting sqref="BB246:BB249">
    <cfRule type="cellIs" dxfId="16701" priority="7755" operator="lessThan">
      <formula>0</formula>
    </cfRule>
    <cfRule type="cellIs" dxfId="16700" priority="7756" operator="lessThan">
      <formula>-105575</formula>
    </cfRule>
  </conditionalFormatting>
  <conditionalFormatting sqref="BB246:BB249">
    <cfRule type="cellIs" dxfId="16699" priority="7753" operator="lessThan">
      <formula>0</formula>
    </cfRule>
    <cfRule type="cellIs" dxfId="16698" priority="7754" operator="lessThan">
      <formula>-105575</formula>
    </cfRule>
  </conditionalFormatting>
  <conditionalFormatting sqref="BB251:BB253">
    <cfRule type="cellIs" dxfId="16697" priority="7751" operator="lessThan">
      <formula>0</formula>
    </cfRule>
    <cfRule type="cellIs" dxfId="16696" priority="7752" operator="lessThan">
      <formula>-105575</formula>
    </cfRule>
  </conditionalFormatting>
  <conditionalFormatting sqref="BB251:BB253">
    <cfRule type="cellIs" dxfId="16695" priority="7749" operator="lessThan">
      <formula>0</formula>
    </cfRule>
    <cfRule type="cellIs" dxfId="16694" priority="7750" operator="lessThan">
      <formula>-105575</formula>
    </cfRule>
  </conditionalFormatting>
  <conditionalFormatting sqref="BB251:BB253">
    <cfRule type="cellIs" dxfId="16693" priority="7747" operator="lessThan">
      <formula>0</formula>
    </cfRule>
    <cfRule type="cellIs" dxfId="16692" priority="7748" operator="lessThan">
      <formula>-105575</formula>
    </cfRule>
  </conditionalFormatting>
  <conditionalFormatting sqref="BB251:BB253">
    <cfRule type="cellIs" dxfId="16691" priority="7745" operator="lessThan">
      <formula>0</formula>
    </cfRule>
    <cfRule type="cellIs" dxfId="16690" priority="7746" operator="lessThan">
      <formula>-105575</formula>
    </cfRule>
  </conditionalFormatting>
  <conditionalFormatting sqref="BB251:BB253">
    <cfRule type="cellIs" dxfId="16689" priority="7743" operator="lessThan">
      <formula>0</formula>
    </cfRule>
    <cfRule type="cellIs" dxfId="16688" priority="7744" operator="lessThan">
      <formula>-105575</formula>
    </cfRule>
  </conditionalFormatting>
  <conditionalFormatting sqref="BB251:BB253">
    <cfRule type="cellIs" dxfId="16687" priority="7741" operator="lessThan">
      <formula>0</formula>
    </cfRule>
    <cfRule type="cellIs" dxfId="16686" priority="7742" operator="lessThan">
      <formula>-105575</formula>
    </cfRule>
  </conditionalFormatting>
  <conditionalFormatting sqref="BB251:BB253">
    <cfRule type="cellIs" dxfId="16685" priority="7739" operator="lessThan">
      <formula>0</formula>
    </cfRule>
    <cfRule type="cellIs" dxfId="16684" priority="7740" operator="lessThan">
      <formula>-105575</formula>
    </cfRule>
  </conditionalFormatting>
  <conditionalFormatting sqref="BB251:BB253">
    <cfRule type="cellIs" dxfId="16683" priority="7737" operator="lessThan">
      <formula>0</formula>
    </cfRule>
    <cfRule type="cellIs" dxfId="16682" priority="7738" operator="lessThan">
      <formula>-105575</formula>
    </cfRule>
  </conditionalFormatting>
  <conditionalFormatting sqref="BB251:BB253">
    <cfRule type="cellIs" dxfId="16681" priority="7735" operator="lessThan">
      <formula>0</formula>
    </cfRule>
    <cfRule type="cellIs" dxfId="16680" priority="7736" operator="lessThan">
      <formula>-105575</formula>
    </cfRule>
  </conditionalFormatting>
  <conditionalFormatting sqref="BB255:BB257">
    <cfRule type="cellIs" dxfId="16679" priority="7733" operator="lessThan">
      <formula>0</formula>
    </cfRule>
    <cfRule type="cellIs" dxfId="16678" priority="7734" operator="lessThan">
      <formula>-105575</formula>
    </cfRule>
  </conditionalFormatting>
  <conditionalFormatting sqref="BB255:BB257">
    <cfRule type="cellIs" dxfId="16677" priority="7731" operator="lessThan">
      <formula>0</formula>
    </cfRule>
    <cfRule type="cellIs" dxfId="16676" priority="7732" operator="lessThan">
      <formula>-105575</formula>
    </cfRule>
  </conditionalFormatting>
  <conditionalFormatting sqref="BB255:BB257">
    <cfRule type="cellIs" dxfId="16675" priority="7729" operator="lessThan">
      <formula>0</formula>
    </cfRule>
    <cfRule type="cellIs" dxfId="16674" priority="7730" operator="lessThan">
      <formula>-105575</formula>
    </cfRule>
  </conditionalFormatting>
  <conditionalFormatting sqref="BB255:BB257">
    <cfRule type="cellIs" dxfId="16673" priority="7727" operator="lessThan">
      <formula>0</formula>
    </cfRule>
    <cfRule type="cellIs" dxfId="16672" priority="7728" operator="lessThan">
      <formula>-105575</formula>
    </cfRule>
  </conditionalFormatting>
  <conditionalFormatting sqref="BB255:BB257">
    <cfRule type="cellIs" dxfId="16671" priority="7725" operator="lessThan">
      <formula>0</formula>
    </cfRule>
    <cfRule type="cellIs" dxfId="16670" priority="7726" operator="lessThan">
      <formula>-105575</formula>
    </cfRule>
  </conditionalFormatting>
  <conditionalFormatting sqref="BB255:BB257">
    <cfRule type="cellIs" dxfId="16669" priority="7723" operator="lessThan">
      <formula>0</formula>
    </cfRule>
    <cfRule type="cellIs" dxfId="16668" priority="7724" operator="lessThan">
      <formula>-105575</formula>
    </cfRule>
  </conditionalFormatting>
  <conditionalFormatting sqref="BB255:BB257">
    <cfRule type="cellIs" dxfId="16667" priority="7721" operator="lessThan">
      <formula>0</formula>
    </cfRule>
    <cfRule type="cellIs" dxfId="16666" priority="7722" operator="lessThan">
      <formula>-105575</formula>
    </cfRule>
  </conditionalFormatting>
  <conditionalFormatting sqref="BB255:BB257">
    <cfRule type="cellIs" dxfId="16665" priority="7719" operator="lessThan">
      <formula>0</formula>
    </cfRule>
    <cfRule type="cellIs" dxfId="16664" priority="7720" operator="lessThan">
      <formula>-105575</formula>
    </cfRule>
  </conditionalFormatting>
  <conditionalFormatting sqref="BB255:BB257">
    <cfRule type="cellIs" dxfId="16663" priority="7717" operator="lessThan">
      <formula>0</formula>
    </cfRule>
    <cfRule type="cellIs" dxfId="16662" priority="7718" operator="lessThan">
      <formula>-105575</formula>
    </cfRule>
  </conditionalFormatting>
  <conditionalFormatting sqref="BB260:BB262">
    <cfRule type="cellIs" dxfId="16661" priority="7715" operator="lessThan">
      <formula>0</formula>
    </cfRule>
    <cfRule type="cellIs" dxfId="16660" priority="7716" operator="lessThan">
      <formula>-105575</formula>
    </cfRule>
  </conditionalFormatting>
  <conditionalFormatting sqref="BB260:BB262">
    <cfRule type="cellIs" dxfId="16659" priority="7713" operator="lessThan">
      <formula>0</formula>
    </cfRule>
    <cfRule type="cellIs" dxfId="16658" priority="7714" operator="lessThan">
      <formula>-105575</formula>
    </cfRule>
  </conditionalFormatting>
  <conditionalFormatting sqref="BB260:BB262">
    <cfRule type="cellIs" dxfId="16657" priority="7711" operator="lessThan">
      <formula>0</formula>
    </cfRule>
    <cfRule type="cellIs" dxfId="16656" priority="7712" operator="lessThan">
      <formula>-105575</formula>
    </cfRule>
  </conditionalFormatting>
  <conditionalFormatting sqref="BB260:BB262">
    <cfRule type="cellIs" dxfId="16655" priority="7709" operator="lessThan">
      <formula>0</formula>
    </cfRule>
    <cfRule type="cellIs" dxfId="16654" priority="7710" operator="lessThan">
      <formula>-105575</formula>
    </cfRule>
  </conditionalFormatting>
  <conditionalFormatting sqref="BB260:BB262">
    <cfRule type="cellIs" dxfId="16653" priority="7707" operator="lessThan">
      <formula>0</formula>
    </cfRule>
    <cfRule type="cellIs" dxfId="16652" priority="7708" operator="lessThan">
      <formula>-105575</formula>
    </cfRule>
  </conditionalFormatting>
  <conditionalFormatting sqref="BB260:BB262">
    <cfRule type="cellIs" dxfId="16651" priority="7705" operator="lessThan">
      <formula>0</formula>
    </cfRule>
    <cfRule type="cellIs" dxfId="16650" priority="7706" operator="lessThan">
      <formula>-105575</formula>
    </cfRule>
  </conditionalFormatting>
  <conditionalFormatting sqref="BB260:BB262">
    <cfRule type="cellIs" dxfId="16649" priority="7703" operator="lessThan">
      <formula>0</formula>
    </cfRule>
    <cfRule type="cellIs" dxfId="16648" priority="7704" operator="lessThan">
      <formula>-105575</formula>
    </cfRule>
  </conditionalFormatting>
  <conditionalFormatting sqref="BB260:BB262">
    <cfRule type="cellIs" dxfId="16647" priority="7701" operator="lessThan">
      <formula>0</formula>
    </cfRule>
    <cfRule type="cellIs" dxfId="16646" priority="7702" operator="lessThan">
      <formula>-105575</formula>
    </cfRule>
  </conditionalFormatting>
  <conditionalFormatting sqref="BB260:BB262">
    <cfRule type="cellIs" dxfId="16645" priority="7699" operator="lessThan">
      <formula>0</formula>
    </cfRule>
    <cfRule type="cellIs" dxfId="16644" priority="7700" operator="lessThan">
      <formula>-105575</formula>
    </cfRule>
  </conditionalFormatting>
  <conditionalFormatting sqref="BB264:BB267">
    <cfRule type="cellIs" dxfId="16643" priority="7697" operator="lessThan">
      <formula>0</formula>
    </cfRule>
    <cfRule type="cellIs" dxfId="16642" priority="7698" operator="lessThan">
      <formula>-105575</formula>
    </cfRule>
  </conditionalFormatting>
  <conditionalFormatting sqref="BB264:BB267">
    <cfRule type="cellIs" dxfId="16641" priority="7695" operator="lessThan">
      <formula>0</formula>
    </cfRule>
    <cfRule type="cellIs" dxfId="16640" priority="7696" operator="lessThan">
      <formula>-105575</formula>
    </cfRule>
  </conditionalFormatting>
  <conditionalFormatting sqref="BB264:BB267">
    <cfRule type="cellIs" dxfId="16639" priority="7693" operator="lessThan">
      <formula>0</formula>
    </cfRule>
    <cfRule type="cellIs" dxfId="16638" priority="7694" operator="lessThan">
      <formula>-105575</formula>
    </cfRule>
  </conditionalFormatting>
  <conditionalFormatting sqref="BB264:BB267">
    <cfRule type="cellIs" dxfId="16637" priority="7691" operator="lessThan">
      <formula>0</formula>
    </cfRule>
    <cfRule type="cellIs" dxfId="16636" priority="7692" operator="lessThan">
      <formula>-105575</formula>
    </cfRule>
  </conditionalFormatting>
  <conditionalFormatting sqref="BB264:BB267">
    <cfRule type="cellIs" dxfId="16635" priority="7689" operator="lessThan">
      <formula>0</formula>
    </cfRule>
    <cfRule type="cellIs" dxfId="16634" priority="7690" operator="lessThan">
      <formula>-105575</formula>
    </cfRule>
  </conditionalFormatting>
  <conditionalFormatting sqref="BB264:BB267">
    <cfRule type="cellIs" dxfId="16633" priority="7687" operator="lessThan">
      <formula>0</formula>
    </cfRule>
    <cfRule type="cellIs" dxfId="16632" priority="7688" operator="lessThan">
      <formula>-105575</formula>
    </cfRule>
  </conditionalFormatting>
  <conditionalFormatting sqref="BB264:BB267">
    <cfRule type="cellIs" dxfId="16631" priority="7685" operator="lessThan">
      <formula>0</formula>
    </cfRule>
    <cfRule type="cellIs" dxfId="16630" priority="7686" operator="lessThan">
      <formula>-105575</formula>
    </cfRule>
  </conditionalFormatting>
  <conditionalFormatting sqref="BB264:BB267">
    <cfRule type="cellIs" dxfId="16629" priority="7683" operator="lessThan">
      <formula>0</formula>
    </cfRule>
    <cfRule type="cellIs" dxfId="16628" priority="7684" operator="lessThan">
      <formula>-105575</formula>
    </cfRule>
  </conditionalFormatting>
  <conditionalFormatting sqref="BB264:BB267">
    <cfRule type="cellIs" dxfId="16627" priority="7681" operator="lessThan">
      <formula>0</formula>
    </cfRule>
    <cfRule type="cellIs" dxfId="16626" priority="7682" operator="lessThan">
      <formula>-105575</formula>
    </cfRule>
  </conditionalFormatting>
  <conditionalFormatting sqref="BB270:BB272">
    <cfRule type="cellIs" dxfId="16625" priority="7679" operator="lessThan">
      <formula>0</formula>
    </cfRule>
    <cfRule type="cellIs" dxfId="16624" priority="7680" operator="lessThan">
      <formula>-105575</formula>
    </cfRule>
  </conditionalFormatting>
  <conditionalFormatting sqref="BB270:BB272">
    <cfRule type="cellIs" dxfId="16623" priority="7677" operator="lessThan">
      <formula>0</formula>
    </cfRule>
    <cfRule type="cellIs" dxfId="16622" priority="7678" operator="lessThan">
      <formula>-105575</formula>
    </cfRule>
  </conditionalFormatting>
  <conditionalFormatting sqref="BB270:BB272">
    <cfRule type="cellIs" dxfId="16621" priority="7675" operator="lessThan">
      <formula>0</formula>
    </cfRule>
    <cfRule type="cellIs" dxfId="16620" priority="7676" operator="lessThan">
      <formula>-105575</formula>
    </cfRule>
  </conditionalFormatting>
  <conditionalFormatting sqref="BB270:BB272">
    <cfRule type="cellIs" dxfId="16619" priority="7673" operator="lessThan">
      <formula>0</formula>
    </cfRule>
    <cfRule type="cellIs" dxfId="16618" priority="7674" operator="lessThan">
      <formula>-105575</formula>
    </cfRule>
  </conditionalFormatting>
  <conditionalFormatting sqref="BB270:BB272">
    <cfRule type="cellIs" dxfId="16617" priority="7671" operator="lessThan">
      <formula>0</formula>
    </cfRule>
    <cfRule type="cellIs" dxfId="16616" priority="7672" operator="lessThan">
      <formula>-105575</formula>
    </cfRule>
  </conditionalFormatting>
  <conditionalFormatting sqref="BB270:BB272">
    <cfRule type="cellIs" dxfId="16615" priority="7669" operator="lessThan">
      <formula>0</formula>
    </cfRule>
    <cfRule type="cellIs" dxfId="16614" priority="7670" operator="lessThan">
      <formula>-105575</formula>
    </cfRule>
  </conditionalFormatting>
  <conditionalFormatting sqref="BB270:BB272">
    <cfRule type="cellIs" dxfId="16613" priority="7667" operator="lessThan">
      <formula>0</formula>
    </cfRule>
    <cfRule type="cellIs" dxfId="16612" priority="7668" operator="lessThan">
      <formula>-105575</formula>
    </cfRule>
  </conditionalFormatting>
  <conditionalFormatting sqref="BB270:BB272">
    <cfRule type="cellIs" dxfId="16611" priority="7665" operator="lessThan">
      <formula>0</formula>
    </cfRule>
    <cfRule type="cellIs" dxfId="16610" priority="7666" operator="lessThan">
      <formula>-105575</formula>
    </cfRule>
  </conditionalFormatting>
  <conditionalFormatting sqref="BB270:BB272">
    <cfRule type="cellIs" dxfId="16609" priority="7663" operator="lessThan">
      <formula>0</formula>
    </cfRule>
    <cfRule type="cellIs" dxfId="16608" priority="7664" operator="lessThan">
      <formula>-105575</formula>
    </cfRule>
  </conditionalFormatting>
  <conditionalFormatting sqref="BB274:BB275">
    <cfRule type="cellIs" dxfId="16607" priority="7661" operator="lessThan">
      <formula>0</formula>
    </cfRule>
    <cfRule type="cellIs" dxfId="16606" priority="7662" operator="lessThan">
      <formula>-105575</formula>
    </cfRule>
  </conditionalFormatting>
  <conditionalFormatting sqref="BB274:BB275">
    <cfRule type="cellIs" dxfId="16605" priority="7659" operator="lessThan">
      <formula>0</formula>
    </cfRule>
    <cfRule type="cellIs" dxfId="16604" priority="7660" operator="lessThan">
      <formula>-105575</formula>
    </cfRule>
  </conditionalFormatting>
  <conditionalFormatting sqref="BB274:BB275">
    <cfRule type="cellIs" dxfId="16603" priority="7657" operator="lessThan">
      <formula>0</formula>
    </cfRule>
    <cfRule type="cellIs" dxfId="16602" priority="7658" operator="lessThan">
      <formula>-105575</formula>
    </cfRule>
  </conditionalFormatting>
  <conditionalFormatting sqref="BB274:BB275">
    <cfRule type="cellIs" dxfId="16601" priority="7655" operator="lessThan">
      <formula>0</formula>
    </cfRule>
    <cfRule type="cellIs" dxfId="16600" priority="7656" operator="lessThan">
      <formula>-105575</formula>
    </cfRule>
  </conditionalFormatting>
  <conditionalFormatting sqref="BB274:BB275">
    <cfRule type="cellIs" dxfId="16599" priority="7653" operator="lessThan">
      <formula>0</formula>
    </cfRule>
    <cfRule type="cellIs" dxfId="16598" priority="7654" operator="lessThan">
      <formula>-105575</formula>
    </cfRule>
  </conditionalFormatting>
  <conditionalFormatting sqref="BB274:BB275">
    <cfRule type="cellIs" dxfId="16597" priority="7651" operator="lessThan">
      <formula>0</formula>
    </cfRule>
    <cfRule type="cellIs" dxfId="16596" priority="7652" operator="lessThan">
      <formula>-105575</formula>
    </cfRule>
  </conditionalFormatting>
  <conditionalFormatting sqref="BB274:BB275">
    <cfRule type="cellIs" dxfId="16595" priority="7649" operator="lessThan">
      <formula>0</formula>
    </cfRule>
    <cfRule type="cellIs" dxfId="16594" priority="7650" operator="lessThan">
      <formula>-105575</formula>
    </cfRule>
  </conditionalFormatting>
  <conditionalFormatting sqref="BB274:BB275">
    <cfRule type="cellIs" dxfId="16593" priority="7647" operator="lessThan">
      <formula>0</formula>
    </cfRule>
    <cfRule type="cellIs" dxfId="16592" priority="7648" operator="lessThan">
      <formula>-105575</formula>
    </cfRule>
  </conditionalFormatting>
  <conditionalFormatting sqref="BB274:BB275">
    <cfRule type="cellIs" dxfId="16591" priority="7645" operator="lessThan">
      <formula>0</formula>
    </cfRule>
    <cfRule type="cellIs" dxfId="16590" priority="7646" operator="lessThan">
      <formula>-105575</formula>
    </cfRule>
  </conditionalFormatting>
  <conditionalFormatting sqref="BB278:BB282">
    <cfRule type="cellIs" dxfId="16589" priority="7643" operator="lessThan">
      <formula>0</formula>
    </cfRule>
    <cfRule type="cellIs" dxfId="16588" priority="7644" operator="lessThan">
      <formula>-105575</formula>
    </cfRule>
  </conditionalFormatting>
  <conditionalFormatting sqref="BB278:BB282">
    <cfRule type="cellIs" dxfId="16587" priority="7641" operator="lessThan">
      <formula>0</formula>
    </cfRule>
    <cfRule type="cellIs" dxfId="16586" priority="7642" operator="lessThan">
      <formula>-105575</formula>
    </cfRule>
  </conditionalFormatting>
  <conditionalFormatting sqref="BB278:BB282">
    <cfRule type="cellIs" dxfId="16585" priority="7639" operator="lessThan">
      <formula>0</formula>
    </cfRule>
    <cfRule type="cellIs" dxfId="16584" priority="7640" operator="lessThan">
      <formula>-105575</formula>
    </cfRule>
  </conditionalFormatting>
  <conditionalFormatting sqref="BB278:BB282">
    <cfRule type="cellIs" dxfId="16583" priority="7637" operator="lessThan">
      <formula>0</formula>
    </cfRule>
    <cfRule type="cellIs" dxfId="16582" priority="7638" operator="lessThan">
      <formula>-105575</formula>
    </cfRule>
  </conditionalFormatting>
  <conditionalFormatting sqref="BB278:BB282">
    <cfRule type="cellIs" dxfId="16581" priority="7635" operator="lessThan">
      <formula>0</formula>
    </cfRule>
    <cfRule type="cellIs" dxfId="16580" priority="7636" operator="lessThan">
      <formula>-105575</formula>
    </cfRule>
  </conditionalFormatting>
  <conditionalFormatting sqref="BB278:BB282">
    <cfRule type="cellIs" dxfId="16579" priority="7633" operator="lessThan">
      <formula>0</formula>
    </cfRule>
    <cfRule type="cellIs" dxfId="16578" priority="7634" operator="lessThan">
      <formula>-105575</formula>
    </cfRule>
  </conditionalFormatting>
  <conditionalFormatting sqref="BB278:BB282">
    <cfRule type="cellIs" dxfId="16577" priority="7631" operator="lessThan">
      <formula>0</formula>
    </cfRule>
    <cfRule type="cellIs" dxfId="16576" priority="7632" operator="lessThan">
      <formula>-105575</formula>
    </cfRule>
  </conditionalFormatting>
  <conditionalFormatting sqref="BB278:BB282">
    <cfRule type="cellIs" dxfId="16575" priority="7629" operator="lessThan">
      <formula>0</formula>
    </cfRule>
    <cfRule type="cellIs" dxfId="16574" priority="7630" operator="lessThan">
      <formula>-105575</formula>
    </cfRule>
  </conditionalFormatting>
  <conditionalFormatting sqref="BB278:BB282">
    <cfRule type="cellIs" dxfId="16573" priority="7627" operator="lessThan">
      <formula>0</formula>
    </cfRule>
    <cfRule type="cellIs" dxfId="16572" priority="7628" operator="lessThan">
      <formula>-105575</formula>
    </cfRule>
  </conditionalFormatting>
  <conditionalFormatting sqref="BB285:BB288">
    <cfRule type="cellIs" dxfId="16571" priority="7625" operator="lessThan">
      <formula>0</formula>
    </cfRule>
    <cfRule type="cellIs" dxfId="16570" priority="7626" operator="lessThan">
      <formula>-105575</formula>
    </cfRule>
  </conditionalFormatting>
  <conditionalFormatting sqref="BB285:BB288">
    <cfRule type="cellIs" dxfId="16569" priority="7623" operator="lessThan">
      <formula>0</formula>
    </cfRule>
    <cfRule type="cellIs" dxfId="16568" priority="7624" operator="lessThan">
      <formula>-105575</formula>
    </cfRule>
  </conditionalFormatting>
  <conditionalFormatting sqref="BB285:BB288">
    <cfRule type="cellIs" dxfId="16567" priority="7621" operator="lessThan">
      <formula>0</formula>
    </cfRule>
    <cfRule type="cellIs" dxfId="16566" priority="7622" operator="lessThan">
      <formula>-105575</formula>
    </cfRule>
  </conditionalFormatting>
  <conditionalFormatting sqref="BB285:BB288">
    <cfRule type="cellIs" dxfId="16565" priority="7619" operator="lessThan">
      <formula>0</formula>
    </cfRule>
    <cfRule type="cellIs" dxfId="16564" priority="7620" operator="lessThan">
      <formula>-105575</formula>
    </cfRule>
  </conditionalFormatting>
  <conditionalFormatting sqref="BB285:BB288">
    <cfRule type="cellIs" dxfId="16563" priority="7617" operator="lessThan">
      <formula>0</formula>
    </cfRule>
    <cfRule type="cellIs" dxfId="16562" priority="7618" operator="lessThan">
      <formula>-105575</formula>
    </cfRule>
  </conditionalFormatting>
  <conditionalFormatting sqref="BB285:BB288">
    <cfRule type="cellIs" dxfId="16561" priority="7615" operator="lessThan">
      <formula>0</formula>
    </cfRule>
    <cfRule type="cellIs" dxfId="16560" priority="7616" operator="lessThan">
      <formula>-105575</formula>
    </cfRule>
  </conditionalFormatting>
  <conditionalFormatting sqref="BB285:BB288">
    <cfRule type="cellIs" dxfId="16559" priority="7613" operator="lessThan">
      <formula>0</formula>
    </cfRule>
    <cfRule type="cellIs" dxfId="16558" priority="7614" operator="lessThan">
      <formula>-105575</formula>
    </cfRule>
  </conditionalFormatting>
  <conditionalFormatting sqref="BB285:BB288">
    <cfRule type="cellIs" dxfId="16557" priority="7611" operator="lessThan">
      <formula>0</formula>
    </cfRule>
    <cfRule type="cellIs" dxfId="16556" priority="7612" operator="lessThan">
      <formula>-105575</formula>
    </cfRule>
  </conditionalFormatting>
  <conditionalFormatting sqref="BB285:BB288">
    <cfRule type="cellIs" dxfId="16555" priority="7609" operator="lessThan">
      <formula>0</formula>
    </cfRule>
    <cfRule type="cellIs" dxfId="16554" priority="7610" operator="lessThan">
      <formula>-105575</formula>
    </cfRule>
  </conditionalFormatting>
  <conditionalFormatting sqref="BB203 BB220:BB221 BB235:BB243 BB231:BB233 BB212:BB213 BB225:BB226">
    <cfRule type="cellIs" dxfId="16553" priority="7607" operator="lessThan">
      <formula>0</formula>
    </cfRule>
    <cfRule type="cellIs" dxfId="16552" priority="7608" operator="lessThan">
      <formula>-105575</formula>
    </cfRule>
  </conditionalFormatting>
  <conditionalFormatting sqref="BB220 BB212:BB213 BB235:BB238 BB240:BB243 BB225:BB226 BB231:BB233">
    <cfRule type="cellIs" dxfId="16551" priority="7605" operator="lessThan">
      <formula>0</formula>
    </cfRule>
    <cfRule type="cellIs" dxfId="16550" priority="7606" operator="lessThan">
      <formula>-105575</formula>
    </cfRule>
  </conditionalFormatting>
  <conditionalFormatting sqref="BB220:BB221 BB243 BB226 BB231:BB236 BB238:BB241 BB203 BB213">
    <cfRule type="cellIs" dxfId="16549" priority="7603" operator="lessThan">
      <formula>0</formula>
    </cfRule>
    <cfRule type="cellIs" dxfId="16548" priority="7604" operator="lessThan">
      <formula>-105575</formula>
    </cfRule>
  </conditionalFormatting>
  <conditionalFormatting sqref="BB235:BB243 BB231:BB233 BB220 BB212:BB213 BB225:BB226">
    <cfRule type="cellIs" dxfId="16547" priority="7601" operator="lessThan">
      <formula>0</formula>
    </cfRule>
    <cfRule type="cellIs" dxfId="16546" priority="7602" operator="lessThan">
      <formula>-105575</formula>
    </cfRule>
  </conditionalFormatting>
  <conditionalFormatting sqref="BB220:BB221 BB237:BB243 BB203 BB231:BB235 BB212:BB213 BB225:BB226">
    <cfRule type="cellIs" dxfId="16545" priority="7599" operator="lessThan">
      <formula>0</formula>
    </cfRule>
    <cfRule type="cellIs" dxfId="16544" priority="7600" operator="lessThan">
      <formula>-105575</formula>
    </cfRule>
  </conditionalFormatting>
  <conditionalFormatting sqref="BB220:BB221 BB237:BB240 BB242:BB243 BB225:BB226 BB231:BB235">
    <cfRule type="cellIs" dxfId="16543" priority="7597" operator="lessThan">
      <formula>0</formula>
    </cfRule>
    <cfRule type="cellIs" dxfId="16542" priority="7598" operator="lessThan">
      <formula>-105575</formula>
    </cfRule>
  </conditionalFormatting>
  <conditionalFormatting sqref="BB212 BB231 BB233:BB238 BB240:BB243 BB225">
    <cfRule type="cellIs" dxfId="16541" priority="7595" operator="lessThan">
      <formula>0</formula>
    </cfRule>
    <cfRule type="cellIs" dxfId="16540" priority="7596" operator="lessThan">
      <formula>-105575</formula>
    </cfRule>
  </conditionalFormatting>
  <conditionalFormatting sqref="BB237:BB243 BB231:BB235 BB220:BB221 BB225:BB226">
    <cfRule type="cellIs" dxfId="16539" priority="7593" operator="lessThan">
      <formula>0</formula>
    </cfRule>
    <cfRule type="cellIs" dxfId="16538" priority="7594" operator="lessThan">
      <formula>-105575</formula>
    </cfRule>
  </conditionalFormatting>
  <conditionalFormatting sqref="BB233:BB237 BB231 BB239:BB243">
    <cfRule type="cellIs" dxfId="16537" priority="7591" operator="lessThan">
      <formula>0</formula>
    </cfRule>
    <cfRule type="cellIs" dxfId="16536" priority="7592" operator="lessThan">
      <formula>-105575</formula>
    </cfRule>
  </conditionalFormatting>
  <conditionalFormatting sqref="BB233:BB237 BB231 BB239:BB243">
    <cfRule type="cellIs" dxfId="16535" priority="7589" operator="lessThan">
      <formula>0</formula>
    </cfRule>
    <cfRule type="cellIs" dxfId="16534" priority="7590" operator="lessThan">
      <formula>-105575</formula>
    </cfRule>
  </conditionalFormatting>
  <conditionalFormatting sqref="BB119:BB128 BB106:BB117 BB101:BB104 BB80:BB98">
    <cfRule type="cellIs" dxfId="16533" priority="7587" operator="lessThan">
      <formula>0</formula>
    </cfRule>
    <cfRule type="cellIs" dxfId="16532" priority="7588" operator="lessThan">
      <formula>-105575</formula>
    </cfRule>
  </conditionalFormatting>
  <conditionalFormatting sqref="BB130 BB132 BB134">
    <cfRule type="cellIs" dxfId="16531" priority="7585" operator="lessThan">
      <formula>0</formula>
    </cfRule>
    <cfRule type="cellIs" dxfId="16530" priority="7586" operator="lessThan">
      <formula>-105575</formula>
    </cfRule>
  </conditionalFormatting>
  <conditionalFormatting sqref="BB130 BB132 BB134">
    <cfRule type="cellIs" dxfId="16529" priority="7583" operator="lessThan">
      <formula>0</formula>
    </cfRule>
    <cfRule type="cellIs" dxfId="16528" priority="7584" operator="lessThan">
      <formula>-105575</formula>
    </cfRule>
  </conditionalFormatting>
  <conditionalFormatting sqref="BB129 BB131 BB133 BB135">
    <cfRule type="cellIs" dxfId="16527" priority="7581" operator="lessThan">
      <formula>0</formula>
    </cfRule>
    <cfRule type="cellIs" dxfId="16526" priority="7582" operator="lessThan">
      <formula>-105575</formula>
    </cfRule>
  </conditionalFormatting>
  <conditionalFormatting sqref="BB140 BB145 BB142:BB143 BB137:BB138">
    <cfRule type="cellIs" dxfId="16525" priority="7579" operator="lessThan">
      <formula>0</formula>
    </cfRule>
    <cfRule type="cellIs" dxfId="16524" priority="7580" operator="lessThan">
      <formula>-105575</formula>
    </cfRule>
  </conditionalFormatting>
  <conditionalFormatting sqref="BB149">
    <cfRule type="cellIs" dxfId="16523" priority="7577" operator="lessThan">
      <formula>0</formula>
    </cfRule>
    <cfRule type="cellIs" dxfId="16522" priority="7578" operator="lessThan">
      <formula>-105575</formula>
    </cfRule>
  </conditionalFormatting>
  <conditionalFormatting sqref="BB129:BB138 BB140:BB149">
    <cfRule type="cellIs" dxfId="16521" priority="7575" operator="lessThan">
      <formula>0</formula>
    </cfRule>
    <cfRule type="cellIs" dxfId="16520" priority="7576" operator="lessThan">
      <formula>-105575</formula>
    </cfRule>
  </conditionalFormatting>
  <conditionalFormatting sqref="BB94:BB98 BB86:BB87 BB89:BB91 BB141:BB149 BB124:BB133 BB107:BB110 BB112:BB117 BB119:BB122 BB135:BB138 BB101:BB104 BB80:BB84">
    <cfRule type="cellIs" dxfId="16519" priority="7573" operator="lessThan">
      <formula>0</formula>
    </cfRule>
    <cfRule type="cellIs" dxfId="16518" priority="7574" operator="lessThan">
      <formula>-105575</formula>
    </cfRule>
  </conditionalFormatting>
  <conditionalFormatting sqref="BB129 BB131 BB133 BB135">
    <cfRule type="cellIs" dxfId="16517" priority="7571" operator="lessThan">
      <formula>0</formula>
    </cfRule>
    <cfRule type="cellIs" dxfId="16516" priority="7572" operator="lessThan">
      <formula>-105575</formula>
    </cfRule>
  </conditionalFormatting>
  <conditionalFormatting sqref="BB146 BB144 BB141">
    <cfRule type="cellIs" dxfId="16515" priority="7569" operator="lessThan">
      <formula>0</formula>
    </cfRule>
    <cfRule type="cellIs" dxfId="16514" priority="7570" operator="lessThan">
      <formula>-105575</formula>
    </cfRule>
  </conditionalFormatting>
  <conditionalFormatting sqref="BB146 BB144 BB141">
    <cfRule type="cellIs" dxfId="16513" priority="7567" operator="lessThan">
      <formula>0</formula>
    </cfRule>
    <cfRule type="cellIs" dxfId="16512" priority="7568" operator="lessThan">
      <formula>-105575</formula>
    </cfRule>
  </conditionalFormatting>
  <conditionalFormatting sqref="BB140 BB145 BB142:BB143 BB137:BB138">
    <cfRule type="cellIs" dxfId="16511" priority="7565" operator="lessThan">
      <formula>0</formula>
    </cfRule>
    <cfRule type="cellIs" dxfId="16510" priority="7566" operator="lessThan">
      <formula>-105575</formula>
    </cfRule>
  </conditionalFormatting>
  <conditionalFormatting sqref="BB149">
    <cfRule type="cellIs" dxfId="16509" priority="7563" operator="lessThan">
      <formula>0</formula>
    </cfRule>
    <cfRule type="cellIs" dxfId="16508" priority="7564" operator="lessThan">
      <formula>-105575</formula>
    </cfRule>
  </conditionalFormatting>
  <conditionalFormatting sqref="BB94:BB98 BB86:BB87 BB89:BB91 BB141:BB149 BB124:BB133 BB107:BB110 BB112:BB117 BB119:BB122 BB135:BB138 BB101:BB104 BB80:BB84">
    <cfRule type="cellIs" dxfId="16507" priority="7561" operator="lessThan">
      <formula>0</formula>
    </cfRule>
    <cfRule type="cellIs" dxfId="16506" priority="756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505" priority="7559" operator="lessThan">
      <formula>0</formula>
    </cfRule>
    <cfRule type="cellIs" dxfId="16504" priority="7560" operator="lessThan">
      <formula>-105575</formula>
    </cfRule>
  </conditionalFormatting>
  <conditionalFormatting sqref="BB41">
    <cfRule type="cellIs" dxfId="16503" priority="7557" operator="lessThan">
      <formula>0</formula>
    </cfRule>
    <cfRule type="cellIs" dxfId="16502" priority="7558" operator="lessThan">
      <formula>-105575</formula>
    </cfRule>
  </conditionalFormatting>
  <conditionalFormatting sqref="BB152:BB155">
    <cfRule type="cellIs" dxfId="16501" priority="7555" operator="lessThan">
      <formula>0</formula>
    </cfRule>
    <cfRule type="cellIs" dxfId="16500" priority="7556" operator="lessThan">
      <formula>-105575</formula>
    </cfRule>
  </conditionalFormatting>
  <conditionalFormatting sqref="BB152:BB155">
    <cfRule type="cellIs" dxfId="16499" priority="7553" operator="lessThan">
      <formula>0</formula>
    </cfRule>
    <cfRule type="cellIs" dxfId="16498" priority="7554" operator="lessThan">
      <formula>-105575</formula>
    </cfRule>
  </conditionalFormatting>
  <conditionalFormatting sqref="BB152:BB155">
    <cfRule type="cellIs" dxfId="16497" priority="7551" operator="lessThan">
      <formula>0</formula>
    </cfRule>
    <cfRule type="cellIs" dxfId="16496" priority="7552" operator="lessThan">
      <formula>-105575</formula>
    </cfRule>
  </conditionalFormatting>
  <conditionalFormatting sqref="BB157:BB158">
    <cfRule type="cellIs" dxfId="16495" priority="7549" operator="lessThan">
      <formula>0</formula>
    </cfRule>
    <cfRule type="cellIs" dxfId="16494" priority="7550" operator="lessThan">
      <formula>-105575</formula>
    </cfRule>
  </conditionalFormatting>
  <conditionalFormatting sqref="BB157:BB158">
    <cfRule type="cellIs" dxfId="16493" priority="7547" operator="lessThan">
      <formula>0</formula>
    </cfRule>
    <cfRule type="cellIs" dxfId="16492" priority="7548" operator="lessThan">
      <formula>-105575</formula>
    </cfRule>
  </conditionalFormatting>
  <conditionalFormatting sqref="BB157:BB158">
    <cfRule type="cellIs" dxfId="16491" priority="7545" operator="lessThan">
      <formula>0</formula>
    </cfRule>
    <cfRule type="cellIs" dxfId="16490" priority="7546" operator="lessThan">
      <formula>-105575</formula>
    </cfRule>
  </conditionalFormatting>
  <conditionalFormatting sqref="BB160:BB161">
    <cfRule type="cellIs" dxfId="16489" priority="7543" operator="lessThan">
      <formula>0</formula>
    </cfRule>
    <cfRule type="cellIs" dxfId="16488" priority="7544" operator="lessThan">
      <formula>-105575</formula>
    </cfRule>
  </conditionalFormatting>
  <conditionalFormatting sqref="BB160:BB161">
    <cfRule type="cellIs" dxfId="16487" priority="7541" operator="lessThan">
      <formula>0</formula>
    </cfRule>
    <cfRule type="cellIs" dxfId="16486" priority="7542" operator="lessThan">
      <formula>-105575</formula>
    </cfRule>
  </conditionalFormatting>
  <conditionalFormatting sqref="BB160:BB161">
    <cfRule type="cellIs" dxfId="16485" priority="7539" operator="lessThan">
      <formula>0</formula>
    </cfRule>
    <cfRule type="cellIs" dxfId="16484" priority="7540" operator="lessThan">
      <formula>-105575</formula>
    </cfRule>
  </conditionalFormatting>
  <conditionalFormatting sqref="BB164:BB167">
    <cfRule type="cellIs" dxfId="16483" priority="7537" operator="lessThan">
      <formula>0</formula>
    </cfRule>
    <cfRule type="cellIs" dxfId="16482" priority="7538" operator="lessThan">
      <formula>-105575</formula>
    </cfRule>
  </conditionalFormatting>
  <conditionalFormatting sqref="BB164:BB167">
    <cfRule type="cellIs" dxfId="16481" priority="7535" operator="lessThan">
      <formula>0</formula>
    </cfRule>
    <cfRule type="cellIs" dxfId="16480" priority="7536" operator="lessThan">
      <formula>-105575</formula>
    </cfRule>
  </conditionalFormatting>
  <conditionalFormatting sqref="BB164:BB167">
    <cfRule type="cellIs" dxfId="16479" priority="7533" operator="lessThan">
      <formula>0</formula>
    </cfRule>
    <cfRule type="cellIs" dxfId="16478" priority="7534" operator="lessThan">
      <formula>-105575</formula>
    </cfRule>
  </conditionalFormatting>
  <conditionalFormatting sqref="BB169:BB177">
    <cfRule type="cellIs" dxfId="16477" priority="7531" operator="lessThan">
      <formula>0</formula>
    </cfRule>
    <cfRule type="cellIs" dxfId="16476" priority="7532" operator="lessThan">
      <formula>-105575</formula>
    </cfRule>
  </conditionalFormatting>
  <conditionalFormatting sqref="BB169:BB177">
    <cfRule type="cellIs" dxfId="16475" priority="7529" operator="lessThan">
      <formula>0</formula>
    </cfRule>
    <cfRule type="cellIs" dxfId="16474" priority="7530" operator="lessThan">
      <formula>-105575</formula>
    </cfRule>
  </conditionalFormatting>
  <conditionalFormatting sqref="BB169:BB177">
    <cfRule type="cellIs" dxfId="16473" priority="7527" operator="lessThan">
      <formula>0</formula>
    </cfRule>
    <cfRule type="cellIs" dxfId="16472" priority="7528" operator="lessThan">
      <formula>-105575</formula>
    </cfRule>
  </conditionalFormatting>
  <conditionalFormatting sqref="BB179:BB180">
    <cfRule type="cellIs" dxfId="16471" priority="7525" operator="lessThan">
      <formula>0</formula>
    </cfRule>
    <cfRule type="cellIs" dxfId="16470" priority="7526" operator="lessThan">
      <formula>-105575</formula>
    </cfRule>
  </conditionalFormatting>
  <conditionalFormatting sqref="BB179:BB180">
    <cfRule type="cellIs" dxfId="16469" priority="7523" operator="lessThan">
      <formula>0</formula>
    </cfRule>
    <cfRule type="cellIs" dxfId="16468" priority="7524" operator="lessThan">
      <formula>-105575</formula>
    </cfRule>
  </conditionalFormatting>
  <conditionalFormatting sqref="BB179:BB180">
    <cfRule type="cellIs" dxfId="16467" priority="7521" operator="lessThan">
      <formula>0</formula>
    </cfRule>
    <cfRule type="cellIs" dxfId="16466" priority="7522" operator="lessThan">
      <formula>-105575</formula>
    </cfRule>
  </conditionalFormatting>
  <conditionalFormatting sqref="BB183:BB189">
    <cfRule type="cellIs" dxfId="16465" priority="7519" operator="lessThan">
      <formula>0</formula>
    </cfRule>
    <cfRule type="cellIs" dxfId="16464" priority="7520" operator="lessThan">
      <formula>-105575</formula>
    </cfRule>
  </conditionalFormatting>
  <conditionalFormatting sqref="BB183:BB189">
    <cfRule type="cellIs" dxfId="16463" priority="7517" operator="lessThan">
      <formula>0</formula>
    </cfRule>
    <cfRule type="cellIs" dxfId="16462" priority="7518" operator="lessThan">
      <formula>-105575</formula>
    </cfRule>
  </conditionalFormatting>
  <conditionalFormatting sqref="BB183:BB189">
    <cfRule type="cellIs" dxfId="16461" priority="7515" operator="lessThan">
      <formula>0</formula>
    </cfRule>
    <cfRule type="cellIs" dxfId="16460" priority="7516" operator="lessThan">
      <formula>-105575</formula>
    </cfRule>
  </conditionalFormatting>
  <conditionalFormatting sqref="BB191:BB192">
    <cfRule type="cellIs" dxfId="16459" priority="7513" operator="lessThan">
      <formula>0</formula>
    </cfRule>
    <cfRule type="cellIs" dxfId="16458" priority="7514" operator="lessThan">
      <formula>-105575</formula>
    </cfRule>
  </conditionalFormatting>
  <conditionalFormatting sqref="BB191:BB192">
    <cfRule type="cellIs" dxfId="16457" priority="7511" operator="lessThan">
      <formula>0</formula>
    </cfRule>
    <cfRule type="cellIs" dxfId="16456" priority="7512" operator="lessThan">
      <formula>-105575</formula>
    </cfRule>
  </conditionalFormatting>
  <conditionalFormatting sqref="BB191:BB192">
    <cfRule type="cellIs" dxfId="16455" priority="7509" operator="lessThan">
      <formula>0</formula>
    </cfRule>
    <cfRule type="cellIs" dxfId="16454" priority="7510" operator="lessThan">
      <formula>-105575</formula>
    </cfRule>
  </conditionalFormatting>
  <conditionalFormatting sqref="BB194:BB195">
    <cfRule type="cellIs" dxfId="16453" priority="7507" operator="lessThan">
      <formula>0</formula>
    </cfRule>
    <cfRule type="cellIs" dxfId="16452" priority="7508" operator="lessThan">
      <formula>-105575</formula>
    </cfRule>
  </conditionalFormatting>
  <conditionalFormatting sqref="BB194:BB195">
    <cfRule type="cellIs" dxfId="16451" priority="7505" operator="lessThan">
      <formula>0</formula>
    </cfRule>
    <cfRule type="cellIs" dxfId="16450" priority="7506" operator="lessThan">
      <formula>-105575</formula>
    </cfRule>
  </conditionalFormatting>
  <conditionalFormatting sqref="BB194:BB195">
    <cfRule type="cellIs" dxfId="16449" priority="7503" operator="lessThan">
      <formula>0</formula>
    </cfRule>
    <cfRule type="cellIs" dxfId="16448" priority="7504" operator="lessThan">
      <formula>-105575</formula>
    </cfRule>
  </conditionalFormatting>
  <conditionalFormatting sqref="BB199:BB202">
    <cfRule type="cellIs" dxfId="16447" priority="7501" operator="lessThan">
      <formula>0</formula>
    </cfRule>
    <cfRule type="cellIs" dxfId="16446" priority="7502" operator="lessThan">
      <formula>-105575</formula>
    </cfRule>
  </conditionalFormatting>
  <conditionalFormatting sqref="BB199:BB202">
    <cfRule type="cellIs" dxfId="16445" priority="7499" operator="lessThan">
      <formula>0</formula>
    </cfRule>
    <cfRule type="cellIs" dxfId="16444" priority="7500" operator="lessThan">
      <formula>-105575</formula>
    </cfRule>
  </conditionalFormatting>
  <conditionalFormatting sqref="BB199:BB202">
    <cfRule type="cellIs" dxfId="16443" priority="7497" operator="lessThan">
      <formula>0</formula>
    </cfRule>
    <cfRule type="cellIs" dxfId="16442" priority="7498" operator="lessThan">
      <formula>-105575</formula>
    </cfRule>
  </conditionalFormatting>
  <conditionalFormatting sqref="BB204:BB208">
    <cfRule type="cellIs" dxfId="16441" priority="7495" operator="lessThan">
      <formula>0</formula>
    </cfRule>
    <cfRule type="cellIs" dxfId="16440" priority="7496" operator="lessThan">
      <formula>-105575</formula>
    </cfRule>
  </conditionalFormatting>
  <conditionalFormatting sqref="BB204:BB208">
    <cfRule type="cellIs" dxfId="16439" priority="7493" operator="lessThan">
      <formula>0</formula>
    </cfRule>
    <cfRule type="cellIs" dxfId="16438" priority="7494" operator="lessThan">
      <formula>-105575</formula>
    </cfRule>
  </conditionalFormatting>
  <conditionalFormatting sqref="BB204:BB208">
    <cfRule type="cellIs" dxfId="16437" priority="7491" operator="lessThan">
      <formula>0</formula>
    </cfRule>
    <cfRule type="cellIs" dxfId="16436" priority="7492" operator="lessThan">
      <formula>-105575</formula>
    </cfRule>
  </conditionalFormatting>
  <conditionalFormatting sqref="BB210:BB211">
    <cfRule type="cellIs" dxfId="16435" priority="7489" operator="lessThan">
      <formula>0</formula>
    </cfRule>
    <cfRule type="cellIs" dxfId="16434" priority="7490" operator="lessThan">
      <formula>-105575</formula>
    </cfRule>
  </conditionalFormatting>
  <conditionalFormatting sqref="BB210:BB211">
    <cfRule type="cellIs" dxfId="16433" priority="7487" operator="lessThan">
      <formula>0</formula>
    </cfRule>
    <cfRule type="cellIs" dxfId="16432" priority="7488" operator="lessThan">
      <formula>-105575</formula>
    </cfRule>
  </conditionalFormatting>
  <conditionalFormatting sqref="BB210:BB211">
    <cfRule type="cellIs" dxfId="16431" priority="7485" operator="lessThan">
      <formula>0</formula>
    </cfRule>
    <cfRule type="cellIs" dxfId="16430" priority="7486" operator="lessThan">
      <formula>-105575</formula>
    </cfRule>
  </conditionalFormatting>
  <conditionalFormatting sqref="BB214:BB219">
    <cfRule type="cellIs" dxfId="16429" priority="7483" operator="lessThan">
      <formula>0</formula>
    </cfRule>
    <cfRule type="cellIs" dxfId="16428" priority="7484" operator="lessThan">
      <formula>-105575</formula>
    </cfRule>
  </conditionalFormatting>
  <conditionalFormatting sqref="BB214:BB219">
    <cfRule type="cellIs" dxfId="16427" priority="7481" operator="lessThan">
      <formula>0</formula>
    </cfRule>
    <cfRule type="cellIs" dxfId="16426" priority="7482" operator="lessThan">
      <formula>-105575</formula>
    </cfRule>
  </conditionalFormatting>
  <conditionalFormatting sqref="BB214:BB219">
    <cfRule type="cellIs" dxfId="16425" priority="7479" operator="lessThan">
      <formula>0</formula>
    </cfRule>
    <cfRule type="cellIs" dxfId="16424" priority="7480" operator="lessThan">
      <formula>-105575</formula>
    </cfRule>
  </conditionalFormatting>
  <conditionalFormatting sqref="BB222:BB224">
    <cfRule type="cellIs" dxfId="16423" priority="7477" operator="lessThan">
      <formula>0</formula>
    </cfRule>
    <cfRule type="cellIs" dxfId="16422" priority="7478" operator="lessThan">
      <formula>-105575</formula>
    </cfRule>
  </conditionalFormatting>
  <conditionalFormatting sqref="BB222:BB224">
    <cfRule type="cellIs" dxfId="16421" priority="7475" operator="lessThan">
      <formula>0</formula>
    </cfRule>
    <cfRule type="cellIs" dxfId="16420" priority="7476" operator="lessThan">
      <formula>-105575</formula>
    </cfRule>
  </conditionalFormatting>
  <conditionalFormatting sqref="BB222:BB224">
    <cfRule type="cellIs" dxfId="16419" priority="7473" operator="lessThan">
      <formula>0</formula>
    </cfRule>
    <cfRule type="cellIs" dxfId="16418" priority="7474" operator="lessThan">
      <formula>-105575</formula>
    </cfRule>
  </conditionalFormatting>
  <conditionalFormatting sqref="BB227:BB230">
    <cfRule type="cellIs" dxfId="16417" priority="7471" operator="lessThan">
      <formula>0</formula>
    </cfRule>
    <cfRule type="cellIs" dxfId="16416" priority="7472" operator="lessThan">
      <formula>-105575</formula>
    </cfRule>
  </conditionalFormatting>
  <conditionalFormatting sqref="BB227:BB230">
    <cfRule type="cellIs" dxfId="16415" priority="7469" operator="lessThan">
      <formula>0</formula>
    </cfRule>
    <cfRule type="cellIs" dxfId="16414" priority="7470" operator="lessThan">
      <formula>-105575</formula>
    </cfRule>
  </conditionalFormatting>
  <conditionalFormatting sqref="BB227:BB230">
    <cfRule type="cellIs" dxfId="16413" priority="7467" operator="lessThan">
      <formula>0</formula>
    </cfRule>
    <cfRule type="cellIs" dxfId="16412" priority="7468" operator="lessThan">
      <formula>-105575</formula>
    </cfRule>
  </conditionalFormatting>
  <conditionalFormatting sqref="BB203 BB220:BB221 BB235:BB243 BB231:BB233 BB212:BB213 BB225:BB226">
    <cfRule type="cellIs" dxfId="16411" priority="7465" operator="lessThan">
      <formula>0</formula>
    </cfRule>
    <cfRule type="cellIs" dxfId="16410" priority="7466" operator="lessThan">
      <formula>-105575</formula>
    </cfRule>
  </conditionalFormatting>
  <conditionalFormatting sqref="BB220 BB212:BB213 BB235:BB238 BB240:BB243 BB225:BB226 BB231:BB233">
    <cfRule type="cellIs" dxfId="16409" priority="7463" operator="lessThan">
      <formula>0</formula>
    </cfRule>
    <cfRule type="cellIs" dxfId="16408" priority="7464" operator="lessThan">
      <formula>-105575</formula>
    </cfRule>
  </conditionalFormatting>
  <conditionalFormatting sqref="BB220:BB221 BB243 BB226 BB231:BB236 BB238:BB241 BB203 BB213">
    <cfRule type="cellIs" dxfId="16407" priority="7461" operator="lessThan">
      <formula>0</formula>
    </cfRule>
    <cfRule type="cellIs" dxfId="16406" priority="7462" operator="lessThan">
      <formula>-105575</formula>
    </cfRule>
  </conditionalFormatting>
  <conditionalFormatting sqref="BB235:BB243 BB231:BB233 BB220 BB212:BB213 BB225:BB226">
    <cfRule type="cellIs" dxfId="16405" priority="7459" operator="lessThan">
      <formula>0</formula>
    </cfRule>
    <cfRule type="cellIs" dxfId="16404" priority="7460" operator="lessThan">
      <formula>-105575</formula>
    </cfRule>
  </conditionalFormatting>
  <conditionalFormatting sqref="BB220:BB221 BB237:BB243 BB203 BB231:BB235 BB212:BB213 BB225:BB226">
    <cfRule type="cellIs" dxfId="16403" priority="7457" operator="lessThan">
      <formula>0</formula>
    </cfRule>
    <cfRule type="cellIs" dxfId="16402" priority="7458" operator="lessThan">
      <formula>-105575</formula>
    </cfRule>
  </conditionalFormatting>
  <conditionalFormatting sqref="BB220:BB221 BB237:BB240 BB242:BB243 BB225:BB226 BB231:BB235">
    <cfRule type="cellIs" dxfId="16401" priority="7455" operator="lessThan">
      <formula>0</formula>
    </cfRule>
    <cfRule type="cellIs" dxfId="16400" priority="7456" operator="lessThan">
      <formula>-105575</formula>
    </cfRule>
  </conditionalFormatting>
  <conditionalFormatting sqref="BB212 BB231 BB233:BB238 BB240:BB243 BB225">
    <cfRule type="cellIs" dxfId="16399" priority="7453" operator="lessThan">
      <formula>0</formula>
    </cfRule>
    <cfRule type="cellIs" dxfId="16398" priority="7454" operator="lessThan">
      <formula>-105575</formula>
    </cfRule>
  </conditionalFormatting>
  <conditionalFormatting sqref="BB237:BB243 BB231:BB235 BB220:BB221 BB225:BB226">
    <cfRule type="cellIs" dxfId="16397" priority="7451" operator="lessThan">
      <formula>0</formula>
    </cfRule>
    <cfRule type="cellIs" dxfId="16396" priority="7452" operator="lessThan">
      <formula>-105575</formula>
    </cfRule>
  </conditionalFormatting>
  <conditionalFormatting sqref="BB233:BB237 BB231 BB239:BB243">
    <cfRule type="cellIs" dxfId="16395" priority="7449" operator="lessThan">
      <formula>0</formula>
    </cfRule>
    <cfRule type="cellIs" dxfId="16394" priority="7450" operator="lessThan">
      <formula>-105575</formula>
    </cfRule>
  </conditionalFormatting>
  <conditionalFormatting sqref="BB233:BB237 BB231 BB239:BB243">
    <cfRule type="cellIs" dxfId="16393" priority="7447" operator="lessThan">
      <formula>0</formula>
    </cfRule>
    <cfRule type="cellIs" dxfId="16392" priority="7448" operator="lessThan">
      <formula>-105575</formula>
    </cfRule>
  </conditionalFormatting>
  <conditionalFormatting sqref="BB119:BB128 BB106:BB117 BB101:BB104 BB80:BB98">
    <cfRule type="cellIs" dxfId="16391" priority="7445" operator="lessThan">
      <formula>0</formula>
    </cfRule>
    <cfRule type="cellIs" dxfId="16390" priority="7446" operator="lessThan">
      <formula>-105575</formula>
    </cfRule>
  </conditionalFormatting>
  <conditionalFormatting sqref="BB130 BB132 BB134">
    <cfRule type="cellIs" dxfId="16389" priority="7443" operator="lessThan">
      <formula>0</formula>
    </cfRule>
    <cfRule type="cellIs" dxfId="16388" priority="7444" operator="lessThan">
      <formula>-105575</formula>
    </cfRule>
  </conditionalFormatting>
  <conditionalFormatting sqref="BB130 BB132 BB134">
    <cfRule type="cellIs" dxfId="16387" priority="7441" operator="lessThan">
      <formula>0</formula>
    </cfRule>
    <cfRule type="cellIs" dxfId="16386" priority="7442" operator="lessThan">
      <formula>-105575</formula>
    </cfRule>
  </conditionalFormatting>
  <conditionalFormatting sqref="BB129 BB131 BB133 BB135">
    <cfRule type="cellIs" dxfId="16385" priority="7439" operator="lessThan">
      <formula>0</formula>
    </cfRule>
    <cfRule type="cellIs" dxfId="16384" priority="7440" operator="lessThan">
      <formula>-105575</formula>
    </cfRule>
  </conditionalFormatting>
  <conditionalFormatting sqref="BB140 BB145 BB142:BB143 BB137:BB138">
    <cfRule type="cellIs" dxfId="16383" priority="7437" operator="lessThan">
      <formula>0</formula>
    </cfRule>
    <cfRule type="cellIs" dxfId="16382" priority="7438" operator="lessThan">
      <formula>-105575</formula>
    </cfRule>
  </conditionalFormatting>
  <conditionalFormatting sqref="BB149">
    <cfRule type="cellIs" dxfId="16381" priority="7435" operator="lessThan">
      <formula>0</formula>
    </cfRule>
    <cfRule type="cellIs" dxfId="16380" priority="7436" operator="lessThan">
      <formula>-105575</formula>
    </cfRule>
  </conditionalFormatting>
  <conditionalFormatting sqref="BB129:BB138 BB140:BB149">
    <cfRule type="cellIs" dxfId="16379" priority="7433" operator="lessThan">
      <formula>0</formula>
    </cfRule>
    <cfRule type="cellIs" dxfId="16378" priority="7434" operator="lessThan">
      <formula>-105575</formula>
    </cfRule>
  </conditionalFormatting>
  <conditionalFormatting sqref="BB94:BB98 BB86:BB87 BB89:BB91 BB141:BB149 BB124:BB133 BB107:BB110 BB112:BB117 BB119:BB122 BB135:BB138 BB101:BB104 BB80:BB84">
    <cfRule type="cellIs" dxfId="16377" priority="7431" operator="lessThan">
      <formula>0</formula>
    </cfRule>
    <cfRule type="cellIs" dxfId="16376" priority="7432" operator="lessThan">
      <formula>-105575</formula>
    </cfRule>
  </conditionalFormatting>
  <conditionalFormatting sqref="BB129 BB131 BB133 BB135">
    <cfRule type="cellIs" dxfId="16375" priority="7429" operator="lessThan">
      <formula>0</formula>
    </cfRule>
    <cfRule type="cellIs" dxfId="16374" priority="7430" operator="lessThan">
      <formula>-105575</formula>
    </cfRule>
  </conditionalFormatting>
  <conditionalFormatting sqref="BB146 BB144 BB141">
    <cfRule type="cellIs" dxfId="16373" priority="7427" operator="lessThan">
      <formula>0</formula>
    </cfRule>
    <cfRule type="cellIs" dxfId="16372" priority="7428" operator="lessThan">
      <formula>-105575</formula>
    </cfRule>
  </conditionalFormatting>
  <conditionalFormatting sqref="BB146 BB144 BB141">
    <cfRule type="cellIs" dxfId="16371" priority="7425" operator="lessThan">
      <formula>0</formula>
    </cfRule>
    <cfRule type="cellIs" dxfId="16370" priority="7426" operator="lessThan">
      <formula>-105575</formula>
    </cfRule>
  </conditionalFormatting>
  <conditionalFormatting sqref="BB140 BB145 BB142:BB143 BB137:BB138">
    <cfRule type="cellIs" dxfId="16369" priority="7423" operator="lessThan">
      <formula>0</formula>
    </cfRule>
    <cfRule type="cellIs" dxfId="16368" priority="7424" operator="lessThan">
      <formula>-105575</formula>
    </cfRule>
  </conditionalFormatting>
  <conditionalFormatting sqref="BB149">
    <cfRule type="cellIs" dxfId="16367" priority="7421" operator="lessThan">
      <formula>0</formula>
    </cfRule>
    <cfRule type="cellIs" dxfId="16366" priority="7422" operator="lessThan">
      <formula>-105575</formula>
    </cfRule>
  </conditionalFormatting>
  <conditionalFormatting sqref="BB94:BB98 BB86:BB87 BB89:BB91 BB141:BB149 BB124:BB133 BB107:BB110 BB112:BB117 BB119:BB122 BB135:BB138 BB101:BB104 BB80:BB84">
    <cfRule type="cellIs" dxfId="16365" priority="7419" operator="lessThan">
      <formula>0</formula>
    </cfRule>
    <cfRule type="cellIs" dxfId="16364" priority="742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6363" priority="7417" operator="lessThan">
      <formula>0</formula>
    </cfRule>
    <cfRule type="cellIs" dxfId="16362" priority="7418" operator="lessThan">
      <formula>-105575</formula>
    </cfRule>
  </conditionalFormatting>
  <conditionalFormatting sqref="BB41">
    <cfRule type="cellIs" dxfId="16361" priority="7415" operator="lessThan">
      <formula>0</formula>
    </cfRule>
    <cfRule type="cellIs" dxfId="16360" priority="7416" operator="lessThan">
      <formula>-105575</formula>
    </cfRule>
  </conditionalFormatting>
  <conditionalFormatting sqref="BB152:BB155">
    <cfRule type="cellIs" dxfId="16359" priority="7413" operator="lessThan">
      <formula>0</formula>
    </cfRule>
    <cfRule type="cellIs" dxfId="16358" priority="7414" operator="lessThan">
      <formula>-105575</formula>
    </cfRule>
  </conditionalFormatting>
  <conditionalFormatting sqref="BB152:BB155">
    <cfRule type="cellIs" dxfId="16357" priority="7411" operator="lessThan">
      <formula>0</formula>
    </cfRule>
    <cfRule type="cellIs" dxfId="16356" priority="7412" operator="lessThan">
      <formula>-105575</formula>
    </cfRule>
  </conditionalFormatting>
  <conditionalFormatting sqref="BB152:BB155">
    <cfRule type="cellIs" dxfId="16355" priority="7409" operator="lessThan">
      <formula>0</formula>
    </cfRule>
    <cfRule type="cellIs" dxfId="16354" priority="7410" operator="lessThan">
      <formula>-105575</formula>
    </cfRule>
  </conditionalFormatting>
  <conditionalFormatting sqref="BB157:BB158">
    <cfRule type="cellIs" dxfId="16353" priority="7407" operator="lessThan">
      <formula>0</formula>
    </cfRule>
    <cfRule type="cellIs" dxfId="16352" priority="7408" operator="lessThan">
      <formula>-105575</formula>
    </cfRule>
  </conditionalFormatting>
  <conditionalFormatting sqref="BB157:BB158">
    <cfRule type="cellIs" dxfId="16351" priority="7405" operator="lessThan">
      <formula>0</formula>
    </cfRule>
    <cfRule type="cellIs" dxfId="16350" priority="7406" operator="lessThan">
      <formula>-105575</formula>
    </cfRule>
  </conditionalFormatting>
  <conditionalFormatting sqref="BB157:BB158">
    <cfRule type="cellIs" dxfId="16349" priority="7403" operator="lessThan">
      <formula>0</formula>
    </cfRule>
    <cfRule type="cellIs" dxfId="16348" priority="7404" operator="lessThan">
      <formula>-105575</formula>
    </cfRule>
  </conditionalFormatting>
  <conditionalFormatting sqref="BB160:BB161">
    <cfRule type="cellIs" dxfId="16347" priority="7401" operator="lessThan">
      <formula>0</formula>
    </cfRule>
    <cfRule type="cellIs" dxfId="16346" priority="7402" operator="lessThan">
      <formula>-105575</formula>
    </cfRule>
  </conditionalFormatting>
  <conditionalFormatting sqref="BB160:BB161">
    <cfRule type="cellIs" dxfId="16345" priority="7399" operator="lessThan">
      <formula>0</formula>
    </cfRule>
    <cfRule type="cellIs" dxfId="16344" priority="7400" operator="lessThan">
      <formula>-105575</formula>
    </cfRule>
  </conditionalFormatting>
  <conditionalFormatting sqref="BB160:BB161">
    <cfRule type="cellIs" dxfId="16343" priority="7397" operator="lessThan">
      <formula>0</formula>
    </cfRule>
    <cfRule type="cellIs" dxfId="16342" priority="7398" operator="lessThan">
      <formula>-105575</formula>
    </cfRule>
  </conditionalFormatting>
  <conditionalFormatting sqref="BB164:BB167">
    <cfRule type="cellIs" dxfId="16341" priority="7395" operator="lessThan">
      <formula>0</formula>
    </cfRule>
    <cfRule type="cellIs" dxfId="16340" priority="7396" operator="lessThan">
      <formula>-105575</formula>
    </cfRule>
  </conditionalFormatting>
  <conditionalFormatting sqref="BB164:BB167">
    <cfRule type="cellIs" dxfId="16339" priority="7393" operator="lessThan">
      <formula>0</formula>
    </cfRule>
    <cfRule type="cellIs" dxfId="16338" priority="7394" operator="lessThan">
      <formula>-105575</formula>
    </cfRule>
  </conditionalFormatting>
  <conditionalFormatting sqref="BB164:BB167">
    <cfRule type="cellIs" dxfId="16337" priority="7391" operator="lessThan">
      <formula>0</formula>
    </cfRule>
    <cfRule type="cellIs" dxfId="16336" priority="7392" operator="lessThan">
      <formula>-105575</formula>
    </cfRule>
  </conditionalFormatting>
  <conditionalFormatting sqref="BB169:BB177">
    <cfRule type="cellIs" dxfId="16335" priority="7389" operator="lessThan">
      <formula>0</formula>
    </cfRule>
    <cfRule type="cellIs" dxfId="16334" priority="7390" operator="lessThan">
      <formula>-105575</formula>
    </cfRule>
  </conditionalFormatting>
  <conditionalFormatting sqref="BB169:BB177">
    <cfRule type="cellIs" dxfId="16333" priority="7387" operator="lessThan">
      <formula>0</formula>
    </cfRule>
    <cfRule type="cellIs" dxfId="16332" priority="7388" operator="lessThan">
      <formula>-105575</formula>
    </cfRule>
  </conditionalFormatting>
  <conditionalFormatting sqref="BB169:BB177">
    <cfRule type="cellIs" dxfId="16331" priority="7385" operator="lessThan">
      <formula>0</formula>
    </cfRule>
    <cfRule type="cellIs" dxfId="16330" priority="7386" operator="lessThan">
      <formula>-105575</formula>
    </cfRule>
  </conditionalFormatting>
  <conditionalFormatting sqref="BB179:BB180">
    <cfRule type="cellIs" dxfId="16329" priority="7383" operator="lessThan">
      <formula>0</formula>
    </cfRule>
    <cfRule type="cellIs" dxfId="16328" priority="7384" operator="lessThan">
      <formula>-105575</formula>
    </cfRule>
  </conditionalFormatting>
  <conditionalFormatting sqref="BB179:BB180">
    <cfRule type="cellIs" dxfId="16327" priority="7381" operator="lessThan">
      <formula>0</formula>
    </cfRule>
    <cfRule type="cellIs" dxfId="16326" priority="7382" operator="lessThan">
      <formula>-105575</formula>
    </cfRule>
  </conditionalFormatting>
  <conditionalFormatting sqref="BB179:BB180">
    <cfRule type="cellIs" dxfId="16325" priority="7379" operator="lessThan">
      <formula>0</formula>
    </cfRule>
    <cfRule type="cellIs" dxfId="16324" priority="7380" operator="lessThan">
      <formula>-105575</formula>
    </cfRule>
  </conditionalFormatting>
  <conditionalFormatting sqref="BB183:BB189">
    <cfRule type="cellIs" dxfId="16323" priority="7377" operator="lessThan">
      <formula>0</formula>
    </cfRule>
    <cfRule type="cellIs" dxfId="16322" priority="7378" operator="lessThan">
      <formula>-105575</formula>
    </cfRule>
  </conditionalFormatting>
  <conditionalFormatting sqref="BB183:BB189">
    <cfRule type="cellIs" dxfId="16321" priority="7375" operator="lessThan">
      <formula>0</formula>
    </cfRule>
    <cfRule type="cellIs" dxfId="16320" priority="7376" operator="lessThan">
      <formula>-105575</formula>
    </cfRule>
  </conditionalFormatting>
  <conditionalFormatting sqref="BB183:BB189">
    <cfRule type="cellIs" dxfId="16319" priority="7373" operator="lessThan">
      <formula>0</formula>
    </cfRule>
    <cfRule type="cellIs" dxfId="16318" priority="7374" operator="lessThan">
      <formula>-105575</formula>
    </cfRule>
  </conditionalFormatting>
  <conditionalFormatting sqref="BB191:BB192">
    <cfRule type="cellIs" dxfId="16317" priority="7371" operator="lessThan">
      <formula>0</formula>
    </cfRule>
    <cfRule type="cellIs" dxfId="16316" priority="7372" operator="lessThan">
      <formula>-105575</formula>
    </cfRule>
  </conditionalFormatting>
  <conditionalFormatting sqref="BB191:BB192">
    <cfRule type="cellIs" dxfId="16315" priority="7369" operator="lessThan">
      <formula>0</formula>
    </cfRule>
    <cfRule type="cellIs" dxfId="16314" priority="7370" operator="lessThan">
      <formula>-105575</formula>
    </cfRule>
  </conditionalFormatting>
  <conditionalFormatting sqref="BB191:BB192">
    <cfRule type="cellIs" dxfId="16313" priority="7367" operator="lessThan">
      <formula>0</formula>
    </cfRule>
    <cfRule type="cellIs" dxfId="16312" priority="7368" operator="lessThan">
      <formula>-105575</formula>
    </cfRule>
  </conditionalFormatting>
  <conditionalFormatting sqref="BB194:BB195">
    <cfRule type="cellIs" dxfId="16311" priority="7365" operator="lessThan">
      <formula>0</formula>
    </cfRule>
    <cfRule type="cellIs" dxfId="16310" priority="7366" operator="lessThan">
      <formula>-105575</formula>
    </cfRule>
  </conditionalFormatting>
  <conditionalFormatting sqref="BB194:BB195">
    <cfRule type="cellIs" dxfId="16309" priority="7363" operator="lessThan">
      <formula>0</formula>
    </cfRule>
    <cfRule type="cellIs" dxfId="16308" priority="7364" operator="lessThan">
      <formula>-105575</formula>
    </cfRule>
  </conditionalFormatting>
  <conditionalFormatting sqref="BB194:BB195">
    <cfRule type="cellIs" dxfId="16307" priority="7361" operator="lessThan">
      <formula>0</formula>
    </cfRule>
    <cfRule type="cellIs" dxfId="16306" priority="7362" operator="lessThan">
      <formula>-105575</formula>
    </cfRule>
  </conditionalFormatting>
  <conditionalFormatting sqref="BB199:BB202">
    <cfRule type="cellIs" dxfId="16305" priority="7359" operator="lessThan">
      <formula>0</formula>
    </cfRule>
    <cfRule type="cellIs" dxfId="16304" priority="7360" operator="lessThan">
      <formula>-105575</formula>
    </cfRule>
  </conditionalFormatting>
  <conditionalFormatting sqref="BB199:BB202">
    <cfRule type="cellIs" dxfId="16303" priority="7357" operator="lessThan">
      <formula>0</formula>
    </cfRule>
    <cfRule type="cellIs" dxfId="16302" priority="7358" operator="lessThan">
      <formula>-105575</formula>
    </cfRule>
  </conditionalFormatting>
  <conditionalFormatting sqref="BB199:BB202">
    <cfRule type="cellIs" dxfId="16301" priority="7355" operator="lessThan">
      <formula>0</formula>
    </cfRule>
    <cfRule type="cellIs" dxfId="16300" priority="7356" operator="lessThan">
      <formula>-105575</formula>
    </cfRule>
  </conditionalFormatting>
  <conditionalFormatting sqref="BB204:BB208">
    <cfRule type="cellIs" dxfId="16299" priority="7353" operator="lessThan">
      <formula>0</formula>
    </cfRule>
    <cfRule type="cellIs" dxfId="16298" priority="7354" operator="lessThan">
      <formula>-105575</formula>
    </cfRule>
  </conditionalFormatting>
  <conditionalFormatting sqref="BB204:BB208">
    <cfRule type="cellIs" dxfId="16297" priority="7351" operator="lessThan">
      <formula>0</formula>
    </cfRule>
    <cfRule type="cellIs" dxfId="16296" priority="7352" operator="lessThan">
      <formula>-105575</formula>
    </cfRule>
  </conditionalFormatting>
  <conditionalFormatting sqref="BB204:BB208">
    <cfRule type="cellIs" dxfId="16295" priority="7349" operator="lessThan">
      <formula>0</formula>
    </cfRule>
    <cfRule type="cellIs" dxfId="16294" priority="7350" operator="lessThan">
      <formula>-105575</formula>
    </cfRule>
  </conditionalFormatting>
  <conditionalFormatting sqref="BB210:BB211">
    <cfRule type="cellIs" dxfId="16293" priority="7347" operator="lessThan">
      <formula>0</formula>
    </cfRule>
    <cfRule type="cellIs" dxfId="16292" priority="7348" operator="lessThan">
      <formula>-105575</formula>
    </cfRule>
  </conditionalFormatting>
  <conditionalFormatting sqref="BB210:BB211">
    <cfRule type="cellIs" dxfId="16291" priority="7345" operator="lessThan">
      <formula>0</formula>
    </cfRule>
    <cfRule type="cellIs" dxfId="16290" priority="7346" operator="lessThan">
      <formula>-105575</formula>
    </cfRule>
  </conditionalFormatting>
  <conditionalFormatting sqref="BB210:BB211">
    <cfRule type="cellIs" dxfId="16289" priority="7343" operator="lessThan">
      <formula>0</formula>
    </cfRule>
    <cfRule type="cellIs" dxfId="16288" priority="7344" operator="lessThan">
      <formula>-105575</formula>
    </cfRule>
  </conditionalFormatting>
  <conditionalFormatting sqref="BB214:BB219">
    <cfRule type="cellIs" dxfId="16287" priority="7341" operator="lessThan">
      <formula>0</formula>
    </cfRule>
    <cfRule type="cellIs" dxfId="16286" priority="7342" operator="lessThan">
      <formula>-105575</formula>
    </cfRule>
  </conditionalFormatting>
  <conditionalFormatting sqref="BB214:BB219">
    <cfRule type="cellIs" dxfId="16285" priority="7339" operator="lessThan">
      <formula>0</formula>
    </cfRule>
    <cfRule type="cellIs" dxfId="16284" priority="7340" operator="lessThan">
      <formula>-105575</formula>
    </cfRule>
  </conditionalFormatting>
  <conditionalFormatting sqref="BB214:BB219">
    <cfRule type="cellIs" dxfId="16283" priority="7337" operator="lessThan">
      <formula>0</formula>
    </cfRule>
    <cfRule type="cellIs" dxfId="16282" priority="7338" operator="lessThan">
      <formula>-105575</formula>
    </cfRule>
  </conditionalFormatting>
  <conditionalFormatting sqref="BB222:BB224">
    <cfRule type="cellIs" dxfId="16281" priority="7335" operator="lessThan">
      <formula>0</formula>
    </cfRule>
    <cfRule type="cellIs" dxfId="16280" priority="7336" operator="lessThan">
      <formula>-105575</formula>
    </cfRule>
  </conditionalFormatting>
  <conditionalFormatting sqref="BB222:BB224">
    <cfRule type="cellIs" dxfId="16279" priority="7333" operator="lessThan">
      <formula>0</formula>
    </cfRule>
    <cfRule type="cellIs" dxfId="16278" priority="7334" operator="lessThan">
      <formula>-105575</formula>
    </cfRule>
  </conditionalFormatting>
  <conditionalFormatting sqref="BB222:BB224">
    <cfRule type="cellIs" dxfId="16277" priority="7331" operator="lessThan">
      <formula>0</formula>
    </cfRule>
    <cfRule type="cellIs" dxfId="16276" priority="7332" operator="lessThan">
      <formula>-105575</formula>
    </cfRule>
  </conditionalFormatting>
  <conditionalFormatting sqref="BB227:BB230">
    <cfRule type="cellIs" dxfId="16275" priority="7329" operator="lessThan">
      <formula>0</formula>
    </cfRule>
    <cfRule type="cellIs" dxfId="16274" priority="7330" operator="lessThan">
      <formula>-105575</formula>
    </cfRule>
  </conditionalFormatting>
  <conditionalFormatting sqref="BB227:BB230">
    <cfRule type="cellIs" dxfId="16273" priority="7327" operator="lessThan">
      <formula>0</formula>
    </cfRule>
    <cfRule type="cellIs" dxfId="16272" priority="7328" operator="lessThan">
      <formula>-105575</formula>
    </cfRule>
  </conditionalFormatting>
  <conditionalFormatting sqref="BB227:BB230">
    <cfRule type="cellIs" dxfId="16271" priority="7325" operator="lessThan">
      <formula>0</formula>
    </cfRule>
    <cfRule type="cellIs" dxfId="16270" priority="7326" operator="lessThan">
      <formula>-105575</formula>
    </cfRule>
  </conditionalFormatting>
  <conditionalFormatting sqref="BB246:BB249">
    <cfRule type="cellIs" dxfId="16269" priority="7323" operator="lessThan">
      <formula>0</formula>
    </cfRule>
    <cfRule type="cellIs" dxfId="16268" priority="7324" operator="lessThan">
      <formula>-105575</formula>
    </cfRule>
  </conditionalFormatting>
  <conditionalFormatting sqref="BB246:BB249">
    <cfRule type="cellIs" dxfId="16267" priority="7321" operator="lessThan">
      <formula>0</formula>
    </cfRule>
    <cfRule type="cellIs" dxfId="16266" priority="7322" operator="lessThan">
      <formula>-105575</formula>
    </cfRule>
  </conditionalFormatting>
  <conditionalFormatting sqref="BB246:BB249">
    <cfRule type="cellIs" dxfId="16265" priority="7319" operator="lessThan">
      <formula>0</formula>
    </cfRule>
    <cfRule type="cellIs" dxfId="16264" priority="7320" operator="lessThan">
      <formula>-105575</formula>
    </cfRule>
  </conditionalFormatting>
  <conditionalFormatting sqref="BB246:BB249">
    <cfRule type="cellIs" dxfId="16263" priority="7317" operator="lessThan">
      <formula>0</formula>
    </cfRule>
    <cfRule type="cellIs" dxfId="16262" priority="7318" operator="lessThan">
      <formula>-105575</formula>
    </cfRule>
  </conditionalFormatting>
  <conditionalFormatting sqref="BB246:BB249">
    <cfRule type="cellIs" dxfId="16261" priority="7315" operator="lessThan">
      <formula>0</formula>
    </cfRule>
    <cfRule type="cellIs" dxfId="16260" priority="7316" operator="lessThan">
      <formula>-105575</formula>
    </cfRule>
  </conditionalFormatting>
  <conditionalFormatting sqref="BB246:BB249">
    <cfRule type="cellIs" dxfId="16259" priority="7313" operator="lessThan">
      <formula>0</formula>
    </cfRule>
    <cfRule type="cellIs" dxfId="16258" priority="7314" operator="lessThan">
      <formula>-105575</formula>
    </cfRule>
  </conditionalFormatting>
  <conditionalFormatting sqref="BB246:BB249">
    <cfRule type="cellIs" dxfId="16257" priority="7311" operator="lessThan">
      <formula>0</formula>
    </cfRule>
    <cfRule type="cellIs" dxfId="16256" priority="7312" operator="lessThan">
      <formula>-105575</formula>
    </cfRule>
  </conditionalFormatting>
  <conditionalFormatting sqref="BB246:BB249">
    <cfRule type="cellIs" dxfId="16255" priority="7309" operator="lessThan">
      <formula>0</formula>
    </cfRule>
    <cfRule type="cellIs" dxfId="16254" priority="7310" operator="lessThan">
      <formula>-105575</formula>
    </cfRule>
  </conditionalFormatting>
  <conditionalFormatting sqref="BB246:BB249">
    <cfRule type="cellIs" dxfId="16253" priority="7307" operator="lessThan">
      <formula>0</formula>
    </cfRule>
    <cfRule type="cellIs" dxfId="16252" priority="7308" operator="lessThan">
      <formula>-105575</formula>
    </cfRule>
  </conditionalFormatting>
  <conditionalFormatting sqref="BB251:BB253">
    <cfRule type="cellIs" dxfId="16251" priority="7305" operator="lessThan">
      <formula>0</formula>
    </cfRule>
    <cfRule type="cellIs" dxfId="16250" priority="7306" operator="lessThan">
      <formula>-105575</formula>
    </cfRule>
  </conditionalFormatting>
  <conditionalFormatting sqref="BB251:BB253">
    <cfRule type="cellIs" dxfId="16249" priority="7303" operator="lessThan">
      <formula>0</formula>
    </cfRule>
    <cfRule type="cellIs" dxfId="16248" priority="7304" operator="lessThan">
      <formula>-105575</formula>
    </cfRule>
  </conditionalFormatting>
  <conditionalFormatting sqref="BB251:BB253">
    <cfRule type="cellIs" dxfId="16247" priority="7301" operator="lessThan">
      <formula>0</formula>
    </cfRule>
    <cfRule type="cellIs" dxfId="16246" priority="7302" operator="lessThan">
      <formula>-105575</formula>
    </cfRule>
  </conditionalFormatting>
  <conditionalFormatting sqref="BB251:BB253">
    <cfRule type="cellIs" dxfId="16245" priority="7299" operator="lessThan">
      <formula>0</formula>
    </cfRule>
    <cfRule type="cellIs" dxfId="16244" priority="7300" operator="lessThan">
      <formula>-105575</formula>
    </cfRule>
  </conditionalFormatting>
  <conditionalFormatting sqref="BB251:BB253">
    <cfRule type="cellIs" dxfId="16243" priority="7297" operator="lessThan">
      <formula>0</formula>
    </cfRule>
    <cfRule type="cellIs" dxfId="16242" priority="7298" operator="lessThan">
      <formula>-105575</formula>
    </cfRule>
  </conditionalFormatting>
  <conditionalFormatting sqref="BB251:BB253">
    <cfRule type="cellIs" dxfId="16241" priority="7295" operator="lessThan">
      <formula>0</formula>
    </cfRule>
    <cfRule type="cellIs" dxfId="16240" priority="7296" operator="lessThan">
      <formula>-105575</formula>
    </cfRule>
  </conditionalFormatting>
  <conditionalFormatting sqref="BB251:BB253">
    <cfRule type="cellIs" dxfId="16239" priority="7293" operator="lessThan">
      <formula>0</formula>
    </cfRule>
    <cfRule type="cellIs" dxfId="16238" priority="7294" operator="lessThan">
      <formula>-105575</formula>
    </cfRule>
  </conditionalFormatting>
  <conditionalFormatting sqref="BB251:BB253">
    <cfRule type="cellIs" dxfId="16237" priority="7291" operator="lessThan">
      <formula>0</formula>
    </cfRule>
    <cfRule type="cellIs" dxfId="16236" priority="7292" operator="lessThan">
      <formula>-105575</formula>
    </cfRule>
  </conditionalFormatting>
  <conditionalFormatting sqref="BB251:BB253">
    <cfRule type="cellIs" dxfId="16235" priority="7289" operator="lessThan">
      <formula>0</formula>
    </cfRule>
    <cfRule type="cellIs" dxfId="16234" priority="7290" operator="lessThan">
      <formula>-105575</formula>
    </cfRule>
  </conditionalFormatting>
  <conditionalFormatting sqref="BB255:BB257">
    <cfRule type="cellIs" dxfId="16233" priority="7287" operator="lessThan">
      <formula>0</formula>
    </cfRule>
    <cfRule type="cellIs" dxfId="16232" priority="7288" operator="lessThan">
      <formula>-105575</formula>
    </cfRule>
  </conditionalFormatting>
  <conditionalFormatting sqref="BB255:BB257">
    <cfRule type="cellIs" dxfId="16231" priority="7285" operator="lessThan">
      <formula>0</formula>
    </cfRule>
    <cfRule type="cellIs" dxfId="16230" priority="7286" operator="lessThan">
      <formula>-105575</formula>
    </cfRule>
  </conditionalFormatting>
  <conditionalFormatting sqref="BB255:BB257">
    <cfRule type="cellIs" dxfId="16229" priority="7283" operator="lessThan">
      <formula>0</formula>
    </cfRule>
    <cfRule type="cellIs" dxfId="16228" priority="7284" operator="lessThan">
      <formula>-105575</formula>
    </cfRule>
  </conditionalFormatting>
  <conditionalFormatting sqref="BB255:BB257">
    <cfRule type="cellIs" dxfId="16227" priority="7281" operator="lessThan">
      <formula>0</formula>
    </cfRule>
    <cfRule type="cellIs" dxfId="16226" priority="7282" operator="lessThan">
      <formula>-105575</formula>
    </cfRule>
  </conditionalFormatting>
  <conditionalFormatting sqref="BB255:BB257">
    <cfRule type="cellIs" dxfId="16225" priority="7279" operator="lessThan">
      <formula>0</formula>
    </cfRule>
    <cfRule type="cellIs" dxfId="16224" priority="7280" operator="lessThan">
      <formula>-105575</formula>
    </cfRule>
  </conditionalFormatting>
  <conditionalFormatting sqref="BB255:BB257">
    <cfRule type="cellIs" dxfId="16223" priority="7277" operator="lessThan">
      <formula>0</formula>
    </cfRule>
    <cfRule type="cellIs" dxfId="16222" priority="7278" operator="lessThan">
      <formula>-105575</formula>
    </cfRule>
  </conditionalFormatting>
  <conditionalFormatting sqref="BB255:BB257">
    <cfRule type="cellIs" dxfId="16221" priority="7275" operator="lessThan">
      <formula>0</formula>
    </cfRule>
    <cfRule type="cellIs" dxfId="16220" priority="7276" operator="lessThan">
      <formula>-105575</formula>
    </cfRule>
  </conditionalFormatting>
  <conditionalFormatting sqref="BB255:BB257">
    <cfRule type="cellIs" dxfId="16219" priority="7273" operator="lessThan">
      <formula>0</formula>
    </cfRule>
    <cfRule type="cellIs" dxfId="16218" priority="7274" operator="lessThan">
      <formula>-105575</formula>
    </cfRule>
  </conditionalFormatting>
  <conditionalFormatting sqref="BB255:BB257">
    <cfRule type="cellIs" dxfId="16217" priority="7271" operator="lessThan">
      <formula>0</formula>
    </cfRule>
    <cfRule type="cellIs" dxfId="16216" priority="7272" operator="lessThan">
      <formula>-105575</formula>
    </cfRule>
  </conditionalFormatting>
  <conditionalFormatting sqref="BB260:BB262">
    <cfRule type="cellIs" dxfId="16215" priority="7269" operator="lessThan">
      <formula>0</formula>
    </cfRule>
    <cfRule type="cellIs" dxfId="16214" priority="7270" operator="lessThan">
      <formula>-105575</formula>
    </cfRule>
  </conditionalFormatting>
  <conditionalFormatting sqref="BB260:BB262">
    <cfRule type="cellIs" dxfId="16213" priority="7267" operator="lessThan">
      <formula>0</formula>
    </cfRule>
    <cfRule type="cellIs" dxfId="16212" priority="7268" operator="lessThan">
      <formula>-105575</formula>
    </cfRule>
  </conditionalFormatting>
  <conditionalFormatting sqref="BB260:BB262">
    <cfRule type="cellIs" dxfId="16211" priority="7265" operator="lessThan">
      <formula>0</formula>
    </cfRule>
    <cfRule type="cellIs" dxfId="16210" priority="7266" operator="lessThan">
      <formula>-105575</formula>
    </cfRule>
  </conditionalFormatting>
  <conditionalFormatting sqref="BB260:BB262">
    <cfRule type="cellIs" dxfId="16209" priority="7263" operator="lessThan">
      <formula>0</formula>
    </cfRule>
    <cfRule type="cellIs" dxfId="16208" priority="7264" operator="lessThan">
      <formula>-105575</formula>
    </cfRule>
  </conditionalFormatting>
  <conditionalFormatting sqref="BB260:BB262">
    <cfRule type="cellIs" dxfId="16207" priority="7261" operator="lessThan">
      <formula>0</formula>
    </cfRule>
    <cfRule type="cellIs" dxfId="16206" priority="7262" operator="lessThan">
      <formula>-105575</formula>
    </cfRule>
  </conditionalFormatting>
  <conditionalFormatting sqref="BB260:BB262">
    <cfRule type="cellIs" dxfId="16205" priority="7259" operator="lessThan">
      <formula>0</formula>
    </cfRule>
    <cfRule type="cellIs" dxfId="16204" priority="7260" operator="lessThan">
      <formula>-105575</formula>
    </cfRule>
  </conditionalFormatting>
  <conditionalFormatting sqref="BB260:BB262">
    <cfRule type="cellIs" dxfId="16203" priority="7257" operator="lessThan">
      <formula>0</formula>
    </cfRule>
    <cfRule type="cellIs" dxfId="16202" priority="7258" operator="lessThan">
      <formula>-105575</formula>
    </cfRule>
  </conditionalFormatting>
  <conditionalFormatting sqref="BB260:BB262">
    <cfRule type="cellIs" dxfId="16201" priority="7255" operator="lessThan">
      <formula>0</formula>
    </cfRule>
    <cfRule type="cellIs" dxfId="16200" priority="7256" operator="lessThan">
      <formula>-105575</formula>
    </cfRule>
  </conditionalFormatting>
  <conditionalFormatting sqref="BB260:BB262">
    <cfRule type="cellIs" dxfId="16199" priority="7253" operator="lessThan">
      <formula>0</formula>
    </cfRule>
    <cfRule type="cellIs" dxfId="16198" priority="7254" operator="lessThan">
      <formula>-105575</formula>
    </cfRule>
  </conditionalFormatting>
  <conditionalFormatting sqref="BB264:BB267">
    <cfRule type="cellIs" dxfId="16197" priority="7251" operator="lessThan">
      <formula>0</formula>
    </cfRule>
    <cfRule type="cellIs" dxfId="16196" priority="7252" operator="lessThan">
      <formula>-105575</formula>
    </cfRule>
  </conditionalFormatting>
  <conditionalFormatting sqref="BB264:BB267">
    <cfRule type="cellIs" dxfId="16195" priority="7249" operator="lessThan">
      <formula>0</formula>
    </cfRule>
    <cfRule type="cellIs" dxfId="16194" priority="7250" operator="lessThan">
      <formula>-105575</formula>
    </cfRule>
  </conditionalFormatting>
  <conditionalFormatting sqref="BB264:BB267">
    <cfRule type="cellIs" dxfId="16193" priority="7247" operator="lessThan">
      <formula>0</formula>
    </cfRule>
    <cfRule type="cellIs" dxfId="16192" priority="7248" operator="lessThan">
      <formula>-105575</formula>
    </cfRule>
  </conditionalFormatting>
  <conditionalFormatting sqref="BB264:BB267">
    <cfRule type="cellIs" dxfId="16191" priority="7245" operator="lessThan">
      <formula>0</formula>
    </cfRule>
    <cfRule type="cellIs" dxfId="16190" priority="7246" operator="lessThan">
      <formula>-105575</formula>
    </cfRule>
  </conditionalFormatting>
  <conditionalFormatting sqref="BB264:BB267">
    <cfRule type="cellIs" dxfId="16189" priority="7243" operator="lessThan">
      <formula>0</formula>
    </cfRule>
    <cfRule type="cellIs" dxfId="16188" priority="7244" operator="lessThan">
      <formula>-105575</formula>
    </cfRule>
  </conditionalFormatting>
  <conditionalFormatting sqref="BB264:BB267">
    <cfRule type="cellIs" dxfId="16187" priority="7241" operator="lessThan">
      <formula>0</formula>
    </cfRule>
    <cfRule type="cellIs" dxfId="16186" priority="7242" operator="lessThan">
      <formula>-105575</formula>
    </cfRule>
  </conditionalFormatting>
  <conditionalFormatting sqref="BB264:BB267">
    <cfRule type="cellIs" dxfId="16185" priority="7239" operator="lessThan">
      <formula>0</formula>
    </cfRule>
    <cfRule type="cellIs" dxfId="16184" priority="7240" operator="lessThan">
      <formula>-105575</formula>
    </cfRule>
  </conditionalFormatting>
  <conditionalFormatting sqref="BB264:BB267">
    <cfRule type="cellIs" dxfId="16183" priority="7237" operator="lessThan">
      <formula>0</formula>
    </cfRule>
    <cfRule type="cellIs" dxfId="16182" priority="7238" operator="lessThan">
      <formula>-105575</formula>
    </cfRule>
  </conditionalFormatting>
  <conditionalFormatting sqref="BB264:BB267">
    <cfRule type="cellIs" dxfId="16181" priority="7235" operator="lessThan">
      <formula>0</formula>
    </cfRule>
    <cfRule type="cellIs" dxfId="16180" priority="7236" operator="lessThan">
      <formula>-105575</formula>
    </cfRule>
  </conditionalFormatting>
  <conditionalFormatting sqref="BB270:BB272">
    <cfRule type="cellIs" dxfId="16179" priority="7233" operator="lessThan">
      <formula>0</formula>
    </cfRule>
    <cfRule type="cellIs" dxfId="16178" priority="7234" operator="lessThan">
      <formula>-105575</formula>
    </cfRule>
  </conditionalFormatting>
  <conditionalFormatting sqref="BB270:BB272">
    <cfRule type="cellIs" dxfId="16177" priority="7231" operator="lessThan">
      <formula>0</formula>
    </cfRule>
    <cfRule type="cellIs" dxfId="16176" priority="7232" operator="lessThan">
      <formula>-105575</formula>
    </cfRule>
  </conditionalFormatting>
  <conditionalFormatting sqref="BB270:BB272">
    <cfRule type="cellIs" dxfId="16175" priority="7229" operator="lessThan">
      <formula>0</formula>
    </cfRule>
    <cfRule type="cellIs" dxfId="16174" priority="7230" operator="lessThan">
      <formula>-105575</formula>
    </cfRule>
  </conditionalFormatting>
  <conditionalFormatting sqref="BB270:BB272">
    <cfRule type="cellIs" dxfId="16173" priority="7227" operator="lessThan">
      <formula>0</formula>
    </cfRule>
    <cfRule type="cellIs" dxfId="16172" priority="7228" operator="lessThan">
      <formula>-105575</formula>
    </cfRule>
  </conditionalFormatting>
  <conditionalFormatting sqref="BB270:BB272">
    <cfRule type="cellIs" dxfId="16171" priority="7225" operator="lessThan">
      <formula>0</formula>
    </cfRule>
    <cfRule type="cellIs" dxfId="16170" priority="7226" operator="lessThan">
      <formula>-105575</formula>
    </cfRule>
  </conditionalFormatting>
  <conditionalFormatting sqref="BB270:BB272">
    <cfRule type="cellIs" dxfId="16169" priority="7223" operator="lessThan">
      <formula>0</formula>
    </cfRule>
    <cfRule type="cellIs" dxfId="16168" priority="7224" operator="lessThan">
      <formula>-105575</formula>
    </cfRule>
  </conditionalFormatting>
  <conditionalFormatting sqref="BB270:BB272">
    <cfRule type="cellIs" dxfId="16167" priority="7221" operator="lessThan">
      <formula>0</formula>
    </cfRule>
    <cfRule type="cellIs" dxfId="16166" priority="7222" operator="lessThan">
      <formula>-105575</formula>
    </cfRule>
  </conditionalFormatting>
  <conditionalFormatting sqref="BB270:BB272">
    <cfRule type="cellIs" dxfId="16165" priority="7219" operator="lessThan">
      <formula>0</formula>
    </cfRule>
    <cfRule type="cellIs" dxfId="16164" priority="7220" operator="lessThan">
      <formula>-105575</formula>
    </cfRule>
  </conditionalFormatting>
  <conditionalFormatting sqref="BB270:BB272">
    <cfRule type="cellIs" dxfId="16163" priority="7217" operator="lessThan">
      <formula>0</formula>
    </cfRule>
    <cfRule type="cellIs" dxfId="16162" priority="7218" operator="lessThan">
      <formula>-105575</formula>
    </cfRule>
  </conditionalFormatting>
  <conditionalFormatting sqref="BB274:BB275">
    <cfRule type="cellIs" dxfId="16161" priority="7215" operator="lessThan">
      <formula>0</formula>
    </cfRule>
    <cfRule type="cellIs" dxfId="16160" priority="7216" operator="lessThan">
      <formula>-105575</formula>
    </cfRule>
  </conditionalFormatting>
  <conditionalFormatting sqref="BB274:BB275">
    <cfRule type="cellIs" dxfId="16159" priority="7213" operator="lessThan">
      <formula>0</formula>
    </cfRule>
    <cfRule type="cellIs" dxfId="16158" priority="7214" operator="lessThan">
      <formula>-105575</formula>
    </cfRule>
  </conditionalFormatting>
  <conditionalFormatting sqref="BB274:BB275">
    <cfRule type="cellIs" dxfId="16157" priority="7211" operator="lessThan">
      <formula>0</formula>
    </cfRule>
    <cfRule type="cellIs" dxfId="16156" priority="7212" operator="lessThan">
      <formula>-105575</formula>
    </cfRule>
  </conditionalFormatting>
  <conditionalFormatting sqref="BB274:BB275">
    <cfRule type="cellIs" dxfId="16155" priority="7209" operator="lessThan">
      <formula>0</formula>
    </cfRule>
    <cfRule type="cellIs" dxfId="16154" priority="7210" operator="lessThan">
      <formula>-105575</formula>
    </cfRule>
  </conditionalFormatting>
  <conditionalFormatting sqref="BB274:BB275">
    <cfRule type="cellIs" dxfId="16153" priority="7207" operator="lessThan">
      <formula>0</formula>
    </cfRule>
    <cfRule type="cellIs" dxfId="16152" priority="7208" operator="lessThan">
      <formula>-105575</formula>
    </cfRule>
  </conditionalFormatting>
  <conditionalFormatting sqref="BB274:BB275">
    <cfRule type="cellIs" dxfId="16151" priority="7205" operator="lessThan">
      <formula>0</formula>
    </cfRule>
    <cfRule type="cellIs" dxfId="16150" priority="7206" operator="lessThan">
      <formula>-105575</formula>
    </cfRule>
  </conditionalFormatting>
  <conditionalFormatting sqref="BB274:BB275">
    <cfRule type="cellIs" dxfId="16149" priority="7203" operator="lessThan">
      <formula>0</formula>
    </cfRule>
    <cfRule type="cellIs" dxfId="16148" priority="7204" operator="lessThan">
      <formula>-105575</formula>
    </cfRule>
  </conditionalFormatting>
  <conditionalFormatting sqref="BB274:BB275">
    <cfRule type="cellIs" dxfId="16147" priority="7201" operator="lessThan">
      <formula>0</formula>
    </cfRule>
    <cfRule type="cellIs" dxfId="16146" priority="7202" operator="lessThan">
      <formula>-105575</formula>
    </cfRule>
  </conditionalFormatting>
  <conditionalFormatting sqref="BB274:BB275">
    <cfRule type="cellIs" dxfId="16145" priority="7199" operator="lessThan">
      <formula>0</formula>
    </cfRule>
    <cfRule type="cellIs" dxfId="16144" priority="7200" operator="lessThan">
      <formula>-105575</formula>
    </cfRule>
  </conditionalFormatting>
  <conditionalFormatting sqref="BB278:BB282">
    <cfRule type="cellIs" dxfId="16143" priority="7197" operator="lessThan">
      <formula>0</formula>
    </cfRule>
    <cfRule type="cellIs" dxfId="16142" priority="7198" operator="lessThan">
      <formula>-105575</formula>
    </cfRule>
  </conditionalFormatting>
  <conditionalFormatting sqref="BB278:BB282">
    <cfRule type="cellIs" dxfId="16141" priority="7195" operator="lessThan">
      <formula>0</formula>
    </cfRule>
    <cfRule type="cellIs" dxfId="16140" priority="7196" operator="lessThan">
      <formula>-105575</formula>
    </cfRule>
  </conditionalFormatting>
  <conditionalFormatting sqref="BB278:BB282">
    <cfRule type="cellIs" dxfId="16139" priority="7193" operator="lessThan">
      <formula>0</formula>
    </cfRule>
    <cfRule type="cellIs" dxfId="16138" priority="7194" operator="lessThan">
      <formula>-105575</formula>
    </cfRule>
  </conditionalFormatting>
  <conditionalFormatting sqref="BB278:BB282">
    <cfRule type="cellIs" dxfId="16137" priority="7191" operator="lessThan">
      <formula>0</formula>
    </cfRule>
    <cfRule type="cellIs" dxfId="16136" priority="7192" operator="lessThan">
      <formula>-105575</formula>
    </cfRule>
  </conditionalFormatting>
  <conditionalFormatting sqref="BB278:BB282">
    <cfRule type="cellIs" dxfId="16135" priority="7189" operator="lessThan">
      <formula>0</formula>
    </cfRule>
    <cfRule type="cellIs" dxfId="16134" priority="7190" operator="lessThan">
      <formula>-105575</formula>
    </cfRule>
  </conditionalFormatting>
  <conditionalFormatting sqref="BB278:BB282">
    <cfRule type="cellIs" dxfId="16133" priority="7187" operator="lessThan">
      <formula>0</formula>
    </cfRule>
    <cfRule type="cellIs" dxfId="16132" priority="7188" operator="lessThan">
      <formula>-105575</formula>
    </cfRule>
  </conditionalFormatting>
  <conditionalFormatting sqref="BB278:BB282">
    <cfRule type="cellIs" dxfId="16131" priority="7185" operator="lessThan">
      <formula>0</formula>
    </cfRule>
    <cfRule type="cellIs" dxfId="16130" priority="7186" operator="lessThan">
      <formula>-105575</formula>
    </cfRule>
  </conditionalFormatting>
  <conditionalFormatting sqref="BB278:BB282">
    <cfRule type="cellIs" dxfId="16129" priority="7183" operator="lessThan">
      <formula>0</formula>
    </cfRule>
    <cfRule type="cellIs" dxfId="16128" priority="7184" operator="lessThan">
      <formula>-105575</formula>
    </cfRule>
  </conditionalFormatting>
  <conditionalFormatting sqref="BB278:BB282">
    <cfRule type="cellIs" dxfId="16127" priority="7181" operator="lessThan">
      <formula>0</formula>
    </cfRule>
    <cfRule type="cellIs" dxfId="16126" priority="7182" operator="lessThan">
      <formula>-105575</formula>
    </cfRule>
  </conditionalFormatting>
  <conditionalFormatting sqref="BB285:BB288">
    <cfRule type="cellIs" dxfId="16125" priority="7179" operator="lessThan">
      <formula>0</formula>
    </cfRule>
    <cfRule type="cellIs" dxfId="16124" priority="7180" operator="lessThan">
      <formula>-105575</formula>
    </cfRule>
  </conditionalFormatting>
  <conditionalFormatting sqref="BB285:BB288">
    <cfRule type="cellIs" dxfId="16123" priority="7177" operator="lessThan">
      <formula>0</formula>
    </cfRule>
    <cfRule type="cellIs" dxfId="16122" priority="7178" operator="lessThan">
      <formula>-105575</formula>
    </cfRule>
  </conditionalFormatting>
  <conditionalFormatting sqref="BB285:BB288">
    <cfRule type="cellIs" dxfId="16121" priority="7175" operator="lessThan">
      <formula>0</formula>
    </cfRule>
    <cfRule type="cellIs" dxfId="16120" priority="7176" operator="lessThan">
      <formula>-105575</formula>
    </cfRule>
  </conditionalFormatting>
  <conditionalFormatting sqref="BB285:BB288">
    <cfRule type="cellIs" dxfId="16119" priority="7173" operator="lessThan">
      <formula>0</formula>
    </cfRule>
    <cfRule type="cellIs" dxfId="16118" priority="7174" operator="lessThan">
      <formula>-105575</formula>
    </cfRule>
  </conditionalFormatting>
  <conditionalFormatting sqref="BB285:BB288">
    <cfRule type="cellIs" dxfId="16117" priority="7171" operator="lessThan">
      <formula>0</formula>
    </cfRule>
    <cfRule type="cellIs" dxfId="16116" priority="7172" operator="lessThan">
      <formula>-105575</formula>
    </cfRule>
  </conditionalFormatting>
  <conditionalFormatting sqref="BB285:BB288">
    <cfRule type="cellIs" dxfId="16115" priority="7169" operator="lessThan">
      <formula>0</formula>
    </cfRule>
    <cfRule type="cellIs" dxfId="16114" priority="7170" operator="lessThan">
      <formula>-105575</formula>
    </cfRule>
  </conditionalFormatting>
  <conditionalFormatting sqref="BB285:BB288">
    <cfRule type="cellIs" dxfId="16113" priority="7167" operator="lessThan">
      <formula>0</formula>
    </cfRule>
    <cfRule type="cellIs" dxfId="16112" priority="7168" operator="lessThan">
      <formula>-105575</formula>
    </cfRule>
  </conditionalFormatting>
  <conditionalFormatting sqref="BB285:BB288">
    <cfRule type="cellIs" dxfId="16111" priority="7165" operator="lessThan">
      <formula>0</formula>
    </cfRule>
    <cfRule type="cellIs" dxfId="16110" priority="7166" operator="lessThan">
      <formula>-105575</formula>
    </cfRule>
  </conditionalFormatting>
  <conditionalFormatting sqref="BB285:BB288">
    <cfRule type="cellIs" dxfId="16109" priority="7163" operator="lessThan">
      <formula>0</formula>
    </cfRule>
    <cfRule type="cellIs" dxfId="16108" priority="7164" operator="lessThan">
      <formula>-105575</formula>
    </cfRule>
  </conditionalFormatting>
  <conditionalFormatting sqref="BB203 BB220:BB221 BB235:BB243 BB231:BB233 BB212:BB213 BB225:BB226">
    <cfRule type="cellIs" dxfId="16107" priority="7161" operator="lessThan">
      <formula>0</formula>
    </cfRule>
    <cfRule type="cellIs" dxfId="16106" priority="7162" operator="lessThan">
      <formula>-105575</formula>
    </cfRule>
  </conditionalFormatting>
  <conditionalFormatting sqref="BB220 BB212:BB213 BB235:BB238 BB240:BB243 BB225:BB226 BB231:BB233">
    <cfRule type="cellIs" dxfId="16105" priority="7159" operator="lessThan">
      <formula>0</formula>
    </cfRule>
    <cfRule type="cellIs" dxfId="16104" priority="7160" operator="lessThan">
      <formula>-105575</formula>
    </cfRule>
  </conditionalFormatting>
  <conditionalFormatting sqref="BB220:BB221 BB243 BB226 BB231:BB236 BB238:BB241 BB203 BB213">
    <cfRule type="cellIs" dxfId="16103" priority="7157" operator="lessThan">
      <formula>0</formula>
    </cfRule>
    <cfRule type="cellIs" dxfId="16102" priority="7158" operator="lessThan">
      <formula>-105575</formula>
    </cfRule>
  </conditionalFormatting>
  <conditionalFormatting sqref="BB235:BB243 BB231:BB233 BB220 BB212:BB213 BB225:BB226">
    <cfRule type="cellIs" dxfId="16101" priority="7155" operator="lessThan">
      <formula>0</formula>
    </cfRule>
    <cfRule type="cellIs" dxfId="16100" priority="7156" operator="lessThan">
      <formula>-105575</formula>
    </cfRule>
  </conditionalFormatting>
  <conditionalFormatting sqref="BB220:BB221 BB237:BB243 BB203 BB231:BB235 BB212:BB213 BB225:BB226">
    <cfRule type="cellIs" dxfId="16099" priority="7153" operator="lessThan">
      <formula>0</formula>
    </cfRule>
    <cfRule type="cellIs" dxfId="16098" priority="7154" operator="lessThan">
      <formula>-105575</formula>
    </cfRule>
  </conditionalFormatting>
  <conditionalFormatting sqref="BB220:BB221 BB237:BB240 BB242:BB243 BB225:BB226 BB231:BB235">
    <cfRule type="cellIs" dxfId="16097" priority="7151" operator="lessThan">
      <formula>0</formula>
    </cfRule>
    <cfRule type="cellIs" dxfId="16096" priority="7152" operator="lessThan">
      <formula>-105575</formula>
    </cfRule>
  </conditionalFormatting>
  <conditionalFormatting sqref="BB212 BB231 BB233:BB238 BB240:BB243 BB225">
    <cfRule type="cellIs" dxfId="16095" priority="7149" operator="lessThan">
      <formula>0</formula>
    </cfRule>
    <cfRule type="cellIs" dxfId="16094" priority="7150" operator="lessThan">
      <formula>-105575</formula>
    </cfRule>
  </conditionalFormatting>
  <conditionalFormatting sqref="BB237:BB243 BB231:BB235 BB220:BB221 BB225:BB226">
    <cfRule type="cellIs" dxfId="16093" priority="7147" operator="lessThan">
      <formula>0</formula>
    </cfRule>
    <cfRule type="cellIs" dxfId="16092" priority="7148" operator="lessThan">
      <formula>-105575</formula>
    </cfRule>
  </conditionalFormatting>
  <conditionalFormatting sqref="BB233:BB237 BB231 BB239:BB243">
    <cfRule type="cellIs" dxfId="16091" priority="7145" operator="lessThan">
      <formula>0</formula>
    </cfRule>
    <cfRule type="cellIs" dxfId="16090" priority="7146" operator="lessThan">
      <formula>-105575</formula>
    </cfRule>
  </conditionalFormatting>
  <conditionalFormatting sqref="BB233:BB237 BB231 BB239:BB243">
    <cfRule type="cellIs" dxfId="16089" priority="7143" operator="lessThan">
      <formula>0</formula>
    </cfRule>
    <cfRule type="cellIs" dxfId="16088" priority="7144" operator="lessThan">
      <formula>-105575</formula>
    </cfRule>
  </conditionalFormatting>
  <conditionalFormatting sqref="BB119:BB128 BB106:BB117 BB101:BB104 BB80:BB98">
    <cfRule type="cellIs" dxfId="16087" priority="7141" operator="lessThan">
      <formula>0</formula>
    </cfRule>
    <cfRule type="cellIs" dxfId="16086" priority="7142" operator="lessThan">
      <formula>-105575</formula>
    </cfRule>
  </conditionalFormatting>
  <conditionalFormatting sqref="BB130 BB132 BB134">
    <cfRule type="cellIs" dxfId="16085" priority="7139" operator="lessThan">
      <formula>0</formula>
    </cfRule>
    <cfRule type="cellIs" dxfId="16084" priority="7140" operator="lessThan">
      <formula>-105575</formula>
    </cfRule>
  </conditionalFormatting>
  <conditionalFormatting sqref="BB130 BB132 BB134">
    <cfRule type="cellIs" dxfId="16083" priority="7137" operator="lessThan">
      <formula>0</formula>
    </cfRule>
    <cfRule type="cellIs" dxfId="16082" priority="7138" operator="lessThan">
      <formula>-105575</formula>
    </cfRule>
  </conditionalFormatting>
  <conditionalFormatting sqref="BB129 BB131 BB133 BB135">
    <cfRule type="cellIs" dxfId="16081" priority="7135" operator="lessThan">
      <formula>0</formula>
    </cfRule>
    <cfRule type="cellIs" dxfId="16080" priority="7136" operator="lessThan">
      <formula>-105575</formula>
    </cfRule>
  </conditionalFormatting>
  <conditionalFormatting sqref="BB140 BB145 BB142:BB143 BB137:BB138">
    <cfRule type="cellIs" dxfId="16079" priority="7133" operator="lessThan">
      <formula>0</formula>
    </cfRule>
    <cfRule type="cellIs" dxfId="16078" priority="7134" operator="lessThan">
      <formula>-105575</formula>
    </cfRule>
  </conditionalFormatting>
  <conditionalFormatting sqref="BB149">
    <cfRule type="cellIs" dxfId="16077" priority="7131" operator="lessThan">
      <formula>0</formula>
    </cfRule>
    <cfRule type="cellIs" dxfId="16076" priority="7132" operator="lessThan">
      <formula>-105575</formula>
    </cfRule>
  </conditionalFormatting>
  <conditionalFormatting sqref="BB129:BB138 BB140:BB149">
    <cfRule type="cellIs" dxfId="16075" priority="7129" operator="lessThan">
      <formula>0</formula>
    </cfRule>
    <cfRule type="cellIs" dxfId="16074" priority="7130" operator="lessThan">
      <formula>-105575</formula>
    </cfRule>
  </conditionalFormatting>
  <conditionalFormatting sqref="BB94:BB98 BB86:BB87 BB89:BB91 BB141:BB149 BB124:BB133 BB107:BB110 BB112:BB117 BB119:BB122 BB135:BB138 BB101:BB104 BB80:BB84">
    <cfRule type="cellIs" dxfId="16073" priority="7127" operator="lessThan">
      <formula>0</formula>
    </cfRule>
    <cfRule type="cellIs" dxfId="16072" priority="7128" operator="lessThan">
      <formula>-105575</formula>
    </cfRule>
  </conditionalFormatting>
  <conditionalFormatting sqref="BB129 BB131 BB133 BB135">
    <cfRule type="cellIs" dxfId="16071" priority="7125" operator="lessThan">
      <formula>0</formula>
    </cfRule>
    <cfRule type="cellIs" dxfId="16070" priority="7126" operator="lessThan">
      <formula>-105575</formula>
    </cfRule>
  </conditionalFormatting>
  <conditionalFormatting sqref="BB146 BB144 BB141">
    <cfRule type="cellIs" dxfId="16069" priority="7123" operator="lessThan">
      <formula>0</formula>
    </cfRule>
    <cfRule type="cellIs" dxfId="16068" priority="7124" operator="lessThan">
      <formula>-105575</formula>
    </cfRule>
  </conditionalFormatting>
  <conditionalFormatting sqref="BB146 BB144 BB141">
    <cfRule type="cellIs" dxfId="16067" priority="7121" operator="lessThan">
      <formula>0</formula>
    </cfRule>
    <cfRule type="cellIs" dxfId="16066" priority="7122" operator="lessThan">
      <formula>-105575</formula>
    </cfRule>
  </conditionalFormatting>
  <conditionalFormatting sqref="BB140 BB145 BB142:BB143 BB137:BB138">
    <cfRule type="cellIs" dxfId="16065" priority="7119" operator="lessThan">
      <formula>0</formula>
    </cfRule>
    <cfRule type="cellIs" dxfId="16064" priority="7120" operator="lessThan">
      <formula>-105575</formula>
    </cfRule>
  </conditionalFormatting>
  <conditionalFormatting sqref="BB149">
    <cfRule type="cellIs" dxfId="16063" priority="7117" operator="lessThan">
      <formula>0</formula>
    </cfRule>
    <cfRule type="cellIs" dxfId="16062" priority="7118" operator="lessThan">
      <formula>-105575</formula>
    </cfRule>
  </conditionalFormatting>
  <conditionalFormatting sqref="BB94:BB98 BB86:BB87 BB89:BB91 BB141:BB149 BB124:BB133 BB107:BB110 BB112:BB117 BB119:BB122 BB135:BB138 BB101:BB104 BB80:BB84">
    <cfRule type="cellIs" dxfId="16061" priority="7115" operator="lessThan">
      <formula>0</formula>
    </cfRule>
    <cfRule type="cellIs" dxfId="16060" priority="711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059" priority="7113" operator="lessThan">
      <formula>0</formula>
    </cfRule>
    <cfRule type="cellIs" dxfId="16058" priority="7114" operator="lessThan">
      <formula>-105575</formula>
    </cfRule>
  </conditionalFormatting>
  <conditionalFormatting sqref="BB41">
    <cfRule type="cellIs" dxfId="16057" priority="7111" operator="lessThan">
      <formula>0</formula>
    </cfRule>
    <cfRule type="cellIs" dxfId="16056" priority="7112" operator="lessThan">
      <formula>-105575</formula>
    </cfRule>
  </conditionalFormatting>
  <conditionalFormatting sqref="BB152:BB155">
    <cfRule type="cellIs" dxfId="16055" priority="7109" operator="lessThan">
      <formula>0</formula>
    </cfRule>
    <cfRule type="cellIs" dxfId="16054" priority="7110" operator="lessThan">
      <formula>-105575</formula>
    </cfRule>
  </conditionalFormatting>
  <conditionalFormatting sqref="BB152:BB155">
    <cfRule type="cellIs" dxfId="16053" priority="7107" operator="lessThan">
      <formula>0</formula>
    </cfRule>
    <cfRule type="cellIs" dxfId="16052" priority="7108" operator="lessThan">
      <formula>-105575</formula>
    </cfRule>
  </conditionalFormatting>
  <conditionalFormatting sqref="BB152:BB155">
    <cfRule type="cellIs" dxfId="16051" priority="7105" operator="lessThan">
      <formula>0</formula>
    </cfRule>
    <cfRule type="cellIs" dxfId="16050" priority="7106" operator="lessThan">
      <formula>-105575</formula>
    </cfRule>
  </conditionalFormatting>
  <conditionalFormatting sqref="BB157:BB158">
    <cfRule type="cellIs" dxfId="16049" priority="7103" operator="lessThan">
      <formula>0</formula>
    </cfRule>
    <cfRule type="cellIs" dxfId="16048" priority="7104" operator="lessThan">
      <formula>-105575</formula>
    </cfRule>
  </conditionalFormatting>
  <conditionalFormatting sqref="BB157:BB158">
    <cfRule type="cellIs" dxfId="16047" priority="7101" operator="lessThan">
      <formula>0</formula>
    </cfRule>
    <cfRule type="cellIs" dxfId="16046" priority="7102" operator="lessThan">
      <formula>-105575</formula>
    </cfRule>
  </conditionalFormatting>
  <conditionalFormatting sqref="BB157:BB158">
    <cfRule type="cellIs" dxfId="16045" priority="7099" operator="lessThan">
      <formula>0</formula>
    </cfRule>
    <cfRule type="cellIs" dxfId="16044" priority="7100" operator="lessThan">
      <formula>-105575</formula>
    </cfRule>
  </conditionalFormatting>
  <conditionalFormatting sqref="BB160:BB161">
    <cfRule type="cellIs" dxfId="16043" priority="7097" operator="lessThan">
      <formula>0</formula>
    </cfRule>
    <cfRule type="cellIs" dxfId="16042" priority="7098" operator="lessThan">
      <formula>-105575</formula>
    </cfRule>
  </conditionalFormatting>
  <conditionalFormatting sqref="BB160:BB161">
    <cfRule type="cellIs" dxfId="16041" priority="7095" operator="lessThan">
      <formula>0</formula>
    </cfRule>
    <cfRule type="cellIs" dxfId="16040" priority="7096" operator="lessThan">
      <formula>-105575</formula>
    </cfRule>
  </conditionalFormatting>
  <conditionalFormatting sqref="BB160:BB161">
    <cfRule type="cellIs" dxfId="16039" priority="7093" operator="lessThan">
      <formula>0</formula>
    </cfRule>
    <cfRule type="cellIs" dxfId="16038" priority="7094" operator="lessThan">
      <formula>-105575</formula>
    </cfRule>
  </conditionalFormatting>
  <conditionalFormatting sqref="BB164:BB167">
    <cfRule type="cellIs" dxfId="16037" priority="7091" operator="lessThan">
      <formula>0</formula>
    </cfRule>
    <cfRule type="cellIs" dxfId="16036" priority="7092" operator="lessThan">
      <formula>-105575</formula>
    </cfRule>
  </conditionalFormatting>
  <conditionalFormatting sqref="BB164:BB167">
    <cfRule type="cellIs" dxfId="16035" priority="7089" operator="lessThan">
      <formula>0</formula>
    </cfRule>
    <cfRule type="cellIs" dxfId="16034" priority="7090" operator="lessThan">
      <formula>-105575</formula>
    </cfRule>
  </conditionalFormatting>
  <conditionalFormatting sqref="BB164:BB167">
    <cfRule type="cellIs" dxfId="16033" priority="7087" operator="lessThan">
      <formula>0</formula>
    </cfRule>
    <cfRule type="cellIs" dxfId="16032" priority="7088" operator="lessThan">
      <formula>-105575</formula>
    </cfRule>
  </conditionalFormatting>
  <conditionalFormatting sqref="BB169:BB177">
    <cfRule type="cellIs" dxfId="16031" priority="7085" operator="lessThan">
      <formula>0</formula>
    </cfRule>
    <cfRule type="cellIs" dxfId="16030" priority="7086" operator="lessThan">
      <formula>-105575</formula>
    </cfRule>
  </conditionalFormatting>
  <conditionalFormatting sqref="BB169:BB177">
    <cfRule type="cellIs" dxfId="16029" priority="7083" operator="lessThan">
      <formula>0</formula>
    </cfRule>
    <cfRule type="cellIs" dxfId="16028" priority="7084" operator="lessThan">
      <formula>-105575</formula>
    </cfRule>
  </conditionalFormatting>
  <conditionalFormatting sqref="BB169:BB177">
    <cfRule type="cellIs" dxfId="16027" priority="7081" operator="lessThan">
      <formula>0</formula>
    </cfRule>
    <cfRule type="cellIs" dxfId="16026" priority="7082" operator="lessThan">
      <formula>-105575</formula>
    </cfRule>
  </conditionalFormatting>
  <conditionalFormatting sqref="BB179:BB180">
    <cfRule type="cellIs" dxfId="16025" priority="7079" operator="lessThan">
      <formula>0</formula>
    </cfRule>
    <cfRule type="cellIs" dxfId="16024" priority="7080" operator="lessThan">
      <formula>-105575</formula>
    </cfRule>
  </conditionalFormatting>
  <conditionalFormatting sqref="BB179:BB180">
    <cfRule type="cellIs" dxfId="16023" priority="7077" operator="lessThan">
      <formula>0</formula>
    </cfRule>
    <cfRule type="cellIs" dxfId="16022" priority="7078" operator="lessThan">
      <formula>-105575</formula>
    </cfRule>
  </conditionalFormatting>
  <conditionalFormatting sqref="BB179:BB180">
    <cfRule type="cellIs" dxfId="16021" priority="7075" operator="lessThan">
      <formula>0</formula>
    </cfRule>
    <cfRule type="cellIs" dxfId="16020" priority="7076" operator="lessThan">
      <formula>-105575</formula>
    </cfRule>
  </conditionalFormatting>
  <conditionalFormatting sqref="BB183:BB189">
    <cfRule type="cellIs" dxfId="16019" priority="7073" operator="lessThan">
      <formula>0</formula>
    </cfRule>
    <cfRule type="cellIs" dxfId="16018" priority="7074" operator="lessThan">
      <formula>-105575</formula>
    </cfRule>
  </conditionalFormatting>
  <conditionalFormatting sqref="BB183:BB189">
    <cfRule type="cellIs" dxfId="16017" priority="7071" operator="lessThan">
      <formula>0</formula>
    </cfRule>
    <cfRule type="cellIs" dxfId="16016" priority="7072" operator="lessThan">
      <formula>-105575</formula>
    </cfRule>
  </conditionalFormatting>
  <conditionalFormatting sqref="BB183:BB189">
    <cfRule type="cellIs" dxfId="16015" priority="7069" operator="lessThan">
      <formula>0</formula>
    </cfRule>
    <cfRule type="cellIs" dxfId="16014" priority="7070" operator="lessThan">
      <formula>-105575</formula>
    </cfRule>
  </conditionalFormatting>
  <conditionalFormatting sqref="BB191:BB192">
    <cfRule type="cellIs" dxfId="16013" priority="7067" operator="lessThan">
      <formula>0</formula>
    </cfRule>
    <cfRule type="cellIs" dxfId="16012" priority="7068" operator="lessThan">
      <formula>-105575</formula>
    </cfRule>
  </conditionalFormatting>
  <conditionalFormatting sqref="BB191:BB192">
    <cfRule type="cellIs" dxfId="16011" priority="7065" operator="lessThan">
      <formula>0</formula>
    </cfRule>
    <cfRule type="cellIs" dxfId="16010" priority="7066" operator="lessThan">
      <formula>-105575</formula>
    </cfRule>
  </conditionalFormatting>
  <conditionalFormatting sqref="BB191:BB192">
    <cfRule type="cellIs" dxfId="16009" priority="7063" operator="lessThan">
      <formula>0</formula>
    </cfRule>
    <cfRule type="cellIs" dxfId="16008" priority="7064" operator="lessThan">
      <formula>-105575</formula>
    </cfRule>
  </conditionalFormatting>
  <conditionalFormatting sqref="BB194:BB195">
    <cfRule type="cellIs" dxfId="16007" priority="7061" operator="lessThan">
      <formula>0</formula>
    </cfRule>
    <cfRule type="cellIs" dxfId="16006" priority="7062" operator="lessThan">
      <formula>-105575</formula>
    </cfRule>
  </conditionalFormatting>
  <conditionalFormatting sqref="BB194:BB195">
    <cfRule type="cellIs" dxfId="16005" priority="7059" operator="lessThan">
      <formula>0</formula>
    </cfRule>
    <cfRule type="cellIs" dxfId="16004" priority="7060" operator="lessThan">
      <formula>-105575</formula>
    </cfRule>
  </conditionalFormatting>
  <conditionalFormatting sqref="BB194:BB195">
    <cfRule type="cellIs" dxfId="16003" priority="7057" operator="lessThan">
      <formula>0</formula>
    </cfRule>
    <cfRule type="cellIs" dxfId="16002" priority="7058" operator="lessThan">
      <formula>-105575</formula>
    </cfRule>
  </conditionalFormatting>
  <conditionalFormatting sqref="BB199:BB202">
    <cfRule type="cellIs" dxfId="16001" priority="7055" operator="lessThan">
      <formula>0</formula>
    </cfRule>
    <cfRule type="cellIs" dxfId="16000" priority="7056" operator="lessThan">
      <formula>-105575</formula>
    </cfRule>
  </conditionalFormatting>
  <conditionalFormatting sqref="BB199:BB202">
    <cfRule type="cellIs" dxfId="15999" priority="7053" operator="lessThan">
      <formula>0</formula>
    </cfRule>
    <cfRule type="cellIs" dxfId="15998" priority="7054" operator="lessThan">
      <formula>-105575</formula>
    </cfRule>
  </conditionalFormatting>
  <conditionalFormatting sqref="BB199:BB202">
    <cfRule type="cellIs" dxfId="15997" priority="7051" operator="lessThan">
      <formula>0</formula>
    </cfRule>
    <cfRule type="cellIs" dxfId="15996" priority="7052" operator="lessThan">
      <formula>-105575</formula>
    </cfRule>
  </conditionalFormatting>
  <conditionalFormatting sqref="BB204:BB208">
    <cfRule type="cellIs" dxfId="15995" priority="7049" operator="lessThan">
      <formula>0</formula>
    </cfRule>
    <cfRule type="cellIs" dxfId="15994" priority="7050" operator="lessThan">
      <formula>-105575</formula>
    </cfRule>
  </conditionalFormatting>
  <conditionalFormatting sqref="BB204:BB208">
    <cfRule type="cellIs" dxfId="15993" priority="7047" operator="lessThan">
      <formula>0</formula>
    </cfRule>
    <cfRule type="cellIs" dxfId="15992" priority="7048" operator="lessThan">
      <formula>-105575</formula>
    </cfRule>
  </conditionalFormatting>
  <conditionalFormatting sqref="BB204:BB208">
    <cfRule type="cellIs" dxfId="15991" priority="7045" operator="lessThan">
      <formula>0</formula>
    </cfRule>
    <cfRule type="cellIs" dxfId="15990" priority="7046" operator="lessThan">
      <formula>-105575</formula>
    </cfRule>
  </conditionalFormatting>
  <conditionalFormatting sqref="BB210:BB211">
    <cfRule type="cellIs" dxfId="15989" priority="7043" operator="lessThan">
      <formula>0</formula>
    </cfRule>
    <cfRule type="cellIs" dxfId="15988" priority="7044" operator="lessThan">
      <formula>-105575</formula>
    </cfRule>
  </conditionalFormatting>
  <conditionalFormatting sqref="BB210:BB211">
    <cfRule type="cellIs" dxfId="15987" priority="7041" operator="lessThan">
      <formula>0</formula>
    </cfRule>
    <cfRule type="cellIs" dxfId="15986" priority="7042" operator="lessThan">
      <formula>-105575</formula>
    </cfRule>
  </conditionalFormatting>
  <conditionalFormatting sqref="BB210:BB211">
    <cfRule type="cellIs" dxfId="15985" priority="7039" operator="lessThan">
      <formula>0</formula>
    </cfRule>
    <cfRule type="cellIs" dxfId="15984" priority="7040" operator="lessThan">
      <formula>-105575</formula>
    </cfRule>
  </conditionalFormatting>
  <conditionalFormatting sqref="BB214:BB219">
    <cfRule type="cellIs" dxfId="15983" priority="7037" operator="lessThan">
      <formula>0</formula>
    </cfRule>
    <cfRule type="cellIs" dxfId="15982" priority="7038" operator="lessThan">
      <formula>-105575</formula>
    </cfRule>
  </conditionalFormatting>
  <conditionalFormatting sqref="BB214:BB219">
    <cfRule type="cellIs" dxfId="15981" priority="7035" operator="lessThan">
      <formula>0</formula>
    </cfRule>
    <cfRule type="cellIs" dxfId="15980" priority="7036" operator="lessThan">
      <formula>-105575</formula>
    </cfRule>
  </conditionalFormatting>
  <conditionalFormatting sqref="BB214:BB219">
    <cfRule type="cellIs" dxfId="15979" priority="7033" operator="lessThan">
      <formula>0</formula>
    </cfRule>
    <cfRule type="cellIs" dxfId="15978" priority="7034" operator="lessThan">
      <formula>-105575</formula>
    </cfRule>
  </conditionalFormatting>
  <conditionalFormatting sqref="BB222:BB224">
    <cfRule type="cellIs" dxfId="15977" priority="7031" operator="lessThan">
      <formula>0</formula>
    </cfRule>
    <cfRule type="cellIs" dxfId="15976" priority="7032" operator="lessThan">
      <formula>-105575</formula>
    </cfRule>
  </conditionalFormatting>
  <conditionalFormatting sqref="BB222:BB224">
    <cfRule type="cellIs" dxfId="15975" priority="7029" operator="lessThan">
      <formula>0</formula>
    </cfRule>
    <cfRule type="cellIs" dxfId="15974" priority="7030" operator="lessThan">
      <formula>-105575</formula>
    </cfRule>
  </conditionalFormatting>
  <conditionalFormatting sqref="BB222:BB224">
    <cfRule type="cellIs" dxfId="15973" priority="7027" operator="lessThan">
      <formula>0</formula>
    </cfRule>
    <cfRule type="cellIs" dxfId="15972" priority="7028" operator="lessThan">
      <formula>-105575</formula>
    </cfRule>
  </conditionalFormatting>
  <conditionalFormatting sqref="BB227:BB230">
    <cfRule type="cellIs" dxfId="15971" priority="7025" operator="lessThan">
      <formula>0</formula>
    </cfRule>
    <cfRule type="cellIs" dxfId="15970" priority="7026" operator="lessThan">
      <formula>-105575</formula>
    </cfRule>
  </conditionalFormatting>
  <conditionalFormatting sqref="BB227:BB230">
    <cfRule type="cellIs" dxfId="15969" priority="7023" operator="lessThan">
      <formula>0</formula>
    </cfRule>
    <cfRule type="cellIs" dxfId="15968" priority="7024" operator="lessThan">
      <formula>-105575</formula>
    </cfRule>
  </conditionalFormatting>
  <conditionalFormatting sqref="BB227:BB230">
    <cfRule type="cellIs" dxfId="15967" priority="7021" operator="lessThan">
      <formula>0</formula>
    </cfRule>
    <cfRule type="cellIs" dxfId="15966" priority="7022" operator="lessThan">
      <formula>-105575</formula>
    </cfRule>
  </conditionalFormatting>
  <conditionalFormatting sqref="BB203 BB220:BB221 BB235:BB243 BB231:BB233 BB212:BB213 BB225:BB226">
    <cfRule type="cellIs" dxfId="15965" priority="7019" operator="lessThan">
      <formula>0</formula>
    </cfRule>
    <cfRule type="cellIs" dxfId="15964" priority="7020" operator="lessThan">
      <formula>-105575</formula>
    </cfRule>
  </conditionalFormatting>
  <conditionalFormatting sqref="BB220 BB212:BB213 BB235:BB238 BB240:BB243 BB225:BB226 BB231:BB233">
    <cfRule type="cellIs" dxfId="15963" priority="7017" operator="lessThan">
      <formula>0</formula>
    </cfRule>
    <cfRule type="cellIs" dxfId="15962" priority="7018" operator="lessThan">
      <formula>-105575</formula>
    </cfRule>
  </conditionalFormatting>
  <conditionalFormatting sqref="BB220:BB221 BB243 BB226 BB231:BB236 BB238:BB241 BB203 BB213">
    <cfRule type="cellIs" dxfId="15961" priority="7015" operator="lessThan">
      <formula>0</formula>
    </cfRule>
    <cfRule type="cellIs" dxfId="15960" priority="7016" operator="lessThan">
      <formula>-105575</formula>
    </cfRule>
  </conditionalFormatting>
  <conditionalFormatting sqref="BB235:BB243 BB231:BB233 BB220 BB212:BB213 BB225:BB226">
    <cfRule type="cellIs" dxfId="15959" priority="7013" operator="lessThan">
      <formula>0</formula>
    </cfRule>
    <cfRule type="cellIs" dxfId="15958" priority="7014" operator="lessThan">
      <formula>-105575</formula>
    </cfRule>
  </conditionalFormatting>
  <conditionalFormatting sqref="BB220:BB221 BB237:BB243 BB203 BB231:BB235 BB212:BB213 BB225:BB226">
    <cfRule type="cellIs" dxfId="15957" priority="7011" operator="lessThan">
      <formula>0</formula>
    </cfRule>
    <cfRule type="cellIs" dxfId="15956" priority="7012" operator="lessThan">
      <formula>-105575</formula>
    </cfRule>
  </conditionalFormatting>
  <conditionalFormatting sqref="BB220:BB221 BB237:BB240 BB242:BB243 BB225:BB226 BB231:BB235">
    <cfRule type="cellIs" dxfId="15955" priority="7009" operator="lessThan">
      <formula>0</formula>
    </cfRule>
    <cfRule type="cellIs" dxfId="15954" priority="7010" operator="lessThan">
      <formula>-105575</formula>
    </cfRule>
  </conditionalFormatting>
  <conditionalFormatting sqref="BB212 BB231 BB233:BB238 BB240:BB243 BB225">
    <cfRule type="cellIs" dxfId="15953" priority="7007" operator="lessThan">
      <formula>0</formula>
    </cfRule>
    <cfRule type="cellIs" dxfId="15952" priority="7008" operator="lessThan">
      <formula>-105575</formula>
    </cfRule>
  </conditionalFormatting>
  <conditionalFormatting sqref="BB237:BB243 BB231:BB235 BB220:BB221 BB225:BB226">
    <cfRule type="cellIs" dxfId="15951" priority="7005" operator="lessThan">
      <formula>0</formula>
    </cfRule>
    <cfRule type="cellIs" dxfId="15950" priority="7006" operator="lessThan">
      <formula>-105575</formula>
    </cfRule>
  </conditionalFormatting>
  <conditionalFormatting sqref="BB233:BB237 BB231 BB239:BB243">
    <cfRule type="cellIs" dxfId="15949" priority="7003" operator="lessThan">
      <formula>0</formula>
    </cfRule>
    <cfRule type="cellIs" dxfId="15948" priority="7004" operator="lessThan">
      <formula>-105575</formula>
    </cfRule>
  </conditionalFormatting>
  <conditionalFormatting sqref="BB233:BB237 BB231 BB239:BB243">
    <cfRule type="cellIs" dxfId="15947" priority="7001" operator="lessThan">
      <formula>0</formula>
    </cfRule>
    <cfRule type="cellIs" dxfId="15946" priority="7002" operator="lessThan">
      <formula>-105575</formula>
    </cfRule>
  </conditionalFormatting>
  <conditionalFormatting sqref="BB119:BB128 BB106:BB117 BB101:BB104 BB80:BB98">
    <cfRule type="cellIs" dxfId="15945" priority="6999" operator="lessThan">
      <formula>0</formula>
    </cfRule>
    <cfRule type="cellIs" dxfId="15944" priority="7000" operator="lessThan">
      <formula>-105575</formula>
    </cfRule>
  </conditionalFormatting>
  <conditionalFormatting sqref="BB130 BB132 BB134">
    <cfRule type="cellIs" dxfId="15943" priority="6997" operator="lessThan">
      <formula>0</formula>
    </cfRule>
    <cfRule type="cellIs" dxfId="15942" priority="6998" operator="lessThan">
      <formula>-105575</formula>
    </cfRule>
  </conditionalFormatting>
  <conditionalFormatting sqref="BB130 BB132 BB134">
    <cfRule type="cellIs" dxfId="15941" priority="6995" operator="lessThan">
      <formula>0</formula>
    </cfRule>
    <cfRule type="cellIs" dxfId="15940" priority="6996" operator="lessThan">
      <formula>-105575</formula>
    </cfRule>
  </conditionalFormatting>
  <conditionalFormatting sqref="BB129 BB131 BB133 BB135">
    <cfRule type="cellIs" dxfId="15939" priority="6993" operator="lessThan">
      <formula>0</formula>
    </cfRule>
    <cfRule type="cellIs" dxfId="15938" priority="6994" operator="lessThan">
      <formula>-105575</formula>
    </cfRule>
  </conditionalFormatting>
  <conditionalFormatting sqref="BB140 BB145 BB142:BB143 BB137:BB138">
    <cfRule type="cellIs" dxfId="15937" priority="6991" operator="lessThan">
      <formula>0</formula>
    </cfRule>
    <cfRule type="cellIs" dxfId="15936" priority="6992" operator="lessThan">
      <formula>-105575</formula>
    </cfRule>
  </conditionalFormatting>
  <conditionalFormatting sqref="BB149">
    <cfRule type="cellIs" dxfId="15935" priority="6989" operator="lessThan">
      <formula>0</formula>
    </cfRule>
    <cfRule type="cellIs" dxfId="15934" priority="6990" operator="lessThan">
      <formula>-105575</formula>
    </cfRule>
  </conditionalFormatting>
  <conditionalFormatting sqref="BB129:BB138 BB140:BB149">
    <cfRule type="cellIs" dxfId="15933" priority="6987" operator="lessThan">
      <formula>0</formula>
    </cfRule>
    <cfRule type="cellIs" dxfId="15932" priority="6988" operator="lessThan">
      <formula>-105575</formula>
    </cfRule>
  </conditionalFormatting>
  <conditionalFormatting sqref="BB94:BB98 BB86:BB87 BB89:BB91 BB141:BB149 BB124:BB133 BB107:BB110 BB112:BB117 BB119:BB122 BB135:BB138 BB101:BB104 BB80:BB84">
    <cfRule type="cellIs" dxfId="15931" priority="6985" operator="lessThan">
      <formula>0</formula>
    </cfRule>
    <cfRule type="cellIs" dxfId="15930" priority="6986" operator="lessThan">
      <formula>-105575</formula>
    </cfRule>
  </conditionalFormatting>
  <conditionalFormatting sqref="BB129 BB131 BB133 BB135">
    <cfRule type="cellIs" dxfId="15929" priority="6983" operator="lessThan">
      <formula>0</formula>
    </cfRule>
    <cfRule type="cellIs" dxfId="15928" priority="6984" operator="lessThan">
      <formula>-105575</formula>
    </cfRule>
  </conditionalFormatting>
  <conditionalFormatting sqref="BB146 BB144 BB141">
    <cfRule type="cellIs" dxfId="15927" priority="6981" operator="lessThan">
      <formula>0</formula>
    </cfRule>
    <cfRule type="cellIs" dxfId="15926" priority="6982" operator="lessThan">
      <formula>-105575</formula>
    </cfRule>
  </conditionalFormatting>
  <conditionalFormatting sqref="BB146 BB144 BB141">
    <cfRule type="cellIs" dxfId="15925" priority="6979" operator="lessThan">
      <formula>0</formula>
    </cfRule>
    <cfRule type="cellIs" dxfId="15924" priority="6980" operator="lessThan">
      <formula>-105575</formula>
    </cfRule>
  </conditionalFormatting>
  <conditionalFormatting sqref="BB140 BB145 BB142:BB143 BB137:BB138">
    <cfRule type="cellIs" dxfId="15923" priority="6977" operator="lessThan">
      <formula>0</formula>
    </cfRule>
    <cfRule type="cellIs" dxfId="15922" priority="6978" operator="lessThan">
      <formula>-105575</formula>
    </cfRule>
  </conditionalFormatting>
  <conditionalFormatting sqref="BB149">
    <cfRule type="cellIs" dxfId="15921" priority="6975" operator="lessThan">
      <formula>0</formula>
    </cfRule>
    <cfRule type="cellIs" dxfId="15920" priority="6976" operator="lessThan">
      <formula>-105575</formula>
    </cfRule>
  </conditionalFormatting>
  <conditionalFormatting sqref="BB94:BB98 BB86:BB87 BB89:BB91 BB141:BB149 BB124:BB133 BB107:BB110 BB112:BB117 BB119:BB122 BB135:BB138 BB101:BB104 BB80:BB84">
    <cfRule type="cellIs" dxfId="15919" priority="6973" operator="lessThan">
      <formula>0</formula>
    </cfRule>
    <cfRule type="cellIs" dxfId="15918" priority="697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917" priority="6971" operator="lessThan">
      <formula>0</formula>
    </cfRule>
    <cfRule type="cellIs" dxfId="15916" priority="6972" operator="lessThan">
      <formula>-105575</formula>
    </cfRule>
  </conditionalFormatting>
  <conditionalFormatting sqref="BB41">
    <cfRule type="cellIs" dxfId="15915" priority="6969" operator="lessThan">
      <formula>0</formula>
    </cfRule>
    <cfRule type="cellIs" dxfId="15914" priority="6970" operator="lessThan">
      <formula>-105575</formula>
    </cfRule>
  </conditionalFormatting>
  <conditionalFormatting sqref="BB152:BB155">
    <cfRule type="cellIs" dxfId="15913" priority="6967" operator="lessThan">
      <formula>0</formula>
    </cfRule>
    <cfRule type="cellIs" dxfId="15912" priority="6968" operator="lessThan">
      <formula>-105575</formula>
    </cfRule>
  </conditionalFormatting>
  <conditionalFormatting sqref="BB152:BB155">
    <cfRule type="cellIs" dxfId="15911" priority="6965" operator="lessThan">
      <formula>0</formula>
    </cfRule>
    <cfRule type="cellIs" dxfId="15910" priority="6966" operator="lessThan">
      <formula>-105575</formula>
    </cfRule>
  </conditionalFormatting>
  <conditionalFormatting sqref="BB152:BB155">
    <cfRule type="cellIs" dxfId="15909" priority="6963" operator="lessThan">
      <formula>0</formula>
    </cfRule>
    <cfRule type="cellIs" dxfId="15908" priority="6964" operator="lessThan">
      <formula>-105575</formula>
    </cfRule>
  </conditionalFormatting>
  <conditionalFormatting sqref="BB157:BB158">
    <cfRule type="cellIs" dxfId="15907" priority="6961" operator="lessThan">
      <formula>0</formula>
    </cfRule>
    <cfRule type="cellIs" dxfId="15906" priority="6962" operator="lessThan">
      <formula>-105575</formula>
    </cfRule>
  </conditionalFormatting>
  <conditionalFormatting sqref="BB157:BB158">
    <cfRule type="cellIs" dxfId="15905" priority="6959" operator="lessThan">
      <formula>0</formula>
    </cfRule>
    <cfRule type="cellIs" dxfId="15904" priority="6960" operator="lessThan">
      <formula>-105575</formula>
    </cfRule>
  </conditionalFormatting>
  <conditionalFormatting sqref="BB157:BB158">
    <cfRule type="cellIs" dxfId="15903" priority="6957" operator="lessThan">
      <formula>0</formula>
    </cfRule>
    <cfRule type="cellIs" dxfId="15902" priority="6958" operator="lessThan">
      <formula>-105575</formula>
    </cfRule>
  </conditionalFormatting>
  <conditionalFormatting sqref="BB160:BB161">
    <cfRule type="cellIs" dxfId="15901" priority="6955" operator="lessThan">
      <formula>0</formula>
    </cfRule>
    <cfRule type="cellIs" dxfId="15900" priority="6956" operator="lessThan">
      <formula>-105575</formula>
    </cfRule>
  </conditionalFormatting>
  <conditionalFormatting sqref="BB160:BB161">
    <cfRule type="cellIs" dxfId="15899" priority="6953" operator="lessThan">
      <formula>0</formula>
    </cfRule>
    <cfRule type="cellIs" dxfId="15898" priority="6954" operator="lessThan">
      <formula>-105575</formula>
    </cfRule>
  </conditionalFormatting>
  <conditionalFormatting sqref="BB160:BB161">
    <cfRule type="cellIs" dxfId="15897" priority="6951" operator="lessThan">
      <formula>0</formula>
    </cfRule>
    <cfRule type="cellIs" dxfId="15896" priority="6952" operator="lessThan">
      <formula>-105575</formula>
    </cfRule>
  </conditionalFormatting>
  <conditionalFormatting sqref="BB164:BB167">
    <cfRule type="cellIs" dxfId="15895" priority="6949" operator="lessThan">
      <formula>0</formula>
    </cfRule>
    <cfRule type="cellIs" dxfId="15894" priority="6950" operator="lessThan">
      <formula>-105575</formula>
    </cfRule>
  </conditionalFormatting>
  <conditionalFormatting sqref="BB164:BB167">
    <cfRule type="cellIs" dxfId="15893" priority="6947" operator="lessThan">
      <formula>0</formula>
    </cfRule>
    <cfRule type="cellIs" dxfId="15892" priority="6948" operator="lessThan">
      <formula>-105575</formula>
    </cfRule>
  </conditionalFormatting>
  <conditionalFormatting sqref="BB164:BB167">
    <cfRule type="cellIs" dxfId="15891" priority="6945" operator="lessThan">
      <formula>0</formula>
    </cfRule>
    <cfRule type="cellIs" dxfId="15890" priority="6946" operator="lessThan">
      <formula>-105575</formula>
    </cfRule>
  </conditionalFormatting>
  <conditionalFormatting sqref="BB169:BB177">
    <cfRule type="cellIs" dxfId="15889" priority="6943" operator="lessThan">
      <formula>0</formula>
    </cfRule>
    <cfRule type="cellIs" dxfId="15888" priority="6944" operator="lessThan">
      <formula>-105575</formula>
    </cfRule>
  </conditionalFormatting>
  <conditionalFormatting sqref="BB169:BB177">
    <cfRule type="cellIs" dxfId="15887" priority="6941" operator="lessThan">
      <formula>0</formula>
    </cfRule>
    <cfRule type="cellIs" dxfId="15886" priority="6942" operator="lessThan">
      <formula>-105575</formula>
    </cfRule>
  </conditionalFormatting>
  <conditionalFormatting sqref="BB169:BB177">
    <cfRule type="cellIs" dxfId="15885" priority="6939" operator="lessThan">
      <formula>0</formula>
    </cfRule>
    <cfRule type="cellIs" dxfId="15884" priority="6940" operator="lessThan">
      <formula>-105575</formula>
    </cfRule>
  </conditionalFormatting>
  <conditionalFormatting sqref="BB179:BB180">
    <cfRule type="cellIs" dxfId="15883" priority="6937" operator="lessThan">
      <formula>0</formula>
    </cfRule>
    <cfRule type="cellIs" dxfId="15882" priority="6938" operator="lessThan">
      <formula>-105575</formula>
    </cfRule>
  </conditionalFormatting>
  <conditionalFormatting sqref="BB179:BB180">
    <cfRule type="cellIs" dxfId="15881" priority="6935" operator="lessThan">
      <formula>0</formula>
    </cfRule>
    <cfRule type="cellIs" dxfId="15880" priority="6936" operator="lessThan">
      <formula>-105575</formula>
    </cfRule>
  </conditionalFormatting>
  <conditionalFormatting sqref="BB179:BB180">
    <cfRule type="cellIs" dxfId="15879" priority="6933" operator="lessThan">
      <formula>0</formula>
    </cfRule>
    <cfRule type="cellIs" dxfId="15878" priority="6934" operator="lessThan">
      <formula>-105575</formula>
    </cfRule>
  </conditionalFormatting>
  <conditionalFormatting sqref="BB183:BB189">
    <cfRule type="cellIs" dxfId="15877" priority="6931" operator="lessThan">
      <formula>0</formula>
    </cfRule>
    <cfRule type="cellIs" dxfId="15876" priority="6932" operator="lessThan">
      <formula>-105575</formula>
    </cfRule>
  </conditionalFormatting>
  <conditionalFormatting sqref="BB183:BB189">
    <cfRule type="cellIs" dxfId="15875" priority="6929" operator="lessThan">
      <formula>0</formula>
    </cfRule>
    <cfRule type="cellIs" dxfId="15874" priority="6930" operator="lessThan">
      <formula>-105575</formula>
    </cfRule>
  </conditionalFormatting>
  <conditionalFormatting sqref="BB183:BB189">
    <cfRule type="cellIs" dxfId="15873" priority="6927" operator="lessThan">
      <formula>0</formula>
    </cfRule>
    <cfRule type="cellIs" dxfId="15872" priority="6928" operator="lessThan">
      <formula>-105575</formula>
    </cfRule>
  </conditionalFormatting>
  <conditionalFormatting sqref="BB191:BB192">
    <cfRule type="cellIs" dxfId="15871" priority="6925" operator="lessThan">
      <formula>0</formula>
    </cfRule>
    <cfRule type="cellIs" dxfId="15870" priority="6926" operator="lessThan">
      <formula>-105575</formula>
    </cfRule>
  </conditionalFormatting>
  <conditionalFormatting sqref="BB191:BB192">
    <cfRule type="cellIs" dxfId="15869" priority="6923" operator="lessThan">
      <formula>0</formula>
    </cfRule>
    <cfRule type="cellIs" dxfId="15868" priority="6924" operator="lessThan">
      <formula>-105575</formula>
    </cfRule>
  </conditionalFormatting>
  <conditionalFormatting sqref="BB191:BB192">
    <cfRule type="cellIs" dxfId="15867" priority="6921" operator="lessThan">
      <formula>0</formula>
    </cfRule>
    <cfRule type="cellIs" dxfId="15866" priority="6922" operator="lessThan">
      <formula>-105575</formula>
    </cfRule>
  </conditionalFormatting>
  <conditionalFormatting sqref="BB194:BB195">
    <cfRule type="cellIs" dxfId="15865" priority="6919" operator="lessThan">
      <formula>0</formula>
    </cfRule>
    <cfRule type="cellIs" dxfId="15864" priority="6920" operator="lessThan">
      <formula>-105575</formula>
    </cfRule>
  </conditionalFormatting>
  <conditionalFormatting sqref="BB194:BB195">
    <cfRule type="cellIs" dxfId="15863" priority="6917" operator="lessThan">
      <formula>0</formula>
    </cfRule>
    <cfRule type="cellIs" dxfId="15862" priority="6918" operator="lessThan">
      <formula>-105575</formula>
    </cfRule>
  </conditionalFormatting>
  <conditionalFormatting sqref="BB194:BB195">
    <cfRule type="cellIs" dxfId="15861" priority="6915" operator="lessThan">
      <formula>0</formula>
    </cfRule>
    <cfRule type="cellIs" dxfId="15860" priority="6916" operator="lessThan">
      <formula>-105575</formula>
    </cfRule>
  </conditionalFormatting>
  <conditionalFormatting sqref="BB199:BB202">
    <cfRule type="cellIs" dxfId="15859" priority="6913" operator="lessThan">
      <formula>0</formula>
    </cfRule>
    <cfRule type="cellIs" dxfId="15858" priority="6914" operator="lessThan">
      <formula>-105575</formula>
    </cfRule>
  </conditionalFormatting>
  <conditionalFormatting sqref="BB199:BB202">
    <cfRule type="cellIs" dxfId="15857" priority="6911" operator="lessThan">
      <formula>0</formula>
    </cfRule>
    <cfRule type="cellIs" dxfId="15856" priority="6912" operator="lessThan">
      <formula>-105575</formula>
    </cfRule>
  </conditionalFormatting>
  <conditionalFormatting sqref="BB199:BB202">
    <cfRule type="cellIs" dxfId="15855" priority="6909" operator="lessThan">
      <formula>0</formula>
    </cfRule>
    <cfRule type="cellIs" dxfId="15854" priority="6910" operator="lessThan">
      <formula>-105575</formula>
    </cfRule>
  </conditionalFormatting>
  <conditionalFormatting sqref="BB204:BB208">
    <cfRule type="cellIs" dxfId="15853" priority="6907" operator="lessThan">
      <formula>0</formula>
    </cfRule>
    <cfRule type="cellIs" dxfId="15852" priority="6908" operator="lessThan">
      <formula>-105575</formula>
    </cfRule>
  </conditionalFormatting>
  <conditionalFormatting sqref="BB204:BB208">
    <cfRule type="cellIs" dxfId="15851" priority="6905" operator="lessThan">
      <formula>0</formula>
    </cfRule>
    <cfRule type="cellIs" dxfId="15850" priority="6906" operator="lessThan">
      <formula>-105575</formula>
    </cfRule>
  </conditionalFormatting>
  <conditionalFormatting sqref="BB204:BB208">
    <cfRule type="cellIs" dxfId="15849" priority="6903" operator="lessThan">
      <formula>0</formula>
    </cfRule>
    <cfRule type="cellIs" dxfId="15848" priority="6904" operator="lessThan">
      <formula>-105575</formula>
    </cfRule>
  </conditionalFormatting>
  <conditionalFormatting sqref="BB210:BB211">
    <cfRule type="cellIs" dxfId="15847" priority="6901" operator="lessThan">
      <formula>0</formula>
    </cfRule>
    <cfRule type="cellIs" dxfId="15846" priority="6902" operator="lessThan">
      <formula>-105575</formula>
    </cfRule>
  </conditionalFormatting>
  <conditionalFormatting sqref="BB210:BB211">
    <cfRule type="cellIs" dxfId="15845" priority="6899" operator="lessThan">
      <formula>0</formula>
    </cfRule>
    <cfRule type="cellIs" dxfId="15844" priority="6900" operator="lessThan">
      <formula>-105575</formula>
    </cfRule>
  </conditionalFormatting>
  <conditionalFormatting sqref="BB210:BB211">
    <cfRule type="cellIs" dxfId="15843" priority="6897" operator="lessThan">
      <formula>0</formula>
    </cfRule>
    <cfRule type="cellIs" dxfId="15842" priority="6898" operator="lessThan">
      <formula>-105575</formula>
    </cfRule>
  </conditionalFormatting>
  <conditionalFormatting sqref="BB214:BB219">
    <cfRule type="cellIs" dxfId="15841" priority="6895" operator="lessThan">
      <formula>0</formula>
    </cfRule>
    <cfRule type="cellIs" dxfId="15840" priority="6896" operator="lessThan">
      <formula>-105575</formula>
    </cfRule>
  </conditionalFormatting>
  <conditionalFormatting sqref="BB214:BB219">
    <cfRule type="cellIs" dxfId="15839" priority="6893" operator="lessThan">
      <formula>0</formula>
    </cfRule>
    <cfRule type="cellIs" dxfId="15838" priority="6894" operator="lessThan">
      <formula>-105575</formula>
    </cfRule>
  </conditionalFormatting>
  <conditionalFormatting sqref="BB214:BB219">
    <cfRule type="cellIs" dxfId="15837" priority="6891" operator="lessThan">
      <formula>0</formula>
    </cfRule>
    <cfRule type="cellIs" dxfId="15836" priority="6892" operator="lessThan">
      <formula>-105575</formula>
    </cfRule>
  </conditionalFormatting>
  <conditionalFormatting sqref="BB222:BB224">
    <cfRule type="cellIs" dxfId="15835" priority="6889" operator="lessThan">
      <formula>0</formula>
    </cfRule>
    <cfRule type="cellIs" dxfId="15834" priority="6890" operator="lessThan">
      <formula>-105575</formula>
    </cfRule>
  </conditionalFormatting>
  <conditionalFormatting sqref="BB222:BB224">
    <cfRule type="cellIs" dxfId="15833" priority="6887" operator="lessThan">
      <formula>0</formula>
    </cfRule>
    <cfRule type="cellIs" dxfId="15832" priority="6888" operator="lessThan">
      <formula>-105575</formula>
    </cfRule>
  </conditionalFormatting>
  <conditionalFormatting sqref="BB222:BB224">
    <cfRule type="cellIs" dxfId="15831" priority="6885" operator="lessThan">
      <formula>0</formula>
    </cfRule>
    <cfRule type="cellIs" dxfId="15830" priority="6886" operator="lessThan">
      <formula>-105575</formula>
    </cfRule>
  </conditionalFormatting>
  <conditionalFormatting sqref="BB227:BB230">
    <cfRule type="cellIs" dxfId="15829" priority="6883" operator="lessThan">
      <formula>0</formula>
    </cfRule>
    <cfRule type="cellIs" dxfId="15828" priority="6884" operator="lessThan">
      <formula>-105575</formula>
    </cfRule>
  </conditionalFormatting>
  <conditionalFormatting sqref="BB227:BB230">
    <cfRule type="cellIs" dxfId="15827" priority="6881" operator="lessThan">
      <formula>0</formula>
    </cfRule>
    <cfRule type="cellIs" dxfId="15826" priority="6882" operator="lessThan">
      <formula>-105575</formula>
    </cfRule>
  </conditionalFormatting>
  <conditionalFormatting sqref="BB227:BB230">
    <cfRule type="cellIs" dxfId="15825" priority="6879" operator="lessThan">
      <formula>0</formula>
    </cfRule>
    <cfRule type="cellIs" dxfId="15824" priority="6880" operator="lessThan">
      <formula>-105575</formula>
    </cfRule>
  </conditionalFormatting>
  <conditionalFormatting sqref="BB246:BB249">
    <cfRule type="cellIs" dxfId="15823" priority="6877" operator="lessThan">
      <formula>0</formula>
    </cfRule>
    <cfRule type="cellIs" dxfId="15822" priority="6878" operator="lessThan">
      <formula>-105575</formula>
    </cfRule>
  </conditionalFormatting>
  <conditionalFormatting sqref="BB246:BB249">
    <cfRule type="cellIs" dxfId="15821" priority="6875" operator="lessThan">
      <formula>0</formula>
    </cfRule>
    <cfRule type="cellIs" dxfId="15820" priority="6876" operator="lessThan">
      <formula>-105575</formula>
    </cfRule>
  </conditionalFormatting>
  <conditionalFormatting sqref="BB246:BB249">
    <cfRule type="cellIs" dxfId="15819" priority="6873" operator="lessThan">
      <formula>0</formula>
    </cfRule>
    <cfRule type="cellIs" dxfId="15818" priority="6874" operator="lessThan">
      <formula>-105575</formula>
    </cfRule>
  </conditionalFormatting>
  <conditionalFormatting sqref="BB246:BB249">
    <cfRule type="cellIs" dxfId="15817" priority="6871" operator="lessThan">
      <formula>0</formula>
    </cfRule>
    <cfRule type="cellIs" dxfId="15816" priority="6872" operator="lessThan">
      <formula>-105575</formula>
    </cfRule>
  </conditionalFormatting>
  <conditionalFormatting sqref="BB246:BB249">
    <cfRule type="cellIs" dxfId="15815" priority="6869" operator="lessThan">
      <formula>0</formula>
    </cfRule>
    <cfRule type="cellIs" dxfId="15814" priority="6870" operator="lessThan">
      <formula>-105575</formula>
    </cfRule>
  </conditionalFormatting>
  <conditionalFormatting sqref="BB246:BB249">
    <cfRule type="cellIs" dxfId="15813" priority="6867" operator="lessThan">
      <formula>0</formula>
    </cfRule>
    <cfRule type="cellIs" dxfId="15812" priority="6868" operator="lessThan">
      <formula>-105575</formula>
    </cfRule>
  </conditionalFormatting>
  <conditionalFormatting sqref="BB246:BB249">
    <cfRule type="cellIs" dxfId="15811" priority="6865" operator="lessThan">
      <formula>0</formula>
    </cfRule>
    <cfRule type="cellIs" dxfId="15810" priority="6866" operator="lessThan">
      <formula>-105575</formula>
    </cfRule>
  </conditionalFormatting>
  <conditionalFormatting sqref="BB246:BB249">
    <cfRule type="cellIs" dxfId="15809" priority="6863" operator="lessThan">
      <formula>0</formula>
    </cfRule>
    <cfRule type="cellIs" dxfId="15808" priority="6864" operator="lessThan">
      <formula>-105575</formula>
    </cfRule>
  </conditionalFormatting>
  <conditionalFormatting sqref="BB246:BB249">
    <cfRule type="cellIs" dxfId="15807" priority="6861" operator="lessThan">
      <formula>0</formula>
    </cfRule>
    <cfRule type="cellIs" dxfId="15806" priority="6862" operator="lessThan">
      <formula>-105575</formula>
    </cfRule>
  </conditionalFormatting>
  <conditionalFormatting sqref="BB251:BB253">
    <cfRule type="cellIs" dxfId="15805" priority="6859" operator="lessThan">
      <formula>0</formula>
    </cfRule>
    <cfRule type="cellIs" dxfId="15804" priority="6860" operator="lessThan">
      <formula>-105575</formula>
    </cfRule>
  </conditionalFormatting>
  <conditionalFormatting sqref="BB251:BB253">
    <cfRule type="cellIs" dxfId="15803" priority="6857" operator="lessThan">
      <formula>0</formula>
    </cfRule>
    <cfRule type="cellIs" dxfId="15802" priority="6858" operator="lessThan">
      <formula>-105575</formula>
    </cfRule>
  </conditionalFormatting>
  <conditionalFormatting sqref="BB251:BB253">
    <cfRule type="cellIs" dxfId="15801" priority="6855" operator="lessThan">
      <formula>0</formula>
    </cfRule>
    <cfRule type="cellIs" dxfId="15800" priority="6856" operator="lessThan">
      <formula>-105575</formula>
    </cfRule>
  </conditionalFormatting>
  <conditionalFormatting sqref="BB251:BB253">
    <cfRule type="cellIs" dxfId="15799" priority="6853" operator="lessThan">
      <formula>0</formula>
    </cfRule>
    <cfRule type="cellIs" dxfId="15798" priority="6854" operator="lessThan">
      <formula>-105575</formula>
    </cfRule>
  </conditionalFormatting>
  <conditionalFormatting sqref="BB251:BB253">
    <cfRule type="cellIs" dxfId="15797" priority="6851" operator="lessThan">
      <formula>0</formula>
    </cfRule>
    <cfRule type="cellIs" dxfId="15796" priority="6852" operator="lessThan">
      <formula>-105575</formula>
    </cfRule>
  </conditionalFormatting>
  <conditionalFormatting sqref="BB251:BB253">
    <cfRule type="cellIs" dxfId="15795" priority="6849" operator="lessThan">
      <formula>0</formula>
    </cfRule>
    <cfRule type="cellIs" dxfId="15794" priority="6850" operator="lessThan">
      <formula>-105575</formula>
    </cfRule>
  </conditionalFormatting>
  <conditionalFormatting sqref="BB251:BB253">
    <cfRule type="cellIs" dxfId="15793" priority="6847" operator="lessThan">
      <formula>0</formula>
    </cfRule>
    <cfRule type="cellIs" dxfId="15792" priority="6848" operator="lessThan">
      <formula>-105575</formula>
    </cfRule>
  </conditionalFormatting>
  <conditionalFormatting sqref="BB251:BB253">
    <cfRule type="cellIs" dxfId="15791" priority="6845" operator="lessThan">
      <formula>0</formula>
    </cfRule>
    <cfRule type="cellIs" dxfId="15790" priority="6846" operator="lessThan">
      <formula>-105575</formula>
    </cfRule>
  </conditionalFormatting>
  <conditionalFormatting sqref="BB251:BB253">
    <cfRule type="cellIs" dxfId="15789" priority="6843" operator="lessThan">
      <formula>0</formula>
    </cfRule>
    <cfRule type="cellIs" dxfId="15788" priority="6844" operator="lessThan">
      <formula>-105575</formula>
    </cfRule>
  </conditionalFormatting>
  <conditionalFormatting sqref="BB255:BB257">
    <cfRule type="cellIs" dxfId="15787" priority="6841" operator="lessThan">
      <formula>0</formula>
    </cfRule>
    <cfRule type="cellIs" dxfId="15786" priority="6842" operator="lessThan">
      <formula>-105575</formula>
    </cfRule>
  </conditionalFormatting>
  <conditionalFormatting sqref="BB255:BB257">
    <cfRule type="cellIs" dxfId="15785" priority="6839" operator="lessThan">
      <formula>0</formula>
    </cfRule>
    <cfRule type="cellIs" dxfId="15784" priority="6840" operator="lessThan">
      <formula>-105575</formula>
    </cfRule>
  </conditionalFormatting>
  <conditionalFormatting sqref="BB255:BB257">
    <cfRule type="cellIs" dxfId="15783" priority="6837" operator="lessThan">
      <formula>0</formula>
    </cfRule>
    <cfRule type="cellIs" dxfId="15782" priority="6838" operator="lessThan">
      <formula>-105575</formula>
    </cfRule>
  </conditionalFormatting>
  <conditionalFormatting sqref="BB255:BB257">
    <cfRule type="cellIs" dxfId="15781" priority="6835" operator="lessThan">
      <formula>0</formula>
    </cfRule>
    <cfRule type="cellIs" dxfId="15780" priority="6836" operator="lessThan">
      <formula>-105575</formula>
    </cfRule>
  </conditionalFormatting>
  <conditionalFormatting sqref="BB255:BB257">
    <cfRule type="cellIs" dxfId="15779" priority="6833" operator="lessThan">
      <formula>0</formula>
    </cfRule>
    <cfRule type="cellIs" dxfId="15778" priority="6834" operator="lessThan">
      <formula>-105575</formula>
    </cfRule>
  </conditionalFormatting>
  <conditionalFormatting sqref="BB255:BB257">
    <cfRule type="cellIs" dxfId="15777" priority="6831" operator="lessThan">
      <formula>0</formula>
    </cfRule>
    <cfRule type="cellIs" dxfId="15776" priority="6832" operator="lessThan">
      <formula>-105575</formula>
    </cfRule>
  </conditionalFormatting>
  <conditionalFormatting sqref="BB255:BB257">
    <cfRule type="cellIs" dxfId="15775" priority="6829" operator="lessThan">
      <formula>0</formula>
    </cfRule>
    <cfRule type="cellIs" dxfId="15774" priority="6830" operator="lessThan">
      <formula>-105575</formula>
    </cfRule>
  </conditionalFormatting>
  <conditionalFormatting sqref="BB255:BB257">
    <cfRule type="cellIs" dxfId="15773" priority="6827" operator="lessThan">
      <formula>0</formula>
    </cfRule>
    <cfRule type="cellIs" dxfId="15772" priority="6828" operator="lessThan">
      <formula>-105575</formula>
    </cfRule>
  </conditionalFormatting>
  <conditionalFormatting sqref="BB255:BB257">
    <cfRule type="cellIs" dxfId="15771" priority="6825" operator="lessThan">
      <formula>0</formula>
    </cfRule>
    <cfRule type="cellIs" dxfId="15770" priority="6826" operator="lessThan">
      <formula>-105575</formula>
    </cfRule>
  </conditionalFormatting>
  <conditionalFormatting sqref="BB260:BB262">
    <cfRule type="cellIs" dxfId="15769" priority="6823" operator="lessThan">
      <formula>0</formula>
    </cfRule>
    <cfRule type="cellIs" dxfId="15768" priority="6824" operator="lessThan">
      <formula>-105575</formula>
    </cfRule>
  </conditionalFormatting>
  <conditionalFormatting sqref="BB260:BB262">
    <cfRule type="cellIs" dxfId="15767" priority="6821" operator="lessThan">
      <formula>0</formula>
    </cfRule>
    <cfRule type="cellIs" dxfId="15766" priority="6822" operator="lessThan">
      <formula>-105575</formula>
    </cfRule>
  </conditionalFormatting>
  <conditionalFormatting sqref="BB260:BB262">
    <cfRule type="cellIs" dxfId="15765" priority="6819" operator="lessThan">
      <formula>0</formula>
    </cfRule>
    <cfRule type="cellIs" dxfId="15764" priority="6820" operator="lessThan">
      <formula>-105575</formula>
    </cfRule>
  </conditionalFormatting>
  <conditionalFormatting sqref="BB260:BB262">
    <cfRule type="cellIs" dxfId="15763" priority="6817" operator="lessThan">
      <formula>0</formula>
    </cfRule>
    <cfRule type="cellIs" dxfId="15762" priority="6818" operator="lessThan">
      <formula>-105575</formula>
    </cfRule>
  </conditionalFormatting>
  <conditionalFormatting sqref="BB260:BB262">
    <cfRule type="cellIs" dxfId="15761" priority="6815" operator="lessThan">
      <formula>0</formula>
    </cfRule>
    <cfRule type="cellIs" dxfId="15760" priority="6816" operator="lessThan">
      <formula>-105575</formula>
    </cfRule>
  </conditionalFormatting>
  <conditionalFormatting sqref="BB260:BB262">
    <cfRule type="cellIs" dxfId="15759" priority="6813" operator="lessThan">
      <formula>0</formula>
    </cfRule>
    <cfRule type="cellIs" dxfId="15758" priority="6814" operator="lessThan">
      <formula>-105575</formula>
    </cfRule>
  </conditionalFormatting>
  <conditionalFormatting sqref="BB260:BB262">
    <cfRule type="cellIs" dxfId="15757" priority="6811" operator="lessThan">
      <formula>0</formula>
    </cfRule>
    <cfRule type="cellIs" dxfId="15756" priority="6812" operator="lessThan">
      <formula>-105575</formula>
    </cfRule>
  </conditionalFormatting>
  <conditionalFormatting sqref="BB260:BB262">
    <cfRule type="cellIs" dxfId="15755" priority="6809" operator="lessThan">
      <formula>0</formula>
    </cfRule>
    <cfRule type="cellIs" dxfId="15754" priority="6810" operator="lessThan">
      <formula>-105575</formula>
    </cfRule>
  </conditionalFormatting>
  <conditionalFormatting sqref="BB260:BB262">
    <cfRule type="cellIs" dxfId="15753" priority="6807" operator="lessThan">
      <formula>0</formula>
    </cfRule>
    <cfRule type="cellIs" dxfId="15752" priority="6808" operator="lessThan">
      <formula>-105575</formula>
    </cfRule>
  </conditionalFormatting>
  <conditionalFormatting sqref="BB264:BB267">
    <cfRule type="cellIs" dxfId="15751" priority="6805" operator="lessThan">
      <formula>0</formula>
    </cfRule>
    <cfRule type="cellIs" dxfId="15750" priority="6806" operator="lessThan">
      <formula>-105575</formula>
    </cfRule>
  </conditionalFormatting>
  <conditionalFormatting sqref="BB264:BB267">
    <cfRule type="cellIs" dxfId="15749" priority="6803" operator="lessThan">
      <formula>0</formula>
    </cfRule>
    <cfRule type="cellIs" dxfId="15748" priority="6804" operator="lessThan">
      <formula>-105575</formula>
    </cfRule>
  </conditionalFormatting>
  <conditionalFormatting sqref="BB264:BB267">
    <cfRule type="cellIs" dxfId="15747" priority="6801" operator="lessThan">
      <formula>0</formula>
    </cfRule>
    <cfRule type="cellIs" dxfId="15746" priority="6802" operator="lessThan">
      <formula>-105575</formula>
    </cfRule>
  </conditionalFormatting>
  <conditionalFormatting sqref="BB264:BB267">
    <cfRule type="cellIs" dxfId="15745" priority="6799" operator="lessThan">
      <formula>0</formula>
    </cfRule>
    <cfRule type="cellIs" dxfId="15744" priority="6800" operator="lessThan">
      <formula>-105575</formula>
    </cfRule>
  </conditionalFormatting>
  <conditionalFormatting sqref="BB264:BB267">
    <cfRule type="cellIs" dxfId="15743" priority="6797" operator="lessThan">
      <formula>0</formula>
    </cfRule>
    <cfRule type="cellIs" dxfId="15742" priority="6798" operator="lessThan">
      <formula>-105575</formula>
    </cfRule>
  </conditionalFormatting>
  <conditionalFormatting sqref="BB264:BB267">
    <cfRule type="cellIs" dxfId="15741" priority="6795" operator="lessThan">
      <formula>0</formula>
    </cfRule>
    <cfRule type="cellIs" dxfId="15740" priority="6796" operator="lessThan">
      <formula>-105575</formula>
    </cfRule>
  </conditionalFormatting>
  <conditionalFormatting sqref="BB264:BB267">
    <cfRule type="cellIs" dxfId="15739" priority="6793" operator="lessThan">
      <formula>0</formula>
    </cfRule>
    <cfRule type="cellIs" dxfId="15738" priority="6794" operator="lessThan">
      <formula>-105575</formula>
    </cfRule>
  </conditionalFormatting>
  <conditionalFormatting sqref="BB264:BB267">
    <cfRule type="cellIs" dxfId="15737" priority="6791" operator="lessThan">
      <formula>0</formula>
    </cfRule>
    <cfRule type="cellIs" dxfId="15736" priority="6792" operator="lessThan">
      <formula>-105575</formula>
    </cfRule>
  </conditionalFormatting>
  <conditionalFormatting sqref="BB264:BB267">
    <cfRule type="cellIs" dxfId="15735" priority="6789" operator="lessThan">
      <formula>0</formula>
    </cfRule>
    <cfRule type="cellIs" dxfId="15734" priority="6790" operator="lessThan">
      <formula>-105575</formula>
    </cfRule>
  </conditionalFormatting>
  <conditionalFormatting sqref="BB270:BB272">
    <cfRule type="cellIs" dxfId="15733" priority="6787" operator="lessThan">
      <formula>0</formula>
    </cfRule>
    <cfRule type="cellIs" dxfId="15732" priority="6788" operator="lessThan">
      <formula>-105575</formula>
    </cfRule>
  </conditionalFormatting>
  <conditionalFormatting sqref="BB270:BB272">
    <cfRule type="cellIs" dxfId="15731" priority="6785" operator="lessThan">
      <formula>0</formula>
    </cfRule>
    <cfRule type="cellIs" dxfId="15730" priority="6786" operator="lessThan">
      <formula>-105575</formula>
    </cfRule>
  </conditionalFormatting>
  <conditionalFormatting sqref="BB270:BB272">
    <cfRule type="cellIs" dxfId="15729" priority="6783" operator="lessThan">
      <formula>0</formula>
    </cfRule>
    <cfRule type="cellIs" dxfId="15728" priority="6784" operator="lessThan">
      <formula>-105575</formula>
    </cfRule>
  </conditionalFormatting>
  <conditionalFormatting sqref="BB270:BB272">
    <cfRule type="cellIs" dxfId="15727" priority="6781" operator="lessThan">
      <formula>0</formula>
    </cfRule>
    <cfRule type="cellIs" dxfId="15726" priority="6782" operator="lessThan">
      <formula>-105575</formula>
    </cfRule>
  </conditionalFormatting>
  <conditionalFormatting sqref="BB270:BB272">
    <cfRule type="cellIs" dxfId="15725" priority="6779" operator="lessThan">
      <formula>0</formula>
    </cfRule>
    <cfRule type="cellIs" dxfId="15724" priority="6780" operator="lessThan">
      <formula>-105575</formula>
    </cfRule>
  </conditionalFormatting>
  <conditionalFormatting sqref="BB270:BB272">
    <cfRule type="cellIs" dxfId="15723" priority="6777" operator="lessThan">
      <formula>0</formula>
    </cfRule>
    <cfRule type="cellIs" dxfId="15722" priority="6778" operator="lessThan">
      <formula>-105575</formula>
    </cfRule>
  </conditionalFormatting>
  <conditionalFormatting sqref="BB270:BB272">
    <cfRule type="cellIs" dxfId="15721" priority="6775" operator="lessThan">
      <formula>0</formula>
    </cfRule>
    <cfRule type="cellIs" dxfId="15720" priority="6776" operator="lessThan">
      <formula>-105575</formula>
    </cfRule>
  </conditionalFormatting>
  <conditionalFormatting sqref="BB270:BB272">
    <cfRule type="cellIs" dxfId="15719" priority="6773" operator="lessThan">
      <formula>0</formula>
    </cfRule>
    <cfRule type="cellIs" dxfId="15718" priority="6774" operator="lessThan">
      <formula>-105575</formula>
    </cfRule>
  </conditionalFormatting>
  <conditionalFormatting sqref="BB270:BB272">
    <cfRule type="cellIs" dxfId="15717" priority="6771" operator="lessThan">
      <formula>0</formula>
    </cfRule>
    <cfRule type="cellIs" dxfId="15716" priority="6772" operator="lessThan">
      <formula>-105575</formula>
    </cfRule>
  </conditionalFormatting>
  <conditionalFormatting sqref="BB274:BB275">
    <cfRule type="cellIs" dxfId="15715" priority="6769" operator="lessThan">
      <formula>0</formula>
    </cfRule>
    <cfRule type="cellIs" dxfId="15714" priority="6770" operator="lessThan">
      <formula>-105575</formula>
    </cfRule>
  </conditionalFormatting>
  <conditionalFormatting sqref="BB274:BB275">
    <cfRule type="cellIs" dxfId="15713" priority="6767" operator="lessThan">
      <formula>0</formula>
    </cfRule>
    <cfRule type="cellIs" dxfId="15712" priority="6768" operator="lessThan">
      <formula>-105575</formula>
    </cfRule>
  </conditionalFormatting>
  <conditionalFormatting sqref="BB274:BB275">
    <cfRule type="cellIs" dxfId="15711" priority="6765" operator="lessThan">
      <formula>0</formula>
    </cfRule>
    <cfRule type="cellIs" dxfId="15710" priority="6766" operator="lessThan">
      <formula>-105575</formula>
    </cfRule>
  </conditionalFormatting>
  <conditionalFormatting sqref="BB274:BB275">
    <cfRule type="cellIs" dxfId="15709" priority="6763" operator="lessThan">
      <formula>0</formula>
    </cfRule>
    <cfRule type="cellIs" dxfId="15708" priority="6764" operator="lessThan">
      <formula>-105575</formula>
    </cfRule>
  </conditionalFormatting>
  <conditionalFormatting sqref="BB274:BB275">
    <cfRule type="cellIs" dxfId="15707" priority="6761" operator="lessThan">
      <formula>0</formula>
    </cfRule>
    <cfRule type="cellIs" dxfId="15706" priority="6762" operator="lessThan">
      <formula>-105575</formula>
    </cfRule>
  </conditionalFormatting>
  <conditionalFormatting sqref="BB274:BB275">
    <cfRule type="cellIs" dxfId="15705" priority="6759" operator="lessThan">
      <formula>0</formula>
    </cfRule>
    <cfRule type="cellIs" dxfId="15704" priority="6760" operator="lessThan">
      <formula>-105575</formula>
    </cfRule>
  </conditionalFormatting>
  <conditionalFormatting sqref="BB274:BB275">
    <cfRule type="cellIs" dxfId="15703" priority="6757" operator="lessThan">
      <formula>0</formula>
    </cfRule>
    <cfRule type="cellIs" dxfId="15702" priority="6758" operator="lessThan">
      <formula>-105575</formula>
    </cfRule>
  </conditionalFormatting>
  <conditionalFormatting sqref="BB274:BB275">
    <cfRule type="cellIs" dxfId="15701" priority="6755" operator="lessThan">
      <formula>0</formula>
    </cfRule>
    <cfRule type="cellIs" dxfId="15700" priority="6756" operator="lessThan">
      <formula>-105575</formula>
    </cfRule>
  </conditionalFormatting>
  <conditionalFormatting sqref="BB274:BB275">
    <cfRule type="cellIs" dxfId="15699" priority="6753" operator="lessThan">
      <formula>0</formula>
    </cfRule>
    <cfRule type="cellIs" dxfId="15698" priority="6754" operator="lessThan">
      <formula>-105575</formula>
    </cfRule>
  </conditionalFormatting>
  <conditionalFormatting sqref="BB278:BB282">
    <cfRule type="cellIs" dxfId="15697" priority="6751" operator="lessThan">
      <formula>0</formula>
    </cfRule>
    <cfRule type="cellIs" dxfId="15696" priority="6752" operator="lessThan">
      <formula>-105575</formula>
    </cfRule>
  </conditionalFormatting>
  <conditionalFormatting sqref="BB278:BB282">
    <cfRule type="cellIs" dxfId="15695" priority="6749" operator="lessThan">
      <formula>0</formula>
    </cfRule>
    <cfRule type="cellIs" dxfId="15694" priority="6750" operator="lessThan">
      <formula>-105575</formula>
    </cfRule>
  </conditionalFormatting>
  <conditionalFormatting sqref="BB278:BB282">
    <cfRule type="cellIs" dxfId="15693" priority="6747" operator="lessThan">
      <formula>0</formula>
    </cfRule>
    <cfRule type="cellIs" dxfId="15692" priority="6748" operator="lessThan">
      <formula>-105575</formula>
    </cfRule>
  </conditionalFormatting>
  <conditionalFormatting sqref="BB278:BB282">
    <cfRule type="cellIs" dxfId="15691" priority="6745" operator="lessThan">
      <formula>0</formula>
    </cfRule>
    <cfRule type="cellIs" dxfId="15690" priority="6746" operator="lessThan">
      <formula>-105575</formula>
    </cfRule>
  </conditionalFormatting>
  <conditionalFormatting sqref="BB278:BB282">
    <cfRule type="cellIs" dxfId="15689" priority="6743" operator="lessThan">
      <formula>0</formula>
    </cfRule>
    <cfRule type="cellIs" dxfId="15688" priority="6744" operator="lessThan">
      <formula>-105575</formula>
    </cfRule>
  </conditionalFormatting>
  <conditionalFormatting sqref="BB278:BB282">
    <cfRule type="cellIs" dxfId="15687" priority="6741" operator="lessThan">
      <formula>0</formula>
    </cfRule>
    <cfRule type="cellIs" dxfId="15686" priority="6742" operator="lessThan">
      <formula>-105575</formula>
    </cfRule>
  </conditionalFormatting>
  <conditionalFormatting sqref="BB278:BB282">
    <cfRule type="cellIs" dxfId="15685" priority="6739" operator="lessThan">
      <formula>0</formula>
    </cfRule>
    <cfRule type="cellIs" dxfId="15684" priority="6740" operator="lessThan">
      <formula>-105575</formula>
    </cfRule>
  </conditionalFormatting>
  <conditionalFormatting sqref="BB278:BB282">
    <cfRule type="cellIs" dxfId="15683" priority="6737" operator="lessThan">
      <formula>0</formula>
    </cfRule>
    <cfRule type="cellIs" dxfId="15682" priority="6738" operator="lessThan">
      <formula>-105575</formula>
    </cfRule>
  </conditionalFormatting>
  <conditionalFormatting sqref="BB278:BB282">
    <cfRule type="cellIs" dxfId="15681" priority="6735" operator="lessThan">
      <formula>0</formula>
    </cfRule>
    <cfRule type="cellIs" dxfId="15680" priority="6736" operator="lessThan">
      <formula>-105575</formula>
    </cfRule>
  </conditionalFormatting>
  <conditionalFormatting sqref="BB285:BB288">
    <cfRule type="cellIs" dxfId="15679" priority="6733" operator="lessThan">
      <formula>0</formula>
    </cfRule>
    <cfRule type="cellIs" dxfId="15678" priority="6734" operator="lessThan">
      <formula>-105575</formula>
    </cfRule>
  </conditionalFormatting>
  <conditionalFormatting sqref="BB285:BB288">
    <cfRule type="cellIs" dxfId="15677" priority="6731" operator="lessThan">
      <formula>0</formula>
    </cfRule>
    <cfRule type="cellIs" dxfId="15676" priority="6732" operator="lessThan">
      <formula>-105575</formula>
    </cfRule>
  </conditionalFormatting>
  <conditionalFormatting sqref="BB285:BB288">
    <cfRule type="cellIs" dxfId="15675" priority="6729" operator="lessThan">
      <formula>0</formula>
    </cfRule>
    <cfRule type="cellIs" dxfId="15674" priority="6730" operator="lessThan">
      <formula>-105575</formula>
    </cfRule>
  </conditionalFormatting>
  <conditionalFormatting sqref="BB285:BB288">
    <cfRule type="cellIs" dxfId="15673" priority="6727" operator="lessThan">
      <formula>0</formula>
    </cfRule>
    <cfRule type="cellIs" dxfId="15672" priority="6728" operator="lessThan">
      <formula>-105575</formula>
    </cfRule>
  </conditionalFormatting>
  <conditionalFormatting sqref="BB285:BB288">
    <cfRule type="cellIs" dxfId="15671" priority="6725" operator="lessThan">
      <formula>0</formula>
    </cfRule>
    <cfRule type="cellIs" dxfId="15670" priority="6726" operator="lessThan">
      <formula>-105575</formula>
    </cfRule>
  </conditionalFormatting>
  <conditionalFormatting sqref="BB285:BB288">
    <cfRule type="cellIs" dxfId="15669" priority="6723" operator="lessThan">
      <formula>0</formula>
    </cfRule>
    <cfRule type="cellIs" dxfId="15668" priority="6724" operator="lessThan">
      <formula>-105575</formula>
    </cfRule>
  </conditionalFormatting>
  <conditionalFormatting sqref="BB285:BB288">
    <cfRule type="cellIs" dxfId="15667" priority="6721" operator="lessThan">
      <formula>0</formula>
    </cfRule>
    <cfRule type="cellIs" dxfId="15666" priority="6722" operator="lessThan">
      <formula>-105575</formula>
    </cfRule>
  </conditionalFormatting>
  <conditionalFormatting sqref="BB285:BB288">
    <cfRule type="cellIs" dxfId="15665" priority="6719" operator="lessThan">
      <formula>0</formula>
    </cfRule>
    <cfRule type="cellIs" dxfId="15664" priority="6720" operator="lessThan">
      <formula>-105575</formula>
    </cfRule>
  </conditionalFormatting>
  <conditionalFormatting sqref="BB285:BB288">
    <cfRule type="cellIs" dxfId="15663" priority="6717" operator="lessThan">
      <formula>0</formula>
    </cfRule>
    <cfRule type="cellIs" dxfId="15662" priority="6718" operator="lessThan">
      <formula>-105575</formula>
    </cfRule>
  </conditionalFormatting>
  <conditionalFormatting sqref="BB203 BB220:BB221 BB235:BB243 BB231:BB233 BB212:BB213 BB225:BB226">
    <cfRule type="cellIs" dxfId="15661" priority="6715" operator="lessThan">
      <formula>0</formula>
    </cfRule>
    <cfRule type="cellIs" dxfId="15660" priority="6716" operator="lessThan">
      <formula>-105575</formula>
    </cfRule>
  </conditionalFormatting>
  <conditionalFormatting sqref="BB220 BB212:BB213 BB235:BB238 BB240:BB243 BB225:BB226 BB231:BB233">
    <cfRule type="cellIs" dxfId="15659" priority="6713" operator="lessThan">
      <formula>0</formula>
    </cfRule>
    <cfRule type="cellIs" dxfId="15658" priority="6714" operator="lessThan">
      <formula>-105575</formula>
    </cfRule>
  </conditionalFormatting>
  <conditionalFormatting sqref="BB220:BB221 BB243 BB226 BB231:BB236 BB238:BB241 BB203 BB213">
    <cfRule type="cellIs" dxfId="15657" priority="6711" operator="lessThan">
      <formula>0</formula>
    </cfRule>
    <cfRule type="cellIs" dxfId="15656" priority="6712" operator="lessThan">
      <formula>-105575</formula>
    </cfRule>
  </conditionalFormatting>
  <conditionalFormatting sqref="BB235:BB243 BB231:BB233 BB220 BB212:BB213 BB225:BB226">
    <cfRule type="cellIs" dxfId="15655" priority="6709" operator="lessThan">
      <formula>0</formula>
    </cfRule>
    <cfRule type="cellIs" dxfId="15654" priority="6710" operator="lessThan">
      <formula>-105575</formula>
    </cfRule>
  </conditionalFormatting>
  <conditionalFormatting sqref="BB220:BB221 BB237:BB243 BB203 BB231:BB235 BB212:BB213 BB225:BB226">
    <cfRule type="cellIs" dxfId="15653" priority="6707" operator="lessThan">
      <formula>0</formula>
    </cfRule>
    <cfRule type="cellIs" dxfId="15652" priority="6708" operator="lessThan">
      <formula>-105575</formula>
    </cfRule>
  </conditionalFormatting>
  <conditionalFormatting sqref="BB220:BB221 BB237:BB240 BB242:BB243 BB225:BB226 BB231:BB235">
    <cfRule type="cellIs" dxfId="15651" priority="6705" operator="lessThan">
      <formula>0</formula>
    </cfRule>
    <cfRule type="cellIs" dxfId="15650" priority="6706" operator="lessThan">
      <formula>-105575</formula>
    </cfRule>
  </conditionalFormatting>
  <conditionalFormatting sqref="BB212 BB231 BB233:BB238 BB240:BB243 BB225">
    <cfRule type="cellIs" dxfId="15649" priority="6703" operator="lessThan">
      <formula>0</formula>
    </cfRule>
    <cfRule type="cellIs" dxfId="15648" priority="6704" operator="lessThan">
      <formula>-105575</formula>
    </cfRule>
  </conditionalFormatting>
  <conditionalFormatting sqref="BB237:BB243 BB231:BB235 BB220:BB221 BB225:BB226">
    <cfRule type="cellIs" dxfId="15647" priority="6701" operator="lessThan">
      <formula>0</formula>
    </cfRule>
    <cfRule type="cellIs" dxfId="15646" priority="6702" operator="lessThan">
      <formula>-105575</formula>
    </cfRule>
  </conditionalFormatting>
  <conditionalFormatting sqref="BB233:BB237 BB231 BB239:BB243">
    <cfRule type="cellIs" dxfId="15645" priority="6699" operator="lessThan">
      <formula>0</formula>
    </cfRule>
    <cfRule type="cellIs" dxfId="15644" priority="6700" operator="lessThan">
      <formula>-105575</formula>
    </cfRule>
  </conditionalFormatting>
  <conditionalFormatting sqref="BB233:BB237 BB231 BB239:BB243">
    <cfRule type="cellIs" dxfId="15643" priority="6697" operator="lessThan">
      <formula>0</formula>
    </cfRule>
    <cfRule type="cellIs" dxfId="15642" priority="6698" operator="lessThan">
      <formula>-105575</formula>
    </cfRule>
  </conditionalFormatting>
  <conditionalFormatting sqref="BB119:BB128 BB106:BB117 BB101:BB104 BB80:BB98">
    <cfRule type="cellIs" dxfId="15641" priority="6695" operator="lessThan">
      <formula>0</formula>
    </cfRule>
    <cfRule type="cellIs" dxfId="15640" priority="6696" operator="lessThan">
      <formula>-105575</formula>
    </cfRule>
  </conditionalFormatting>
  <conditionalFormatting sqref="BB130 BB132 BB134">
    <cfRule type="cellIs" dxfId="15639" priority="6693" operator="lessThan">
      <formula>0</formula>
    </cfRule>
    <cfRule type="cellIs" dxfId="15638" priority="6694" operator="lessThan">
      <formula>-105575</formula>
    </cfRule>
  </conditionalFormatting>
  <conditionalFormatting sqref="BB130 BB132 BB134">
    <cfRule type="cellIs" dxfId="15637" priority="6691" operator="lessThan">
      <formula>0</formula>
    </cfRule>
    <cfRule type="cellIs" dxfId="15636" priority="6692" operator="lessThan">
      <formula>-105575</formula>
    </cfRule>
  </conditionalFormatting>
  <conditionalFormatting sqref="BB129 BB131 BB133 BB135">
    <cfRule type="cellIs" dxfId="15635" priority="6689" operator="lessThan">
      <formula>0</formula>
    </cfRule>
    <cfRule type="cellIs" dxfId="15634" priority="6690" operator="lessThan">
      <formula>-105575</formula>
    </cfRule>
  </conditionalFormatting>
  <conditionalFormatting sqref="BB140 BB145 BB142:BB143 BB137:BB138">
    <cfRule type="cellIs" dxfId="15633" priority="6687" operator="lessThan">
      <formula>0</formula>
    </cfRule>
    <cfRule type="cellIs" dxfId="15632" priority="6688" operator="lessThan">
      <formula>-105575</formula>
    </cfRule>
  </conditionalFormatting>
  <conditionalFormatting sqref="BB149">
    <cfRule type="cellIs" dxfId="15631" priority="6685" operator="lessThan">
      <formula>0</formula>
    </cfRule>
    <cfRule type="cellIs" dxfId="15630" priority="6686" operator="lessThan">
      <formula>-105575</formula>
    </cfRule>
  </conditionalFormatting>
  <conditionalFormatting sqref="BB129:BB138 BB140:BB149">
    <cfRule type="cellIs" dxfId="15629" priority="6683" operator="lessThan">
      <formula>0</formula>
    </cfRule>
    <cfRule type="cellIs" dxfId="15628" priority="6684" operator="lessThan">
      <formula>-105575</formula>
    </cfRule>
  </conditionalFormatting>
  <conditionalFormatting sqref="BB94:BB98 BB86:BB87 BB89:BB91 BB141:BB149 BB124:BB133 BB107:BB110 BB112:BB117 BB119:BB122 BB135:BB138 BB101:BB104 BB80:BB84">
    <cfRule type="cellIs" dxfId="15627" priority="6681" operator="lessThan">
      <formula>0</formula>
    </cfRule>
    <cfRule type="cellIs" dxfId="15626" priority="6682" operator="lessThan">
      <formula>-105575</formula>
    </cfRule>
  </conditionalFormatting>
  <conditionalFormatting sqref="BB129 BB131 BB133 BB135">
    <cfRule type="cellIs" dxfId="15625" priority="6679" operator="lessThan">
      <formula>0</formula>
    </cfRule>
    <cfRule type="cellIs" dxfId="15624" priority="6680" operator="lessThan">
      <formula>-105575</formula>
    </cfRule>
  </conditionalFormatting>
  <conditionalFormatting sqref="BB146 BB144 BB141">
    <cfRule type="cellIs" dxfId="15623" priority="6677" operator="lessThan">
      <formula>0</formula>
    </cfRule>
    <cfRule type="cellIs" dxfId="15622" priority="6678" operator="lessThan">
      <formula>-105575</formula>
    </cfRule>
  </conditionalFormatting>
  <conditionalFormatting sqref="BB146 BB144 BB141">
    <cfRule type="cellIs" dxfId="15621" priority="6675" operator="lessThan">
      <formula>0</formula>
    </cfRule>
    <cfRule type="cellIs" dxfId="15620" priority="6676" operator="lessThan">
      <formula>-105575</formula>
    </cfRule>
  </conditionalFormatting>
  <conditionalFormatting sqref="BB140 BB145 BB142:BB143 BB137:BB138">
    <cfRule type="cellIs" dxfId="15619" priority="6673" operator="lessThan">
      <formula>0</formula>
    </cfRule>
    <cfRule type="cellIs" dxfId="15618" priority="6674" operator="lessThan">
      <formula>-105575</formula>
    </cfRule>
  </conditionalFormatting>
  <conditionalFormatting sqref="BB149">
    <cfRule type="cellIs" dxfId="15617" priority="6671" operator="lessThan">
      <formula>0</formula>
    </cfRule>
    <cfRule type="cellIs" dxfId="15616" priority="6672" operator="lessThan">
      <formula>-105575</formula>
    </cfRule>
  </conditionalFormatting>
  <conditionalFormatting sqref="BB94:BB98 BB86:BB87 BB89:BB91 BB141:BB149 BB124:BB133 BB107:BB110 BB112:BB117 BB119:BB122 BB135:BB138 BB101:BB104 BB80:BB84">
    <cfRule type="cellIs" dxfId="15615" priority="6669" operator="lessThan">
      <formula>0</formula>
    </cfRule>
    <cfRule type="cellIs" dxfId="15614" priority="667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613" priority="6667" operator="lessThan">
      <formula>0</formula>
    </cfRule>
    <cfRule type="cellIs" dxfId="15612" priority="6668" operator="lessThan">
      <formula>-105575</formula>
    </cfRule>
  </conditionalFormatting>
  <conditionalFormatting sqref="BB41">
    <cfRule type="cellIs" dxfId="15611" priority="6665" operator="lessThan">
      <formula>0</formula>
    </cfRule>
    <cfRule type="cellIs" dxfId="15610" priority="6666" operator="lessThan">
      <formula>-105575</formula>
    </cfRule>
  </conditionalFormatting>
  <conditionalFormatting sqref="BB152:BB155">
    <cfRule type="cellIs" dxfId="15609" priority="6663" operator="lessThan">
      <formula>0</formula>
    </cfRule>
    <cfRule type="cellIs" dxfId="15608" priority="6664" operator="lessThan">
      <formula>-105575</formula>
    </cfRule>
  </conditionalFormatting>
  <conditionalFormatting sqref="BB152:BB155">
    <cfRule type="cellIs" dxfId="15607" priority="6661" operator="lessThan">
      <formula>0</formula>
    </cfRule>
    <cfRule type="cellIs" dxfId="15606" priority="6662" operator="lessThan">
      <formula>-105575</formula>
    </cfRule>
  </conditionalFormatting>
  <conditionalFormatting sqref="BB152:BB155">
    <cfRule type="cellIs" dxfId="15605" priority="6659" operator="lessThan">
      <formula>0</formula>
    </cfRule>
    <cfRule type="cellIs" dxfId="15604" priority="6660" operator="lessThan">
      <formula>-105575</formula>
    </cfRule>
  </conditionalFormatting>
  <conditionalFormatting sqref="BB157:BB158">
    <cfRule type="cellIs" dxfId="15603" priority="6657" operator="lessThan">
      <formula>0</formula>
    </cfRule>
    <cfRule type="cellIs" dxfId="15602" priority="6658" operator="lessThan">
      <formula>-105575</formula>
    </cfRule>
  </conditionalFormatting>
  <conditionalFormatting sqref="BB157:BB158">
    <cfRule type="cellIs" dxfId="15601" priority="6655" operator="lessThan">
      <formula>0</formula>
    </cfRule>
    <cfRule type="cellIs" dxfId="15600" priority="6656" operator="lessThan">
      <formula>-105575</formula>
    </cfRule>
  </conditionalFormatting>
  <conditionalFormatting sqref="BB157:BB158">
    <cfRule type="cellIs" dxfId="15599" priority="6653" operator="lessThan">
      <formula>0</formula>
    </cfRule>
    <cfRule type="cellIs" dxfId="15598" priority="6654" operator="lessThan">
      <formula>-105575</formula>
    </cfRule>
  </conditionalFormatting>
  <conditionalFormatting sqref="BB160:BB161">
    <cfRule type="cellIs" dxfId="15597" priority="6651" operator="lessThan">
      <formula>0</formula>
    </cfRule>
    <cfRule type="cellIs" dxfId="15596" priority="6652" operator="lessThan">
      <formula>-105575</formula>
    </cfRule>
  </conditionalFormatting>
  <conditionalFormatting sqref="BB160:BB161">
    <cfRule type="cellIs" dxfId="15595" priority="6649" operator="lessThan">
      <formula>0</formula>
    </cfRule>
    <cfRule type="cellIs" dxfId="15594" priority="6650" operator="lessThan">
      <formula>-105575</formula>
    </cfRule>
  </conditionalFormatting>
  <conditionalFormatting sqref="BB160:BB161">
    <cfRule type="cellIs" dxfId="15593" priority="6647" operator="lessThan">
      <formula>0</formula>
    </cfRule>
    <cfRule type="cellIs" dxfId="15592" priority="6648" operator="lessThan">
      <formula>-105575</formula>
    </cfRule>
  </conditionalFormatting>
  <conditionalFormatting sqref="BB164:BB167">
    <cfRule type="cellIs" dxfId="15591" priority="6645" operator="lessThan">
      <formula>0</formula>
    </cfRule>
    <cfRule type="cellIs" dxfId="15590" priority="6646" operator="lessThan">
      <formula>-105575</formula>
    </cfRule>
  </conditionalFormatting>
  <conditionalFormatting sqref="BB164:BB167">
    <cfRule type="cellIs" dxfId="15589" priority="6643" operator="lessThan">
      <formula>0</formula>
    </cfRule>
    <cfRule type="cellIs" dxfId="15588" priority="6644" operator="lessThan">
      <formula>-105575</formula>
    </cfRule>
  </conditionalFormatting>
  <conditionalFormatting sqref="BB164:BB167">
    <cfRule type="cellIs" dxfId="15587" priority="6641" operator="lessThan">
      <formula>0</formula>
    </cfRule>
    <cfRule type="cellIs" dxfId="15586" priority="6642" operator="lessThan">
      <formula>-105575</formula>
    </cfRule>
  </conditionalFormatting>
  <conditionalFormatting sqref="BB169:BB177">
    <cfRule type="cellIs" dxfId="15585" priority="6639" operator="lessThan">
      <formula>0</formula>
    </cfRule>
    <cfRule type="cellIs" dxfId="15584" priority="6640" operator="lessThan">
      <formula>-105575</formula>
    </cfRule>
  </conditionalFormatting>
  <conditionalFormatting sqref="BB169:BB177">
    <cfRule type="cellIs" dxfId="15583" priority="6637" operator="lessThan">
      <formula>0</formula>
    </cfRule>
    <cfRule type="cellIs" dxfId="15582" priority="6638" operator="lessThan">
      <formula>-105575</formula>
    </cfRule>
  </conditionalFormatting>
  <conditionalFormatting sqref="BB169:BB177">
    <cfRule type="cellIs" dxfId="15581" priority="6635" operator="lessThan">
      <formula>0</formula>
    </cfRule>
    <cfRule type="cellIs" dxfId="15580" priority="6636" operator="lessThan">
      <formula>-105575</formula>
    </cfRule>
  </conditionalFormatting>
  <conditionalFormatting sqref="BB179:BB180">
    <cfRule type="cellIs" dxfId="15579" priority="6633" operator="lessThan">
      <formula>0</formula>
    </cfRule>
    <cfRule type="cellIs" dxfId="15578" priority="6634" operator="lessThan">
      <formula>-105575</formula>
    </cfRule>
  </conditionalFormatting>
  <conditionalFormatting sqref="BB179:BB180">
    <cfRule type="cellIs" dxfId="15577" priority="6631" operator="lessThan">
      <formula>0</formula>
    </cfRule>
    <cfRule type="cellIs" dxfId="15576" priority="6632" operator="lessThan">
      <formula>-105575</formula>
    </cfRule>
  </conditionalFormatting>
  <conditionalFormatting sqref="BB179:BB180">
    <cfRule type="cellIs" dxfId="15575" priority="6629" operator="lessThan">
      <formula>0</formula>
    </cfRule>
    <cfRule type="cellIs" dxfId="15574" priority="6630" operator="lessThan">
      <formula>-105575</formula>
    </cfRule>
  </conditionalFormatting>
  <conditionalFormatting sqref="BB183:BB189">
    <cfRule type="cellIs" dxfId="15573" priority="6627" operator="lessThan">
      <formula>0</formula>
    </cfRule>
    <cfRule type="cellIs" dxfId="15572" priority="6628" operator="lessThan">
      <formula>-105575</formula>
    </cfRule>
  </conditionalFormatting>
  <conditionalFormatting sqref="BB183:BB189">
    <cfRule type="cellIs" dxfId="15571" priority="6625" operator="lessThan">
      <formula>0</formula>
    </cfRule>
    <cfRule type="cellIs" dxfId="15570" priority="6626" operator="lessThan">
      <formula>-105575</formula>
    </cfRule>
  </conditionalFormatting>
  <conditionalFormatting sqref="BB183:BB189">
    <cfRule type="cellIs" dxfId="15569" priority="6623" operator="lessThan">
      <formula>0</formula>
    </cfRule>
    <cfRule type="cellIs" dxfId="15568" priority="6624" operator="lessThan">
      <formula>-105575</formula>
    </cfRule>
  </conditionalFormatting>
  <conditionalFormatting sqref="BB191:BB192">
    <cfRule type="cellIs" dxfId="15567" priority="6621" operator="lessThan">
      <formula>0</formula>
    </cfRule>
    <cfRule type="cellIs" dxfId="15566" priority="6622" operator="lessThan">
      <formula>-105575</formula>
    </cfRule>
  </conditionalFormatting>
  <conditionalFormatting sqref="BB191:BB192">
    <cfRule type="cellIs" dxfId="15565" priority="6619" operator="lessThan">
      <formula>0</formula>
    </cfRule>
    <cfRule type="cellIs" dxfId="15564" priority="6620" operator="lessThan">
      <formula>-105575</formula>
    </cfRule>
  </conditionalFormatting>
  <conditionalFormatting sqref="BB191:BB192">
    <cfRule type="cellIs" dxfId="15563" priority="6617" operator="lessThan">
      <formula>0</formula>
    </cfRule>
    <cfRule type="cellIs" dxfId="15562" priority="6618" operator="lessThan">
      <formula>-105575</formula>
    </cfRule>
  </conditionalFormatting>
  <conditionalFormatting sqref="BB194:BB195">
    <cfRule type="cellIs" dxfId="15561" priority="6615" operator="lessThan">
      <formula>0</formula>
    </cfRule>
    <cfRule type="cellIs" dxfId="15560" priority="6616" operator="lessThan">
      <formula>-105575</formula>
    </cfRule>
  </conditionalFormatting>
  <conditionalFormatting sqref="BB194:BB195">
    <cfRule type="cellIs" dxfId="15559" priority="6613" operator="lessThan">
      <formula>0</formula>
    </cfRule>
    <cfRule type="cellIs" dxfId="15558" priority="6614" operator="lessThan">
      <formula>-105575</formula>
    </cfRule>
  </conditionalFormatting>
  <conditionalFormatting sqref="BB194:BB195">
    <cfRule type="cellIs" dxfId="15557" priority="6611" operator="lessThan">
      <formula>0</formula>
    </cfRule>
    <cfRule type="cellIs" dxfId="15556" priority="6612" operator="lessThan">
      <formula>-105575</formula>
    </cfRule>
  </conditionalFormatting>
  <conditionalFormatting sqref="BB199:BB202">
    <cfRule type="cellIs" dxfId="15555" priority="6609" operator="lessThan">
      <formula>0</formula>
    </cfRule>
    <cfRule type="cellIs" dxfId="15554" priority="6610" operator="lessThan">
      <formula>-105575</formula>
    </cfRule>
  </conditionalFormatting>
  <conditionalFormatting sqref="BB199:BB202">
    <cfRule type="cellIs" dxfId="15553" priority="6607" operator="lessThan">
      <formula>0</formula>
    </cfRule>
    <cfRule type="cellIs" dxfId="15552" priority="6608" operator="lessThan">
      <formula>-105575</formula>
    </cfRule>
  </conditionalFormatting>
  <conditionalFormatting sqref="BB199:BB202">
    <cfRule type="cellIs" dxfId="15551" priority="6605" operator="lessThan">
      <formula>0</formula>
    </cfRule>
    <cfRule type="cellIs" dxfId="15550" priority="6606" operator="lessThan">
      <formula>-105575</formula>
    </cfRule>
  </conditionalFormatting>
  <conditionalFormatting sqref="BB204:BB208">
    <cfRule type="cellIs" dxfId="15549" priority="6603" operator="lessThan">
      <formula>0</formula>
    </cfRule>
    <cfRule type="cellIs" dxfId="15548" priority="6604" operator="lessThan">
      <formula>-105575</formula>
    </cfRule>
  </conditionalFormatting>
  <conditionalFormatting sqref="BB204:BB208">
    <cfRule type="cellIs" dxfId="15547" priority="6601" operator="lessThan">
      <formula>0</formula>
    </cfRule>
    <cfRule type="cellIs" dxfId="15546" priority="6602" operator="lessThan">
      <formula>-105575</formula>
    </cfRule>
  </conditionalFormatting>
  <conditionalFormatting sqref="BB204:BB208">
    <cfRule type="cellIs" dxfId="15545" priority="6599" operator="lessThan">
      <formula>0</formula>
    </cfRule>
    <cfRule type="cellIs" dxfId="15544" priority="6600" operator="lessThan">
      <formula>-105575</formula>
    </cfRule>
  </conditionalFormatting>
  <conditionalFormatting sqref="BB210:BB211">
    <cfRule type="cellIs" dxfId="15543" priority="6597" operator="lessThan">
      <formula>0</formula>
    </cfRule>
    <cfRule type="cellIs" dxfId="15542" priority="6598" operator="lessThan">
      <formula>-105575</formula>
    </cfRule>
  </conditionalFormatting>
  <conditionalFormatting sqref="BB210:BB211">
    <cfRule type="cellIs" dxfId="15541" priority="6595" operator="lessThan">
      <formula>0</formula>
    </cfRule>
    <cfRule type="cellIs" dxfId="15540" priority="6596" operator="lessThan">
      <formula>-105575</formula>
    </cfRule>
  </conditionalFormatting>
  <conditionalFormatting sqref="BB210:BB211">
    <cfRule type="cellIs" dxfId="15539" priority="6593" operator="lessThan">
      <formula>0</formula>
    </cfRule>
    <cfRule type="cellIs" dxfId="15538" priority="6594" operator="lessThan">
      <formula>-105575</formula>
    </cfRule>
  </conditionalFormatting>
  <conditionalFormatting sqref="BB214:BB219">
    <cfRule type="cellIs" dxfId="15537" priority="6591" operator="lessThan">
      <formula>0</formula>
    </cfRule>
    <cfRule type="cellIs" dxfId="15536" priority="6592" operator="lessThan">
      <formula>-105575</formula>
    </cfRule>
  </conditionalFormatting>
  <conditionalFormatting sqref="BB214:BB219">
    <cfRule type="cellIs" dxfId="15535" priority="6589" operator="lessThan">
      <formula>0</formula>
    </cfRule>
    <cfRule type="cellIs" dxfId="15534" priority="6590" operator="lessThan">
      <formula>-105575</formula>
    </cfRule>
  </conditionalFormatting>
  <conditionalFormatting sqref="BB214:BB219">
    <cfRule type="cellIs" dxfId="15533" priority="6587" operator="lessThan">
      <formula>0</formula>
    </cfRule>
    <cfRule type="cellIs" dxfId="15532" priority="6588" operator="lessThan">
      <formula>-105575</formula>
    </cfRule>
  </conditionalFormatting>
  <conditionalFormatting sqref="BB222:BB224">
    <cfRule type="cellIs" dxfId="15531" priority="6585" operator="lessThan">
      <formula>0</formula>
    </cfRule>
    <cfRule type="cellIs" dxfId="15530" priority="6586" operator="lessThan">
      <formula>-105575</formula>
    </cfRule>
  </conditionalFormatting>
  <conditionalFormatting sqref="BB222:BB224">
    <cfRule type="cellIs" dxfId="15529" priority="6583" operator="lessThan">
      <formula>0</formula>
    </cfRule>
    <cfRule type="cellIs" dxfId="15528" priority="6584" operator="lessThan">
      <formula>-105575</formula>
    </cfRule>
  </conditionalFormatting>
  <conditionalFormatting sqref="BB222:BB224">
    <cfRule type="cellIs" dxfId="15527" priority="6581" operator="lessThan">
      <formula>0</formula>
    </cfRule>
    <cfRule type="cellIs" dxfId="15526" priority="6582" operator="lessThan">
      <formula>-105575</formula>
    </cfRule>
  </conditionalFormatting>
  <conditionalFormatting sqref="BB227:BB230">
    <cfRule type="cellIs" dxfId="15525" priority="6579" operator="lessThan">
      <formula>0</formula>
    </cfRule>
    <cfRule type="cellIs" dxfId="15524" priority="6580" operator="lessThan">
      <formula>-105575</formula>
    </cfRule>
  </conditionalFormatting>
  <conditionalFormatting sqref="BB227:BB230">
    <cfRule type="cellIs" dxfId="15523" priority="6577" operator="lessThan">
      <formula>0</formula>
    </cfRule>
    <cfRule type="cellIs" dxfId="15522" priority="6578" operator="lessThan">
      <formula>-105575</formula>
    </cfRule>
  </conditionalFormatting>
  <conditionalFormatting sqref="BB227:BB230">
    <cfRule type="cellIs" dxfId="15521" priority="6575" operator="lessThan">
      <formula>0</formula>
    </cfRule>
    <cfRule type="cellIs" dxfId="15520" priority="6576" operator="lessThan">
      <formula>-105575</formula>
    </cfRule>
  </conditionalFormatting>
  <conditionalFormatting sqref="BB203 BB220:BB221 BB235:BB243 BB231:BB233 BB212:BB213 BB225:BB226">
    <cfRule type="cellIs" dxfId="15519" priority="6573" operator="lessThan">
      <formula>0</formula>
    </cfRule>
    <cfRule type="cellIs" dxfId="15518" priority="6574" operator="lessThan">
      <formula>-105575</formula>
    </cfRule>
  </conditionalFormatting>
  <conditionalFormatting sqref="BB220 BB212:BB213 BB235:BB238 BB240:BB243 BB225:BB226 BB231:BB233">
    <cfRule type="cellIs" dxfId="15517" priority="6571" operator="lessThan">
      <formula>0</formula>
    </cfRule>
    <cfRule type="cellIs" dxfId="15516" priority="6572" operator="lessThan">
      <formula>-105575</formula>
    </cfRule>
  </conditionalFormatting>
  <conditionalFormatting sqref="BB220:BB221 BB243 BB226 BB231:BB236 BB238:BB241 BB203 BB213">
    <cfRule type="cellIs" dxfId="15515" priority="6569" operator="lessThan">
      <formula>0</formula>
    </cfRule>
    <cfRule type="cellIs" dxfId="15514" priority="6570" operator="lessThan">
      <formula>-105575</formula>
    </cfRule>
  </conditionalFormatting>
  <conditionalFormatting sqref="BB235:BB243 BB231:BB233 BB220 BB212:BB213 BB225:BB226">
    <cfRule type="cellIs" dxfId="15513" priority="6567" operator="lessThan">
      <formula>0</formula>
    </cfRule>
    <cfRule type="cellIs" dxfId="15512" priority="6568" operator="lessThan">
      <formula>-105575</formula>
    </cfRule>
  </conditionalFormatting>
  <conditionalFormatting sqref="BB220:BB221 BB237:BB243 BB203 BB231:BB235 BB212:BB213 BB225:BB226">
    <cfRule type="cellIs" dxfId="15511" priority="6565" operator="lessThan">
      <formula>0</formula>
    </cfRule>
    <cfRule type="cellIs" dxfId="15510" priority="6566" operator="lessThan">
      <formula>-105575</formula>
    </cfRule>
  </conditionalFormatting>
  <conditionalFormatting sqref="BB220:BB221 BB237:BB240 BB242:BB243 BB225:BB226 BB231:BB235">
    <cfRule type="cellIs" dxfId="15509" priority="6563" operator="lessThan">
      <formula>0</formula>
    </cfRule>
    <cfRule type="cellIs" dxfId="15508" priority="6564" operator="lessThan">
      <formula>-105575</formula>
    </cfRule>
  </conditionalFormatting>
  <conditionalFormatting sqref="BB212 BB231 BB233:BB238 BB240:BB243 BB225">
    <cfRule type="cellIs" dxfId="15507" priority="6561" operator="lessThan">
      <formula>0</formula>
    </cfRule>
    <cfRule type="cellIs" dxfId="15506" priority="6562" operator="lessThan">
      <formula>-105575</formula>
    </cfRule>
  </conditionalFormatting>
  <conditionalFormatting sqref="BB237:BB243 BB231:BB235 BB220:BB221 BB225:BB226">
    <cfRule type="cellIs" dxfId="15505" priority="6559" operator="lessThan">
      <formula>0</formula>
    </cfRule>
    <cfRule type="cellIs" dxfId="15504" priority="6560" operator="lessThan">
      <formula>-105575</formula>
    </cfRule>
  </conditionalFormatting>
  <conditionalFormatting sqref="BB233:BB237 BB231 BB239:BB243">
    <cfRule type="cellIs" dxfId="15503" priority="6557" operator="lessThan">
      <formula>0</formula>
    </cfRule>
    <cfRule type="cellIs" dxfId="15502" priority="6558" operator="lessThan">
      <formula>-105575</formula>
    </cfRule>
  </conditionalFormatting>
  <conditionalFormatting sqref="BB233:BB237 BB231 BB239:BB243">
    <cfRule type="cellIs" dxfId="15501" priority="6555" operator="lessThan">
      <formula>0</formula>
    </cfRule>
    <cfRule type="cellIs" dxfId="15500" priority="6556" operator="lessThan">
      <formula>-105575</formula>
    </cfRule>
  </conditionalFormatting>
  <conditionalFormatting sqref="BB119:BB128 BB106:BB117 BB101:BB104 BB80:BB98">
    <cfRule type="cellIs" dxfId="15499" priority="6553" operator="lessThan">
      <formula>0</formula>
    </cfRule>
    <cfRule type="cellIs" dxfId="15498" priority="6554" operator="lessThan">
      <formula>-105575</formula>
    </cfRule>
  </conditionalFormatting>
  <conditionalFormatting sqref="BB130 BB132 BB134">
    <cfRule type="cellIs" dxfId="15497" priority="6551" operator="lessThan">
      <formula>0</formula>
    </cfRule>
    <cfRule type="cellIs" dxfId="15496" priority="6552" operator="lessThan">
      <formula>-105575</formula>
    </cfRule>
  </conditionalFormatting>
  <conditionalFormatting sqref="BB130 BB132 BB134">
    <cfRule type="cellIs" dxfId="15495" priority="6549" operator="lessThan">
      <formula>0</formula>
    </cfRule>
    <cfRule type="cellIs" dxfId="15494" priority="6550" operator="lessThan">
      <formula>-105575</formula>
    </cfRule>
  </conditionalFormatting>
  <conditionalFormatting sqref="BB129 BB131 BB133 BB135">
    <cfRule type="cellIs" dxfId="15493" priority="6547" operator="lessThan">
      <formula>0</formula>
    </cfRule>
    <cfRule type="cellIs" dxfId="15492" priority="6548" operator="lessThan">
      <formula>-105575</formula>
    </cfRule>
  </conditionalFormatting>
  <conditionalFormatting sqref="BB140 BB145 BB142:BB143 BB137:BB138">
    <cfRule type="cellIs" dxfId="15491" priority="6545" operator="lessThan">
      <formula>0</formula>
    </cfRule>
    <cfRule type="cellIs" dxfId="15490" priority="6546" operator="lessThan">
      <formula>-105575</formula>
    </cfRule>
  </conditionalFormatting>
  <conditionalFormatting sqref="BB149">
    <cfRule type="cellIs" dxfId="15489" priority="6543" operator="lessThan">
      <formula>0</formula>
    </cfRule>
    <cfRule type="cellIs" dxfId="15488" priority="6544" operator="lessThan">
      <formula>-105575</formula>
    </cfRule>
  </conditionalFormatting>
  <conditionalFormatting sqref="BB129:BB138 BB140:BB149">
    <cfRule type="cellIs" dxfId="15487" priority="6541" operator="lessThan">
      <formula>0</formula>
    </cfRule>
    <cfRule type="cellIs" dxfId="15486" priority="6542" operator="lessThan">
      <formula>-105575</formula>
    </cfRule>
  </conditionalFormatting>
  <conditionalFormatting sqref="BB94:BB98 BB86:BB87 BB89:BB91 BB141:BB149 BB124:BB133 BB107:BB110 BB112:BB117 BB119:BB122 BB135:BB138 BB101:BB104 BB80:BB84">
    <cfRule type="cellIs" dxfId="15485" priority="6539" operator="lessThan">
      <formula>0</formula>
    </cfRule>
    <cfRule type="cellIs" dxfId="15484" priority="6540" operator="lessThan">
      <formula>-105575</formula>
    </cfRule>
  </conditionalFormatting>
  <conditionalFormatting sqref="BB129 BB131 BB133 BB135">
    <cfRule type="cellIs" dxfId="15483" priority="6537" operator="lessThan">
      <formula>0</formula>
    </cfRule>
    <cfRule type="cellIs" dxfId="15482" priority="6538" operator="lessThan">
      <formula>-105575</formula>
    </cfRule>
  </conditionalFormatting>
  <conditionalFormatting sqref="BB146 BB144 BB141">
    <cfRule type="cellIs" dxfId="15481" priority="6535" operator="lessThan">
      <formula>0</formula>
    </cfRule>
    <cfRule type="cellIs" dxfId="15480" priority="6536" operator="lessThan">
      <formula>-105575</formula>
    </cfRule>
  </conditionalFormatting>
  <conditionalFormatting sqref="BB146 BB144 BB141">
    <cfRule type="cellIs" dxfId="15479" priority="6533" operator="lessThan">
      <formula>0</formula>
    </cfRule>
    <cfRule type="cellIs" dxfId="15478" priority="6534" operator="lessThan">
      <formula>-105575</formula>
    </cfRule>
  </conditionalFormatting>
  <conditionalFormatting sqref="BB140 BB145 BB142:BB143 BB137:BB138">
    <cfRule type="cellIs" dxfId="15477" priority="6531" operator="lessThan">
      <formula>0</formula>
    </cfRule>
    <cfRule type="cellIs" dxfId="15476" priority="6532" operator="lessThan">
      <formula>-105575</formula>
    </cfRule>
  </conditionalFormatting>
  <conditionalFormatting sqref="BB149">
    <cfRule type="cellIs" dxfId="15475" priority="6529" operator="lessThan">
      <formula>0</formula>
    </cfRule>
    <cfRule type="cellIs" dxfId="15474" priority="6530" operator="lessThan">
      <formula>-105575</formula>
    </cfRule>
  </conditionalFormatting>
  <conditionalFormatting sqref="BB94:BB98 BB86:BB87 BB89:BB91 BB141:BB149 BB124:BB133 BB107:BB110 BB112:BB117 BB119:BB122 BB135:BB138 BB101:BB104 BB80:BB84">
    <cfRule type="cellIs" dxfId="15473" priority="6527" operator="lessThan">
      <formula>0</formula>
    </cfRule>
    <cfRule type="cellIs" dxfId="15472" priority="652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471" priority="6525" operator="lessThan">
      <formula>0</formula>
    </cfRule>
    <cfRule type="cellIs" dxfId="15470" priority="6526" operator="lessThan">
      <formula>-105575</formula>
    </cfRule>
  </conditionalFormatting>
  <conditionalFormatting sqref="BB41">
    <cfRule type="cellIs" dxfId="15469" priority="6523" operator="lessThan">
      <formula>0</formula>
    </cfRule>
    <cfRule type="cellIs" dxfId="15468" priority="6524" operator="lessThan">
      <formula>-105575</formula>
    </cfRule>
  </conditionalFormatting>
  <conditionalFormatting sqref="BB152:BB155">
    <cfRule type="cellIs" dxfId="15467" priority="6521" operator="lessThan">
      <formula>0</formula>
    </cfRule>
    <cfRule type="cellIs" dxfId="15466" priority="6522" operator="lessThan">
      <formula>-105575</formula>
    </cfRule>
  </conditionalFormatting>
  <conditionalFormatting sqref="BB152:BB155">
    <cfRule type="cellIs" dxfId="15465" priority="6519" operator="lessThan">
      <formula>0</formula>
    </cfRule>
    <cfRule type="cellIs" dxfId="15464" priority="6520" operator="lessThan">
      <formula>-105575</formula>
    </cfRule>
  </conditionalFormatting>
  <conditionalFormatting sqref="BB152:BB155">
    <cfRule type="cellIs" dxfId="15463" priority="6517" operator="lessThan">
      <formula>0</formula>
    </cfRule>
    <cfRule type="cellIs" dxfId="15462" priority="6518" operator="lessThan">
      <formula>-105575</formula>
    </cfRule>
  </conditionalFormatting>
  <conditionalFormatting sqref="BB157:BB158">
    <cfRule type="cellIs" dxfId="15461" priority="6515" operator="lessThan">
      <formula>0</formula>
    </cfRule>
    <cfRule type="cellIs" dxfId="15460" priority="6516" operator="lessThan">
      <formula>-105575</formula>
    </cfRule>
  </conditionalFormatting>
  <conditionalFormatting sqref="BB157:BB158">
    <cfRule type="cellIs" dxfId="15459" priority="6513" operator="lessThan">
      <formula>0</formula>
    </cfRule>
    <cfRule type="cellIs" dxfId="15458" priority="6514" operator="lessThan">
      <formula>-105575</formula>
    </cfRule>
  </conditionalFormatting>
  <conditionalFormatting sqref="BB157:BB158">
    <cfRule type="cellIs" dxfId="15457" priority="6511" operator="lessThan">
      <formula>0</formula>
    </cfRule>
    <cfRule type="cellIs" dxfId="15456" priority="6512" operator="lessThan">
      <formula>-105575</formula>
    </cfRule>
  </conditionalFormatting>
  <conditionalFormatting sqref="BB160:BB161">
    <cfRule type="cellIs" dxfId="15455" priority="6509" operator="lessThan">
      <formula>0</formula>
    </cfRule>
    <cfRule type="cellIs" dxfId="15454" priority="6510" operator="lessThan">
      <formula>-105575</formula>
    </cfRule>
  </conditionalFormatting>
  <conditionalFormatting sqref="BB160:BB161">
    <cfRule type="cellIs" dxfId="15453" priority="6507" operator="lessThan">
      <formula>0</formula>
    </cfRule>
    <cfRule type="cellIs" dxfId="15452" priority="6508" operator="lessThan">
      <formula>-105575</formula>
    </cfRule>
  </conditionalFormatting>
  <conditionalFormatting sqref="BB160:BB161">
    <cfRule type="cellIs" dxfId="15451" priority="6505" operator="lessThan">
      <formula>0</formula>
    </cfRule>
    <cfRule type="cellIs" dxfId="15450" priority="6506" operator="lessThan">
      <formula>-105575</formula>
    </cfRule>
  </conditionalFormatting>
  <conditionalFormatting sqref="BB164:BB167">
    <cfRule type="cellIs" dxfId="15449" priority="6503" operator="lessThan">
      <formula>0</formula>
    </cfRule>
    <cfRule type="cellIs" dxfId="15448" priority="6504" operator="lessThan">
      <formula>-105575</formula>
    </cfRule>
  </conditionalFormatting>
  <conditionalFormatting sqref="BB164:BB167">
    <cfRule type="cellIs" dxfId="15447" priority="6501" operator="lessThan">
      <formula>0</formula>
    </cfRule>
    <cfRule type="cellIs" dxfId="15446" priority="6502" operator="lessThan">
      <formula>-105575</formula>
    </cfRule>
  </conditionalFormatting>
  <conditionalFormatting sqref="BB164:BB167">
    <cfRule type="cellIs" dxfId="15445" priority="6499" operator="lessThan">
      <formula>0</formula>
    </cfRule>
    <cfRule type="cellIs" dxfId="15444" priority="6500" operator="lessThan">
      <formula>-105575</formula>
    </cfRule>
  </conditionalFormatting>
  <conditionalFormatting sqref="BB169:BB177">
    <cfRule type="cellIs" dxfId="15443" priority="6497" operator="lessThan">
      <formula>0</formula>
    </cfRule>
    <cfRule type="cellIs" dxfId="15442" priority="6498" operator="lessThan">
      <formula>-105575</formula>
    </cfRule>
  </conditionalFormatting>
  <conditionalFormatting sqref="BB169:BB177">
    <cfRule type="cellIs" dxfId="15441" priority="6495" operator="lessThan">
      <formula>0</formula>
    </cfRule>
    <cfRule type="cellIs" dxfId="15440" priority="6496" operator="lessThan">
      <formula>-105575</formula>
    </cfRule>
  </conditionalFormatting>
  <conditionalFormatting sqref="BB169:BB177">
    <cfRule type="cellIs" dxfId="15439" priority="6493" operator="lessThan">
      <formula>0</formula>
    </cfRule>
    <cfRule type="cellIs" dxfId="15438" priority="6494" operator="lessThan">
      <formula>-105575</formula>
    </cfRule>
  </conditionalFormatting>
  <conditionalFormatting sqref="BB179:BB180">
    <cfRule type="cellIs" dxfId="15437" priority="6491" operator="lessThan">
      <formula>0</formula>
    </cfRule>
    <cfRule type="cellIs" dxfId="15436" priority="6492" operator="lessThan">
      <formula>-105575</formula>
    </cfRule>
  </conditionalFormatting>
  <conditionalFormatting sqref="BB179:BB180">
    <cfRule type="cellIs" dxfId="15435" priority="6489" operator="lessThan">
      <formula>0</formula>
    </cfRule>
    <cfRule type="cellIs" dxfId="15434" priority="6490" operator="lessThan">
      <formula>-105575</formula>
    </cfRule>
  </conditionalFormatting>
  <conditionalFormatting sqref="BB179:BB180">
    <cfRule type="cellIs" dxfId="15433" priority="6487" operator="lessThan">
      <formula>0</formula>
    </cfRule>
    <cfRule type="cellIs" dxfId="15432" priority="6488" operator="lessThan">
      <formula>-105575</formula>
    </cfRule>
  </conditionalFormatting>
  <conditionalFormatting sqref="BB183:BB189">
    <cfRule type="cellIs" dxfId="15431" priority="6485" operator="lessThan">
      <formula>0</formula>
    </cfRule>
    <cfRule type="cellIs" dxfId="15430" priority="6486" operator="lessThan">
      <formula>-105575</formula>
    </cfRule>
  </conditionalFormatting>
  <conditionalFormatting sqref="BB183:BB189">
    <cfRule type="cellIs" dxfId="15429" priority="6483" operator="lessThan">
      <formula>0</formula>
    </cfRule>
    <cfRule type="cellIs" dxfId="15428" priority="6484" operator="lessThan">
      <formula>-105575</formula>
    </cfRule>
  </conditionalFormatting>
  <conditionalFormatting sqref="BB183:BB189">
    <cfRule type="cellIs" dxfId="15427" priority="6481" operator="lessThan">
      <formula>0</formula>
    </cfRule>
    <cfRule type="cellIs" dxfId="15426" priority="6482" operator="lessThan">
      <formula>-105575</formula>
    </cfRule>
  </conditionalFormatting>
  <conditionalFormatting sqref="BB191:BB192">
    <cfRule type="cellIs" dxfId="15425" priority="6479" operator="lessThan">
      <formula>0</formula>
    </cfRule>
    <cfRule type="cellIs" dxfId="15424" priority="6480" operator="lessThan">
      <formula>-105575</formula>
    </cfRule>
  </conditionalFormatting>
  <conditionalFormatting sqref="BB191:BB192">
    <cfRule type="cellIs" dxfId="15423" priority="6477" operator="lessThan">
      <formula>0</formula>
    </cfRule>
    <cfRule type="cellIs" dxfId="15422" priority="6478" operator="lessThan">
      <formula>-105575</formula>
    </cfRule>
  </conditionalFormatting>
  <conditionalFormatting sqref="BB191:BB192">
    <cfRule type="cellIs" dxfId="15421" priority="6475" operator="lessThan">
      <formula>0</formula>
    </cfRule>
    <cfRule type="cellIs" dxfId="15420" priority="6476" operator="lessThan">
      <formula>-105575</formula>
    </cfRule>
  </conditionalFormatting>
  <conditionalFormatting sqref="BB194:BB195">
    <cfRule type="cellIs" dxfId="15419" priority="6473" operator="lessThan">
      <formula>0</formula>
    </cfRule>
    <cfRule type="cellIs" dxfId="15418" priority="6474" operator="lessThan">
      <formula>-105575</formula>
    </cfRule>
  </conditionalFormatting>
  <conditionalFormatting sqref="BB194:BB195">
    <cfRule type="cellIs" dxfId="15417" priority="6471" operator="lessThan">
      <formula>0</formula>
    </cfRule>
    <cfRule type="cellIs" dxfId="15416" priority="6472" operator="lessThan">
      <formula>-105575</formula>
    </cfRule>
  </conditionalFormatting>
  <conditionalFormatting sqref="BB194:BB195">
    <cfRule type="cellIs" dxfId="15415" priority="6469" operator="lessThan">
      <formula>0</formula>
    </cfRule>
    <cfRule type="cellIs" dxfId="15414" priority="6470" operator="lessThan">
      <formula>-105575</formula>
    </cfRule>
  </conditionalFormatting>
  <conditionalFormatting sqref="BB199:BB202">
    <cfRule type="cellIs" dxfId="15413" priority="6467" operator="lessThan">
      <formula>0</formula>
    </cfRule>
    <cfRule type="cellIs" dxfId="15412" priority="6468" operator="lessThan">
      <formula>-105575</formula>
    </cfRule>
  </conditionalFormatting>
  <conditionalFormatting sqref="BB199:BB202">
    <cfRule type="cellIs" dxfId="15411" priority="6465" operator="lessThan">
      <formula>0</formula>
    </cfRule>
    <cfRule type="cellIs" dxfId="15410" priority="6466" operator="lessThan">
      <formula>-105575</formula>
    </cfRule>
  </conditionalFormatting>
  <conditionalFormatting sqref="BB199:BB202">
    <cfRule type="cellIs" dxfId="15409" priority="6463" operator="lessThan">
      <formula>0</formula>
    </cfRule>
    <cfRule type="cellIs" dxfId="15408" priority="6464" operator="lessThan">
      <formula>-105575</formula>
    </cfRule>
  </conditionalFormatting>
  <conditionalFormatting sqref="BB204:BB208">
    <cfRule type="cellIs" dxfId="15407" priority="6461" operator="lessThan">
      <formula>0</formula>
    </cfRule>
    <cfRule type="cellIs" dxfId="15406" priority="6462" operator="lessThan">
      <formula>-105575</formula>
    </cfRule>
  </conditionalFormatting>
  <conditionalFormatting sqref="BB204:BB208">
    <cfRule type="cellIs" dxfId="15405" priority="6459" operator="lessThan">
      <formula>0</formula>
    </cfRule>
    <cfRule type="cellIs" dxfId="15404" priority="6460" operator="lessThan">
      <formula>-105575</formula>
    </cfRule>
  </conditionalFormatting>
  <conditionalFormatting sqref="BB204:BB208">
    <cfRule type="cellIs" dxfId="15403" priority="6457" operator="lessThan">
      <formula>0</formula>
    </cfRule>
    <cfRule type="cellIs" dxfId="15402" priority="6458" operator="lessThan">
      <formula>-105575</formula>
    </cfRule>
  </conditionalFormatting>
  <conditionalFormatting sqref="BB210:BB211">
    <cfRule type="cellIs" dxfId="15401" priority="6455" operator="lessThan">
      <formula>0</formula>
    </cfRule>
    <cfRule type="cellIs" dxfId="15400" priority="6456" operator="lessThan">
      <formula>-105575</formula>
    </cfRule>
  </conditionalFormatting>
  <conditionalFormatting sqref="BB210:BB211">
    <cfRule type="cellIs" dxfId="15399" priority="6453" operator="lessThan">
      <formula>0</formula>
    </cfRule>
    <cfRule type="cellIs" dxfId="15398" priority="6454" operator="lessThan">
      <formula>-105575</formula>
    </cfRule>
  </conditionalFormatting>
  <conditionalFormatting sqref="BB210:BB211">
    <cfRule type="cellIs" dxfId="15397" priority="6451" operator="lessThan">
      <formula>0</formula>
    </cfRule>
    <cfRule type="cellIs" dxfId="15396" priority="6452" operator="lessThan">
      <formula>-105575</formula>
    </cfRule>
  </conditionalFormatting>
  <conditionalFormatting sqref="BB214:BB219">
    <cfRule type="cellIs" dxfId="15395" priority="6449" operator="lessThan">
      <formula>0</formula>
    </cfRule>
    <cfRule type="cellIs" dxfId="15394" priority="6450" operator="lessThan">
      <formula>-105575</formula>
    </cfRule>
  </conditionalFormatting>
  <conditionalFormatting sqref="BB214:BB219">
    <cfRule type="cellIs" dxfId="15393" priority="6447" operator="lessThan">
      <formula>0</formula>
    </cfRule>
    <cfRule type="cellIs" dxfId="15392" priority="6448" operator="lessThan">
      <formula>-105575</formula>
    </cfRule>
  </conditionalFormatting>
  <conditionalFormatting sqref="BB214:BB219">
    <cfRule type="cellIs" dxfId="15391" priority="6445" operator="lessThan">
      <formula>0</formula>
    </cfRule>
    <cfRule type="cellIs" dxfId="15390" priority="6446" operator="lessThan">
      <formula>-105575</formula>
    </cfRule>
  </conditionalFormatting>
  <conditionalFormatting sqref="BB222:BB224">
    <cfRule type="cellIs" dxfId="15389" priority="6443" operator="lessThan">
      <formula>0</formula>
    </cfRule>
    <cfRule type="cellIs" dxfId="15388" priority="6444" operator="lessThan">
      <formula>-105575</formula>
    </cfRule>
  </conditionalFormatting>
  <conditionalFormatting sqref="BB222:BB224">
    <cfRule type="cellIs" dxfId="15387" priority="6441" operator="lessThan">
      <formula>0</formula>
    </cfRule>
    <cfRule type="cellIs" dxfId="15386" priority="6442" operator="lessThan">
      <formula>-105575</formula>
    </cfRule>
  </conditionalFormatting>
  <conditionalFormatting sqref="BB222:BB224">
    <cfRule type="cellIs" dxfId="15385" priority="6439" operator="lessThan">
      <formula>0</formula>
    </cfRule>
    <cfRule type="cellIs" dxfId="15384" priority="6440" operator="lessThan">
      <formula>-105575</formula>
    </cfRule>
  </conditionalFormatting>
  <conditionalFormatting sqref="BB227:BB230">
    <cfRule type="cellIs" dxfId="15383" priority="6437" operator="lessThan">
      <formula>0</formula>
    </cfRule>
    <cfRule type="cellIs" dxfId="15382" priority="6438" operator="lessThan">
      <formula>-105575</formula>
    </cfRule>
  </conditionalFormatting>
  <conditionalFormatting sqref="BB227:BB230">
    <cfRule type="cellIs" dxfId="15381" priority="6435" operator="lessThan">
      <formula>0</formula>
    </cfRule>
    <cfRule type="cellIs" dxfId="15380" priority="6436" operator="lessThan">
      <formula>-105575</formula>
    </cfRule>
  </conditionalFormatting>
  <conditionalFormatting sqref="BB227:BB230">
    <cfRule type="cellIs" dxfId="15379" priority="6433" operator="lessThan">
      <formula>0</formula>
    </cfRule>
    <cfRule type="cellIs" dxfId="15378" priority="6434" operator="lessThan">
      <formula>-105575</formula>
    </cfRule>
  </conditionalFormatting>
  <conditionalFormatting sqref="BB246:BB249">
    <cfRule type="cellIs" dxfId="15377" priority="6431" operator="lessThan">
      <formula>0</formula>
    </cfRule>
    <cfRule type="cellIs" dxfId="15376" priority="6432" operator="lessThan">
      <formula>-105575</formula>
    </cfRule>
  </conditionalFormatting>
  <conditionalFormatting sqref="BB246:BB249">
    <cfRule type="cellIs" dxfId="15375" priority="6429" operator="lessThan">
      <formula>0</formula>
    </cfRule>
    <cfRule type="cellIs" dxfId="15374" priority="6430" operator="lessThan">
      <formula>-105575</formula>
    </cfRule>
  </conditionalFormatting>
  <conditionalFormatting sqref="BB246:BB249">
    <cfRule type="cellIs" dxfId="15373" priority="6427" operator="lessThan">
      <formula>0</formula>
    </cfRule>
    <cfRule type="cellIs" dxfId="15372" priority="6428" operator="lessThan">
      <formula>-105575</formula>
    </cfRule>
  </conditionalFormatting>
  <conditionalFormatting sqref="BB246:BB249">
    <cfRule type="cellIs" dxfId="15371" priority="6425" operator="lessThan">
      <formula>0</formula>
    </cfRule>
    <cfRule type="cellIs" dxfId="15370" priority="6426" operator="lessThan">
      <formula>-105575</formula>
    </cfRule>
  </conditionalFormatting>
  <conditionalFormatting sqref="BB246:BB249">
    <cfRule type="cellIs" dxfId="15369" priority="6423" operator="lessThan">
      <formula>0</formula>
    </cfRule>
    <cfRule type="cellIs" dxfId="15368" priority="6424" operator="lessThan">
      <formula>-105575</formula>
    </cfRule>
  </conditionalFormatting>
  <conditionalFormatting sqref="BB246:BB249">
    <cfRule type="cellIs" dxfId="15367" priority="6421" operator="lessThan">
      <formula>0</formula>
    </cfRule>
    <cfRule type="cellIs" dxfId="15366" priority="6422" operator="lessThan">
      <formula>-105575</formula>
    </cfRule>
  </conditionalFormatting>
  <conditionalFormatting sqref="BB246:BB249">
    <cfRule type="cellIs" dxfId="15365" priority="6419" operator="lessThan">
      <formula>0</formula>
    </cfRule>
    <cfRule type="cellIs" dxfId="15364" priority="6420" operator="lessThan">
      <formula>-105575</formula>
    </cfRule>
  </conditionalFormatting>
  <conditionalFormatting sqref="BB246:BB249">
    <cfRule type="cellIs" dxfId="15363" priority="6417" operator="lessThan">
      <formula>0</formula>
    </cfRule>
    <cfRule type="cellIs" dxfId="15362" priority="6418" operator="lessThan">
      <formula>-105575</formula>
    </cfRule>
  </conditionalFormatting>
  <conditionalFormatting sqref="BB246:BB249">
    <cfRule type="cellIs" dxfId="15361" priority="6415" operator="lessThan">
      <formula>0</formula>
    </cfRule>
    <cfRule type="cellIs" dxfId="15360" priority="6416" operator="lessThan">
      <formula>-105575</formula>
    </cfRule>
  </conditionalFormatting>
  <conditionalFormatting sqref="BB251:BB253">
    <cfRule type="cellIs" dxfId="15359" priority="6413" operator="lessThan">
      <formula>0</formula>
    </cfRule>
    <cfRule type="cellIs" dxfId="15358" priority="6414" operator="lessThan">
      <formula>-105575</formula>
    </cfRule>
  </conditionalFormatting>
  <conditionalFormatting sqref="BB251:BB253">
    <cfRule type="cellIs" dxfId="15357" priority="6411" operator="lessThan">
      <formula>0</formula>
    </cfRule>
    <cfRule type="cellIs" dxfId="15356" priority="6412" operator="lessThan">
      <formula>-105575</formula>
    </cfRule>
  </conditionalFormatting>
  <conditionalFormatting sqref="BB251:BB253">
    <cfRule type="cellIs" dxfId="15355" priority="6409" operator="lessThan">
      <formula>0</formula>
    </cfRule>
    <cfRule type="cellIs" dxfId="15354" priority="6410" operator="lessThan">
      <formula>-105575</formula>
    </cfRule>
  </conditionalFormatting>
  <conditionalFormatting sqref="BB251:BB253">
    <cfRule type="cellIs" dxfId="15353" priority="6407" operator="lessThan">
      <formula>0</formula>
    </cfRule>
    <cfRule type="cellIs" dxfId="15352" priority="6408" operator="lessThan">
      <formula>-105575</formula>
    </cfRule>
  </conditionalFormatting>
  <conditionalFormatting sqref="BB251:BB253">
    <cfRule type="cellIs" dxfId="15351" priority="6405" operator="lessThan">
      <formula>0</formula>
    </cfRule>
    <cfRule type="cellIs" dxfId="15350" priority="6406" operator="lessThan">
      <formula>-105575</formula>
    </cfRule>
  </conditionalFormatting>
  <conditionalFormatting sqref="BB251:BB253">
    <cfRule type="cellIs" dxfId="15349" priority="6403" operator="lessThan">
      <formula>0</formula>
    </cfRule>
    <cfRule type="cellIs" dxfId="15348" priority="6404" operator="lessThan">
      <formula>-105575</formula>
    </cfRule>
  </conditionalFormatting>
  <conditionalFormatting sqref="BB251:BB253">
    <cfRule type="cellIs" dxfId="15347" priority="6401" operator="lessThan">
      <formula>0</formula>
    </cfRule>
    <cfRule type="cellIs" dxfId="15346" priority="6402" operator="lessThan">
      <formula>-105575</formula>
    </cfRule>
  </conditionalFormatting>
  <conditionalFormatting sqref="BB251:BB253">
    <cfRule type="cellIs" dxfId="15345" priority="6399" operator="lessThan">
      <formula>0</formula>
    </cfRule>
    <cfRule type="cellIs" dxfId="15344" priority="6400" operator="lessThan">
      <formula>-105575</formula>
    </cfRule>
  </conditionalFormatting>
  <conditionalFormatting sqref="BB251:BB253">
    <cfRule type="cellIs" dxfId="15343" priority="6397" operator="lessThan">
      <formula>0</formula>
    </cfRule>
    <cfRule type="cellIs" dxfId="15342" priority="6398" operator="lessThan">
      <formula>-105575</formula>
    </cfRule>
  </conditionalFormatting>
  <conditionalFormatting sqref="BB255:BB257">
    <cfRule type="cellIs" dxfId="15341" priority="6395" operator="lessThan">
      <formula>0</formula>
    </cfRule>
    <cfRule type="cellIs" dxfId="15340" priority="6396" operator="lessThan">
      <formula>-105575</formula>
    </cfRule>
  </conditionalFormatting>
  <conditionalFormatting sqref="BB255:BB257">
    <cfRule type="cellIs" dxfId="15339" priority="6393" operator="lessThan">
      <formula>0</formula>
    </cfRule>
    <cfRule type="cellIs" dxfId="15338" priority="6394" operator="lessThan">
      <formula>-105575</formula>
    </cfRule>
  </conditionalFormatting>
  <conditionalFormatting sqref="BB255:BB257">
    <cfRule type="cellIs" dxfId="15337" priority="6391" operator="lessThan">
      <formula>0</formula>
    </cfRule>
    <cfRule type="cellIs" dxfId="15336" priority="6392" operator="lessThan">
      <formula>-105575</formula>
    </cfRule>
  </conditionalFormatting>
  <conditionalFormatting sqref="BB255:BB257">
    <cfRule type="cellIs" dxfId="15335" priority="6389" operator="lessThan">
      <formula>0</formula>
    </cfRule>
    <cfRule type="cellIs" dxfId="15334" priority="6390" operator="lessThan">
      <formula>-105575</formula>
    </cfRule>
  </conditionalFormatting>
  <conditionalFormatting sqref="BB255:BB257">
    <cfRule type="cellIs" dxfId="15333" priority="6387" operator="lessThan">
      <formula>0</formula>
    </cfRule>
    <cfRule type="cellIs" dxfId="15332" priority="6388" operator="lessThan">
      <formula>-105575</formula>
    </cfRule>
  </conditionalFormatting>
  <conditionalFormatting sqref="BB255:BB257">
    <cfRule type="cellIs" dxfId="15331" priority="6385" operator="lessThan">
      <formula>0</formula>
    </cfRule>
    <cfRule type="cellIs" dxfId="15330" priority="6386" operator="lessThan">
      <formula>-105575</formula>
    </cfRule>
  </conditionalFormatting>
  <conditionalFormatting sqref="BB255:BB257">
    <cfRule type="cellIs" dxfId="15329" priority="6383" operator="lessThan">
      <formula>0</formula>
    </cfRule>
    <cfRule type="cellIs" dxfId="15328" priority="6384" operator="lessThan">
      <formula>-105575</formula>
    </cfRule>
  </conditionalFormatting>
  <conditionalFormatting sqref="BB255:BB257">
    <cfRule type="cellIs" dxfId="15327" priority="6381" operator="lessThan">
      <formula>0</formula>
    </cfRule>
    <cfRule type="cellIs" dxfId="15326" priority="6382" operator="lessThan">
      <formula>-105575</formula>
    </cfRule>
  </conditionalFormatting>
  <conditionalFormatting sqref="BB255:BB257">
    <cfRule type="cellIs" dxfId="15325" priority="6379" operator="lessThan">
      <formula>0</formula>
    </cfRule>
    <cfRule type="cellIs" dxfId="15324" priority="6380" operator="lessThan">
      <formula>-105575</formula>
    </cfRule>
  </conditionalFormatting>
  <conditionalFormatting sqref="BB260:BB262">
    <cfRule type="cellIs" dxfId="15323" priority="6377" operator="lessThan">
      <formula>0</formula>
    </cfRule>
    <cfRule type="cellIs" dxfId="15322" priority="6378" operator="lessThan">
      <formula>-105575</formula>
    </cfRule>
  </conditionalFormatting>
  <conditionalFormatting sqref="BB260:BB262">
    <cfRule type="cellIs" dxfId="15321" priority="6375" operator="lessThan">
      <formula>0</formula>
    </cfRule>
    <cfRule type="cellIs" dxfId="15320" priority="6376" operator="lessThan">
      <formula>-105575</formula>
    </cfRule>
  </conditionalFormatting>
  <conditionalFormatting sqref="BB260:BB262">
    <cfRule type="cellIs" dxfId="15319" priority="6373" operator="lessThan">
      <formula>0</formula>
    </cfRule>
    <cfRule type="cellIs" dxfId="15318" priority="6374" operator="lessThan">
      <formula>-105575</formula>
    </cfRule>
  </conditionalFormatting>
  <conditionalFormatting sqref="BB260:BB262">
    <cfRule type="cellIs" dxfId="15317" priority="6371" operator="lessThan">
      <formula>0</formula>
    </cfRule>
    <cfRule type="cellIs" dxfId="15316" priority="6372" operator="lessThan">
      <formula>-105575</formula>
    </cfRule>
  </conditionalFormatting>
  <conditionalFormatting sqref="BB260:BB262">
    <cfRule type="cellIs" dxfId="15315" priority="6369" operator="lessThan">
      <formula>0</formula>
    </cfRule>
    <cfRule type="cellIs" dxfId="15314" priority="6370" operator="lessThan">
      <formula>-105575</formula>
    </cfRule>
  </conditionalFormatting>
  <conditionalFormatting sqref="BB260:BB262">
    <cfRule type="cellIs" dxfId="15313" priority="6367" operator="lessThan">
      <formula>0</formula>
    </cfRule>
    <cfRule type="cellIs" dxfId="15312" priority="6368" operator="lessThan">
      <formula>-105575</formula>
    </cfRule>
  </conditionalFormatting>
  <conditionalFormatting sqref="BB260:BB262">
    <cfRule type="cellIs" dxfId="15311" priority="6365" operator="lessThan">
      <formula>0</formula>
    </cfRule>
    <cfRule type="cellIs" dxfId="15310" priority="6366" operator="lessThan">
      <formula>-105575</formula>
    </cfRule>
  </conditionalFormatting>
  <conditionalFormatting sqref="BB260:BB262">
    <cfRule type="cellIs" dxfId="15309" priority="6363" operator="lessThan">
      <formula>0</formula>
    </cfRule>
    <cfRule type="cellIs" dxfId="15308" priority="6364" operator="lessThan">
      <formula>-105575</formula>
    </cfRule>
  </conditionalFormatting>
  <conditionalFormatting sqref="BB260:BB262">
    <cfRule type="cellIs" dxfId="15307" priority="6361" operator="lessThan">
      <formula>0</formula>
    </cfRule>
    <cfRule type="cellIs" dxfId="15306" priority="6362" operator="lessThan">
      <formula>-105575</formula>
    </cfRule>
  </conditionalFormatting>
  <conditionalFormatting sqref="BB264:BB267">
    <cfRule type="cellIs" dxfId="15305" priority="6359" operator="lessThan">
      <formula>0</formula>
    </cfRule>
    <cfRule type="cellIs" dxfId="15304" priority="6360" operator="lessThan">
      <formula>-105575</formula>
    </cfRule>
  </conditionalFormatting>
  <conditionalFormatting sqref="BB264:BB267">
    <cfRule type="cellIs" dxfId="15303" priority="6357" operator="lessThan">
      <formula>0</formula>
    </cfRule>
    <cfRule type="cellIs" dxfId="15302" priority="6358" operator="lessThan">
      <formula>-105575</formula>
    </cfRule>
  </conditionalFormatting>
  <conditionalFormatting sqref="BB264:BB267">
    <cfRule type="cellIs" dxfId="15301" priority="6355" operator="lessThan">
      <formula>0</formula>
    </cfRule>
    <cfRule type="cellIs" dxfId="15300" priority="6356" operator="lessThan">
      <formula>-105575</formula>
    </cfRule>
  </conditionalFormatting>
  <conditionalFormatting sqref="BB264:BB267">
    <cfRule type="cellIs" dxfId="15299" priority="6353" operator="lessThan">
      <formula>0</formula>
    </cfRule>
    <cfRule type="cellIs" dxfId="15298" priority="6354" operator="lessThan">
      <formula>-105575</formula>
    </cfRule>
  </conditionalFormatting>
  <conditionalFormatting sqref="BB264:BB267">
    <cfRule type="cellIs" dxfId="15297" priority="6351" operator="lessThan">
      <formula>0</formula>
    </cfRule>
    <cfRule type="cellIs" dxfId="15296" priority="6352" operator="lessThan">
      <formula>-105575</formula>
    </cfRule>
  </conditionalFormatting>
  <conditionalFormatting sqref="BB264:BB267">
    <cfRule type="cellIs" dxfId="15295" priority="6349" operator="lessThan">
      <formula>0</formula>
    </cfRule>
    <cfRule type="cellIs" dxfId="15294" priority="6350" operator="lessThan">
      <formula>-105575</formula>
    </cfRule>
  </conditionalFormatting>
  <conditionalFormatting sqref="BB264:BB267">
    <cfRule type="cellIs" dxfId="15293" priority="6347" operator="lessThan">
      <formula>0</formula>
    </cfRule>
    <cfRule type="cellIs" dxfId="15292" priority="6348" operator="lessThan">
      <formula>-105575</formula>
    </cfRule>
  </conditionalFormatting>
  <conditionalFormatting sqref="BB264:BB267">
    <cfRule type="cellIs" dxfId="15291" priority="6345" operator="lessThan">
      <formula>0</formula>
    </cfRule>
    <cfRule type="cellIs" dxfId="15290" priority="6346" operator="lessThan">
      <formula>-105575</formula>
    </cfRule>
  </conditionalFormatting>
  <conditionalFormatting sqref="BB264:BB267">
    <cfRule type="cellIs" dxfId="15289" priority="6343" operator="lessThan">
      <formula>0</formula>
    </cfRule>
    <cfRule type="cellIs" dxfId="15288" priority="6344" operator="lessThan">
      <formula>-105575</formula>
    </cfRule>
  </conditionalFormatting>
  <conditionalFormatting sqref="BB270:BB272">
    <cfRule type="cellIs" dxfId="15287" priority="6341" operator="lessThan">
      <formula>0</formula>
    </cfRule>
    <cfRule type="cellIs" dxfId="15286" priority="6342" operator="lessThan">
      <formula>-105575</formula>
    </cfRule>
  </conditionalFormatting>
  <conditionalFormatting sqref="BB270:BB272">
    <cfRule type="cellIs" dxfId="15285" priority="6339" operator="lessThan">
      <formula>0</formula>
    </cfRule>
    <cfRule type="cellIs" dxfId="15284" priority="6340" operator="lessThan">
      <formula>-105575</formula>
    </cfRule>
  </conditionalFormatting>
  <conditionalFormatting sqref="BB270:BB272">
    <cfRule type="cellIs" dxfId="15283" priority="6337" operator="lessThan">
      <formula>0</formula>
    </cfRule>
    <cfRule type="cellIs" dxfId="15282" priority="6338" operator="lessThan">
      <formula>-105575</formula>
    </cfRule>
  </conditionalFormatting>
  <conditionalFormatting sqref="BB270:BB272">
    <cfRule type="cellIs" dxfId="15281" priority="6335" operator="lessThan">
      <formula>0</formula>
    </cfRule>
    <cfRule type="cellIs" dxfId="15280" priority="6336" operator="lessThan">
      <formula>-105575</formula>
    </cfRule>
  </conditionalFormatting>
  <conditionalFormatting sqref="BB270:BB272">
    <cfRule type="cellIs" dxfId="15279" priority="6333" operator="lessThan">
      <formula>0</formula>
    </cfRule>
    <cfRule type="cellIs" dxfId="15278" priority="6334" operator="lessThan">
      <formula>-105575</formula>
    </cfRule>
  </conditionalFormatting>
  <conditionalFormatting sqref="BB270:BB272">
    <cfRule type="cellIs" dxfId="15277" priority="6331" operator="lessThan">
      <formula>0</formula>
    </cfRule>
    <cfRule type="cellIs" dxfId="15276" priority="6332" operator="lessThan">
      <formula>-105575</formula>
    </cfRule>
  </conditionalFormatting>
  <conditionalFormatting sqref="BB270:BB272">
    <cfRule type="cellIs" dxfId="15275" priority="6329" operator="lessThan">
      <formula>0</formula>
    </cfRule>
    <cfRule type="cellIs" dxfId="15274" priority="6330" operator="lessThan">
      <formula>-105575</formula>
    </cfRule>
  </conditionalFormatting>
  <conditionalFormatting sqref="BB270:BB272">
    <cfRule type="cellIs" dxfId="15273" priority="6327" operator="lessThan">
      <formula>0</formula>
    </cfRule>
    <cfRule type="cellIs" dxfId="15272" priority="6328" operator="lessThan">
      <formula>-105575</formula>
    </cfRule>
  </conditionalFormatting>
  <conditionalFormatting sqref="BB270:BB272">
    <cfRule type="cellIs" dxfId="15271" priority="6325" operator="lessThan">
      <formula>0</formula>
    </cfRule>
    <cfRule type="cellIs" dxfId="15270" priority="6326" operator="lessThan">
      <formula>-105575</formula>
    </cfRule>
  </conditionalFormatting>
  <conditionalFormatting sqref="BB274:BB275">
    <cfRule type="cellIs" dxfId="15269" priority="6323" operator="lessThan">
      <formula>0</formula>
    </cfRule>
    <cfRule type="cellIs" dxfId="15268" priority="6324" operator="lessThan">
      <formula>-105575</formula>
    </cfRule>
  </conditionalFormatting>
  <conditionalFormatting sqref="BB274:BB275">
    <cfRule type="cellIs" dxfId="15267" priority="6321" operator="lessThan">
      <formula>0</formula>
    </cfRule>
    <cfRule type="cellIs" dxfId="15266" priority="6322" operator="lessThan">
      <formula>-105575</formula>
    </cfRule>
  </conditionalFormatting>
  <conditionalFormatting sqref="BB274:BB275">
    <cfRule type="cellIs" dxfId="15265" priority="6319" operator="lessThan">
      <formula>0</formula>
    </cfRule>
    <cfRule type="cellIs" dxfId="15264" priority="6320" operator="lessThan">
      <formula>-105575</formula>
    </cfRule>
  </conditionalFormatting>
  <conditionalFormatting sqref="BB274:BB275">
    <cfRule type="cellIs" dxfId="15263" priority="6317" operator="lessThan">
      <formula>0</formula>
    </cfRule>
    <cfRule type="cellIs" dxfId="15262" priority="6318" operator="lessThan">
      <formula>-105575</formula>
    </cfRule>
  </conditionalFormatting>
  <conditionalFormatting sqref="BB274:BB275">
    <cfRule type="cellIs" dxfId="15261" priority="6315" operator="lessThan">
      <formula>0</formula>
    </cfRule>
    <cfRule type="cellIs" dxfId="15260" priority="6316" operator="lessThan">
      <formula>-105575</formula>
    </cfRule>
  </conditionalFormatting>
  <conditionalFormatting sqref="BB274:BB275">
    <cfRule type="cellIs" dxfId="15259" priority="6313" operator="lessThan">
      <formula>0</formula>
    </cfRule>
    <cfRule type="cellIs" dxfId="15258" priority="6314" operator="lessThan">
      <formula>-105575</formula>
    </cfRule>
  </conditionalFormatting>
  <conditionalFormatting sqref="BB274:BB275">
    <cfRule type="cellIs" dxfId="15257" priority="6311" operator="lessThan">
      <formula>0</formula>
    </cfRule>
    <cfRule type="cellIs" dxfId="15256" priority="6312" operator="lessThan">
      <formula>-105575</formula>
    </cfRule>
  </conditionalFormatting>
  <conditionalFormatting sqref="BB274:BB275">
    <cfRule type="cellIs" dxfId="15255" priority="6309" operator="lessThan">
      <formula>0</formula>
    </cfRule>
    <cfRule type="cellIs" dxfId="15254" priority="6310" operator="lessThan">
      <formula>-105575</formula>
    </cfRule>
  </conditionalFormatting>
  <conditionalFormatting sqref="BB274:BB275">
    <cfRule type="cellIs" dxfId="15253" priority="6307" operator="lessThan">
      <formula>0</formula>
    </cfRule>
    <cfRule type="cellIs" dxfId="15252" priority="6308" operator="lessThan">
      <formula>-105575</formula>
    </cfRule>
  </conditionalFormatting>
  <conditionalFormatting sqref="BB278:BB282">
    <cfRule type="cellIs" dxfId="15251" priority="6305" operator="lessThan">
      <formula>0</formula>
    </cfRule>
    <cfRule type="cellIs" dxfId="15250" priority="6306" operator="lessThan">
      <formula>-105575</formula>
    </cfRule>
  </conditionalFormatting>
  <conditionalFormatting sqref="BB278:BB282">
    <cfRule type="cellIs" dxfId="15249" priority="6303" operator="lessThan">
      <formula>0</formula>
    </cfRule>
    <cfRule type="cellIs" dxfId="15248" priority="6304" operator="lessThan">
      <formula>-105575</formula>
    </cfRule>
  </conditionalFormatting>
  <conditionalFormatting sqref="BB278:BB282">
    <cfRule type="cellIs" dxfId="15247" priority="6301" operator="lessThan">
      <formula>0</formula>
    </cfRule>
    <cfRule type="cellIs" dxfId="15246" priority="6302" operator="lessThan">
      <formula>-105575</formula>
    </cfRule>
  </conditionalFormatting>
  <conditionalFormatting sqref="BB278:BB282">
    <cfRule type="cellIs" dxfId="15245" priority="6299" operator="lessThan">
      <formula>0</formula>
    </cfRule>
    <cfRule type="cellIs" dxfId="15244" priority="6300" operator="lessThan">
      <formula>-105575</formula>
    </cfRule>
  </conditionalFormatting>
  <conditionalFormatting sqref="BB278:BB282">
    <cfRule type="cellIs" dxfId="15243" priority="6297" operator="lessThan">
      <formula>0</formula>
    </cfRule>
    <cfRule type="cellIs" dxfId="15242" priority="6298" operator="lessThan">
      <formula>-105575</formula>
    </cfRule>
  </conditionalFormatting>
  <conditionalFormatting sqref="BB278:BB282">
    <cfRule type="cellIs" dxfId="15241" priority="6295" operator="lessThan">
      <formula>0</formula>
    </cfRule>
    <cfRule type="cellIs" dxfId="15240" priority="6296" operator="lessThan">
      <formula>-105575</formula>
    </cfRule>
  </conditionalFormatting>
  <conditionalFormatting sqref="BB278:BB282">
    <cfRule type="cellIs" dxfId="15239" priority="6293" operator="lessThan">
      <formula>0</formula>
    </cfRule>
    <cfRule type="cellIs" dxfId="15238" priority="6294" operator="lessThan">
      <formula>-105575</formula>
    </cfRule>
  </conditionalFormatting>
  <conditionalFormatting sqref="BB278:BB282">
    <cfRule type="cellIs" dxfId="15237" priority="6291" operator="lessThan">
      <formula>0</formula>
    </cfRule>
    <cfRule type="cellIs" dxfId="15236" priority="6292" operator="lessThan">
      <formula>-105575</formula>
    </cfRule>
  </conditionalFormatting>
  <conditionalFormatting sqref="BB278:BB282">
    <cfRule type="cellIs" dxfId="15235" priority="6289" operator="lessThan">
      <formula>0</formula>
    </cfRule>
    <cfRule type="cellIs" dxfId="15234" priority="6290" operator="lessThan">
      <formula>-105575</formula>
    </cfRule>
  </conditionalFormatting>
  <conditionalFormatting sqref="BB285:BB288">
    <cfRule type="cellIs" dxfId="15233" priority="6287" operator="lessThan">
      <formula>0</formula>
    </cfRule>
    <cfRule type="cellIs" dxfId="15232" priority="6288" operator="lessThan">
      <formula>-105575</formula>
    </cfRule>
  </conditionalFormatting>
  <conditionalFormatting sqref="BB285:BB288">
    <cfRule type="cellIs" dxfId="15231" priority="6285" operator="lessThan">
      <formula>0</formula>
    </cfRule>
    <cfRule type="cellIs" dxfId="15230" priority="6286" operator="lessThan">
      <formula>-105575</formula>
    </cfRule>
  </conditionalFormatting>
  <conditionalFormatting sqref="BB285:BB288">
    <cfRule type="cellIs" dxfId="15229" priority="6283" operator="lessThan">
      <formula>0</formula>
    </cfRule>
    <cfRule type="cellIs" dxfId="15228" priority="6284" operator="lessThan">
      <formula>-105575</formula>
    </cfRule>
  </conditionalFormatting>
  <conditionalFormatting sqref="BB285:BB288">
    <cfRule type="cellIs" dxfId="15227" priority="6281" operator="lessThan">
      <formula>0</formula>
    </cfRule>
    <cfRule type="cellIs" dxfId="15226" priority="6282" operator="lessThan">
      <formula>-105575</formula>
    </cfRule>
  </conditionalFormatting>
  <conditionalFormatting sqref="BB285:BB288">
    <cfRule type="cellIs" dxfId="15225" priority="6279" operator="lessThan">
      <formula>0</formula>
    </cfRule>
    <cfRule type="cellIs" dxfId="15224" priority="6280" operator="lessThan">
      <formula>-105575</formula>
    </cfRule>
  </conditionalFormatting>
  <conditionalFormatting sqref="BB285:BB288">
    <cfRule type="cellIs" dxfId="15223" priority="6277" operator="lessThan">
      <formula>0</formula>
    </cfRule>
    <cfRule type="cellIs" dxfId="15222" priority="6278" operator="lessThan">
      <formula>-105575</formula>
    </cfRule>
  </conditionalFormatting>
  <conditionalFormatting sqref="BB285:BB288">
    <cfRule type="cellIs" dxfId="15221" priority="6275" operator="lessThan">
      <formula>0</formula>
    </cfRule>
    <cfRule type="cellIs" dxfId="15220" priority="6276" operator="lessThan">
      <formula>-105575</formula>
    </cfRule>
  </conditionalFormatting>
  <conditionalFormatting sqref="BB285:BB288">
    <cfRule type="cellIs" dxfId="15219" priority="6273" operator="lessThan">
      <formula>0</formula>
    </cfRule>
    <cfRule type="cellIs" dxfId="15218" priority="6274" operator="lessThan">
      <formula>-105575</formula>
    </cfRule>
  </conditionalFormatting>
  <conditionalFormatting sqref="BB285:BB288">
    <cfRule type="cellIs" dxfId="15217" priority="6271" operator="lessThan">
      <formula>0</formula>
    </cfRule>
    <cfRule type="cellIs" dxfId="15216" priority="6272" operator="lessThan">
      <formula>-105575</formula>
    </cfRule>
  </conditionalFormatting>
  <conditionalFormatting sqref="BB203 BB220:BB221 BB235:BB243 BB231:BB233 BB212:BB213 BB225:BB226">
    <cfRule type="cellIs" dxfId="15215" priority="6269" operator="lessThan">
      <formula>0</formula>
    </cfRule>
    <cfRule type="cellIs" dxfId="15214" priority="6270" operator="lessThan">
      <formula>-105575</formula>
    </cfRule>
  </conditionalFormatting>
  <conditionalFormatting sqref="BB220 BB212:BB213 BB235:BB238 BB240:BB243 BB225:BB226 BB231:BB233">
    <cfRule type="cellIs" dxfId="15213" priority="6267" operator="lessThan">
      <formula>0</formula>
    </cfRule>
    <cfRule type="cellIs" dxfId="15212" priority="6268" operator="lessThan">
      <formula>-105575</formula>
    </cfRule>
  </conditionalFormatting>
  <conditionalFormatting sqref="BB220:BB221 BB243 BB226 BB231:BB236 BB238:BB241 BB203 BB213">
    <cfRule type="cellIs" dxfId="15211" priority="6265" operator="lessThan">
      <formula>0</formula>
    </cfRule>
    <cfRule type="cellIs" dxfId="15210" priority="6266" operator="lessThan">
      <formula>-105575</formula>
    </cfRule>
  </conditionalFormatting>
  <conditionalFormatting sqref="BB235:BB243 BB231:BB233 BB220 BB212:BB213 BB225:BB226">
    <cfRule type="cellIs" dxfId="15209" priority="6263" operator="lessThan">
      <formula>0</formula>
    </cfRule>
    <cfRule type="cellIs" dxfId="15208" priority="6264" operator="lessThan">
      <formula>-105575</formula>
    </cfRule>
  </conditionalFormatting>
  <conditionalFormatting sqref="BB220:BB221 BB237:BB243 BB203 BB231:BB235 BB212:BB213 BB225:BB226">
    <cfRule type="cellIs" dxfId="15207" priority="6261" operator="lessThan">
      <formula>0</formula>
    </cfRule>
    <cfRule type="cellIs" dxfId="15206" priority="6262" operator="lessThan">
      <formula>-105575</formula>
    </cfRule>
  </conditionalFormatting>
  <conditionalFormatting sqref="BB220:BB221 BB237:BB240 BB242:BB243 BB225:BB226 BB231:BB235">
    <cfRule type="cellIs" dxfId="15205" priority="6259" operator="lessThan">
      <formula>0</formula>
    </cfRule>
    <cfRule type="cellIs" dxfId="15204" priority="6260" operator="lessThan">
      <formula>-105575</formula>
    </cfRule>
  </conditionalFormatting>
  <conditionalFormatting sqref="BB212 BB231 BB233:BB238 BB240:BB243 BB225">
    <cfRule type="cellIs" dxfId="15203" priority="6257" operator="lessThan">
      <formula>0</formula>
    </cfRule>
    <cfRule type="cellIs" dxfId="15202" priority="6258" operator="lessThan">
      <formula>-105575</formula>
    </cfRule>
  </conditionalFormatting>
  <conditionalFormatting sqref="BB237:BB243 BB231:BB235 BB220:BB221 BB225:BB226">
    <cfRule type="cellIs" dxfId="15201" priority="6255" operator="lessThan">
      <formula>0</formula>
    </cfRule>
    <cfRule type="cellIs" dxfId="15200" priority="6256" operator="lessThan">
      <formula>-105575</formula>
    </cfRule>
  </conditionalFormatting>
  <conditionalFormatting sqref="BB233:BB237 BB231 BB239:BB243">
    <cfRule type="cellIs" dxfId="15199" priority="6253" operator="lessThan">
      <formula>0</formula>
    </cfRule>
    <cfRule type="cellIs" dxfId="15198" priority="6254" operator="lessThan">
      <formula>-105575</formula>
    </cfRule>
  </conditionalFormatting>
  <conditionalFormatting sqref="BB233:BB237 BB231 BB239:BB243">
    <cfRule type="cellIs" dxfId="15197" priority="6251" operator="lessThan">
      <formula>0</formula>
    </cfRule>
    <cfRule type="cellIs" dxfId="15196" priority="6252" operator="lessThan">
      <formula>-105575</formula>
    </cfRule>
  </conditionalFormatting>
  <conditionalFormatting sqref="BB119:BB128 BB106:BB117 BB101:BB104 BB80:BB98">
    <cfRule type="cellIs" dxfId="15195" priority="6249" operator="lessThan">
      <formula>0</formula>
    </cfRule>
    <cfRule type="cellIs" dxfId="15194" priority="6250" operator="lessThan">
      <formula>-105575</formula>
    </cfRule>
  </conditionalFormatting>
  <conditionalFormatting sqref="BB130 BB132 BB134">
    <cfRule type="cellIs" dxfId="15193" priority="6247" operator="lessThan">
      <formula>0</formula>
    </cfRule>
    <cfRule type="cellIs" dxfId="15192" priority="6248" operator="lessThan">
      <formula>-105575</formula>
    </cfRule>
  </conditionalFormatting>
  <conditionalFormatting sqref="BB130 BB132 BB134">
    <cfRule type="cellIs" dxfId="15191" priority="6245" operator="lessThan">
      <formula>0</formula>
    </cfRule>
    <cfRule type="cellIs" dxfId="15190" priority="6246" operator="lessThan">
      <formula>-105575</formula>
    </cfRule>
  </conditionalFormatting>
  <conditionalFormatting sqref="BB129 BB131 BB133 BB135">
    <cfRule type="cellIs" dxfId="15189" priority="6243" operator="lessThan">
      <formula>0</formula>
    </cfRule>
    <cfRule type="cellIs" dxfId="15188" priority="6244" operator="lessThan">
      <formula>-105575</formula>
    </cfRule>
  </conditionalFormatting>
  <conditionalFormatting sqref="BB140 BB145 BB142:BB143 BB137:BB138">
    <cfRule type="cellIs" dxfId="15187" priority="6241" operator="lessThan">
      <formula>0</formula>
    </cfRule>
    <cfRule type="cellIs" dxfId="15186" priority="6242" operator="lessThan">
      <formula>-105575</formula>
    </cfRule>
  </conditionalFormatting>
  <conditionalFormatting sqref="BB149">
    <cfRule type="cellIs" dxfId="15185" priority="6239" operator="lessThan">
      <formula>0</formula>
    </cfRule>
    <cfRule type="cellIs" dxfId="15184" priority="6240" operator="lessThan">
      <formula>-105575</formula>
    </cfRule>
  </conditionalFormatting>
  <conditionalFormatting sqref="BB129:BB138 BB140:BB149">
    <cfRule type="cellIs" dxfId="15183" priority="6237" operator="lessThan">
      <formula>0</formula>
    </cfRule>
    <cfRule type="cellIs" dxfId="15182" priority="6238" operator="lessThan">
      <formula>-105575</formula>
    </cfRule>
  </conditionalFormatting>
  <conditionalFormatting sqref="BB94:BB98 BB86:BB87 BB89:BB91 BB141:BB149 BB124:BB133 BB107:BB110 BB112:BB117 BB119:BB122 BB135:BB138 BB101:BB104 BB80:BB84">
    <cfRule type="cellIs" dxfId="15181" priority="6235" operator="lessThan">
      <formula>0</formula>
    </cfRule>
    <cfRule type="cellIs" dxfId="15180" priority="6236" operator="lessThan">
      <formula>-105575</formula>
    </cfRule>
  </conditionalFormatting>
  <conditionalFormatting sqref="BB129 BB131 BB133 BB135">
    <cfRule type="cellIs" dxfId="15179" priority="6233" operator="lessThan">
      <formula>0</formula>
    </cfRule>
    <cfRule type="cellIs" dxfId="15178" priority="6234" operator="lessThan">
      <formula>-105575</formula>
    </cfRule>
  </conditionalFormatting>
  <conditionalFormatting sqref="BB146 BB144 BB141">
    <cfRule type="cellIs" dxfId="15177" priority="6231" operator="lessThan">
      <formula>0</formula>
    </cfRule>
    <cfRule type="cellIs" dxfId="15176" priority="6232" operator="lessThan">
      <formula>-105575</formula>
    </cfRule>
  </conditionalFormatting>
  <conditionalFormatting sqref="BB146 BB144 BB141">
    <cfRule type="cellIs" dxfId="15175" priority="6229" operator="lessThan">
      <formula>0</formula>
    </cfRule>
    <cfRule type="cellIs" dxfId="15174" priority="6230" operator="lessThan">
      <formula>-105575</formula>
    </cfRule>
  </conditionalFormatting>
  <conditionalFormatting sqref="BB140 BB145 BB142:BB143 BB137:BB138">
    <cfRule type="cellIs" dxfId="15173" priority="6227" operator="lessThan">
      <formula>0</formula>
    </cfRule>
    <cfRule type="cellIs" dxfId="15172" priority="6228" operator="lessThan">
      <formula>-105575</formula>
    </cfRule>
  </conditionalFormatting>
  <conditionalFormatting sqref="BB149">
    <cfRule type="cellIs" dxfId="15171" priority="6225" operator="lessThan">
      <formula>0</formula>
    </cfRule>
    <cfRule type="cellIs" dxfId="15170" priority="6226" operator="lessThan">
      <formula>-105575</formula>
    </cfRule>
  </conditionalFormatting>
  <conditionalFormatting sqref="BB94:BB98 BB86:BB87 BB89:BB91 BB141:BB149 BB124:BB133 BB107:BB110 BB112:BB117 BB119:BB122 BB135:BB138 BB101:BB104 BB80:BB84">
    <cfRule type="cellIs" dxfId="15169" priority="6223" operator="lessThan">
      <formula>0</formula>
    </cfRule>
    <cfRule type="cellIs" dxfId="15168" priority="622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167" priority="6221" operator="lessThan">
      <formula>0</formula>
    </cfRule>
    <cfRule type="cellIs" dxfId="15166" priority="6222" operator="lessThan">
      <formula>-105575</formula>
    </cfRule>
  </conditionalFormatting>
  <conditionalFormatting sqref="BB41">
    <cfRule type="cellIs" dxfId="15165" priority="6219" operator="lessThan">
      <formula>0</formula>
    </cfRule>
    <cfRule type="cellIs" dxfId="15164" priority="6220" operator="lessThan">
      <formula>-105575</formula>
    </cfRule>
  </conditionalFormatting>
  <conditionalFormatting sqref="BB152:BB155">
    <cfRule type="cellIs" dxfId="15163" priority="6217" operator="lessThan">
      <formula>0</formula>
    </cfRule>
    <cfRule type="cellIs" dxfId="15162" priority="6218" operator="lessThan">
      <formula>-105575</formula>
    </cfRule>
  </conditionalFormatting>
  <conditionalFormatting sqref="BB152:BB155">
    <cfRule type="cellIs" dxfId="15161" priority="6215" operator="lessThan">
      <formula>0</formula>
    </cfRule>
    <cfRule type="cellIs" dxfId="15160" priority="6216" operator="lessThan">
      <formula>-105575</formula>
    </cfRule>
  </conditionalFormatting>
  <conditionalFormatting sqref="BB152:BB155">
    <cfRule type="cellIs" dxfId="15159" priority="6213" operator="lessThan">
      <formula>0</formula>
    </cfRule>
    <cfRule type="cellIs" dxfId="15158" priority="6214" operator="lessThan">
      <formula>-105575</formula>
    </cfRule>
  </conditionalFormatting>
  <conditionalFormatting sqref="BB157:BB158">
    <cfRule type="cellIs" dxfId="15157" priority="6211" operator="lessThan">
      <formula>0</formula>
    </cfRule>
    <cfRule type="cellIs" dxfId="15156" priority="6212" operator="lessThan">
      <formula>-105575</formula>
    </cfRule>
  </conditionalFormatting>
  <conditionalFormatting sqref="BB157:BB158">
    <cfRule type="cellIs" dxfId="15155" priority="6209" operator="lessThan">
      <formula>0</formula>
    </cfRule>
    <cfRule type="cellIs" dxfId="15154" priority="6210" operator="lessThan">
      <formula>-105575</formula>
    </cfRule>
  </conditionalFormatting>
  <conditionalFormatting sqref="BB157:BB158">
    <cfRule type="cellIs" dxfId="15153" priority="6207" operator="lessThan">
      <formula>0</formula>
    </cfRule>
    <cfRule type="cellIs" dxfId="15152" priority="6208" operator="lessThan">
      <formula>-105575</formula>
    </cfRule>
  </conditionalFormatting>
  <conditionalFormatting sqref="BB160:BB161">
    <cfRule type="cellIs" dxfId="15151" priority="6205" operator="lessThan">
      <formula>0</formula>
    </cfRule>
    <cfRule type="cellIs" dxfId="15150" priority="6206" operator="lessThan">
      <formula>-105575</formula>
    </cfRule>
  </conditionalFormatting>
  <conditionalFormatting sqref="BB160:BB161">
    <cfRule type="cellIs" dxfId="15149" priority="6203" operator="lessThan">
      <formula>0</formula>
    </cfRule>
    <cfRule type="cellIs" dxfId="15148" priority="6204" operator="lessThan">
      <formula>-105575</formula>
    </cfRule>
  </conditionalFormatting>
  <conditionalFormatting sqref="BB160:BB161">
    <cfRule type="cellIs" dxfId="15147" priority="6201" operator="lessThan">
      <formula>0</formula>
    </cfRule>
    <cfRule type="cellIs" dxfId="15146" priority="6202" operator="lessThan">
      <formula>-105575</formula>
    </cfRule>
  </conditionalFormatting>
  <conditionalFormatting sqref="BB164:BB167">
    <cfRule type="cellIs" dxfId="15145" priority="6199" operator="lessThan">
      <formula>0</formula>
    </cfRule>
    <cfRule type="cellIs" dxfId="15144" priority="6200" operator="lessThan">
      <formula>-105575</formula>
    </cfRule>
  </conditionalFormatting>
  <conditionalFormatting sqref="BB164:BB167">
    <cfRule type="cellIs" dxfId="15143" priority="6197" operator="lessThan">
      <formula>0</formula>
    </cfRule>
    <cfRule type="cellIs" dxfId="15142" priority="6198" operator="lessThan">
      <formula>-105575</formula>
    </cfRule>
  </conditionalFormatting>
  <conditionalFormatting sqref="BB164:BB167">
    <cfRule type="cellIs" dxfId="15141" priority="6195" operator="lessThan">
      <formula>0</formula>
    </cfRule>
    <cfRule type="cellIs" dxfId="15140" priority="6196" operator="lessThan">
      <formula>-105575</formula>
    </cfRule>
  </conditionalFormatting>
  <conditionalFormatting sqref="BB169:BB177">
    <cfRule type="cellIs" dxfId="15139" priority="6193" operator="lessThan">
      <formula>0</formula>
    </cfRule>
    <cfRule type="cellIs" dxfId="15138" priority="6194" operator="lessThan">
      <formula>-105575</formula>
    </cfRule>
  </conditionalFormatting>
  <conditionalFormatting sqref="BB169:BB177">
    <cfRule type="cellIs" dxfId="15137" priority="6191" operator="lessThan">
      <formula>0</formula>
    </cfRule>
    <cfRule type="cellIs" dxfId="15136" priority="6192" operator="lessThan">
      <formula>-105575</formula>
    </cfRule>
  </conditionalFormatting>
  <conditionalFormatting sqref="BB169:BB177">
    <cfRule type="cellIs" dxfId="15135" priority="6189" operator="lessThan">
      <formula>0</formula>
    </cfRule>
    <cfRule type="cellIs" dxfId="15134" priority="6190" operator="lessThan">
      <formula>-105575</formula>
    </cfRule>
  </conditionalFormatting>
  <conditionalFormatting sqref="BB179:BB180">
    <cfRule type="cellIs" dxfId="15133" priority="6187" operator="lessThan">
      <formula>0</formula>
    </cfRule>
    <cfRule type="cellIs" dxfId="15132" priority="6188" operator="lessThan">
      <formula>-105575</formula>
    </cfRule>
  </conditionalFormatting>
  <conditionalFormatting sqref="BB179:BB180">
    <cfRule type="cellIs" dxfId="15131" priority="6185" operator="lessThan">
      <formula>0</formula>
    </cfRule>
    <cfRule type="cellIs" dxfId="15130" priority="6186" operator="lessThan">
      <formula>-105575</formula>
    </cfRule>
  </conditionalFormatting>
  <conditionalFormatting sqref="BB179:BB180">
    <cfRule type="cellIs" dxfId="15129" priority="6183" operator="lessThan">
      <formula>0</formula>
    </cfRule>
    <cfRule type="cellIs" dxfId="15128" priority="6184" operator="lessThan">
      <formula>-105575</formula>
    </cfRule>
  </conditionalFormatting>
  <conditionalFormatting sqref="BB183:BB189">
    <cfRule type="cellIs" dxfId="15127" priority="6181" operator="lessThan">
      <formula>0</formula>
    </cfRule>
    <cfRule type="cellIs" dxfId="15126" priority="6182" operator="lessThan">
      <formula>-105575</formula>
    </cfRule>
  </conditionalFormatting>
  <conditionalFormatting sqref="BB183:BB189">
    <cfRule type="cellIs" dxfId="15125" priority="6179" operator="lessThan">
      <formula>0</formula>
    </cfRule>
    <cfRule type="cellIs" dxfId="15124" priority="6180" operator="lessThan">
      <formula>-105575</formula>
    </cfRule>
  </conditionalFormatting>
  <conditionalFormatting sqref="BB183:BB189">
    <cfRule type="cellIs" dxfId="15123" priority="6177" operator="lessThan">
      <formula>0</formula>
    </cfRule>
    <cfRule type="cellIs" dxfId="15122" priority="6178" operator="lessThan">
      <formula>-105575</formula>
    </cfRule>
  </conditionalFormatting>
  <conditionalFormatting sqref="BB191:BB192">
    <cfRule type="cellIs" dxfId="15121" priority="6175" operator="lessThan">
      <formula>0</formula>
    </cfRule>
    <cfRule type="cellIs" dxfId="15120" priority="6176" operator="lessThan">
      <formula>-105575</formula>
    </cfRule>
  </conditionalFormatting>
  <conditionalFormatting sqref="BB191:BB192">
    <cfRule type="cellIs" dxfId="15119" priority="6173" operator="lessThan">
      <formula>0</formula>
    </cfRule>
    <cfRule type="cellIs" dxfId="15118" priority="6174" operator="lessThan">
      <formula>-105575</formula>
    </cfRule>
  </conditionalFormatting>
  <conditionalFormatting sqref="BB191:BB192">
    <cfRule type="cellIs" dxfId="15117" priority="6171" operator="lessThan">
      <formula>0</formula>
    </cfRule>
    <cfRule type="cellIs" dxfId="15116" priority="6172" operator="lessThan">
      <formula>-105575</formula>
    </cfRule>
  </conditionalFormatting>
  <conditionalFormatting sqref="BB194:BB195">
    <cfRule type="cellIs" dxfId="15115" priority="6169" operator="lessThan">
      <formula>0</formula>
    </cfRule>
    <cfRule type="cellIs" dxfId="15114" priority="6170" operator="lessThan">
      <formula>-105575</formula>
    </cfRule>
  </conditionalFormatting>
  <conditionalFormatting sqref="BB194:BB195">
    <cfRule type="cellIs" dxfId="15113" priority="6167" operator="lessThan">
      <formula>0</formula>
    </cfRule>
    <cfRule type="cellIs" dxfId="15112" priority="6168" operator="lessThan">
      <formula>-105575</formula>
    </cfRule>
  </conditionalFormatting>
  <conditionalFormatting sqref="BB194:BB195">
    <cfRule type="cellIs" dxfId="15111" priority="6165" operator="lessThan">
      <formula>0</formula>
    </cfRule>
    <cfRule type="cellIs" dxfId="15110" priority="6166" operator="lessThan">
      <formula>-105575</formula>
    </cfRule>
  </conditionalFormatting>
  <conditionalFormatting sqref="BB199:BB202">
    <cfRule type="cellIs" dxfId="15109" priority="6163" operator="lessThan">
      <formula>0</formula>
    </cfRule>
    <cfRule type="cellIs" dxfId="15108" priority="6164" operator="lessThan">
      <formula>-105575</formula>
    </cfRule>
  </conditionalFormatting>
  <conditionalFormatting sqref="BB199:BB202">
    <cfRule type="cellIs" dxfId="15107" priority="6161" operator="lessThan">
      <formula>0</formula>
    </cfRule>
    <cfRule type="cellIs" dxfId="15106" priority="6162" operator="lessThan">
      <formula>-105575</formula>
    </cfRule>
  </conditionalFormatting>
  <conditionalFormatting sqref="BB199:BB202">
    <cfRule type="cellIs" dxfId="15105" priority="6159" operator="lessThan">
      <formula>0</formula>
    </cfRule>
    <cfRule type="cellIs" dxfId="15104" priority="6160" operator="lessThan">
      <formula>-105575</formula>
    </cfRule>
  </conditionalFormatting>
  <conditionalFormatting sqref="BB204:BB208">
    <cfRule type="cellIs" dxfId="15103" priority="6157" operator="lessThan">
      <formula>0</formula>
    </cfRule>
    <cfRule type="cellIs" dxfId="15102" priority="6158" operator="lessThan">
      <formula>-105575</formula>
    </cfRule>
  </conditionalFormatting>
  <conditionalFormatting sqref="BB204:BB208">
    <cfRule type="cellIs" dxfId="15101" priority="6155" operator="lessThan">
      <formula>0</formula>
    </cfRule>
    <cfRule type="cellIs" dxfId="15100" priority="6156" operator="lessThan">
      <formula>-105575</formula>
    </cfRule>
  </conditionalFormatting>
  <conditionalFormatting sqref="BB204:BB208">
    <cfRule type="cellIs" dxfId="15099" priority="6153" operator="lessThan">
      <formula>0</formula>
    </cfRule>
    <cfRule type="cellIs" dxfId="15098" priority="6154" operator="lessThan">
      <formula>-105575</formula>
    </cfRule>
  </conditionalFormatting>
  <conditionalFormatting sqref="BB210:BB211">
    <cfRule type="cellIs" dxfId="15097" priority="6151" operator="lessThan">
      <formula>0</formula>
    </cfRule>
    <cfRule type="cellIs" dxfId="15096" priority="6152" operator="lessThan">
      <formula>-105575</formula>
    </cfRule>
  </conditionalFormatting>
  <conditionalFormatting sqref="BB210:BB211">
    <cfRule type="cellIs" dxfId="15095" priority="6149" operator="lessThan">
      <formula>0</formula>
    </cfRule>
    <cfRule type="cellIs" dxfId="15094" priority="6150" operator="lessThan">
      <formula>-105575</formula>
    </cfRule>
  </conditionalFormatting>
  <conditionalFormatting sqref="BB210:BB211">
    <cfRule type="cellIs" dxfId="15093" priority="6147" operator="lessThan">
      <formula>0</formula>
    </cfRule>
    <cfRule type="cellIs" dxfId="15092" priority="6148" operator="lessThan">
      <formula>-105575</formula>
    </cfRule>
  </conditionalFormatting>
  <conditionalFormatting sqref="BB214:BB219">
    <cfRule type="cellIs" dxfId="15091" priority="6145" operator="lessThan">
      <formula>0</formula>
    </cfRule>
    <cfRule type="cellIs" dxfId="15090" priority="6146" operator="lessThan">
      <formula>-105575</formula>
    </cfRule>
  </conditionalFormatting>
  <conditionalFormatting sqref="BB214:BB219">
    <cfRule type="cellIs" dxfId="15089" priority="6143" operator="lessThan">
      <formula>0</formula>
    </cfRule>
    <cfRule type="cellIs" dxfId="15088" priority="6144" operator="lessThan">
      <formula>-105575</formula>
    </cfRule>
  </conditionalFormatting>
  <conditionalFormatting sqref="BB214:BB219">
    <cfRule type="cellIs" dxfId="15087" priority="6141" operator="lessThan">
      <formula>0</formula>
    </cfRule>
    <cfRule type="cellIs" dxfId="15086" priority="6142" operator="lessThan">
      <formula>-105575</formula>
    </cfRule>
  </conditionalFormatting>
  <conditionalFormatting sqref="BB222:BB224">
    <cfRule type="cellIs" dxfId="15085" priority="6139" operator="lessThan">
      <formula>0</formula>
    </cfRule>
    <cfRule type="cellIs" dxfId="15084" priority="6140" operator="lessThan">
      <formula>-105575</formula>
    </cfRule>
  </conditionalFormatting>
  <conditionalFormatting sqref="BB222:BB224">
    <cfRule type="cellIs" dxfId="15083" priority="6137" operator="lessThan">
      <formula>0</formula>
    </cfRule>
    <cfRule type="cellIs" dxfId="15082" priority="6138" operator="lessThan">
      <formula>-105575</formula>
    </cfRule>
  </conditionalFormatting>
  <conditionalFormatting sqref="BB222:BB224">
    <cfRule type="cellIs" dxfId="15081" priority="6135" operator="lessThan">
      <formula>0</formula>
    </cfRule>
    <cfRule type="cellIs" dxfId="15080" priority="6136" operator="lessThan">
      <formula>-105575</formula>
    </cfRule>
  </conditionalFormatting>
  <conditionalFormatting sqref="BB227:BB230">
    <cfRule type="cellIs" dxfId="15079" priority="6133" operator="lessThan">
      <formula>0</formula>
    </cfRule>
    <cfRule type="cellIs" dxfId="15078" priority="6134" operator="lessThan">
      <formula>-105575</formula>
    </cfRule>
  </conditionalFormatting>
  <conditionalFormatting sqref="BB227:BB230">
    <cfRule type="cellIs" dxfId="15077" priority="6131" operator="lessThan">
      <formula>0</formula>
    </cfRule>
    <cfRule type="cellIs" dxfId="15076" priority="6132" operator="lessThan">
      <formula>-105575</formula>
    </cfRule>
  </conditionalFormatting>
  <conditionalFormatting sqref="BB227:BB230">
    <cfRule type="cellIs" dxfId="15075" priority="6129" operator="lessThan">
      <formula>0</formula>
    </cfRule>
    <cfRule type="cellIs" dxfId="15074" priority="6130" operator="lessThan">
      <formula>-105575</formula>
    </cfRule>
  </conditionalFormatting>
  <conditionalFormatting sqref="BB203 BB220:BB221 BB235:BB243 BB231:BB233 BB212:BB213 BB225:BB226">
    <cfRule type="cellIs" dxfId="15073" priority="6127" operator="lessThan">
      <formula>0</formula>
    </cfRule>
    <cfRule type="cellIs" dxfId="15072" priority="6128" operator="lessThan">
      <formula>-105575</formula>
    </cfRule>
  </conditionalFormatting>
  <conditionalFormatting sqref="BB220 BB212:BB213 BB235:BB238 BB240:BB243 BB225:BB226 BB231:BB233">
    <cfRule type="cellIs" dxfId="15071" priority="6125" operator="lessThan">
      <formula>0</formula>
    </cfRule>
    <cfRule type="cellIs" dxfId="15070" priority="6126" operator="lessThan">
      <formula>-105575</formula>
    </cfRule>
  </conditionalFormatting>
  <conditionalFormatting sqref="BB220:BB221 BB243 BB226 BB231:BB236 BB238:BB241 BB203 BB213">
    <cfRule type="cellIs" dxfId="15069" priority="6123" operator="lessThan">
      <formula>0</formula>
    </cfRule>
    <cfRule type="cellIs" dxfId="15068" priority="6124" operator="lessThan">
      <formula>-105575</formula>
    </cfRule>
  </conditionalFormatting>
  <conditionalFormatting sqref="BB235:BB243 BB231:BB233 BB220 BB212:BB213 BB225:BB226">
    <cfRule type="cellIs" dxfId="15067" priority="6121" operator="lessThan">
      <formula>0</formula>
    </cfRule>
    <cfRule type="cellIs" dxfId="15066" priority="6122" operator="lessThan">
      <formula>-105575</formula>
    </cfRule>
  </conditionalFormatting>
  <conditionalFormatting sqref="BB220:BB221 BB237:BB243 BB203 BB231:BB235 BB212:BB213 BB225:BB226">
    <cfRule type="cellIs" dxfId="15065" priority="6119" operator="lessThan">
      <formula>0</formula>
    </cfRule>
    <cfRule type="cellIs" dxfId="15064" priority="6120" operator="lessThan">
      <formula>-105575</formula>
    </cfRule>
  </conditionalFormatting>
  <conditionalFormatting sqref="BB220:BB221 BB237:BB240 BB242:BB243 BB225:BB226 BB231:BB235">
    <cfRule type="cellIs" dxfId="15063" priority="6117" operator="lessThan">
      <formula>0</formula>
    </cfRule>
    <cfRule type="cellIs" dxfId="15062" priority="6118" operator="lessThan">
      <formula>-105575</formula>
    </cfRule>
  </conditionalFormatting>
  <conditionalFormatting sqref="BB212 BB231 BB233:BB238 BB240:BB243 BB225">
    <cfRule type="cellIs" dxfId="15061" priority="6115" operator="lessThan">
      <formula>0</formula>
    </cfRule>
    <cfRule type="cellIs" dxfId="15060" priority="6116" operator="lessThan">
      <formula>-105575</formula>
    </cfRule>
  </conditionalFormatting>
  <conditionalFormatting sqref="BB237:BB243 BB231:BB235 BB220:BB221 BB225:BB226">
    <cfRule type="cellIs" dxfId="15059" priority="6113" operator="lessThan">
      <formula>0</formula>
    </cfRule>
    <cfRule type="cellIs" dxfId="15058" priority="6114" operator="lessThan">
      <formula>-105575</formula>
    </cfRule>
  </conditionalFormatting>
  <conditionalFormatting sqref="BB233:BB237 BB231 BB239:BB243">
    <cfRule type="cellIs" dxfId="15057" priority="6111" operator="lessThan">
      <formula>0</formula>
    </cfRule>
    <cfRule type="cellIs" dxfId="15056" priority="6112" operator="lessThan">
      <formula>-105575</formula>
    </cfRule>
  </conditionalFormatting>
  <conditionalFormatting sqref="BB233:BB237 BB231 BB239:BB243">
    <cfRule type="cellIs" dxfId="15055" priority="6109" operator="lessThan">
      <formula>0</formula>
    </cfRule>
    <cfRule type="cellIs" dxfId="15054" priority="6110" operator="lessThan">
      <formula>-105575</formula>
    </cfRule>
  </conditionalFormatting>
  <conditionalFormatting sqref="BB119:BB128 BB106:BB117 BB101:BB104 BB80:BB98">
    <cfRule type="cellIs" dxfId="15053" priority="6107" operator="lessThan">
      <formula>0</formula>
    </cfRule>
    <cfRule type="cellIs" dxfId="15052" priority="6108" operator="lessThan">
      <formula>-105575</formula>
    </cfRule>
  </conditionalFormatting>
  <conditionalFormatting sqref="BB130 BB132 BB134">
    <cfRule type="cellIs" dxfId="15051" priority="6105" operator="lessThan">
      <formula>0</formula>
    </cfRule>
    <cfRule type="cellIs" dxfId="15050" priority="6106" operator="lessThan">
      <formula>-105575</formula>
    </cfRule>
  </conditionalFormatting>
  <conditionalFormatting sqref="BB130 BB132 BB134">
    <cfRule type="cellIs" dxfId="15049" priority="6103" operator="lessThan">
      <formula>0</formula>
    </cfRule>
    <cfRule type="cellIs" dxfId="15048" priority="6104" operator="lessThan">
      <formula>-105575</formula>
    </cfRule>
  </conditionalFormatting>
  <conditionalFormatting sqref="BB129 BB131 BB133 BB135">
    <cfRule type="cellIs" dxfId="15047" priority="6101" operator="lessThan">
      <formula>0</formula>
    </cfRule>
    <cfRule type="cellIs" dxfId="15046" priority="6102" operator="lessThan">
      <formula>-105575</formula>
    </cfRule>
  </conditionalFormatting>
  <conditionalFormatting sqref="BB140 BB145 BB142:BB143 BB137:BB138">
    <cfRule type="cellIs" dxfId="15045" priority="6099" operator="lessThan">
      <formula>0</formula>
    </cfRule>
    <cfRule type="cellIs" dxfId="15044" priority="6100" operator="lessThan">
      <formula>-105575</formula>
    </cfRule>
  </conditionalFormatting>
  <conditionalFormatting sqref="BB149">
    <cfRule type="cellIs" dxfId="15043" priority="6097" operator="lessThan">
      <formula>0</formula>
    </cfRule>
    <cfRule type="cellIs" dxfId="15042" priority="6098" operator="lessThan">
      <formula>-105575</formula>
    </cfRule>
  </conditionalFormatting>
  <conditionalFormatting sqref="BB129:BB138 BB140:BB149">
    <cfRule type="cellIs" dxfId="15041" priority="6095" operator="lessThan">
      <formula>0</formula>
    </cfRule>
    <cfRule type="cellIs" dxfId="15040" priority="6096" operator="lessThan">
      <formula>-105575</formula>
    </cfRule>
  </conditionalFormatting>
  <conditionalFormatting sqref="BB94:BB98 BB86:BB87 BB89:BB91 BB141:BB149 BB124:BB133 BB107:BB110 BB112:BB117 BB119:BB122 BB135:BB138 BB101:BB104 BB80:BB84">
    <cfRule type="cellIs" dxfId="15039" priority="6093" operator="lessThan">
      <formula>0</formula>
    </cfRule>
    <cfRule type="cellIs" dxfId="15038" priority="6094" operator="lessThan">
      <formula>-105575</formula>
    </cfRule>
  </conditionalFormatting>
  <conditionalFormatting sqref="BB129 BB131 BB133 BB135">
    <cfRule type="cellIs" dxfId="15037" priority="6091" operator="lessThan">
      <formula>0</formula>
    </cfRule>
    <cfRule type="cellIs" dxfId="15036" priority="6092" operator="lessThan">
      <formula>-105575</formula>
    </cfRule>
  </conditionalFormatting>
  <conditionalFormatting sqref="BB146 BB144 BB141">
    <cfRule type="cellIs" dxfId="15035" priority="6089" operator="lessThan">
      <formula>0</formula>
    </cfRule>
    <cfRule type="cellIs" dxfId="15034" priority="6090" operator="lessThan">
      <formula>-105575</formula>
    </cfRule>
  </conditionalFormatting>
  <conditionalFormatting sqref="BB146 BB144 BB141">
    <cfRule type="cellIs" dxfId="15033" priority="6087" operator="lessThan">
      <formula>0</formula>
    </cfRule>
    <cfRule type="cellIs" dxfId="15032" priority="6088" operator="lessThan">
      <formula>-105575</formula>
    </cfRule>
  </conditionalFormatting>
  <conditionalFormatting sqref="BB140 BB145 BB142:BB143 BB137:BB138">
    <cfRule type="cellIs" dxfId="15031" priority="6085" operator="lessThan">
      <formula>0</formula>
    </cfRule>
    <cfRule type="cellIs" dxfId="15030" priority="6086" operator="lessThan">
      <formula>-105575</formula>
    </cfRule>
  </conditionalFormatting>
  <conditionalFormatting sqref="BB149">
    <cfRule type="cellIs" dxfId="15029" priority="6083" operator="lessThan">
      <formula>0</formula>
    </cfRule>
    <cfRule type="cellIs" dxfId="15028" priority="6084" operator="lessThan">
      <formula>-105575</formula>
    </cfRule>
  </conditionalFormatting>
  <conditionalFormatting sqref="BB94:BB98 BB86:BB87 BB89:BB91 BB141:BB149 BB124:BB133 BB107:BB110 BB112:BB117 BB119:BB122 BB135:BB138 BB101:BB104 BB80:BB84">
    <cfRule type="cellIs" dxfId="15027" priority="6081" operator="lessThan">
      <formula>0</formula>
    </cfRule>
    <cfRule type="cellIs" dxfId="15026" priority="608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025" priority="6079" operator="lessThan">
      <formula>0</formula>
    </cfRule>
    <cfRule type="cellIs" dxfId="15024" priority="6080" operator="lessThan">
      <formula>-105575</formula>
    </cfRule>
  </conditionalFormatting>
  <conditionalFormatting sqref="BB41">
    <cfRule type="cellIs" dxfId="15023" priority="6077" operator="lessThan">
      <formula>0</formula>
    </cfRule>
    <cfRule type="cellIs" dxfId="15022" priority="6078" operator="lessThan">
      <formula>-105575</formula>
    </cfRule>
  </conditionalFormatting>
  <conditionalFormatting sqref="BB152:BB155">
    <cfRule type="cellIs" dxfId="15021" priority="6075" operator="lessThan">
      <formula>0</formula>
    </cfRule>
    <cfRule type="cellIs" dxfId="15020" priority="6076" operator="lessThan">
      <formula>-105575</formula>
    </cfRule>
  </conditionalFormatting>
  <conditionalFormatting sqref="BB152:BB155">
    <cfRule type="cellIs" dxfId="15019" priority="6073" operator="lessThan">
      <formula>0</formula>
    </cfRule>
    <cfRule type="cellIs" dxfId="15018" priority="6074" operator="lessThan">
      <formula>-105575</formula>
    </cfRule>
  </conditionalFormatting>
  <conditionalFormatting sqref="BB152:BB155">
    <cfRule type="cellIs" dxfId="15017" priority="6071" operator="lessThan">
      <formula>0</formula>
    </cfRule>
    <cfRule type="cellIs" dxfId="15016" priority="6072" operator="lessThan">
      <formula>-105575</formula>
    </cfRule>
  </conditionalFormatting>
  <conditionalFormatting sqref="BB157:BB158">
    <cfRule type="cellIs" dxfId="15015" priority="6069" operator="lessThan">
      <formula>0</formula>
    </cfRule>
    <cfRule type="cellIs" dxfId="15014" priority="6070" operator="lessThan">
      <formula>-105575</formula>
    </cfRule>
  </conditionalFormatting>
  <conditionalFormatting sqref="BB157:BB158">
    <cfRule type="cellIs" dxfId="15013" priority="6067" operator="lessThan">
      <formula>0</formula>
    </cfRule>
    <cfRule type="cellIs" dxfId="15012" priority="6068" operator="lessThan">
      <formula>-105575</formula>
    </cfRule>
  </conditionalFormatting>
  <conditionalFormatting sqref="BB157:BB158">
    <cfRule type="cellIs" dxfId="15011" priority="6065" operator="lessThan">
      <formula>0</formula>
    </cfRule>
    <cfRule type="cellIs" dxfId="15010" priority="6066" operator="lessThan">
      <formula>-105575</formula>
    </cfRule>
  </conditionalFormatting>
  <conditionalFormatting sqref="BB160:BB161">
    <cfRule type="cellIs" dxfId="15009" priority="6063" operator="lessThan">
      <formula>0</formula>
    </cfRule>
    <cfRule type="cellIs" dxfId="15008" priority="6064" operator="lessThan">
      <formula>-105575</formula>
    </cfRule>
  </conditionalFormatting>
  <conditionalFormatting sqref="BB160:BB161">
    <cfRule type="cellIs" dxfId="15007" priority="6061" operator="lessThan">
      <formula>0</formula>
    </cfRule>
    <cfRule type="cellIs" dxfId="15006" priority="6062" operator="lessThan">
      <formula>-105575</formula>
    </cfRule>
  </conditionalFormatting>
  <conditionalFormatting sqref="BB160:BB161">
    <cfRule type="cellIs" dxfId="15005" priority="6059" operator="lessThan">
      <formula>0</formula>
    </cfRule>
    <cfRule type="cellIs" dxfId="15004" priority="6060" operator="lessThan">
      <formula>-105575</formula>
    </cfRule>
  </conditionalFormatting>
  <conditionalFormatting sqref="BB164:BB167">
    <cfRule type="cellIs" dxfId="15003" priority="6057" operator="lessThan">
      <formula>0</formula>
    </cfRule>
    <cfRule type="cellIs" dxfId="15002" priority="6058" operator="lessThan">
      <formula>-105575</formula>
    </cfRule>
  </conditionalFormatting>
  <conditionalFormatting sqref="BB164:BB167">
    <cfRule type="cellIs" dxfId="15001" priority="6055" operator="lessThan">
      <formula>0</formula>
    </cfRule>
    <cfRule type="cellIs" dxfId="15000" priority="6056" operator="lessThan">
      <formula>-105575</formula>
    </cfRule>
  </conditionalFormatting>
  <conditionalFormatting sqref="BB164:BB167">
    <cfRule type="cellIs" dxfId="14999" priority="6053" operator="lessThan">
      <formula>0</formula>
    </cfRule>
    <cfRule type="cellIs" dxfId="14998" priority="6054" operator="lessThan">
      <formula>-105575</formula>
    </cfRule>
  </conditionalFormatting>
  <conditionalFormatting sqref="BB169:BB177">
    <cfRule type="cellIs" dxfId="14997" priority="6051" operator="lessThan">
      <formula>0</formula>
    </cfRule>
    <cfRule type="cellIs" dxfId="14996" priority="6052" operator="lessThan">
      <formula>-105575</formula>
    </cfRule>
  </conditionalFormatting>
  <conditionalFormatting sqref="BB169:BB177">
    <cfRule type="cellIs" dxfId="14995" priority="6049" operator="lessThan">
      <formula>0</formula>
    </cfRule>
    <cfRule type="cellIs" dxfId="14994" priority="6050" operator="lessThan">
      <formula>-105575</formula>
    </cfRule>
  </conditionalFormatting>
  <conditionalFormatting sqref="BB169:BB177">
    <cfRule type="cellIs" dxfId="14993" priority="6047" operator="lessThan">
      <formula>0</formula>
    </cfRule>
    <cfRule type="cellIs" dxfId="14992" priority="6048" operator="lessThan">
      <formula>-105575</formula>
    </cfRule>
  </conditionalFormatting>
  <conditionalFormatting sqref="BB179:BB180">
    <cfRule type="cellIs" dxfId="14991" priority="6045" operator="lessThan">
      <formula>0</formula>
    </cfRule>
    <cfRule type="cellIs" dxfId="14990" priority="6046" operator="lessThan">
      <formula>-105575</formula>
    </cfRule>
  </conditionalFormatting>
  <conditionalFormatting sqref="BB179:BB180">
    <cfRule type="cellIs" dxfId="14989" priority="6043" operator="lessThan">
      <formula>0</formula>
    </cfRule>
    <cfRule type="cellIs" dxfId="14988" priority="6044" operator="lessThan">
      <formula>-105575</formula>
    </cfRule>
  </conditionalFormatting>
  <conditionalFormatting sqref="BB179:BB180">
    <cfRule type="cellIs" dxfId="14987" priority="6041" operator="lessThan">
      <formula>0</formula>
    </cfRule>
    <cfRule type="cellIs" dxfId="14986" priority="6042" operator="lessThan">
      <formula>-105575</formula>
    </cfRule>
  </conditionalFormatting>
  <conditionalFormatting sqref="BB183:BB189">
    <cfRule type="cellIs" dxfId="14985" priority="6039" operator="lessThan">
      <formula>0</formula>
    </cfRule>
    <cfRule type="cellIs" dxfId="14984" priority="6040" operator="lessThan">
      <formula>-105575</formula>
    </cfRule>
  </conditionalFormatting>
  <conditionalFormatting sqref="BB183:BB189">
    <cfRule type="cellIs" dxfId="14983" priority="6037" operator="lessThan">
      <formula>0</formula>
    </cfRule>
    <cfRule type="cellIs" dxfId="14982" priority="6038" operator="lessThan">
      <formula>-105575</formula>
    </cfRule>
  </conditionalFormatting>
  <conditionalFormatting sqref="BB183:BB189">
    <cfRule type="cellIs" dxfId="14981" priority="6035" operator="lessThan">
      <formula>0</formula>
    </cfRule>
    <cfRule type="cellIs" dxfId="14980" priority="6036" operator="lessThan">
      <formula>-105575</formula>
    </cfRule>
  </conditionalFormatting>
  <conditionalFormatting sqref="BB191:BB192">
    <cfRule type="cellIs" dxfId="14979" priority="6033" operator="lessThan">
      <formula>0</formula>
    </cfRule>
    <cfRule type="cellIs" dxfId="14978" priority="6034" operator="lessThan">
      <formula>-105575</formula>
    </cfRule>
  </conditionalFormatting>
  <conditionalFormatting sqref="BB191:BB192">
    <cfRule type="cellIs" dxfId="14977" priority="6031" operator="lessThan">
      <formula>0</formula>
    </cfRule>
    <cfRule type="cellIs" dxfId="14976" priority="6032" operator="lessThan">
      <formula>-105575</formula>
    </cfRule>
  </conditionalFormatting>
  <conditionalFormatting sqref="BB191:BB192">
    <cfRule type="cellIs" dxfId="14975" priority="6029" operator="lessThan">
      <formula>0</formula>
    </cfRule>
    <cfRule type="cellIs" dxfId="14974" priority="6030" operator="lessThan">
      <formula>-105575</formula>
    </cfRule>
  </conditionalFormatting>
  <conditionalFormatting sqref="BB194:BB195">
    <cfRule type="cellIs" dxfId="14973" priority="6027" operator="lessThan">
      <formula>0</formula>
    </cfRule>
    <cfRule type="cellIs" dxfId="14972" priority="6028" operator="lessThan">
      <formula>-105575</formula>
    </cfRule>
  </conditionalFormatting>
  <conditionalFormatting sqref="BB194:BB195">
    <cfRule type="cellIs" dxfId="14971" priority="6025" operator="lessThan">
      <formula>0</formula>
    </cfRule>
    <cfRule type="cellIs" dxfId="14970" priority="6026" operator="lessThan">
      <formula>-105575</formula>
    </cfRule>
  </conditionalFormatting>
  <conditionalFormatting sqref="BB194:BB195">
    <cfRule type="cellIs" dxfId="14969" priority="6023" operator="lessThan">
      <formula>0</formula>
    </cfRule>
    <cfRule type="cellIs" dxfId="14968" priority="6024" operator="lessThan">
      <formula>-105575</formula>
    </cfRule>
  </conditionalFormatting>
  <conditionalFormatting sqref="BB199:BB202">
    <cfRule type="cellIs" dxfId="14967" priority="6021" operator="lessThan">
      <formula>0</formula>
    </cfRule>
    <cfRule type="cellIs" dxfId="14966" priority="6022" operator="lessThan">
      <formula>-105575</formula>
    </cfRule>
  </conditionalFormatting>
  <conditionalFormatting sqref="BB199:BB202">
    <cfRule type="cellIs" dxfId="14965" priority="6019" operator="lessThan">
      <formula>0</formula>
    </cfRule>
    <cfRule type="cellIs" dxfId="14964" priority="6020" operator="lessThan">
      <formula>-105575</formula>
    </cfRule>
  </conditionalFormatting>
  <conditionalFormatting sqref="BB199:BB202">
    <cfRule type="cellIs" dxfId="14963" priority="6017" operator="lessThan">
      <formula>0</formula>
    </cfRule>
    <cfRule type="cellIs" dxfId="14962" priority="6018" operator="lessThan">
      <formula>-105575</formula>
    </cfRule>
  </conditionalFormatting>
  <conditionalFormatting sqref="BB204:BB208">
    <cfRule type="cellIs" dxfId="14961" priority="6015" operator="lessThan">
      <formula>0</formula>
    </cfRule>
    <cfRule type="cellIs" dxfId="14960" priority="6016" operator="lessThan">
      <formula>-105575</formula>
    </cfRule>
  </conditionalFormatting>
  <conditionalFormatting sqref="BB204:BB208">
    <cfRule type="cellIs" dxfId="14959" priority="6013" operator="lessThan">
      <formula>0</formula>
    </cfRule>
    <cfRule type="cellIs" dxfId="14958" priority="6014" operator="lessThan">
      <formula>-105575</formula>
    </cfRule>
  </conditionalFormatting>
  <conditionalFormatting sqref="BB204:BB208">
    <cfRule type="cellIs" dxfId="14957" priority="6011" operator="lessThan">
      <formula>0</formula>
    </cfRule>
    <cfRule type="cellIs" dxfId="14956" priority="6012" operator="lessThan">
      <formula>-105575</formula>
    </cfRule>
  </conditionalFormatting>
  <conditionalFormatting sqref="BB210:BB211">
    <cfRule type="cellIs" dxfId="14955" priority="6009" operator="lessThan">
      <formula>0</formula>
    </cfRule>
    <cfRule type="cellIs" dxfId="14954" priority="6010" operator="lessThan">
      <formula>-105575</formula>
    </cfRule>
  </conditionalFormatting>
  <conditionalFormatting sqref="BB210:BB211">
    <cfRule type="cellIs" dxfId="14953" priority="6007" operator="lessThan">
      <formula>0</formula>
    </cfRule>
    <cfRule type="cellIs" dxfId="14952" priority="6008" operator="lessThan">
      <formula>-105575</formula>
    </cfRule>
  </conditionalFormatting>
  <conditionalFormatting sqref="BB210:BB211">
    <cfRule type="cellIs" dxfId="14951" priority="6005" operator="lessThan">
      <formula>0</formula>
    </cfRule>
    <cfRule type="cellIs" dxfId="14950" priority="6006" operator="lessThan">
      <formula>-105575</formula>
    </cfRule>
  </conditionalFormatting>
  <conditionalFormatting sqref="BB214:BB219">
    <cfRule type="cellIs" dxfId="14949" priority="6003" operator="lessThan">
      <formula>0</formula>
    </cfRule>
    <cfRule type="cellIs" dxfId="14948" priority="6004" operator="lessThan">
      <formula>-105575</formula>
    </cfRule>
  </conditionalFormatting>
  <conditionalFormatting sqref="BB214:BB219">
    <cfRule type="cellIs" dxfId="14947" priority="6001" operator="lessThan">
      <formula>0</formula>
    </cfRule>
    <cfRule type="cellIs" dxfId="14946" priority="6002" operator="lessThan">
      <formula>-105575</formula>
    </cfRule>
  </conditionalFormatting>
  <conditionalFormatting sqref="BB214:BB219">
    <cfRule type="cellIs" dxfId="14945" priority="5999" operator="lessThan">
      <formula>0</formula>
    </cfRule>
    <cfRule type="cellIs" dxfId="14944" priority="6000" operator="lessThan">
      <formula>-105575</formula>
    </cfRule>
  </conditionalFormatting>
  <conditionalFormatting sqref="BB222:BB224">
    <cfRule type="cellIs" dxfId="14943" priority="5997" operator="lessThan">
      <formula>0</formula>
    </cfRule>
    <cfRule type="cellIs" dxfId="14942" priority="5998" operator="lessThan">
      <formula>-105575</formula>
    </cfRule>
  </conditionalFormatting>
  <conditionalFormatting sqref="BB222:BB224">
    <cfRule type="cellIs" dxfId="14941" priority="5995" operator="lessThan">
      <formula>0</formula>
    </cfRule>
    <cfRule type="cellIs" dxfId="14940" priority="5996" operator="lessThan">
      <formula>-105575</formula>
    </cfRule>
  </conditionalFormatting>
  <conditionalFormatting sqref="BB222:BB224">
    <cfRule type="cellIs" dxfId="14939" priority="5993" operator="lessThan">
      <formula>0</formula>
    </cfRule>
    <cfRule type="cellIs" dxfId="14938" priority="5994" operator="lessThan">
      <formula>-105575</formula>
    </cfRule>
  </conditionalFormatting>
  <conditionalFormatting sqref="BB227:BB230">
    <cfRule type="cellIs" dxfId="14937" priority="5991" operator="lessThan">
      <formula>0</formula>
    </cfRule>
    <cfRule type="cellIs" dxfId="14936" priority="5992" operator="lessThan">
      <formula>-105575</formula>
    </cfRule>
  </conditionalFormatting>
  <conditionalFormatting sqref="BB227:BB230">
    <cfRule type="cellIs" dxfId="14935" priority="5989" operator="lessThan">
      <formula>0</formula>
    </cfRule>
    <cfRule type="cellIs" dxfId="14934" priority="5990" operator="lessThan">
      <formula>-105575</formula>
    </cfRule>
  </conditionalFormatting>
  <conditionalFormatting sqref="BB227:BB230">
    <cfRule type="cellIs" dxfId="14933" priority="5987" operator="lessThan">
      <formula>0</formula>
    </cfRule>
    <cfRule type="cellIs" dxfId="14932" priority="5988" operator="lessThan">
      <formula>-105575</formula>
    </cfRule>
  </conditionalFormatting>
  <conditionalFormatting sqref="BB246:BB249">
    <cfRule type="cellIs" dxfId="14931" priority="5985" operator="lessThan">
      <formula>0</formula>
    </cfRule>
    <cfRule type="cellIs" dxfId="14930" priority="5986" operator="lessThan">
      <formula>-105575</formula>
    </cfRule>
  </conditionalFormatting>
  <conditionalFormatting sqref="BB246:BB249">
    <cfRule type="cellIs" dxfId="14929" priority="5983" operator="lessThan">
      <formula>0</formula>
    </cfRule>
    <cfRule type="cellIs" dxfId="14928" priority="5984" operator="lessThan">
      <formula>-105575</formula>
    </cfRule>
  </conditionalFormatting>
  <conditionalFormatting sqref="BB246:BB249">
    <cfRule type="cellIs" dxfId="14927" priority="5981" operator="lessThan">
      <formula>0</formula>
    </cfRule>
    <cfRule type="cellIs" dxfId="14926" priority="5982" operator="lessThan">
      <formula>-105575</formula>
    </cfRule>
  </conditionalFormatting>
  <conditionalFormatting sqref="BB246:BB249">
    <cfRule type="cellIs" dxfId="14925" priority="5979" operator="lessThan">
      <formula>0</formula>
    </cfRule>
    <cfRule type="cellIs" dxfId="14924" priority="5980" operator="lessThan">
      <formula>-105575</formula>
    </cfRule>
  </conditionalFormatting>
  <conditionalFormatting sqref="BB246:BB249">
    <cfRule type="cellIs" dxfId="14923" priority="5977" operator="lessThan">
      <formula>0</formula>
    </cfRule>
    <cfRule type="cellIs" dxfId="14922" priority="5978" operator="lessThan">
      <formula>-105575</formula>
    </cfRule>
  </conditionalFormatting>
  <conditionalFormatting sqref="BB246:BB249">
    <cfRule type="cellIs" dxfId="14921" priority="5975" operator="lessThan">
      <formula>0</formula>
    </cfRule>
    <cfRule type="cellIs" dxfId="14920" priority="5976" operator="lessThan">
      <formula>-105575</formula>
    </cfRule>
  </conditionalFormatting>
  <conditionalFormatting sqref="BB246:BB249">
    <cfRule type="cellIs" dxfId="14919" priority="5973" operator="lessThan">
      <formula>0</formula>
    </cfRule>
    <cfRule type="cellIs" dxfId="14918" priority="5974" operator="lessThan">
      <formula>-105575</formula>
    </cfRule>
  </conditionalFormatting>
  <conditionalFormatting sqref="BB246:BB249">
    <cfRule type="cellIs" dxfId="14917" priority="5971" operator="lessThan">
      <formula>0</formula>
    </cfRule>
    <cfRule type="cellIs" dxfId="14916" priority="5972" operator="lessThan">
      <formula>-105575</formula>
    </cfRule>
  </conditionalFormatting>
  <conditionalFormatting sqref="BB246:BB249">
    <cfRule type="cellIs" dxfId="14915" priority="5969" operator="lessThan">
      <formula>0</formula>
    </cfRule>
    <cfRule type="cellIs" dxfId="14914" priority="5970" operator="lessThan">
      <formula>-105575</formula>
    </cfRule>
  </conditionalFormatting>
  <conditionalFormatting sqref="BB251:BB253">
    <cfRule type="cellIs" dxfId="14913" priority="5967" operator="lessThan">
      <formula>0</formula>
    </cfRule>
    <cfRule type="cellIs" dxfId="14912" priority="5968" operator="lessThan">
      <formula>-105575</formula>
    </cfRule>
  </conditionalFormatting>
  <conditionalFormatting sqref="BB251:BB253">
    <cfRule type="cellIs" dxfId="14911" priority="5965" operator="lessThan">
      <formula>0</formula>
    </cfRule>
    <cfRule type="cellIs" dxfId="14910" priority="5966" operator="lessThan">
      <formula>-105575</formula>
    </cfRule>
  </conditionalFormatting>
  <conditionalFormatting sqref="BB251:BB253">
    <cfRule type="cellIs" dxfId="14909" priority="5963" operator="lessThan">
      <formula>0</formula>
    </cfRule>
    <cfRule type="cellIs" dxfId="14908" priority="5964" operator="lessThan">
      <formula>-105575</formula>
    </cfRule>
  </conditionalFormatting>
  <conditionalFormatting sqref="BB251:BB253">
    <cfRule type="cellIs" dxfId="14907" priority="5961" operator="lessThan">
      <formula>0</formula>
    </cfRule>
    <cfRule type="cellIs" dxfId="14906" priority="5962" operator="lessThan">
      <formula>-105575</formula>
    </cfRule>
  </conditionalFormatting>
  <conditionalFormatting sqref="BB251:BB253">
    <cfRule type="cellIs" dxfId="14905" priority="5959" operator="lessThan">
      <formula>0</formula>
    </cfRule>
    <cfRule type="cellIs" dxfId="14904" priority="5960" operator="lessThan">
      <formula>-105575</formula>
    </cfRule>
  </conditionalFormatting>
  <conditionalFormatting sqref="BB251:BB253">
    <cfRule type="cellIs" dxfId="14903" priority="5957" operator="lessThan">
      <formula>0</formula>
    </cfRule>
    <cfRule type="cellIs" dxfId="14902" priority="5958" operator="lessThan">
      <formula>-105575</formula>
    </cfRule>
  </conditionalFormatting>
  <conditionalFormatting sqref="BB251:BB253">
    <cfRule type="cellIs" dxfId="14901" priority="5955" operator="lessThan">
      <formula>0</formula>
    </cfRule>
    <cfRule type="cellIs" dxfId="14900" priority="5956" operator="lessThan">
      <formula>-105575</formula>
    </cfRule>
  </conditionalFormatting>
  <conditionalFormatting sqref="BB251:BB253">
    <cfRule type="cellIs" dxfId="14899" priority="5953" operator="lessThan">
      <formula>0</formula>
    </cfRule>
    <cfRule type="cellIs" dxfId="14898" priority="5954" operator="lessThan">
      <formula>-105575</formula>
    </cfRule>
  </conditionalFormatting>
  <conditionalFormatting sqref="BB251:BB253">
    <cfRule type="cellIs" dxfId="14897" priority="5951" operator="lessThan">
      <formula>0</formula>
    </cfRule>
    <cfRule type="cellIs" dxfId="14896" priority="5952" operator="lessThan">
      <formula>-105575</formula>
    </cfRule>
  </conditionalFormatting>
  <conditionalFormatting sqref="BB255:BB257">
    <cfRule type="cellIs" dxfId="14895" priority="5949" operator="lessThan">
      <formula>0</formula>
    </cfRule>
    <cfRule type="cellIs" dxfId="14894" priority="5950" operator="lessThan">
      <formula>-105575</formula>
    </cfRule>
  </conditionalFormatting>
  <conditionalFormatting sqref="BB255:BB257">
    <cfRule type="cellIs" dxfId="14893" priority="5947" operator="lessThan">
      <formula>0</formula>
    </cfRule>
    <cfRule type="cellIs" dxfId="14892" priority="5948" operator="lessThan">
      <formula>-105575</formula>
    </cfRule>
  </conditionalFormatting>
  <conditionalFormatting sqref="BB255:BB257">
    <cfRule type="cellIs" dxfId="14891" priority="5945" operator="lessThan">
      <formula>0</formula>
    </cfRule>
    <cfRule type="cellIs" dxfId="14890" priority="5946" operator="lessThan">
      <formula>-105575</formula>
    </cfRule>
  </conditionalFormatting>
  <conditionalFormatting sqref="BB255:BB257">
    <cfRule type="cellIs" dxfId="14889" priority="5943" operator="lessThan">
      <formula>0</formula>
    </cfRule>
    <cfRule type="cellIs" dxfId="14888" priority="5944" operator="lessThan">
      <formula>-105575</formula>
    </cfRule>
  </conditionalFormatting>
  <conditionalFormatting sqref="BB255:BB257">
    <cfRule type="cellIs" dxfId="14887" priority="5941" operator="lessThan">
      <formula>0</formula>
    </cfRule>
    <cfRule type="cellIs" dxfId="14886" priority="5942" operator="lessThan">
      <formula>-105575</formula>
    </cfRule>
  </conditionalFormatting>
  <conditionalFormatting sqref="BB255:BB257">
    <cfRule type="cellIs" dxfId="14885" priority="5939" operator="lessThan">
      <formula>0</formula>
    </cfRule>
    <cfRule type="cellIs" dxfId="14884" priority="5940" operator="lessThan">
      <formula>-105575</formula>
    </cfRule>
  </conditionalFormatting>
  <conditionalFormatting sqref="BB255:BB257">
    <cfRule type="cellIs" dxfId="14883" priority="5937" operator="lessThan">
      <formula>0</formula>
    </cfRule>
    <cfRule type="cellIs" dxfId="14882" priority="5938" operator="lessThan">
      <formula>-105575</formula>
    </cfRule>
  </conditionalFormatting>
  <conditionalFormatting sqref="BB255:BB257">
    <cfRule type="cellIs" dxfId="14881" priority="5935" operator="lessThan">
      <formula>0</formula>
    </cfRule>
    <cfRule type="cellIs" dxfId="14880" priority="5936" operator="lessThan">
      <formula>-105575</formula>
    </cfRule>
  </conditionalFormatting>
  <conditionalFormatting sqref="BB255:BB257">
    <cfRule type="cellIs" dxfId="14879" priority="5933" operator="lessThan">
      <formula>0</formula>
    </cfRule>
    <cfRule type="cellIs" dxfId="14878" priority="5934" operator="lessThan">
      <formula>-105575</formula>
    </cfRule>
  </conditionalFormatting>
  <conditionalFormatting sqref="BB260:BB262">
    <cfRule type="cellIs" dxfId="14877" priority="5931" operator="lessThan">
      <formula>0</formula>
    </cfRule>
    <cfRule type="cellIs" dxfId="14876" priority="5932" operator="lessThan">
      <formula>-105575</formula>
    </cfRule>
  </conditionalFormatting>
  <conditionalFormatting sqref="BB260:BB262">
    <cfRule type="cellIs" dxfId="14875" priority="5929" operator="lessThan">
      <formula>0</formula>
    </cfRule>
    <cfRule type="cellIs" dxfId="14874" priority="5930" operator="lessThan">
      <formula>-105575</formula>
    </cfRule>
  </conditionalFormatting>
  <conditionalFormatting sqref="BB260:BB262">
    <cfRule type="cellIs" dxfId="14873" priority="5927" operator="lessThan">
      <formula>0</formula>
    </cfRule>
    <cfRule type="cellIs" dxfId="14872" priority="5928" operator="lessThan">
      <formula>-105575</formula>
    </cfRule>
  </conditionalFormatting>
  <conditionalFormatting sqref="BB260:BB262">
    <cfRule type="cellIs" dxfId="14871" priority="5925" operator="lessThan">
      <formula>0</formula>
    </cfRule>
    <cfRule type="cellIs" dxfId="14870" priority="5926" operator="lessThan">
      <formula>-105575</formula>
    </cfRule>
  </conditionalFormatting>
  <conditionalFormatting sqref="BB260:BB262">
    <cfRule type="cellIs" dxfId="14869" priority="5923" operator="lessThan">
      <formula>0</formula>
    </cfRule>
    <cfRule type="cellIs" dxfId="14868" priority="5924" operator="lessThan">
      <formula>-105575</formula>
    </cfRule>
  </conditionalFormatting>
  <conditionalFormatting sqref="BB260:BB262">
    <cfRule type="cellIs" dxfId="14867" priority="5921" operator="lessThan">
      <formula>0</formula>
    </cfRule>
    <cfRule type="cellIs" dxfId="14866" priority="5922" operator="lessThan">
      <formula>-105575</formula>
    </cfRule>
  </conditionalFormatting>
  <conditionalFormatting sqref="BB260:BB262">
    <cfRule type="cellIs" dxfId="14865" priority="5919" operator="lessThan">
      <formula>0</formula>
    </cfRule>
    <cfRule type="cellIs" dxfId="14864" priority="5920" operator="lessThan">
      <formula>-105575</formula>
    </cfRule>
  </conditionalFormatting>
  <conditionalFormatting sqref="BB260:BB262">
    <cfRule type="cellIs" dxfId="14863" priority="5917" operator="lessThan">
      <formula>0</formula>
    </cfRule>
    <cfRule type="cellIs" dxfId="14862" priority="5918" operator="lessThan">
      <formula>-105575</formula>
    </cfRule>
  </conditionalFormatting>
  <conditionalFormatting sqref="BB260:BB262">
    <cfRule type="cellIs" dxfId="14861" priority="5915" operator="lessThan">
      <formula>0</formula>
    </cfRule>
    <cfRule type="cellIs" dxfId="14860" priority="5916" operator="lessThan">
      <formula>-105575</formula>
    </cfRule>
  </conditionalFormatting>
  <conditionalFormatting sqref="BB264:BB267">
    <cfRule type="cellIs" dxfId="14859" priority="5913" operator="lessThan">
      <formula>0</formula>
    </cfRule>
    <cfRule type="cellIs" dxfId="14858" priority="5914" operator="lessThan">
      <formula>-105575</formula>
    </cfRule>
  </conditionalFormatting>
  <conditionalFormatting sqref="BB264:BB267">
    <cfRule type="cellIs" dxfId="14857" priority="5911" operator="lessThan">
      <formula>0</formula>
    </cfRule>
    <cfRule type="cellIs" dxfId="14856" priority="5912" operator="lessThan">
      <formula>-105575</formula>
    </cfRule>
  </conditionalFormatting>
  <conditionalFormatting sqref="BB264:BB267">
    <cfRule type="cellIs" dxfId="14855" priority="5909" operator="lessThan">
      <formula>0</formula>
    </cfRule>
    <cfRule type="cellIs" dxfId="14854" priority="5910" operator="lessThan">
      <formula>-105575</formula>
    </cfRule>
  </conditionalFormatting>
  <conditionalFormatting sqref="BB264:BB267">
    <cfRule type="cellIs" dxfId="14853" priority="5907" operator="lessThan">
      <formula>0</formula>
    </cfRule>
    <cfRule type="cellIs" dxfId="14852" priority="5908" operator="lessThan">
      <formula>-105575</formula>
    </cfRule>
  </conditionalFormatting>
  <conditionalFormatting sqref="BB264:BB267">
    <cfRule type="cellIs" dxfId="14851" priority="5905" operator="lessThan">
      <formula>0</formula>
    </cfRule>
    <cfRule type="cellIs" dxfId="14850" priority="5906" operator="lessThan">
      <formula>-105575</formula>
    </cfRule>
  </conditionalFormatting>
  <conditionalFormatting sqref="BB264:BB267">
    <cfRule type="cellIs" dxfId="14849" priority="5903" operator="lessThan">
      <formula>0</formula>
    </cfRule>
    <cfRule type="cellIs" dxfId="14848" priority="5904" operator="lessThan">
      <formula>-105575</formula>
    </cfRule>
  </conditionalFormatting>
  <conditionalFormatting sqref="BB264:BB267">
    <cfRule type="cellIs" dxfId="14847" priority="5901" operator="lessThan">
      <formula>0</formula>
    </cfRule>
    <cfRule type="cellIs" dxfId="14846" priority="5902" operator="lessThan">
      <formula>-105575</formula>
    </cfRule>
  </conditionalFormatting>
  <conditionalFormatting sqref="BB264:BB267">
    <cfRule type="cellIs" dxfId="14845" priority="5899" operator="lessThan">
      <formula>0</formula>
    </cfRule>
    <cfRule type="cellIs" dxfId="14844" priority="5900" operator="lessThan">
      <formula>-105575</formula>
    </cfRule>
  </conditionalFormatting>
  <conditionalFormatting sqref="BB264:BB267">
    <cfRule type="cellIs" dxfId="14843" priority="5897" operator="lessThan">
      <formula>0</formula>
    </cfRule>
    <cfRule type="cellIs" dxfId="14842" priority="5898" operator="lessThan">
      <formula>-105575</formula>
    </cfRule>
  </conditionalFormatting>
  <conditionalFormatting sqref="BB270:BB272">
    <cfRule type="cellIs" dxfId="14841" priority="5895" operator="lessThan">
      <formula>0</formula>
    </cfRule>
    <cfRule type="cellIs" dxfId="14840" priority="5896" operator="lessThan">
      <formula>-105575</formula>
    </cfRule>
  </conditionalFormatting>
  <conditionalFormatting sqref="BB270:BB272">
    <cfRule type="cellIs" dxfId="14839" priority="5893" operator="lessThan">
      <formula>0</formula>
    </cfRule>
    <cfRule type="cellIs" dxfId="14838" priority="5894" operator="lessThan">
      <formula>-105575</formula>
    </cfRule>
  </conditionalFormatting>
  <conditionalFormatting sqref="BB270:BB272">
    <cfRule type="cellIs" dxfId="14837" priority="5891" operator="lessThan">
      <formula>0</formula>
    </cfRule>
    <cfRule type="cellIs" dxfId="14836" priority="5892" operator="lessThan">
      <formula>-105575</formula>
    </cfRule>
  </conditionalFormatting>
  <conditionalFormatting sqref="BB270:BB272">
    <cfRule type="cellIs" dxfId="14835" priority="5889" operator="lessThan">
      <formula>0</formula>
    </cfRule>
    <cfRule type="cellIs" dxfId="14834" priority="5890" operator="lessThan">
      <formula>-105575</formula>
    </cfRule>
  </conditionalFormatting>
  <conditionalFormatting sqref="BB270:BB272">
    <cfRule type="cellIs" dxfId="14833" priority="5887" operator="lessThan">
      <formula>0</formula>
    </cfRule>
    <cfRule type="cellIs" dxfId="14832" priority="5888" operator="lessThan">
      <formula>-105575</formula>
    </cfRule>
  </conditionalFormatting>
  <conditionalFormatting sqref="BB270:BB272">
    <cfRule type="cellIs" dxfId="14831" priority="5885" operator="lessThan">
      <formula>0</formula>
    </cfRule>
    <cfRule type="cellIs" dxfId="14830" priority="5886" operator="lessThan">
      <formula>-105575</formula>
    </cfRule>
  </conditionalFormatting>
  <conditionalFormatting sqref="BB270:BB272">
    <cfRule type="cellIs" dxfId="14829" priority="5883" operator="lessThan">
      <formula>0</formula>
    </cfRule>
    <cfRule type="cellIs" dxfId="14828" priority="5884" operator="lessThan">
      <formula>-105575</formula>
    </cfRule>
  </conditionalFormatting>
  <conditionalFormatting sqref="BB270:BB272">
    <cfRule type="cellIs" dxfId="14827" priority="5881" operator="lessThan">
      <formula>0</formula>
    </cfRule>
    <cfRule type="cellIs" dxfId="14826" priority="5882" operator="lessThan">
      <formula>-105575</formula>
    </cfRule>
  </conditionalFormatting>
  <conditionalFormatting sqref="BB270:BB272">
    <cfRule type="cellIs" dxfId="14825" priority="5879" operator="lessThan">
      <formula>0</formula>
    </cfRule>
    <cfRule type="cellIs" dxfId="14824" priority="5880" operator="lessThan">
      <formula>-105575</formula>
    </cfRule>
  </conditionalFormatting>
  <conditionalFormatting sqref="BB274:BB275">
    <cfRule type="cellIs" dxfId="14823" priority="5877" operator="lessThan">
      <formula>0</formula>
    </cfRule>
    <cfRule type="cellIs" dxfId="14822" priority="5878" operator="lessThan">
      <formula>-105575</formula>
    </cfRule>
  </conditionalFormatting>
  <conditionalFormatting sqref="BB274:BB275">
    <cfRule type="cellIs" dxfId="14821" priority="5875" operator="lessThan">
      <formula>0</formula>
    </cfRule>
    <cfRule type="cellIs" dxfId="14820" priority="5876" operator="lessThan">
      <formula>-105575</formula>
    </cfRule>
  </conditionalFormatting>
  <conditionalFormatting sqref="BB274:BB275">
    <cfRule type="cellIs" dxfId="14819" priority="5873" operator="lessThan">
      <formula>0</formula>
    </cfRule>
    <cfRule type="cellIs" dxfId="14818" priority="5874" operator="lessThan">
      <formula>-105575</formula>
    </cfRule>
  </conditionalFormatting>
  <conditionalFormatting sqref="BB274:BB275">
    <cfRule type="cellIs" dxfId="14817" priority="5871" operator="lessThan">
      <formula>0</formula>
    </cfRule>
    <cfRule type="cellIs" dxfId="14816" priority="5872" operator="lessThan">
      <formula>-105575</formula>
    </cfRule>
  </conditionalFormatting>
  <conditionalFormatting sqref="BB274:BB275">
    <cfRule type="cellIs" dxfId="14815" priority="5869" operator="lessThan">
      <formula>0</formula>
    </cfRule>
    <cfRule type="cellIs" dxfId="14814" priority="5870" operator="lessThan">
      <formula>-105575</formula>
    </cfRule>
  </conditionalFormatting>
  <conditionalFormatting sqref="BB274:BB275">
    <cfRule type="cellIs" dxfId="14813" priority="5867" operator="lessThan">
      <formula>0</formula>
    </cfRule>
    <cfRule type="cellIs" dxfId="14812" priority="5868" operator="lessThan">
      <formula>-105575</formula>
    </cfRule>
  </conditionalFormatting>
  <conditionalFormatting sqref="BB274:BB275">
    <cfRule type="cellIs" dxfId="14811" priority="5865" operator="lessThan">
      <formula>0</formula>
    </cfRule>
    <cfRule type="cellIs" dxfId="14810" priority="5866" operator="lessThan">
      <formula>-105575</formula>
    </cfRule>
  </conditionalFormatting>
  <conditionalFormatting sqref="BB274:BB275">
    <cfRule type="cellIs" dxfId="14809" priority="5863" operator="lessThan">
      <formula>0</formula>
    </cfRule>
    <cfRule type="cellIs" dxfId="14808" priority="5864" operator="lessThan">
      <formula>-105575</formula>
    </cfRule>
  </conditionalFormatting>
  <conditionalFormatting sqref="BB274:BB275">
    <cfRule type="cellIs" dxfId="14807" priority="5861" operator="lessThan">
      <formula>0</formula>
    </cfRule>
    <cfRule type="cellIs" dxfId="14806" priority="5862" operator="lessThan">
      <formula>-105575</formula>
    </cfRule>
  </conditionalFormatting>
  <conditionalFormatting sqref="BB278:BB282">
    <cfRule type="cellIs" dxfId="14805" priority="5859" operator="lessThan">
      <formula>0</formula>
    </cfRule>
    <cfRule type="cellIs" dxfId="14804" priority="5860" operator="lessThan">
      <formula>-105575</formula>
    </cfRule>
  </conditionalFormatting>
  <conditionalFormatting sqref="BB278:BB282">
    <cfRule type="cellIs" dxfId="14803" priority="5857" operator="lessThan">
      <formula>0</formula>
    </cfRule>
    <cfRule type="cellIs" dxfId="14802" priority="5858" operator="lessThan">
      <formula>-105575</formula>
    </cfRule>
  </conditionalFormatting>
  <conditionalFormatting sqref="BB278:BB282">
    <cfRule type="cellIs" dxfId="14801" priority="5855" operator="lessThan">
      <formula>0</formula>
    </cfRule>
    <cfRule type="cellIs" dxfId="14800" priority="5856" operator="lessThan">
      <formula>-105575</formula>
    </cfRule>
  </conditionalFormatting>
  <conditionalFormatting sqref="BB278:BB282">
    <cfRule type="cellIs" dxfId="14799" priority="5853" operator="lessThan">
      <formula>0</formula>
    </cfRule>
    <cfRule type="cellIs" dxfId="14798" priority="5854" operator="lessThan">
      <formula>-105575</formula>
    </cfRule>
  </conditionalFormatting>
  <conditionalFormatting sqref="BB278:BB282">
    <cfRule type="cellIs" dxfId="14797" priority="5851" operator="lessThan">
      <formula>0</formula>
    </cfRule>
    <cfRule type="cellIs" dxfId="14796" priority="5852" operator="lessThan">
      <formula>-105575</formula>
    </cfRule>
  </conditionalFormatting>
  <conditionalFormatting sqref="BB278:BB282">
    <cfRule type="cellIs" dxfId="14795" priority="5849" operator="lessThan">
      <formula>0</formula>
    </cfRule>
    <cfRule type="cellIs" dxfId="14794" priority="5850" operator="lessThan">
      <formula>-105575</formula>
    </cfRule>
  </conditionalFormatting>
  <conditionalFormatting sqref="BB278:BB282">
    <cfRule type="cellIs" dxfId="14793" priority="5847" operator="lessThan">
      <formula>0</formula>
    </cfRule>
    <cfRule type="cellIs" dxfId="14792" priority="5848" operator="lessThan">
      <formula>-105575</formula>
    </cfRule>
  </conditionalFormatting>
  <conditionalFormatting sqref="BB278:BB282">
    <cfRule type="cellIs" dxfId="14791" priority="5845" operator="lessThan">
      <formula>0</formula>
    </cfRule>
    <cfRule type="cellIs" dxfId="14790" priority="5846" operator="lessThan">
      <formula>-105575</formula>
    </cfRule>
  </conditionalFormatting>
  <conditionalFormatting sqref="BB278:BB282">
    <cfRule type="cellIs" dxfId="14789" priority="5843" operator="lessThan">
      <formula>0</formula>
    </cfRule>
    <cfRule type="cellIs" dxfId="14788" priority="5844" operator="lessThan">
      <formula>-105575</formula>
    </cfRule>
  </conditionalFormatting>
  <conditionalFormatting sqref="BB285:BB288">
    <cfRule type="cellIs" dxfId="14787" priority="5841" operator="lessThan">
      <formula>0</formula>
    </cfRule>
    <cfRule type="cellIs" dxfId="14786" priority="5842" operator="lessThan">
      <formula>-105575</formula>
    </cfRule>
  </conditionalFormatting>
  <conditionalFormatting sqref="BB285:BB288">
    <cfRule type="cellIs" dxfId="14785" priority="5839" operator="lessThan">
      <formula>0</formula>
    </cfRule>
    <cfRule type="cellIs" dxfId="14784" priority="5840" operator="lessThan">
      <formula>-105575</formula>
    </cfRule>
  </conditionalFormatting>
  <conditionalFormatting sqref="BB285:BB288">
    <cfRule type="cellIs" dxfId="14783" priority="5837" operator="lessThan">
      <formula>0</formula>
    </cfRule>
    <cfRule type="cellIs" dxfId="14782" priority="5838" operator="lessThan">
      <formula>-105575</formula>
    </cfRule>
  </conditionalFormatting>
  <conditionalFormatting sqref="BB285:BB288">
    <cfRule type="cellIs" dxfId="14781" priority="5835" operator="lessThan">
      <formula>0</formula>
    </cfRule>
    <cfRule type="cellIs" dxfId="14780" priority="5836" operator="lessThan">
      <formula>-105575</formula>
    </cfRule>
  </conditionalFormatting>
  <conditionalFormatting sqref="BB285:BB288">
    <cfRule type="cellIs" dxfId="14779" priority="5833" operator="lessThan">
      <formula>0</formula>
    </cfRule>
    <cfRule type="cellIs" dxfId="14778" priority="5834" operator="lessThan">
      <formula>-105575</formula>
    </cfRule>
  </conditionalFormatting>
  <conditionalFormatting sqref="BB285:BB288">
    <cfRule type="cellIs" dxfId="14777" priority="5831" operator="lessThan">
      <formula>0</formula>
    </cfRule>
    <cfRule type="cellIs" dxfId="14776" priority="5832" operator="lessThan">
      <formula>-105575</formula>
    </cfRule>
  </conditionalFormatting>
  <conditionalFormatting sqref="BB285:BB288">
    <cfRule type="cellIs" dxfId="14775" priority="5829" operator="lessThan">
      <formula>0</formula>
    </cfRule>
    <cfRule type="cellIs" dxfId="14774" priority="5830" operator="lessThan">
      <formula>-105575</formula>
    </cfRule>
  </conditionalFormatting>
  <conditionalFormatting sqref="BB285:BB288">
    <cfRule type="cellIs" dxfId="14773" priority="5827" operator="lessThan">
      <formula>0</formula>
    </cfRule>
    <cfRule type="cellIs" dxfId="14772" priority="5828" operator="lessThan">
      <formula>-105575</formula>
    </cfRule>
  </conditionalFormatting>
  <conditionalFormatting sqref="BB285:BB288">
    <cfRule type="cellIs" dxfId="14771" priority="5825" operator="lessThan">
      <formula>0</formula>
    </cfRule>
    <cfRule type="cellIs" dxfId="14770" priority="5826" operator="lessThan">
      <formula>-105575</formula>
    </cfRule>
  </conditionalFormatting>
  <conditionalFormatting sqref="BB203 BB220:BB221 BB235:BB243 BB231:BB233 BB212:BB213 BB225:BB226">
    <cfRule type="cellIs" dxfId="14769" priority="5823" operator="lessThan">
      <formula>0</formula>
    </cfRule>
    <cfRule type="cellIs" dxfId="14768" priority="5824" operator="lessThan">
      <formula>-105575</formula>
    </cfRule>
  </conditionalFormatting>
  <conditionalFormatting sqref="BB220 BB212:BB213 BB235:BB238 BB240:BB243 BB225:BB226 BB231:BB233">
    <cfRule type="cellIs" dxfId="14767" priority="5821" operator="lessThan">
      <formula>0</formula>
    </cfRule>
    <cfRule type="cellIs" dxfId="14766" priority="5822" operator="lessThan">
      <formula>-105575</formula>
    </cfRule>
  </conditionalFormatting>
  <conditionalFormatting sqref="BB220:BB221 BB243 BB226 BB231:BB236 BB238:BB241 BB203 BB213">
    <cfRule type="cellIs" dxfId="14765" priority="5819" operator="lessThan">
      <formula>0</formula>
    </cfRule>
    <cfRule type="cellIs" dxfId="14764" priority="5820" operator="lessThan">
      <formula>-105575</formula>
    </cfRule>
  </conditionalFormatting>
  <conditionalFormatting sqref="BB235:BB243 BB231:BB233 BB220 BB212:BB213 BB225:BB226">
    <cfRule type="cellIs" dxfId="14763" priority="5817" operator="lessThan">
      <formula>0</formula>
    </cfRule>
    <cfRule type="cellIs" dxfId="14762" priority="5818" operator="lessThan">
      <formula>-105575</formula>
    </cfRule>
  </conditionalFormatting>
  <conditionalFormatting sqref="BB220:BB221 BB237:BB243 BB203 BB231:BB235 BB212:BB213 BB225:BB226">
    <cfRule type="cellIs" dxfId="14761" priority="5815" operator="lessThan">
      <formula>0</formula>
    </cfRule>
    <cfRule type="cellIs" dxfId="14760" priority="5816" operator="lessThan">
      <formula>-105575</formula>
    </cfRule>
  </conditionalFormatting>
  <conditionalFormatting sqref="BB220:BB221 BB237:BB240 BB242:BB243 BB225:BB226 BB231:BB235">
    <cfRule type="cellIs" dxfId="14759" priority="5813" operator="lessThan">
      <formula>0</formula>
    </cfRule>
    <cfRule type="cellIs" dxfId="14758" priority="5814" operator="lessThan">
      <formula>-105575</formula>
    </cfRule>
  </conditionalFormatting>
  <conditionalFormatting sqref="BB212 BB231 BB233:BB238 BB240:BB243 BB225">
    <cfRule type="cellIs" dxfId="14757" priority="5811" operator="lessThan">
      <formula>0</formula>
    </cfRule>
    <cfRule type="cellIs" dxfId="14756" priority="5812" operator="lessThan">
      <formula>-105575</formula>
    </cfRule>
  </conditionalFormatting>
  <conditionalFormatting sqref="BB237:BB243 BB231:BB235 BB220:BB221 BB225:BB226">
    <cfRule type="cellIs" dxfId="14755" priority="5809" operator="lessThan">
      <formula>0</formula>
    </cfRule>
    <cfRule type="cellIs" dxfId="14754" priority="5810" operator="lessThan">
      <formula>-105575</formula>
    </cfRule>
  </conditionalFormatting>
  <conditionalFormatting sqref="BB233:BB237 BB231 BB239:BB243">
    <cfRule type="cellIs" dxfId="14753" priority="5807" operator="lessThan">
      <formula>0</formula>
    </cfRule>
    <cfRule type="cellIs" dxfId="14752" priority="5808" operator="lessThan">
      <formula>-105575</formula>
    </cfRule>
  </conditionalFormatting>
  <conditionalFormatting sqref="BB233:BB237 BB231 BB239:BB243">
    <cfRule type="cellIs" dxfId="14751" priority="5805" operator="lessThan">
      <formula>0</formula>
    </cfRule>
    <cfRule type="cellIs" dxfId="14750" priority="5806" operator="lessThan">
      <formula>-105575</formula>
    </cfRule>
  </conditionalFormatting>
  <conditionalFormatting sqref="BB119:BB128 BB106:BB117 BB101:BB104 BB80:BB98">
    <cfRule type="cellIs" dxfId="14749" priority="5803" operator="lessThan">
      <formula>0</formula>
    </cfRule>
    <cfRule type="cellIs" dxfId="14748" priority="5804" operator="lessThan">
      <formula>-105575</formula>
    </cfRule>
  </conditionalFormatting>
  <conditionalFormatting sqref="BB130 BB132 BB134">
    <cfRule type="cellIs" dxfId="14747" priority="5801" operator="lessThan">
      <formula>0</formula>
    </cfRule>
    <cfRule type="cellIs" dxfId="14746" priority="5802" operator="lessThan">
      <formula>-105575</formula>
    </cfRule>
  </conditionalFormatting>
  <conditionalFormatting sqref="BB130 BB132 BB134">
    <cfRule type="cellIs" dxfId="14745" priority="5799" operator="lessThan">
      <formula>0</formula>
    </cfRule>
    <cfRule type="cellIs" dxfId="14744" priority="5800" operator="lessThan">
      <formula>-105575</formula>
    </cfRule>
  </conditionalFormatting>
  <conditionalFormatting sqref="BB129 BB131 BB133 BB135">
    <cfRule type="cellIs" dxfId="14743" priority="5797" operator="lessThan">
      <formula>0</formula>
    </cfRule>
    <cfRule type="cellIs" dxfId="14742" priority="5798" operator="lessThan">
      <formula>-105575</formula>
    </cfRule>
  </conditionalFormatting>
  <conditionalFormatting sqref="BB140 BB145 BB142:BB143 BB137:BB138">
    <cfRule type="cellIs" dxfId="14741" priority="5795" operator="lessThan">
      <formula>0</formula>
    </cfRule>
    <cfRule type="cellIs" dxfId="14740" priority="5796" operator="lessThan">
      <formula>-105575</formula>
    </cfRule>
  </conditionalFormatting>
  <conditionalFormatting sqref="BB149">
    <cfRule type="cellIs" dxfId="14739" priority="5793" operator="lessThan">
      <formula>0</formula>
    </cfRule>
    <cfRule type="cellIs" dxfId="14738" priority="5794" operator="lessThan">
      <formula>-105575</formula>
    </cfRule>
  </conditionalFormatting>
  <conditionalFormatting sqref="BB129:BB138 BB140:BB149">
    <cfRule type="cellIs" dxfId="14737" priority="5791" operator="lessThan">
      <formula>0</formula>
    </cfRule>
    <cfRule type="cellIs" dxfId="14736" priority="5792" operator="lessThan">
      <formula>-105575</formula>
    </cfRule>
  </conditionalFormatting>
  <conditionalFormatting sqref="BB94:BB98 BB86:BB87 BB89:BB91 BB141:BB149 BB124:BB133 BB107:BB110 BB112:BB117 BB119:BB122 BB135:BB138 BB101:BB104 BB80:BB84">
    <cfRule type="cellIs" dxfId="14735" priority="5789" operator="lessThan">
      <formula>0</formula>
    </cfRule>
    <cfRule type="cellIs" dxfId="14734" priority="5790" operator="lessThan">
      <formula>-105575</formula>
    </cfRule>
  </conditionalFormatting>
  <conditionalFormatting sqref="BB129 BB131 BB133 BB135">
    <cfRule type="cellIs" dxfId="14733" priority="5787" operator="lessThan">
      <formula>0</formula>
    </cfRule>
    <cfRule type="cellIs" dxfId="14732" priority="5788" operator="lessThan">
      <formula>-105575</formula>
    </cfRule>
  </conditionalFormatting>
  <conditionalFormatting sqref="BB146 BB144 BB141">
    <cfRule type="cellIs" dxfId="14731" priority="5785" operator="lessThan">
      <formula>0</formula>
    </cfRule>
    <cfRule type="cellIs" dxfId="14730" priority="5786" operator="lessThan">
      <formula>-105575</formula>
    </cfRule>
  </conditionalFormatting>
  <conditionalFormatting sqref="BB146 BB144 BB141">
    <cfRule type="cellIs" dxfId="14729" priority="5783" operator="lessThan">
      <formula>0</formula>
    </cfRule>
    <cfRule type="cellIs" dxfId="14728" priority="5784" operator="lessThan">
      <formula>-105575</formula>
    </cfRule>
  </conditionalFormatting>
  <conditionalFormatting sqref="BB140 BB145 BB142:BB143 BB137:BB138">
    <cfRule type="cellIs" dxfId="14727" priority="5781" operator="lessThan">
      <formula>0</formula>
    </cfRule>
    <cfRule type="cellIs" dxfId="14726" priority="5782" operator="lessThan">
      <formula>-105575</formula>
    </cfRule>
  </conditionalFormatting>
  <conditionalFormatting sqref="BB149">
    <cfRule type="cellIs" dxfId="14725" priority="5779" operator="lessThan">
      <formula>0</formula>
    </cfRule>
    <cfRule type="cellIs" dxfId="14724" priority="5780" operator="lessThan">
      <formula>-105575</formula>
    </cfRule>
  </conditionalFormatting>
  <conditionalFormatting sqref="BB94:BB98 BB86:BB87 BB89:BB91 BB141:BB149 BB124:BB133 BB107:BB110 BB112:BB117 BB119:BB122 BB135:BB138 BB101:BB104 BB80:BB84">
    <cfRule type="cellIs" dxfId="14723" priority="5777" operator="lessThan">
      <formula>0</formula>
    </cfRule>
    <cfRule type="cellIs" dxfId="14722" priority="577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4721" priority="5775" operator="lessThan">
      <formula>0</formula>
    </cfRule>
    <cfRule type="cellIs" dxfId="14720" priority="5776" operator="lessThan">
      <formula>-105575</formula>
    </cfRule>
  </conditionalFormatting>
  <conditionalFormatting sqref="BB41">
    <cfRule type="cellIs" dxfId="14719" priority="5773" operator="lessThan">
      <formula>0</formula>
    </cfRule>
    <cfRule type="cellIs" dxfId="14718" priority="5774" operator="lessThan">
      <formula>-105575</formula>
    </cfRule>
  </conditionalFormatting>
  <conditionalFormatting sqref="BB152:BB155">
    <cfRule type="cellIs" dxfId="14717" priority="5771" operator="lessThan">
      <formula>0</formula>
    </cfRule>
    <cfRule type="cellIs" dxfId="14716" priority="5772" operator="lessThan">
      <formula>-105575</formula>
    </cfRule>
  </conditionalFormatting>
  <conditionalFormatting sqref="BB152:BB155">
    <cfRule type="cellIs" dxfId="14715" priority="5769" operator="lessThan">
      <formula>0</formula>
    </cfRule>
    <cfRule type="cellIs" dxfId="14714" priority="5770" operator="lessThan">
      <formula>-105575</formula>
    </cfRule>
  </conditionalFormatting>
  <conditionalFormatting sqref="BB152:BB155">
    <cfRule type="cellIs" dxfId="14713" priority="5767" operator="lessThan">
      <formula>0</formula>
    </cfRule>
    <cfRule type="cellIs" dxfId="14712" priority="5768" operator="lessThan">
      <formula>-105575</formula>
    </cfRule>
  </conditionalFormatting>
  <conditionalFormatting sqref="BB157:BB158">
    <cfRule type="cellIs" dxfId="14711" priority="5765" operator="lessThan">
      <formula>0</formula>
    </cfRule>
    <cfRule type="cellIs" dxfId="14710" priority="5766" operator="lessThan">
      <formula>-105575</formula>
    </cfRule>
  </conditionalFormatting>
  <conditionalFormatting sqref="BB157:BB158">
    <cfRule type="cellIs" dxfId="14709" priority="5763" operator="lessThan">
      <formula>0</formula>
    </cfRule>
    <cfRule type="cellIs" dxfId="14708" priority="5764" operator="lessThan">
      <formula>-105575</formula>
    </cfRule>
  </conditionalFormatting>
  <conditionalFormatting sqref="BB157:BB158">
    <cfRule type="cellIs" dxfId="14707" priority="5761" operator="lessThan">
      <formula>0</formula>
    </cfRule>
    <cfRule type="cellIs" dxfId="14706" priority="5762" operator="lessThan">
      <formula>-105575</formula>
    </cfRule>
  </conditionalFormatting>
  <conditionalFormatting sqref="BB160:BB161">
    <cfRule type="cellIs" dxfId="14705" priority="5759" operator="lessThan">
      <formula>0</formula>
    </cfRule>
    <cfRule type="cellIs" dxfId="14704" priority="5760" operator="lessThan">
      <formula>-105575</formula>
    </cfRule>
  </conditionalFormatting>
  <conditionalFormatting sqref="BB160:BB161">
    <cfRule type="cellIs" dxfId="14703" priority="5757" operator="lessThan">
      <formula>0</formula>
    </cfRule>
    <cfRule type="cellIs" dxfId="14702" priority="5758" operator="lessThan">
      <formula>-105575</formula>
    </cfRule>
  </conditionalFormatting>
  <conditionalFormatting sqref="BB160:BB161">
    <cfRule type="cellIs" dxfId="14701" priority="5755" operator="lessThan">
      <formula>0</formula>
    </cfRule>
    <cfRule type="cellIs" dxfId="14700" priority="5756" operator="lessThan">
      <formula>-105575</formula>
    </cfRule>
  </conditionalFormatting>
  <conditionalFormatting sqref="BB164:BB167">
    <cfRule type="cellIs" dxfId="14699" priority="5753" operator="lessThan">
      <formula>0</formula>
    </cfRule>
    <cfRule type="cellIs" dxfId="14698" priority="5754" operator="lessThan">
      <formula>-105575</formula>
    </cfRule>
  </conditionalFormatting>
  <conditionalFormatting sqref="BB164:BB167">
    <cfRule type="cellIs" dxfId="14697" priority="5751" operator="lessThan">
      <formula>0</formula>
    </cfRule>
    <cfRule type="cellIs" dxfId="14696" priority="5752" operator="lessThan">
      <formula>-105575</formula>
    </cfRule>
  </conditionalFormatting>
  <conditionalFormatting sqref="BB164:BB167">
    <cfRule type="cellIs" dxfId="14695" priority="5749" operator="lessThan">
      <formula>0</formula>
    </cfRule>
    <cfRule type="cellIs" dxfId="14694" priority="5750" operator="lessThan">
      <formula>-105575</formula>
    </cfRule>
  </conditionalFormatting>
  <conditionalFormatting sqref="BB169:BB177">
    <cfRule type="cellIs" dxfId="14693" priority="5747" operator="lessThan">
      <formula>0</formula>
    </cfRule>
    <cfRule type="cellIs" dxfId="14692" priority="5748" operator="lessThan">
      <formula>-105575</formula>
    </cfRule>
  </conditionalFormatting>
  <conditionalFormatting sqref="BB169:BB177">
    <cfRule type="cellIs" dxfId="14691" priority="5745" operator="lessThan">
      <formula>0</formula>
    </cfRule>
    <cfRule type="cellIs" dxfId="14690" priority="5746" operator="lessThan">
      <formula>-105575</formula>
    </cfRule>
  </conditionalFormatting>
  <conditionalFormatting sqref="BB169:BB177">
    <cfRule type="cellIs" dxfId="14689" priority="5743" operator="lessThan">
      <formula>0</formula>
    </cfRule>
    <cfRule type="cellIs" dxfId="14688" priority="5744" operator="lessThan">
      <formula>-105575</formula>
    </cfRule>
  </conditionalFormatting>
  <conditionalFormatting sqref="BB179:BB180">
    <cfRule type="cellIs" dxfId="14687" priority="5741" operator="lessThan">
      <formula>0</formula>
    </cfRule>
    <cfRule type="cellIs" dxfId="14686" priority="5742" operator="lessThan">
      <formula>-105575</formula>
    </cfRule>
  </conditionalFormatting>
  <conditionalFormatting sqref="BB179:BB180">
    <cfRule type="cellIs" dxfId="14685" priority="5739" operator="lessThan">
      <formula>0</formula>
    </cfRule>
    <cfRule type="cellIs" dxfId="14684" priority="5740" operator="lessThan">
      <formula>-105575</formula>
    </cfRule>
  </conditionalFormatting>
  <conditionalFormatting sqref="BB179:BB180">
    <cfRule type="cellIs" dxfId="14683" priority="5737" operator="lessThan">
      <formula>0</formula>
    </cfRule>
    <cfRule type="cellIs" dxfId="14682" priority="5738" operator="lessThan">
      <formula>-105575</formula>
    </cfRule>
  </conditionalFormatting>
  <conditionalFormatting sqref="BB183:BB189">
    <cfRule type="cellIs" dxfId="14681" priority="5735" operator="lessThan">
      <formula>0</formula>
    </cfRule>
    <cfRule type="cellIs" dxfId="14680" priority="5736" operator="lessThan">
      <formula>-105575</formula>
    </cfRule>
  </conditionalFormatting>
  <conditionalFormatting sqref="BB183:BB189">
    <cfRule type="cellIs" dxfId="14679" priority="5733" operator="lessThan">
      <formula>0</formula>
    </cfRule>
    <cfRule type="cellIs" dxfId="14678" priority="5734" operator="lessThan">
      <formula>-105575</formula>
    </cfRule>
  </conditionalFormatting>
  <conditionalFormatting sqref="BB183:BB189">
    <cfRule type="cellIs" dxfId="14677" priority="5731" operator="lessThan">
      <formula>0</formula>
    </cfRule>
    <cfRule type="cellIs" dxfId="14676" priority="5732" operator="lessThan">
      <formula>-105575</formula>
    </cfRule>
  </conditionalFormatting>
  <conditionalFormatting sqref="BB191:BB192">
    <cfRule type="cellIs" dxfId="14675" priority="5729" operator="lessThan">
      <formula>0</formula>
    </cfRule>
    <cfRule type="cellIs" dxfId="14674" priority="5730" operator="lessThan">
      <formula>-105575</formula>
    </cfRule>
  </conditionalFormatting>
  <conditionalFormatting sqref="BB191:BB192">
    <cfRule type="cellIs" dxfId="14673" priority="5727" operator="lessThan">
      <formula>0</formula>
    </cfRule>
    <cfRule type="cellIs" dxfId="14672" priority="5728" operator="lessThan">
      <formula>-105575</formula>
    </cfRule>
  </conditionalFormatting>
  <conditionalFormatting sqref="BB191:BB192">
    <cfRule type="cellIs" dxfId="14671" priority="5725" operator="lessThan">
      <formula>0</formula>
    </cfRule>
    <cfRule type="cellIs" dxfId="14670" priority="5726" operator="lessThan">
      <formula>-105575</formula>
    </cfRule>
  </conditionalFormatting>
  <conditionalFormatting sqref="BB194:BB195">
    <cfRule type="cellIs" dxfId="14669" priority="5723" operator="lessThan">
      <formula>0</formula>
    </cfRule>
    <cfRule type="cellIs" dxfId="14668" priority="5724" operator="lessThan">
      <formula>-105575</formula>
    </cfRule>
  </conditionalFormatting>
  <conditionalFormatting sqref="BB194:BB195">
    <cfRule type="cellIs" dxfId="14667" priority="5721" operator="lessThan">
      <formula>0</formula>
    </cfRule>
    <cfRule type="cellIs" dxfId="14666" priority="5722" operator="lessThan">
      <formula>-105575</formula>
    </cfRule>
  </conditionalFormatting>
  <conditionalFormatting sqref="BB194:BB195">
    <cfRule type="cellIs" dxfId="14665" priority="5719" operator="lessThan">
      <formula>0</formula>
    </cfRule>
    <cfRule type="cellIs" dxfId="14664" priority="5720" operator="lessThan">
      <formula>-105575</formula>
    </cfRule>
  </conditionalFormatting>
  <conditionalFormatting sqref="BB199:BB202">
    <cfRule type="cellIs" dxfId="14663" priority="5717" operator="lessThan">
      <formula>0</formula>
    </cfRule>
    <cfRule type="cellIs" dxfId="14662" priority="5718" operator="lessThan">
      <formula>-105575</formula>
    </cfRule>
  </conditionalFormatting>
  <conditionalFormatting sqref="BB199:BB202">
    <cfRule type="cellIs" dxfId="14661" priority="5715" operator="lessThan">
      <formula>0</formula>
    </cfRule>
    <cfRule type="cellIs" dxfId="14660" priority="5716" operator="lessThan">
      <formula>-105575</formula>
    </cfRule>
  </conditionalFormatting>
  <conditionalFormatting sqref="BB199:BB202">
    <cfRule type="cellIs" dxfId="14659" priority="5713" operator="lessThan">
      <formula>0</formula>
    </cfRule>
    <cfRule type="cellIs" dxfId="14658" priority="5714" operator="lessThan">
      <formula>-105575</formula>
    </cfRule>
  </conditionalFormatting>
  <conditionalFormatting sqref="BB204:BB208">
    <cfRule type="cellIs" dxfId="14657" priority="5711" operator="lessThan">
      <formula>0</formula>
    </cfRule>
    <cfRule type="cellIs" dxfId="14656" priority="5712" operator="lessThan">
      <formula>-105575</formula>
    </cfRule>
  </conditionalFormatting>
  <conditionalFormatting sqref="BB204:BB208">
    <cfRule type="cellIs" dxfId="14655" priority="5709" operator="lessThan">
      <formula>0</formula>
    </cfRule>
    <cfRule type="cellIs" dxfId="14654" priority="5710" operator="lessThan">
      <formula>-105575</formula>
    </cfRule>
  </conditionalFormatting>
  <conditionalFormatting sqref="BB204:BB208">
    <cfRule type="cellIs" dxfId="14653" priority="5707" operator="lessThan">
      <formula>0</formula>
    </cfRule>
    <cfRule type="cellIs" dxfId="14652" priority="5708" operator="lessThan">
      <formula>-105575</formula>
    </cfRule>
  </conditionalFormatting>
  <conditionalFormatting sqref="BB210:BB211">
    <cfRule type="cellIs" dxfId="14651" priority="5705" operator="lessThan">
      <formula>0</formula>
    </cfRule>
    <cfRule type="cellIs" dxfId="14650" priority="5706" operator="lessThan">
      <formula>-105575</formula>
    </cfRule>
  </conditionalFormatting>
  <conditionalFormatting sqref="BB210:BB211">
    <cfRule type="cellIs" dxfId="14649" priority="5703" operator="lessThan">
      <formula>0</formula>
    </cfRule>
    <cfRule type="cellIs" dxfId="14648" priority="5704" operator="lessThan">
      <formula>-105575</formula>
    </cfRule>
  </conditionalFormatting>
  <conditionalFormatting sqref="BB210:BB211">
    <cfRule type="cellIs" dxfId="14647" priority="5701" operator="lessThan">
      <formula>0</formula>
    </cfRule>
    <cfRule type="cellIs" dxfId="14646" priority="5702" operator="lessThan">
      <formula>-105575</formula>
    </cfRule>
  </conditionalFormatting>
  <conditionalFormatting sqref="BB214:BB219">
    <cfRule type="cellIs" dxfId="14645" priority="5699" operator="lessThan">
      <formula>0</formula>
    </cfRule>
    <cfRule type="cellIs" dxfId="14644" priority="5700" operator="lessThan">
      <formula>-105575</formula>
    </cfRule>
  </conditionalFormatting>
  <conditionalFormatting sqref="BB214:BB219">
    <cfRule type="cellIs" dxfId="14643" priority="5697" operator="lessThan">
      <formula>0</formula>
    </cfRule>
    <cfRule type="cellIs" dxfId="14642" priority="5698" operator="lessThan">
      <formula>-105575</formula>
    </cfRule>
  </conditionalFormatting>
  <conditionalFormatting sqref="BB214:BB219">
    <cfRule type="cellIs" dxfId="14641" priority="5695" operator="lessThan">
      <formula>0</formula>
    </cfRule>
    <cfRule type="cellIs" dxfId="14640" priority="5696" operator="lessThan">
      <formula>-105575</formula>
    </cfRule>
  </conditionalFormatting>
  <conditionalFormatting sqref="BB222:BB224">
    <cfRule type="cellIs" dxfId="14639" priority="5693" operator="lessThan">
      <formula>0</formula>
    </cfRule>
    <cfRule type="cellIs" dxfId="14638" priority="5694" operator="lessThan">
      <formula>-105575</formula>
    </cfRule>
  </conditionalFormatting>
  <conditionalFormatting sqref="BB222:BB224">
    <cfRule type="cellIs" dxfId="14637" priority="5691" operator="lessThan">
      <formula>0</formula>
    </cfRule>
    <cfRule type="cellIs" dxfId="14636" priority="5692" operator="lessThan">
      <formula>-105575</formula>
    </cfRule>
  </conditionalFormatting>
  <conditionalFormatting sqref="BB222:BB224">
    <cfRule type="cellIs" dxfId="14635" priority="5689" operator="lessThan">
      <formula>0</formula>
    </cfRule>
    <cfRule type="cellIs" dxfId="14634" priority="5690" operator="lessThan">
      <formula>-105575</formula>
    </cfRule>
  </conditionalFormatting>
  <conditionalFormatting sqref="BB227:BB230">
    <cfRule type="cellIs" dxfId="14633" priority="5687" operator="lessThan">
      <formula>0</formula>
    </cfRule>
    <cfRule type="cellIs" dxfId="14632" priority="5688" operator="lessThan">
      <formula>-105575</formula>
    </cfRule>
  </conditionalFormatting>
  <conditionalFormatting sqref="BB227:BB230">
    <cfRule type="cellIs" dxfId="14631" priority="5685" operator="lessThan">
      <formula>0</formula>
    </cfRule>
    <cfRule type="cellIs" dxfId="14630" priority="5686" operator="lessThan">
      <formula>-105575</formula>
    </cfRule>
  </conditionalFormatting>
  <conditionalFormatting sqref="BB227:BB230">
    <cfRule type="cellIs" dxfId="14629" priority="5683" operator="lessThan">
      <formula>0</formula>
    </cfRule>
    <cfRule type="cellIs" dxfId="14628" priority="5684" operator="lessThan">
      <formula>-105575</formula>
    </cfRule>
  </conditionalFormatting>
  <conditionalFormatting sqref="BB203 BB220:BB221 BB235:BB243 BB231:BB233 BB212:BB213 BB225:BB226">
    <cfRule type="cellIs" dxfId="14627" priority="5681" operator="lessThan">
      <formula>0</formula>
    </cfRule>
    <cfRule type="cellIs" dxfId="14626" priority="5682" operator="lessThan">
      <formula>-105575</formula>
    </cfRule>
  </conditionalFormatting>
  <conditionalFormatting sqref="BB220 BB212:BB213 BB235:BB238 BB240:BB243 BB225:BB226 BB231:BB233">
    <cfRule type="cellIs" dxfId="14625" priority="5679" operator="lessThan">
      <formula>0</formula>
    </cfRule>
    <cfRule type="cellIs" dxfId="14624" priority="5680" operator="lessThan">
      <formula>-105575</formula>
    </cfRule>
  </conditionalFormatting>
  <conditionalFormatting sqref="BB220:BB221 BB243 BB226 BB231:BB236 BB238:BB241 BB203 BB213">
    <cfRule type="cellIs" dxfId="14623" priority="5677" operator="lessThan">
      <formula>0</formula>
    </cfRule>
    <cfRule type="cellIs" dxfId="14622" priority="5678" operator="lessThan">
      <formula>-105575</formula>
    </cfRule>
  </conditionalFormatting>
  <conditionalFormatting sqref="BB235:BB243 BB231:BB233 BB220 BB212:BB213 BB225:BB226">
    <cfRule type="cellIs" dxfId="14621" priority="5675" operator="lessThan">
      <formula>0</formula>
    </cfRule>
    <cfRule type="cellIs" dxfId="14620" priority="5676" operator="lessThan">
      <formula>-105575</formula>
    </cfRule>
  </conditionalFormatting>
  <conditionalFormatting sqref="BB220:BB221 BB237:BB243 BB203 BB231:BB235 BB212:BB213 BB225:BB226">
    <cfRule type="cellIs" dxfId="14619" priority="5673" operator="lessThan">
      <formula>0</formula>
    </cfRule>
    <cfRule type="cellIs" dxfId="14618" priority="5674" operator="lessThan">
      <formula>-105575</formula>
    </cfRule>
  </conditionalFormatting>
  <conditionalFormatting sqref="BB220:BB221 BB237:BB240 BB242:BB243 BB225:BB226 BB231:BB235">
    <cfRule type="cellIs" dxfId="14617" priority="5671" operator="lessThan">
      <formula>0</formula>
    </cfRule>
    <cfRule type="cellIs" dxfId="14616" priority="5672" operator="lessThan">
      <formula>-105575</formula>
    </cfRule>
  </conditionalFormatting>
  <conditionalFormatting sqref="BB212 BB231 BB233:BB238 BB240:BB243 BB225">
    <cfRule type="cellIs" dxfId="14615" priority="5669" operator="lessThan">
      <formula>0</formula>
    </cfRule>
    <cfRule type="cellIs" dxfId="14614" priority="5670" operator="lessThan">
      <formula>-105575</formula>
    </cfRule>
  </conditionalFormatting>
  <conditionalFormatting sqref="BB237:BB243 BB231:BB235 BB220:BB221 BB225:BB226">
    <cfRule type="cellIs" dxfId="14613" priority="5667" operator="lessThan">
      <formula>0</formula>
    </cfRule>
    <cfRule type="cellIs" dxfId="14612" priority="5668" operator="lessThan">
      <formula>-105575</formula>
    </cfRule>
  </conditionalFormatting>
  <conditionalFormatting sqref="BB233:BB237 BB231 BB239:BB243">
    <cfRule type="cellIs" dxfId="14611" priority="5665" operator="lessThan">
      <formula>0</formula>
    </cfRule>
    <cfRule type="cellIs" dxfId="14610" priority="5666" operator="lessThan">
      <formula>-105575</formula>
    </cfRule>
  </conditionalFormatting>
  <conditionalFormatting sqref="BB233:BB237 BB231 BB239:BB243">
    <cfRule type="cellIs" dxfId="14609" priority="5663" operator="lessThan">
      <formula>0</formula>
    </cfRule>
    <cfRule type="cellIs" dxfId="14608" priority="5664" operator="lessThan">
      <formula>-105575</formula>
    </cfRule>
  </conditionalFormatting>
  <conditionalFormatting sqref="BB119:BB128 BB106:BB117 BB101:BB104 BB80:BB98">
    <cfRule type="cellIs" dxfId="14607" priority="5661" operator="lessThan">
      <formula>0</formula>
    </cfRule>
    <cfRule type="cellIs" dxfId="14606" priority="5662" operator="lessThan">
      <formula>-105575</formula>
    </cfRule>
  </conditionalFormatting>
  <conditionalFormatting sqref="BB130 BB132 BB134">
    <cfRule type="cellIs" dxfId="14605" priority="5659" operator="lessThan">
      <formula>0</formula>
    </cfRule>
    <cfRule type="cellIs" dxfId="14604" priority="5660" operator="lessThan">
      <formula>-105575</formula>
    </cfRule>
  </conditionalFormatting>
  <conditionalFormatting sqref="BB130 BB132 BB134">
    <cfRule type="cellIs" dxfId="14603" priority="5657" operator="lessThan">
      <formula>0</formula>
    </cfRule>
    <cfRule type="cellIs" dxfId="14602" priority="5658" operator="lessThan">
      <formula>-105575</formula>
    </cfRule>
  </conditionalFormatting>
  <conditionalFormatting sqref="BB129 BB131 BB133 BB135">
    <cfRule type="cellIs" dxfId="14601" priority="5655" operator="lessThan">
      <formula>0</formula>
    </cfRule>
    <cfRule type="cellIs" dxfId="14600" priority="5656" operator="lessThan">
      <formula>-105575</formula>
    </cfRule>
  </conditionalFormatting>
  <conditionalFormatting sqref="BB140 BB145 BB142:BB143 BB137:BB138">
    <cfRule type="cellIs" dxfId="14599" priority="5653" operator="lessThan">
      <formula>0</formula>
    </cfRule>
    <cfRule type="cellIs" dxfId="14598" priority="5654" operator="lessThan">
      <formula>-105575</formula>
    </cfRule>
  </conditionalFormatting>
  <conditionalFormatting sqref="BB149">
    <cfRule type="cellIs" dxfId="14597" priority="5651" operator="lessThan">
      <formula>0</formula>
    </cfRule>
    <cfRule type="cellIs" dxfId="14596" priority="5652" operator="lessThan">
      <formula>-105575</formula>
    </cfRule>
  </conditionalFormatting>
  <conditionalFormatting sqref="BB129:BB138 BB140:BB149">
    <cfRule type="cellIs" dxfId="14595" priority="5649" operator="lessThan">
      <formula>0</formula>
    </cfRule>
    <cfRule type="cellIs" dxfId="14594" priority="5650" operator="lessThan">
      <formula>-105575</formula>
    </cfRule>
  </conditionalFormatting>
  <conditionalFormatting sqref="BB94:BB98 BB86:BB87 BB89:BB91 BB141:BB149 BB124:BB133 BB107:BB110 BB112:BB117 BB119:BB122 BB135:BB138 BB101:BB104 BB80:BB84">
    <cfRule type="cellIs" dxfId="14593" priority="5647" operator="lessThan">
      <formula>0</formula>
    </cfRule>
    <cfRule type="cellIs" dxfId="14592" priority="5648" operator="lessThan">
      <formula>-105575</formula>
    </cfRule>
  </conditionalFormatting>
  <conditionalFormatting sqref="BB129 BB131 BB133 BB135">
    <cfRule type="cellIs" dxfId="14591" priority="5645" operator="lessThan">
      <formula>0</formula>
    </cfRule>
    <cfRule type="cellIs" dxfId="14590" priority="5646" operator="lessThan">
      <formula>-105575</formula>
    </cfRule>
  </conditionalFormatting>
  <conditionalFormatting sqref="BB146 BB144 BB141">
    <cfRule type="cellIs" dxfId="14589" priority="5643" operator="lessThan">
      <formula>0</formula>
    </cfRule>
    <cfRule type="cellIs" dxfId="14588" priority="5644" operator="lessThan">
      <formula>-105575</formula>
    </cfRule>
  </conditionalFormatting>
  <conditionalFormatting sqref="BB146 BB144 BB141">
    <cfRule type="cellIs" dxfId="14587" priority="5641" operator="lessThan">
      <formula>0</formula>
    </cfRule>
    <cfRule type="cellIs" dxfId="14586" priority="5642" operator="lessThan">
      <formula>-105575</formula>
    </cfRule>
  </conditionalFormatting>
  <conditionalFormatting sqref="BB140 BB145 BB142:BB143 BB137:BB138">
    <cfRule type="cellIs" dxfId="14585" priority="5639" operator="lessThan">
      <formula>0</formula>
    </cfRule>
    <cfRule type="cellIs" dxfId="14584" priority="5640" operator="lessThan">
      <formula>-105575</formula>
    </cfRule>
  </conditionalFormatting>
  <conditionalFormatting sqref="BB149">
    <cfRule type="cellIs" dxfId="14583" priority="5637" operator="lessThan">
      <formula>0</formula>
    </cfRule>
    <cfRule type="cellIs" dxfId="14582" priority="5638" operator="lessThan">
      <formula>-105575</formula>
    </cfRule>
  </conditionalFormatting>
  <conditionalFormatting sqref="BB94:BB98 BB86:BB87 BB89:BB91 BB141:BB149 BB124:BB133 BB107:BB110 BB112:BB117 BB119:BB122 BB135:BB138 BB101:BB104 BB80:BB84">
    <cfRule type="cellIs" dxfId="14581" priority="5635" operator="lessThan">
      <formula>0</formula>
    </cfRule>
    <cfRule type="cellIs" dxfId="14580" priority="5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4579" priority="5633" operator="lessThan">
      <formula>0</formula>
    </cfRule>
    <cfRule type="cellIs" dxfId="14578" priority="5634" operator="lessThan">
      <formula>-105575</formula>
    </cfRule>
  </conditionalFormatting>
  <conditionalFormatting sqref="BB41">
    <cfRule type="cellIs" dxfId="14577" priority="5631" operator="lessThan">
      <formula>0</formula>
    </cfRule>
    <cfRule type="cellIs" dxfId="14576" priority="5632" operator="lessThan">
      <formula>-105575</formula>
    </cfRule>
  </conditionalFormatting>
  <conditionalFormatting sqref="BB152:BB155">
    <cfRule type="cellIs" dxfId="14575" priority="5629" operator="lessThan">
      <formula>0</formula>
    </cfRule>
    <cfRule type="cellIs" dxfId="14574" priority="5630" operator="lessThan">
      <formula>-105575</formula>
    </cfRule>
  </conditionalFormatting>
  <conditionalFormatting sqref="BB152:BB155">
    <cfRule type="cellIs" dxfId="14573" priority="5627" operator="lessThan">
      <formula>0</formula>
    </cfRule>
    <cfRule type="cellIs" dxfId="14572" priority="5628" operator="lessThan">
      <formula>-105575</formula>
    </cfRule>
  </conditionalFormatting>
  <conditionalFormatting sqref="BB152:BB155">
    <cfRule type="cellIs" dxfId="14571" priority="5625" operator="lessThan">
      <formula>0</formula>
    </cfRule>
    <cfRule type="cellIs" dxfId="14570" priority="5626" operator="lessThan">
      <formula>-105575</formula>
    </cfRule>
  </conditionalFormatting>
  <conditionalFormatting sqref="BB157:BB158">
    <cfRule type="cellIs" dxfId="14569" priority="5623" operator="lessThan">
      <formula>0</formula>
    </cfRule>
    <cfRule type="cellIs" dxfId="14568" priority="5624" operator="lessThan">
      <formula>-105575</formula>
    </cfRule>
  </conditionalFormatting>
  <conditionalFormatting sqref="BB157:BB158">
    <cfRule type="cellIs" dxfId="14567" priority="5621" operator="lessThan">
      <formula>0</formula>
    </cfRule>
    <cfRule type="cellIs" dxfId="14566" priority="5622" operator="lessThan">
      <formula>-105575</formula>
    </cfRule>
  </conditionalFormatting>
  <conditionalFormatting sqref="BB157:BB158">
    <cfRule type="cellIs" dxfId="14565" priority="5619" operator="lessThan">
      <formula>0</formula>
    </cfRule>
    <cfRule type="cellIs" dxfId="14564" priority="5620" operator="lessThan">
      <formula>-105575</formula>
    </cfRule>
  </conditionalFormatting>
  <conditionalFormatting sqref="BB160:BB161">
    <cfRule type="cellIs" dxfId="14563" priority="5617" operator="lessThan">
      <formula>0</formula>
    </cfRule>
    <cfRule type="cellIs" dxfId="14562" priority="5618" operator="lessThan">
      <formula>-105575</formula>
    </cfRule>
  </conditionalFormatting>
  <conditionalFormatting sqref="BB160:BB161">
    <cfRule type="cellIs" dxfId="14561" priority="5615" operator="lessThan">
      <formula>0</formula>
    </cfRule>
    <cfRule type="cellIs" dxfId="14560" priority="5616" operator="lessThan">
      <formula>-105575</formula>
    </cfRule>
  </conditionalFormatting>
  <conditionalFormatting sqref="BB160:BB161">
    <cfRule type="cellIs" dxfId="14559" priority="5613" operator="lessThan">
      <formula>0</formula>
    </cfRule>
    <cfRule type="cellIs" dxfId="14558" priority="5614" operator="lessThan">
      <formula>-105575</formula>
    </cfRule>
  </conditionalFormatting>
  <conditionalFormatting sqref="BB164:BB167">
    <cfRule type="cellIs" dxfId="14557" priority="5611" operator="lessThan">
      <formula>0</formula>
    </cfRule>
    <cfRule type="cellIs" dxfId="14556" priority="5612" operator="lessThan">
      <formula>-105575</formula>
    </cfRule>
  </conditionalFormatting>
  <conditionalFormatting sqref="BB164:BB167">
    <cfRule type="cellIs" dxfId="14555" priority="5609" operator="lessThan">
      <formula>0</formula>
    </cfRule>
    <cfRule type="cellIs" dxfId="14554" priority="5610" operator="lessThan">
      <formula>-105575</formula>
    </cfRule>
  </conditionalFormatting>
  <conditionalFormatting sqref="BB164:BB167">
    <cfRule type="cellIs" dxfId="14553" priority="5607" operator="lessThan">
      <formula>0</formula>
    </cfRule>
    <cfRule type="cellIs" dxfId="14552" priority="5608" operator="lessThan">
      <formula>-105575</formula>
    </cfRule>
  </conditionalFormatting>
  <conditionalFormatting sqref="BB169:BB177">
    <cfRule type="cellIs" dxfId="14551" priority="5605" operator="lessThan">
      <formula>0</formula>
    </cfRule>
    <cfRule type="cellIs" dxfId="14550" priority="5606" operator="lessThan">
      <formula>-105575</formula>
    </cfRule>
  </conditionalFormatting>
  <conditionalFormatting sqref="BB169:BB177">
    <cfRule type="cellIs" dxfId="14549" priority="5603" operator="lessThan">
      <formula>0</formula>
    </cfRule>
    <cfRule type="cellIs" dxfId="14548" priority="5604" operator="lessThan">
      <formula>-105575</formula>
    </cfRule>
  </conditionalFormatting>
  <conditionalFormatting sqref="BB169:BB177">
    <cfRule type="cellIs" dxfId="14547" priority="5601" operator="lessThan">
      <formula>0</formula>
    </cfRule>
    <cfRule type="cellIs" dxfId="14546" priority="5602" operator="lessThan">
      <formula>-105575</formula>
    </cfRule>
  </conditionalFormatting>
  <conditionalFormatting sqref="BB179:BB180">
    <cfRule type="cellIs" dxfId="14545" priority="5599" operator="lessThan">
      <formula>0</formula>
    </cfRule>
    <cfRule type="cellIs" dxfId="14544" priority="5600" operator="lessThan">
      <formula>-105575</formula>
    </cfRule>
  </conditionalFormatting>
  <conditionalFormatting sqref="BB179:BB180">
    <cfRule type="cellIs" dxfId="14543" priority="5597" operator="lessThan">
      <formula>0</formula>
    </cfRule>
    <cfRule type="cellIs" dxfId="14542" priority="5598" operator="lessThan">
      <formula>-105575</formula>
    </cfRule>
  </conditionalFormatting>
  <conditionalFormatting sqref="BB179:BB180">
    <cfRule type="cellIs" dxfId="14541" priority="5595" operator="lessThan">
      <formula>0</formula>
    </cfRule>
    <cfRule type="cellIs" dxfId="14540" priority="5596" operator="lessThan">
      <formula>-105575</formula>
    </cfRule>
  </conditionalFormatting>
  <conditionalFormatting sqref="BB183:BB189">
    <cfRule type="cellIs" dxfId="14539" priority="5593" operator="lessThan">
      <formula>0</formula>
    </cfRule>
    <cfRule type="cellIs" dxfId="14538" priority="5594" operator="lessThan">
      <formula>-105575</formula>
    </cfRule>
  </conditionalFormatting>
  <conditionalFormatting sqref="BB183:BB189">
    <cfRule type="cellIs" dxfId="14537" priority="5591" operator="lessThan">
      <formula>0</formula>
    </cfRule>
    <cfRule type="cellIs" dxfId="14536" priority="5592" operator="lessThan">
      <formula>-105575</formula>
    </cfRule>
  </conditionalFormatting>
  <conditionalFormatting sqref="BB183:BB189">
    <cfRule type="cellIs" dxfId="14535" priority="5589" operator="lessThan">
      <formula>0</formula>
    </cfRule>
    <cfRule type="cellIs" dxfId="14534" priority="5590" operator="lessThan">
      <formula>-105575</formula>
    </cfRule>
  </conditionalFormatting>
  <conditionalFormatting sqref="BB191:BB192">
    <cfRule type="cellIs" dxfId="14533" priority="5587" operator="lessThan">
      <formula>0</formula>
    </cfRule>
    <cfRule type="cellIs" dxfId="14532" priority="5588" operator="lessThan">
      <formula>-105575</formula>
    </cfRule>
  </conditionalFormatting>
  <conditionalFormatting sqref="BB191:BB192">
    <cfRule type="cellIs" dxfId="14531" priority="5585" operator="lessThan">
      <formula>0</formula>
    </cfRule>
    <cfRule type="cellIs" dxfId="14530" priority="5586" operator="lessThan">
      <formula>-105575</formula>
    </cfRule>
  </conditionalFormatting>
  <conditionalFormatting sqref="BB191:BB192">
    <cfRule type="cellIs" dxfId="14529" priority="5583" operator="lessThan">
      <formula>0</formula>
    </cfRule>
    <cfRule type="cellIs" dxfId="14528" priority="5584" operator="lessThan">
      <formula>-105575</formula>
    </cfRule>
  </conditionalFormatting>
  <conditionalFormatting sqref="BB194:BB195">
    <cfRule type="cellIs" dxfId="14527" priority="5581" operator="lessThan">
      <formula>0</formula>
    </cfRule>
    <cfRule type="cellIs" dxfId="14526" priority="5582" operator="lessThan">
      <formula>-105575</formula>
    </cfRule>
  </conditionalFormatting>
  <conditionalFormatting sqref="BB194:BB195">
    <cfRule type="cellIs" dxfId="14525" priority="5579" operator="lessThan">
      <formula>0</formula>
    </cfRule>
    <cfRule type="cellIs" dxfId="14524" priority="5580" operator="lessThan">
      <formula>-105575</formula>
    </cfRule>
  </conditionalFormatting>
  <conditionalFormatting sqref="BB194:BB195">
    <cfRule type="cellIs" dxfId="14523" priority="5577" operator="lessThan">
      <formula>0</formula>
    </cfRule>
    <cfRule type="cellIs" dxfId="14522" priority="5578" operator="lessThan">
      <formula>-105575</formula>
    </cfRule>
  </conditionalFormatting>
  <conditionalFormatting sqref="BB199:BB202">
    <cfRule type="cellIs" dxfId="14521" priority="5575" operator="lessThan">
      <formula>0</formula>
    </cfRule>
    <cfRule type="cellIs" dxfId="14520" priority="5576" operator="lessThan">
      <formula>-105575</formula>
    </cfRule>
  </conditionalFormatting>
  <conditionalFormatting sqref="BB199:BB202">
    <cfRule type="cellIs" dxfId="14519" priority="5573" operator="lessThan">
      <formula>0</formula>
    </cfRule>
    <cfRule type="cellIs" dxfId="14518" priority="5574" operator="lessThan">
      <formula>-105575</formula>
    </cfRule>
  </conditionalFormatting>
  <conditionalFormatting sqref="BB199:BB202">
    <cfRule type="cellIs" dxfId="14517" priority="5571" operator="lessThan">
      <formula>0</formula>
    </cfRule>
    <cfRule type="cellIs" dxfId="14516" priority="5572" operator="lessThan">
      <formula>-105575</formula>
    </cfRule>
  </conditionalFormatting>
  <conditionalFormatting sqref="BB204:BB208">
    <cfRule type="cellIs" dxfId="14515" priority="5569" operator="lessThan">
      <formula>0</formula>
    </cfRule>
    <cfRule type="cellIs" dxfId="14514" priority="5570" operator="lessThan">
      <formula>-105575</formula>
    </cfRule>
  </conditionalFormatting>
  <conditionalFormatting sqref="BB204:BB208">
    <cfRule type="cellIs" dxfId="14513" priority="5567" operator="lessThan">
      <formula>0</formula>
    </cfRule>
    <cfRule type="cellIs" dxfId="14512" priority="5568" operator="lessThan">
      <formula>-105575</formula>
    </cfRule>
  </conditionalFormatting>
  <conditionalFormatting sqref="BB204:BB208">
    <cfRule type="cellIs" dxfId="14511" priority="5565" operator="lessThan">
      <formula>0</formula>
    </cfRule>
    <cfRule type="cellIs" dxfId="14510" priority="5566" operator="lessThan">
      <formula>-105575</formula>
    </cfRule>
  </conditionalFormatting>
  <conditionalFormatting sqref="BB210:BB211">
    <cfRule type="cellIs" dxfId="14509" priority="5563" operator="lessThan">
      <formula>0</formula>
    </cfRule>
    <cfRule type="cellIs" dxfId="14508" priority="5564" operator="lessThan">
      <formula>-105575</formula>
    </cfRule>
  </conditionalFormatting>
  <conditionalFormatting sqref="BB210:BB211">
    <cfRule type="cellIs" dxfId="14507" priority="5561" operator="lessThan">
      <formula>0</formula>
    </cfRule>
    <cfRule type="cellIs" dxfId="14506" priority="5562" operator="lessThan">
      <formula>-105575</formula>
    </cfRule>
  </conditionalFormatting>
  <conditionalFormatting sqref="BB210:BB211">
    <cfRule type="cellIs" dxfId="14505" priority="5559" operator="lessThan">
      <formula>0</formula>
    </cfRule>
    <cfRule type="cellIs" dxfId="14504" priority="5560" operator="lessThan">
      <formula>-105575</formula>
    </cfRule>
  </conditionalFormatting>
  <conditionalFormatting sqref="BB214:BB219">
    <cfRule type="cellIs" dxfId="14503" priority="5557" operator="lessThan">
      <formula>0</formula>
    </cfRule>
    <cfRule type="cellIs" dxfId="14502" priority="5558" operator="lessThan">
      <formula>-105575</formula>
    </cfRule>
  </conditionalFormatting>
  <conditionalFormatting sqref="BB214:BB219">
    <cfRule type="cellIs" dxfId="14501" priority="5555" operator="lessThan">
      <formula>0</formula>
    </cfRule>
    <cfRule type="cellIs" dxfId="14500" priority="5556" operator="lessThan">
      <formula>-105575</formula>
    </cfRule>
  </conditionalFormatting>
  <conditionalFormatting sqref="BB214:BB219">
    <cfRule type="cellIs" dxfId="14499" priority="5553" operator="lessThan">
      <formula>0</formula>
    </cfRule>
    <cfRule type="cellIs" dxfId="14498" priority="5554" operator="lessThan">
      <formula>-105575</formula>
    </cfRule>
  </conditionalFormatting>
  <conditionalFormatting sqref="BB222:BB224">
    <cfRule type="cellIs" dxfId="14497" priority="5551" operator="lessThan">
      <formula>0</formula>
    </cfRule>
    <cfRule type="cellIs" dxfId="14496" priority="5552" operator="lessThan">
      <formula>-105575</formula>
    </cfRule>
  </conditionalFormatting>
  <conditionalFormatting sqref="BB222:BB224">
    <cfRule type="cellIs" dxfId="14495" priority="5549" operator="lessThan">
      <formula>0</formula>
    </cfRule>
    <cfRule type="cellIs" dxfId="14494" priority="5550" operator="lessThan">
      <formula>-105575</formula>
    </cfRule>
  </conditionalFormatting>
  <conditionalFormatting sqref="BB222:BB224">
    <cfRule type="cellIs" dxfId="14493" priority="5547" operator="lessThan">
      <formula>0</formula>
    </cfRule>
    <cfRule type="cellIs" dxfId="14492" priority="5548" operator="lessThan">
      <formula>-105575</formula>
    </cfRule>
  </conditionalFormatting>
  <conditionalFormatting sqref="BB227:BB230">
    <cfRule type="cellIs" dxfId="14491" priority="5545" operator="lessThan">
      <formula>0</formula>
    </cfRule>
    <cfRule type="cellIs" dxfId="14490" priority="5546" operator="lessThan">
      <formula>-105575</formula>
    </cfRule>
  </conditionalFormatting>
  <conditionalFormatting sqref="BB227:BB230">
    <cfRule type="cellIs" dxfId="14489" priority="5543" operator="lessThan">
      <formula>0</formula>
    </cfRule>
    <cfRule type="cellIs" dxfId="14488" priority="5544" operator="lessThan">
      <formula>-105575</formula>
    </cfRule>
  </conditionalFormatting>
  <conditionalFormatting sqref="BB227:BB230">
    <cfRule type="cellIs" dxfId="14487" priority="5541" operator="lessThan">
      <formula>0</formula>
    </cfRule>
    <cfRule type="cellIs" dxfId="14486" priority="5542" operator="lessThan">
      <formula>-105575</formula>
    </cfRule>
  </conditionalFormatting>
  <conditionalFormatting sqref="BB246:BB249">
    <cfRule type="cellIs" dxfId="14485" priority="5539" operator="lessThan">
      <formula>0</formula>
    </cfRule>
    <cfRule type="cellIs" dxfId="14484" priority="5540" operator="lessThan">
      <formula>-105575</formula>
    </cfRule>
  </conditionalFormatting>
  <conditionalFormatting sqref="BB246:BB249">
    <cfRule type="cellIs" dxfId="14483" priority="5537" operator="lessThan">
      <formula>0</formula>
    </cfRule>
    <cfRule type="cellIs" dxfId="14482" priority="5538" operator="lessThan">
      <formula>-105575</formula>
    </cfRule>
  </conditionalFormatting>
  <conditionalFormatting sqref="BB246:BB249">
    <cfRule type="cellIs" dxfId="14481" priority="5535" operator="lessThan">
      <formula>0</formula>
    </cfRule>
    <cfRule type="cellIs" dxfId="14480" priority="5536" operator="lessThan">
      <formula>-105575</formula>
    </cfRule>
  </conditionalFormatting>
  <conditionalFormatting sqref="BB246:BB249">
    <cfRule type="cellIs" dxfId="14479" priority="5533" operator="lessThan">
      <formula>0</formula>
    </cfRule>
    <cfRule type="cellIs" dxfId="14478" priority="5534" operator="lessThan">
      <formula>-105575</formula>
    </cfRule>
  </conditionalFormatting>
  <conditionalFormatting sqref="BB246:BB249">
    <cfRule type="cellIs" dxfId="14477" priority="5531" operator="lessThan">
      <formula>0</formula>
    </cfRule>
    <cfRule type="cellIs" dxfId="14476" priority="5532" operator="lessThan">
      <formula>-105575</formula>
    </cfRule>
  </conditionalFormatting>
  <conditionalFormatting sqref="BB246:BB249">
    <cfRule type="cellIs" dxfId="14475" priority="5529" operator="lessThan">
      <formula>0</formula>
    </cfRule>
    <cfRule type="cellIs" dxfId="14474" priority="5530" operator="lessThan">
      <formula>-105575</formula>
    </cfRule>
  </conditionalFormatting>
  <conditionalFormatting sqref="BB246:BB249">
    <cfRule type="cellIs" dxfId="14473" priority="5527" operator="lessThan">
      <formula>0</formula>
    </cfRule>
    <cfRule type="cellIs" dxfId="14472" priority="5528" operator="lessThan">
      <formula>-105575</formula>
    </cfRule>
  </conditionalFormatting>
  <conditionalFormatting sqref="BB246:BB249">
    <cfRule type="cellIs" dxfId="14471" priority="5525" operator="lessThan">
      <formula>0</formula>
    </cfRule>
    <cfRule type="cellIs" dxfId="14470" priority="5526" operator="lessThan">
      <formula>-105575</formula>
    </cfRule>
  </conditionalFormatting>
  <conditionalFormatting sqref="BB246:BB249">
    <cfRule type="cellIs" dxfId="14469" priority="5523" operator="lessThan">
      <formula>0</formula>
    </cfRule>
    <cfRule type="cellIs" dxfId="14468" priority="5524" operator="lessThan">
      <formula>-105575</formula>
    </cfRule>
  </conditionalFormatting>
  <conditionalFormatting sqref="BB251:BB253">
    <cfRule type="cellIs" dxfId="14467" priority="5521" operator="lessThan">
      <formula>0</formula>
    </cfRule>
    <cfRule type="cellIs" dxfId="14466" priority="5522" operator="lessThan">
      <formula>-105575</formula>
    </cfRule>
  </conditionalFormatting>
  <conditionalFormatting sqref="BB251:BB253">
    <cfRule type="cellIs" dxfId="14465" priority="5519" operator="lessThan">
      <formula>0</formula>
    </cfRule>
    <cfRule type="cellIs" dxfId="14464" priority="5520" operator="lessThan">
      <formula>-105575</formula>
    </cfRule>
  </conditionalFormatting>
  <conditionalFormatting sqref="BB251:BB253">
    <cfRule type="cellIs" dxfId="14463" priority="5517" operator="lessThan">
      <formula>0</formula>
    </cfRule>
    <cfRule type="cellIs" dxfId="14462" priority="5518" operator="lessThan">
      <formula>-105575</formula>
    </cfRule>
  </conditionalFormatting>
  <conditionalFormatting sqref="BB251:BB253">
    <cfRule type="cellIs" dxfId="14461" priority="5515" operator="lessThan">
      <formula>0</formula>
    </cfRule>
    <cfRule type="cellIs" dxfId="14460" priority="5516" operator="lessThan">
      <formula>-105575</formula>
    </cfRule>
  </conditionalFormatting>
  <conditionalFormatting sqref="BB251:BB253">
    <cfRule type="cellIs" dxfId="14459" priority="5513" operator="lessThan">
      <formula>0</formula>
    </cfRule>
    <cfRule type="cellIs" dxfId="14458" priority="5514" operator="lessThan">
      <formula>-105575</formula>
    </cfRule>
  </conditionalFormatting>
  <conditionalFormatting sqref="BB251:BB253">
    <cfRule type="cellIs" dxfId="14457" priority="5511" operator="lessThan">
      <formula>0</formula>
    </cfRule>
    <cfRule type="cellIs" dxfId="14456" priority="5512" operator="lessThan">
      <formula>-105575</formula>
    </cfRule>
  </conditionalFormatting>
  <conditionalFormatting sqref="BB251:BB253">
    <cfRule type="cellIs" dxfId="14455" priority="5509" operator="lessThan">
      <formula>0</formula>
    </cfRule>
    <cfRule type="cellIs" dxfId="14454" priority="5510" operator="lessThan">
      <formula>-105575</formula>
    </cfRule>
  </conditionalFormatting>
  <conditionalFormatting sqref="BB251:BB253">
    <cfRule type="cellIs" dxfId="14453" priority="5507" operator="lessThan">
      <formula>0</formula>
    </cfRule>
    <cfRule type="cellIs" dxfId="14452" priority="5508" operator="lessThan">
      <formula>-105575</formula>
    </cfRule>
  </conditionalFormatting>
  <conditionalFormatting sqref="BB251:BB253">
    <cfRule type="cellIs" dxfId="14451" priority="5505" operator="lessThan">
      <formula>0</formula>
    </cfRule>
    <cfRule type="cellIs" dxfId="14450" priority="5506" operator="lessThan">
      <formula>-105575</formula>
    </cfRule>
  </conditionalFormatting>
  <conditionalFormatting sqref="BB255:BB257">
    <cfRule type="cellIs" dxfId="14449" priority="5503" operator="lessThan">
      <formula>0</formula>
    </cfRule>
    <cfRule type="cellIs" dxfId="14448" priority="5504" operator="lessThan">
      <formula>-105575</formula>
    </cfRule>
  </conditionalFormatting>
  <conditionalFormatting sqref="BB255:BB257">
    <cfRule type="cellIs" dxfId="14447" priority="5501" operator="lessThan">
      <formula>0</formula>
    </cfRule>
    <cfRule type="cellIs" dxfId="14446" priority="5502" operator="lessThan">
      <formula>-105575</formula>
    </cfRule>
  </conditionalFormatting>
  <conditionalFormatting sqref="BB255:BB257">
    <cfRule type="cellIs" dxfId="14445" priority="5499" operator="lessThan">
      <formula>0</formula>
    </cfRule>
    <cfRule type="cellIs" dxfId="14444" priority="5500" operator="lessThan">
      <formula>-105575</formula>
    </cfRule>
  </conditionalFormatting>
  <conditionalFormatting sqref="BB255:BB257">
    <cfRule type="cellIs" dxfId="14443" priority="5497" operator="lessThan">
      <formula>0</formula>
    </cfRule>
    <cfRule type="cellIs" dxfId="14442" priority="5498" operator="lessThan">
      <formula>-105575</formula>
    </cfRule>
  </conditionalFormatting>
  <conditionalFormatting sqref="BB255:BB257">
    <cfRule type="cellIs" dxfId="14441" priority="5495" operator="lessThan">
      <formula>0</formula>
    </cfRule>
    <cfRule type="cellIs" dxfId="14440" priority="5496" operator="lessThan">
      <formula>-105575</formula>
    </cfRule>
  </conditionalFormatting>
  <conditionalFormatting sqref="BB255:BB257">
    <cfRule type="cellIs" dxfId="14439" priority="5493" operator="lessThan">
      <formula>0</formula>
    </cfRule>
    <cfRule type="cellIs" dxfId="14438" priority="5494" operator="lessThan">
      <formula>-105575</formula>
    </cfRule>
  </conditionalFormatting>
  <conditionalFormatting sqref="BB255:BB257">
    <cfRule type="cellIs" dxfId="14437" priority="5491" operator="lessThan">
      <formula>0</formula>
    </cfRule>
    <cfRule type="cellIs" dxfId="14436" priority="5492" operator="lessThan">
      <formula>-105575</formula>
    </cfRule>
  </conditionalFormatting>
  <conditionalFormatting sqref="BB255:BB257">
    <cfRule type="cellIs" dxfId="14435" priority="5489" operator="lessThan">
      <formula>0</formula>
    </cfRule>
    <cfRule type="cellIs" dxfId="14434" priority="5490" operator="lessThan">
      <formula>-105575</formula>
    </cfRule>
  </conditionalFormatting>
  <conditionalFormatting sqref="BB255:BB257">
    <cfRule type="cellIs" dxfId="14433" priority="5487" operator="lessThan">
      <formula>0</formula>
    </cfRule>
    <cfRule type="cellIs" dxfId="14432" priority="5488" operator="lessThan">
      <formula>-105575</formula>
    </cfRule>
  </conditionalFormatting>
  <conditionalFormatting sqref="BB260:BB262">
    <cfRule type="cellIs" dxfId="14431" priority="5485" operator="lessThan">
      <formula>0</formula>
    </cfRule>
    <cfRule type="cellIs" dxfId="14430" priority="5486" operator="lessThan">
      <formula>-105575</formula>
    </cfRule>
  </conditionalFormatting>
  <conditionalFormatting sqref="BB260:BB262">
    <cfRule type="cellIs" dxfId="14429" priority="5483" operator="lessThan">
      <formula>0</formula>
    </cfRule>
    <cfRule type="cellIs" dxfId="14428" priority="5484" operator="lessThan">
      <formula>-105575</formula>
    </cfRule>
  </conditionalFormatting>
  <conditionalFormatting sqref="BB260:BB262">
    <cfRule type="cellIs" dxfId="14427" priority="5481" operator="lessThan">
      <formula>0</formula>
    </cfRule>
    <cfRule type="cellIs" dxfId="14426" priority="5482" operator="lessThan">
      <formula>-105575</formula>
    </cfRule>
  </conditionalFormatting>
  <conditionalFormatting sqref="BB260:BB262">
    <cfRule type="cellIs" dxfId="14425" priority="5479" operator="lessThan">
      <formula>0</formula>
    </cfRule>
    <cfRule type="cellIs" dxfId="14424" priority="5480" operator="lessThan">
      <formula>-105575</formula>
    </cfRule>
  </conditionalFormatting>
  <conditionalFormatting sqref="BB260:BB262">
    <cfRule type="cellIs" dxfId="14423" priority="5477" operator="lessThan">
      <formula>0</formula>
    </cfRule>
    <cfRule type="cellIs" dxfId="14422" priority="5478" operator="lessThan">
      <formula>-105575</formula>
    </cfRule>
  </conditionalFormatting>
  <conditionalFormatting sqref="BB260:BB262">
    <cfRule type="cellIs" dxfId="14421" priority="5475" operator="lessThan">
      <formula>0</formula>
    </cfRule>
    <cfRule type="cellIs" dxfId="14420" priority="5476" operator="lessThan">
      <formula>-105575</formula>
    </cfRule>
  </conditionalFormatting>
  <conditionalFormatting sqref="BB260:BB262">
    <cfRule type="cellIs" dxfId="14419" priority="5473" operator="lessThan">
      <formula>0</formula>
    </cfRule>
    <cfRule type="cellIs" dxfId="14418" priority="5474" operator="lessThan">
      <formula>-105575</formula>
    </cfRule>
  </conditionalFormatting>
  <conditionalFormatting sqref="BB260:BB262">
    <cfRule type="cellIs" dxfId="14417" priority="5471" operator="lessThan">
      <formula>0</formula>
    </cfRule>
    <cfRule type="cellIs" dxfId="14416" priority="5472" operator="lessThan">
      <formula>-105575</formula>
    </cfRule>
  </conditionalFormatting>
  <conditionalFormatting sqref="BB260:BB262">
    <cfRule type="cellIs" dxfId="14415" priority="5469" operator="lessThan">
      <formula>0</formula>
    </cfRule>
    <cfRule type="cellIs" dxfId="14414" priority="5470" operator="lessThan">
      <formula>-105575</formula>
    </cfRule>
  </conditionalFormatting>
  <conditionalFormatting sqref="BB264:BB267">
    <cfRule type="cellIs" dxfId="14413" priority="5467" operator="lessThan">
      <formula>0</formula>
    </cfRule>
    <cfRule type="cellIs" dxfId="14412" priority="5468" operator="lessThan">
      <formula>-105575</formula>
    </cfRule>
  </conditionalFormatting>
  <conditionalFormatting sqref="BB264:BB267">
    <cfRule type="cellIs" dxfId="14411" priority="5465" operator="lessThan">
      <formula>0</formula>
    </cfRule>
    <cfRule type="cellIs" dxfId="14410" priority="5466" operator="lessThan">
      <formula>-105575</formula>
    </cfRule>
  </conditionalFormatting>
  <conditionalFormatting sqref="BB264:BB267">
    <cfRule type="cellIs" dxfId="14409" priority="5463" operator="lessThan">
      <formula>0</formula>
    </cfRule>
    <cfRule type="cellIs" dxfId="14408" priority="5464" operator="lessThan">
      <formula>-105575</formula>
    </cfRule>
  </conditionalFormatting>
  <conditionalFormatting sqref="BB264:BB267">
    <cfRule type="cellIs" dxfId="14407" priority="5461" operator="lessThan">
      <formula>0</formula>
    </cfRule>
    <cfRule type="cellIs" dxfId="14406" priority="5462" operator="lessThan">
      <formula>-105575</formula>
    </cfRule>
  </conditionalFormatting>
  <conditionalFormatting sqref="BB264:BB267">
    <cfRule type="cellIs" dxfId="14405" priority="5459" operator="lessThan">
      <formula>0</formula>
    </cfRule>
    <cfRule type="cellIs" dxfId="14404" priority="5460" operator="lessThan">
      <formula>-105575</formula>
    </cfRule>
  </conditionalFormatting>
  <conditionalFormatting sqref="BB264:BB267">
    <cfRule type="cellIs" dxfId="14403" priority="5457" operator="lessThan">
      <formula>0</formula>
    </cfRule>
    <cfRule type="cellIs" dxfId="14402" priority="5458" operator="lessThan">
      <formula>-105575</formula>
    </cfRule>
  </conditionalFormatting>
  <conditionalFormatting sqref="BB264:BB267">
    <cfRule type="cellIs" dxfId="14401" priority="5455" operator="lessThan">
      <formula>0</formula>
    </cfRule>
    <cfRule type="cellIs" dxfId="14400" priority="5456" operator="lessThan">
      <formula>-105575</formula>
    </cfRule>
  </conditionalFormatting>
  <conditionalFormatting sqref="BB264:BB267">
    <cfRule type="cellIs" dxfId="14399" priority="5453" operator="lessThan">
      <formula>0</formula>
    </cfRule>
    <cfRule type="cellIs" dxfId="14398" priority="5454" operator="lessThan">
      <formula>-105575</formula>
    </cfRule>
  </conditionalFormatting>
  <conditionalFormatting sqref="BB264:BB267">
    <cfRule type="cellIs" dxfId="14397" priority="5451" operator="lessThan">
      <formula>0</formula>
    </cfRule>
    <cfRule type="cellIs" dxfId="14396" priority="5452" operator="lessThan">
      <formula>-105575</formula>
    </cfRule>
  </conditionalFormatting>
  <conditionalFormatting sqref="BB270:BB272">
    <cfRule type="cellIs" dxfId="14395" priority="5449" operator="lessThan">
      <formula>0</formula>
    </cfRule>
    <cfRule type="cellIs" dxfId="14394" priority="5450" operator="lessThan">
      <formula>-105575</formula>
    </cfRule>
  </conditionalFormatting>
  <conditionalFormatting sqref="BB270:BB272">
    <cfRule type="cellIs" dxfId="14393" priority="5447" operator="lessThan">
      <formula>0</formula>
    </cfRule>
    <cfRule type="cellIs" dxfId="14392" priority="5448" operator="lessThan">
      <formula>-105575</formula>
    </cfRule>
  </conditionalFormatting>
  <conditionalFormatting sqref="BB270:BB272">
    <cfRule type="cellIs" dxfId="14391" priority="5445" operator="lessThan">
      <formula>0</formula>
    </cfRule>
    <cfRule type="cellIs" dxfId="14390" priority="5446" operator="lessThan">
      <formula>-105575</formula>
    </cfRule>
  </conditionalFormatting>
  <conditionalFormatting sqref="BB270:BB272">
    <cfRule type="cellIs" dxfId="14389" priority="5443" operator="lessThan">
      <formula>0</formula>
    </cfRule>
    <cfRule type="cellIs" dxfId="14388" priority="5444" operator="lessThan">
      <formula>-105575</formula>
    </cfRule>
  </conditionalFormatting>
  <conditionalFormatting sqref="BB270:BB272">
    <cfRule type="cellIs" dxfId="14387" priority="5441" operator="lessThan">
      <formula>0</formula>
    </cfRule>
    <cfRule type="cellIs" dxfId="14386" priority="5442" operator="lessThan">
      <formula>-105575</formula>
    </cfRule>
  </conditionalFormatting>
  <conditionalFormatting sqref="BB270:BB272">
    <cfRule type="cellIs" dxfId="14385" priority="5439" operator="lessThan">
      <formula>0</formula>
    </cfRule>
    <cfRule type="cellIs" dxfId="14384" priority="5440" operator="lessThan">
      <formula>-105575</formula>
    </cfRule>
  </conditionalFormatting>
  <conditionalFormatting sqref="BB270:BB272">
    <cfRule type="cellIs" dxfId="14383" priority="5437" operator="lessThan">
      <formula>0</formula>
    </cfRule>
    <cfRule type="cellIs" dxfId="14382" priority="5438" operator="lessThan">
      <formula>-105575</formula>
    </cfRule>
  </conditionalFormatting>
  <conditionalFormatting sqref="BB270:BB272">
    <cfRule type="cellIs" dxfId="14381" priority="5435" operator="lessThan">
      <formula>0</formula>
    </cfRule>
    <cfRule type="cellIs" dxfId="14380" priority="5436" operator="lessThan">
      <formula>-105575</formula>
    </cfRule>
  </conditionalFormatting>
  <conditionalFormatting sqref="BB270:BB272">
    <cfRule type="cellIs" dxfId="14379" priority="5433" operator="lessThan">
      <formula>0</formula>
    </cfRule>
    <cfRule type="cellIs" dxfId="14378" priority="5434" operator="lessThan">
      <formula>-105575</formula>
    </cfRule>
  </conditionalFormatting>
  <conditionalFormatting sqref="BB274:BB275">
    <cfRule type="cellIs" dxfId="14377" priority="5431" operator="lessThan">
      <formula>0</formula>
    </cfRule>
    <cfRule type="cellIs" dxfId="14376" priority="5432" operator="lessThan">
      <formula>-105575</formula>
    </cfRule>
  </conditionalFormatting>
  <conditionalFormatting sqref="BB274:BB275">
    <cfRule type="cellIs" dxfId="14375" priority="5429" operator="lessThan">
      <formula>0</formula>
    </cfRule>
    <cfRule type="cellIs" dxfId="14374" priority="5430" operator="lessThan">
      <formula>-105575</formula>
    </cfRule>
  </conditionalFormatting>
  <conditionalFormatting sqref="BB274:BB275">
    <cfRule type="cellIs" dxfId="14373" priority="5427" operator="lessThan">
      <formula>0</formula>
    </cfRule>
    <cfRule type="cellIs" dxfId="14372" priority="5428" operator="lessThan">
      <formula>-105575</formula>
    </cfRule>
  </conditionalFormatting>
  <conditionalFormatting sqref="BB274:BB275">
    <cfRule type="cellIs" dxfId="14371" priority="5425" operator="lessThan">
      <formula>0</formula>
    </cfRule>
    <cfRule type="cellIs" dxfId="14370" priority="5426" operator="lessThan">
      <formula>-105575</formula>
    </cfRule>
  </conditionalFormatting>
  <conditionalFormatting sqref="BB274:BB275">
    <cfRule type="cellIs" dxfId="14369" priority="5423" operator="lessThan">
      <formula>0</formula>
    </cfRule>
    <cfRule type="cellIs" dxfId="14368" priority="5424" operator="lessThan">
      <formula>-105575</formula>
    </cfRule>
  </conditionalFormatting>
  <conditionalFormatting sqref="BB274:BB275">
    <cfRule type="cellIs" dxfId="14367" priority="5421" operator="lessThan">
      <formula>0</formula>
    </cfRule>
    <cfRule type="cellIs" dxfId="14366" priority="5422" operator="lessThan">
      <formula>-105575</formula>
    </cfRule>
  </conditionalFormatting>
  <conditionalFormatting sqref="BB274:BB275">
    <cfRule type="cellIs" dxfId="14365" priority="5419" operator="lessThan">
      <formula>0</formula>
    </cfRule>
    <cfRule type="cellIs" dxfId="14364" priority="5420" operator="lessThan">
      <formula>-105575</formula>
    </cfRule>
  </conditionalFormatting>
  <conditionalFormatting sqref="BB274:BB275">
    <cfRule type="cellIs" dxfId="14363" priority="5417" operator="lessThan">
      <formula>0</formula>
    </cfRule>
    <cfRule type="cellIs" dxfId="14362" priority="5418" operator="lessThan">
      <formula>-105575</formula>
    </cfRule>
  </conditionalFormatting>
  <conditionalFormatting sqref="BB274:BB275">
    <cfRule type="cellIs" dxfId="14361" priority="5415" operator="lessThan">
      <formula>0</formula>
    </cfRule>
    <cfRule type="cellIs" dxfId="14360" priority="5416" operator="lessThan">
      <formula>-105575</formula>
    </cfRule>
  </conditionalFormatting>
  <conditionalFormatting sqref="BB278:BB282">
    <cfRule type="cellIs" dxfId="14359" priority="5413" operator="lessThan">
      <formula>0</formula>
    </cfRule>
    <cfRule type="cellIs" dxfId="14358" priority="5414" operator="lessThan">
      <formula>-105575</formula>
    </cfRule>
  </conditionalFormatting>
  <conditionalFormatting sqref="BB278:BB282">
    <cfRule type="cellIs" dxfId="14357" priority="5411" operator="lessThan">
      <formula>0</formula>
    </cfRule>
    <cfRule type="cellIs" dxfId="14356" priority="5412" operator="lessThan">
      <formula>-105575</formula>
    </cfRule>
  </conditionalFormatting>
  <conditionalFormatting sqref="BB278:BB282">
    <cfRule type="cellIs" dxfId="14355" priority="5409" operator="lessThan">
      <formula>0</formula>
    </cfRule>
    <cfRule type="cellIs" dxfId="14354" priority="5410" operator="lessThan">
      <formula>-105575</formula>
    </cfRule>
  </conditionalFormatting>
  <conditionalFormatting sqref="BB278:BB282">
    <cfRule type="cellIs" dxfId="14353" priority="5407" operator="lessThan">
      <formula>0</formula>
    </cfRule>
    <cfRule type="cellIs" dxfId="14352" priority="5408" operator="lessThan">
      <formula>-105575</formula>
    </cfRule>
  </conditionalFormatting>
  <conditionalFormatting sqref="BB278:BB282">
    <cfRule type="cellIs" dxfId="14351" priority="5405" operator="lessThan">
      <formula>0</formula>
    </cfRule>
    <cfRule type="cellIs" dxfId="14350" priority="5406" operator="lessThan">
      <formula>-105575</formula>
    </cfRule>
  </conditionalFormatting>
  <conditionalFormatting sqref="BB278:BB282">
    <cfRule type="cellIs" dxfId="14349" priority="5403" operator="lessThan">
      <formula>0</formula>
    </cfRule>
    <cfRule type="cellIs" dxfId="14348" priority="5404" operator="lessThan">
      <formula>-105575</formula>
    </cfRule>
  </conditionalFormatting>
  <conditionalFormatting sqref="BB278:BB282">
    <cfRule type="cellIs" dxfId="14347" priority="5401" operator="lessThan">
      <formula>0</formula>
    </cfRule>
    <cfRule type="cellIs" dxfId="14346" priority="5402" operator="lessThan">
      <formula>-105575</formula>
    </cfRule>
  </conditionalFormatting>
  <conditionalFormatting sqref="BB278:BB282">
    <cfRule type="cellIs" dxfId="14345" priority="5399" operator="lessThan">
      <formula>0</formula>
    </cfRule>
    <cfRule type="cellIs" dxfId="14344" priority="5400" operator="lessThan">
      <formula>-105575</formula>
    </cfRule>
  </conditionalFormatting>
  <conditionalFormatting sqref="BB278:BB282">
    <cfRule type="cellIs" dxfId="14343" priority="5397" operator="lessThan">
      <formula>0</formula>
    </cfRule>
    <cfRule type="cellIs" dxfId="14342" priority="5398" operator="lessThan">
      <formula>-105575</formula>
    </cfRule>
  </conditionalFormatting>
  <conditionalFormatting sqref="BB285:BB288">
    <cfRule type="cellIs" dxfId="14341" priority="5395" operator="lessThan">
      <formula>0</formula>
    </cfRule>
    <cfRule type="cellIs" dxfId="14340" priority="5396" operator="lessThan">
      <formula>-105575</formula>
    </cfRule>
  </conditionalFormatting>
  <conditionalFormatting sqref="BB285:BB288">
    <cfRule type="cellIs" dxfId="14339" priority="5393" operator="lessThan">
      <formula>0</formula>
    </cfRule>
    <cfRule type="cellIs" dxfId="14338" priority="5394" operator="lessThan">
      <formula>-105575</formula>
    </cfRule>
  </conditionalFormatting>
  <conditionalFormatting sqref="BB285:BB288">
    <cfRule type="cellIs" dxfId="14337" priority="5391" operator="lessThan">
      <formula>0</formula>
    </cfRule>
    <cfRule type="cellIs" dxfId="14336" priority="5392" operator="lessThan">
      <formula>-105575</formula>
    </cfRule>
  </conditionalFormatting>
  <conditionalFormatting sqref="BB285:BB288">
    <cfRule type="cellIs" dxfId="14335" priority="5389" operator="lessThan">
      <formula>0</formula>
    </cfRule>
    <cfRule type="cellIs" dxfId="14334" priority="5390" operator="lessThan">
      <formula>-105575</formula>
    </cfRule>
  </conditionalFormatting>
  <conditionalFormatting sqref="BB285:BB288">
    <cfRule type="cellIs" dxfId="14333" priority="5387" operator="lessThan">
      <formula>0</formula>
    </cfRule>
    <cfRule type="cellIs" dxfId="14332" priority="5388" operator="lessThan">
      <formula>-105575</formula>
    </cfRule>
  </conditionalFormatting>
  <conditionalFormatting sqref="BB285:BB288">
    <cfRule type="cellIs" dxfId="14331" priority="5385" operator="lessThan">
      <formula>0</formula>
    </cfRule>
    <cfRule type="cellIs" dxfId="14330" priority="5386" operator="lessThan">
      <formula>-105575</formula>
    </cfRule>
  </conditionalFormatting>
  <conditionalFormatting sqref="BB285:BB288">
    <cfRule type="cellIs" dxfId="14329" priority="5383" operator="lessThan">
      <formula>0</formula>
    </cfRule>
    <cfRule type="cellIs" dxfId="14328" priority="5384" operator="lessThan">
      <formula>-105575</formula>
    </cfRule>
  </conditionalFormatting>
  <conditionalFormatting sqref="BB285:BB288">
    <cfRule type="cellIs" dxfId="14327" priority="5381" operator="lessThan">
      <formula>0</formula>
    </cfRule>
    <cfRule type="cellIs" dxfId="14326" priority="5382" operator="lessThan">
      <formula>-105575</formula>
    </cfRule>
  </conditionalFormatting>
  <conditionalFormatting sqref="BB285:BB288">
    <cfRule type="cellIs" dxfId="14325" priority="5379" operator="lessThan">
      <formula>0</formula>
    </cfRule>
    <cfRule type="cellIs" dxfId="14324" priority="5380" operator="lessThan">
      <formula>-105575</formula>
    </cfRule>
  </conditionalFormatting>
  <conditionalFormatting sqref="BB203 BB220:BB221 BB235:BB243 BB231:BB233 BB212:BB213 BB225:BB226">
    <cfRule type="cellIs" dxfId="14323" priority="5377" operator="lessThan">
      <formula>0</formula>
    </cfRule>
    <cfRule type="cellIs" dxfId="14322" priority="5378" operator="lessThan">
      <formula>-105575</formula>
    </cfRule>
  </conditionalFormatting>
  <conditionalFormatting sqref="BB220 BB212:BB213 BB235:BB238 BB240:BB243 BB225:BB226 BB231:BB233">
    <cfRule type="cellIs" dxfId="14321" priority="5375" operator="lessThan">
      <formula>0</formula>
    </cfRule>
    <cfRule type="cellIs" dxfId="14320" priority="5376" operator="lessThan">
      <formula>-105575</formula>
    </cfRule>
  </conditionalFormatting>
  <conditionalFormatting sqref="BB220:BB221 BB243 BB226 BB231:BB236 BB238:BB241 BB203 BB213">
    <cfRule type="cellIs" dxfId="14319" priority="5373" operator="lessThan">
      <formula>0</formula>
    </cfRule>
    <cfRule type="cellIs" dxfId="14318" priority="5374" operator="lessThan">
      <formula>-105575</formula>
    </cfRule>
  </conditionalFormatting>
  <conditionalFormatting sqref="BB235:BB243 BB231:BB233 BB220 BB212:BB213 BB225:BB226">
    <cfRule type="cellIs" dxfId="14317" priority="5371" operator="lessThan">
      <formula>0</formula>
    </cfRule>
    <cfRule type="cellIs" dxfId="14316" priority="5372" operator="lessThan">
      <formula>-105575</formula>
    </cfRule>
  </conditionalFormatting>
  <conditionalFormatting sqref="BB220:BB221 BB237:BB243 BB203 BB231:BB235 BB212:BB213 BB225:BB226">
    <cfRule type="cellIs" dxfId="14315" priority="5369" operator="lessThan">
      <formula>0</formula>
    </cfRule>
    <cfRule type="cellIs" dxfId="14314" priority="5370" operator="lessThan">
      <formula>-105575</formula>
    </cfRule>
  </conditionalFormatting>
  <conditionalFormatting sqref="BB220:BB221 BB237:BB240 BB242:BB243 BB225:BB226 BB231:BB235">
    <cfRule type="cellIs" dxfId="14313" priority="5367" operator="lessThan">
      <formula>0</formula>
    </cfRule>
    <cfRule type="cellIs" dxfId="14312" priority="5368" operator="lessThan">
      <formula>-105575</formula>
    </cfRule>
  </conditionalFormatting>
  <conditionalFormatting sqref="BB212 BB231 BB233:BB238 BB240:BB243 BB225">
    <cfRule type="cellIs" dxfId="14311" priority="5365" operator="lessThan">
      <formula>0</formula>
    </cfRule>
    <cfRule type="cellIs" dxfId="14310" priority="5366" operator="lessThan">
      <formula>-105575</formula>
    </cfRule>
  </conditionalFormatting>
  <conditionalFormatting sqref="BB237:BB243 BB231:BB235 BB220:BB221 BB225:BB226">
    <cfRule type="cellIs" dxfId="14309" priority="5363" operator="lessThan">
      <formula>0</formula>
    </cfRule>
    <cfRule type="cellIs" dxfId="14308" priority="5364" operator="lessThan">
      <formula>-105575</formula>
    </cfRule>
  </conditionalFormatting>
  <conditionalFormatting sqref="BB233:BB237 BB231 BB239:BB243">
    <cfRule type="cellIs" dxfId="14307" priority="5361" operator="lessThan">
      <formula>0</formula>
    </cfRule>
    <cfRule type="cellIs" dxfId="14306" priority="5362" operator="lessThan">
      <formula>-105575</formula>
    </cfRule>
  </conditionalFormatting>
  <conditionalFormatting sqref="BB233:BB237 BB231 BB239:BB243">
    <cfRule type="cellIs" dxfId="14305" priority="5359" operator="lessThan">
      <formula>0</formula>
    </cfRule>
    <cfRule type="cellIs" dxfId="14304" priority="5360" operator="lessThan">
      <formula>-105575</formula>
    </cfRule>
  </conditionalFormatting>
  <conditionalFormatting sqref="BB119:BB128 BB106:BB117 BB101:BB104 BB80:BB98">
    <cfRule type="cellIs" dxfId="14303" priority="5357" operator="lessThan">
      <formula>0</formula>
    </cfRule>
    <cfRule type="cellIs" dxfId="14302" priority="5358" operator="lessThan">
      <formula>-105575</formula>
    </cfRule>
  </conditionalFormatting>
  <conditionalFormatting sqref="BB130 BB132 BB134">
    <cfRule type="cellIs" dxfId="14301" priority="5355" operator="lessThan">
      <formula>0</formula>
    </cfRule>
    <cfRule type="cellIs" dxfId="14300" priority="5356" operator="lessThan">
      <formula>-105575</formula>
    </cfRule>
  </conditionalFormatting>
  <conditionalFormatting sqref="BB130 BB132 BB134">
    <cfRule type="cellIs" dxfId="14299" priority="5353" operator="lessThan">
      <formula>0</formula>
    </cfRule>
    <cfRule type="cellIs" dxfId="14298" priority="5354" operator="lessThan">
      <formula>-105575</formula>
    </cfRule>
  </conditionalFormatting>
  <conditionalFormatting sqref="BB129 BB131 BB133 BB135">
    <cfRule type="cellIs" dxfId="14297" priority="5351" operator="lessThan">
      <formula>0</formula>
    </cfRule>
    <cfRule type="cellIs" dxfId="14296" priority="5352" operator="lessThan">
      <formula>-105575</formula>
    </cfRule>
  </conditionalFormatting>
  <conditionalFormatting sqref="BB140 BB145 BB142:BB143 BB137:BB138">
    <cfRule type="cellIs" dxfId="14295" priority="5349" operator="lessThan">
      <formula>0</formula>
    </cfRule>
    <cfRule type="cellIs" dxfId="14294" priority="5350" operator="lessThan">
      <formula>-105575</formula>
    </cfRule>
  </conditionalFormatting>
  <conditionalFormatting sqref="BB149">
    <cfRule type="cellIs" dxfId="14293" priority="5347" operator="lessThan">
      <formula>0</formula>
    </cfRule>
    <cfRule type="cellIs" dxfId="14292" priority="5348" operator="lessThan">
      <formula>-105575</formula>
    </cfRule>
  </conditionalFormatting>
  <conditionalFormatting sqref="BB129:BB138 BB140:BB149">
    <cfRule type="cellIs" dxfId="14291" priority="5345" operator="lessThan">
      <formula>0</formula>
    </cfRule>
    <cfRule type="cellIs" dxfId="14290" priority="5346" operator="lessThan">
      <formula>-105575</formula>
    </cfRule>
  </conditionalFormatting>
  <conditionalFormatting sqref="BB94:BB98 BB86:BB87 BB89:BB91 BB141:BB149 BB124:BB133 BB107:BB110 BB112:BB117 BB119:BB122 BB135:BB138 BB101:BB104 BB80:BB84">
    <cfRule type="cellIs" dxfId="14289" priority="5343" operator="lessThan">
      <formula>0</formula>
    </cfRule>
    <cfRule type="cellIs" dxfId="14288" priority="5344" operator="lessThan">
      <formula>-105575</formula>
    </cfRule>
  </conditionalFormatting>
  <conditionalFormatting sqref="BB129 BB131 BB133 BB135">
    <cfRule type="cellIs" dxfId="14287" priority="5341" operator="lessThan">
      <formula>0</formula>
    </cfRule>
    <cfRule type="cellIs" dxfId="14286" priority="5342" operator="lessThan">
      <formula>-105575</formula>
    </cfRule>
  </conditionalFormatting>
  <conditionalFormatting sqref="BB146 BB144 BB141">
    <cfRule type="cellIs" dxfId="14285" priority="5339" operator="lessThan">
      <formula>0</formula>
    </cfRule>
    <cfRule type="cellIs" dxfId="14284" priority="5340" operator="lessThan">
      <formula>-105575</formula>
    </cfRule>
  </conditionalFormatting>
  <conditionalFormatting sqref="BB146 BB144 BB141">
    <cfRule type="cellIs" dxfId="14283" priority="5337" operator="lessThan">
      <formula>0</formula>
    </cfRule>
    <cfRule type="cellIs" dxfId="14282" priority="5338" operator="lessThan">
      <formula>-105575</formula>
    </cfRule>
  </conditionalFormatting>
  <conditionalFormatting sqref="BB140 BB145 BB142:BB143 BB137:BB138">
    <cfRule type="cellIs" dxfId="14281" priority="5335" operator="lessThan">
      <formula>0</formula>
    </cfRule>
    <cfRule type="cellIs" dxfId="14280" priority="5336" operator="lessThan">
      <formula>-105575</formula>
    </cfRule>
  </conditionalFormatting>
  <conditionalFormatting sqref="BB149">
    <cfRule type="cellIs" dxfId="14279" priority="5333" operator="lessThan">
      <formula>0</formula>
    </cfRule>
    <cfRule type="cellIs" dxfId="14278" priority="5334" operator="lessThan">
      <formula>-105575</formula>
    </cfRule>
  </conditionalFormatting>
  <conditionalFormatting sqref="BB94:BB98 BB86:BB87 BB89:BB91 BB141:BB149 BB124:BB133 BB107:BB110 BB112:BB117 BB119:BB122 BB135:BB138 BB101:BB104 BB80:BB84">
    <cfRule type="cellIs" dxfId="14277" priority="5331" operator="lessThan">
      <formula>0</formula>
    </cfRule>
    <cfRule type="cellIs" dxfId="14276" priority="533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4275" priority="5329" operator="lessThan">
      <formula>0</formula>
    </cfRule>
    <cfRule type="cellIs" dxfId="14274" priority="5330" operator="lessThan">
      <formula>-105575</formula>
    </cfRule>
  </conditionalFormatting>
  <conditionalFormatting sqref="BB41">
    <cfRule type="cellIs" dxfId="14273" priority="5327" operator="lessThan">
      <formula>0</formula>
    </cfRule>
    <cfRule type="cellIs" dxfId="14272" priority="5328" operator="lessThan">
      <formula>-105575</formula>
    </cfRule>
  </conditionalFormatting>
  <conditionalFormatting sqref="BB152:BB155">
    <cfRule type="cellIs" dxfId="14271" priority="5325" operator="lessThan">
      <formula>0</formula>
    </cfRule>
    <cfRule type="cellIs" dxfId="14270" priority="5326" operator="lessThan">
      <formula>-105575</formula>
    </cfRule>
  </conditionalFormatting>
  <conditionalFormatting sqref="BB152:BB155">
    <cfRule type="cellIs" dxfId="14269" priority="5323" operator="lessThan">
      <formula>0</formula>
    </cfRule>
    <cfRule type="cellIs" dxfId="14268" priority="5324" operator="lessThan">
      <formula>-105575</formula>
    </cfRule>
  </conditionalFormatting>
  <conditionalFormatting sqref="BB152:BB155">
    <cfRule type="cellIs" dxfId="14267" priority="5321" operator="lessThan">
      <formula>0</formula>
    </cfRule>
    <cfRule type="cellIs" dxfId="14266" priority="5322" operator="lessThan">
      <formula>-105575</formula>
    </cfRule>
  </conditionalFormatting>
  <conditionalFormatting sqref="BB157:BB158">
    <cfRule type="cellIs" dxfId="14265" priority="5319" operator="lessThan">
      <formula>0</formula>
    </cfRule>
    <cfRule type="cellIs" dxfId="14264" priority="5320" operator="lessThan">
      <formula>-105575</formula>
    </cfRule>
  </conditionalFormatting>
  <conditionalFormatting sqref="BB157:BB158">
    <cfRule type="cellIs" dxfId="14263" priority="5317" operator="lessThan">
      <formula>0</formula>
    </cfRule>
    <cfRule type="cellIs" dxfId="14262" priority="5318" operator="lessThan">
      <formula>-105575</formula>
    </cfRule>
  </conditionalFormatting>
  <conditionalFormatting sqref="BB157:BB158">
    <cfRule type="cellIs" dxfId="14261" priority="5315" operator="lessThan">
      <formula>0</formula>
    </cfRule>
    <cfRule type="cellIs" dxfId="14260" priority="5316" operator="lessThan">
      <formula>-105575</formula>
    </cfRule>
  </conditionalFormatting>
  <conditionalFormatting sqref="BB160:BB161">
    <cfRule type="cellIs" dxfId="14259" priority="5313" operator="lessThan">
      <formula>0</formula>
    </cfRule>
    <cfRule type="cellIs" dxfId="14258" priority="5314" operator="lessThan">
      <formula>-105575</formula>
    </cfRule>
  </conditionalFormatting>
  <conditionalFormatting sqref="BB160:BB161">
    <cfRule type="cellIs" dxfId="14257" priority="5311" operator="lessThan">
      <formula>0</formula>
    </cfRule>
    <cfRule type="cellIs" dxfId="14256" priority="5312" operator="lessThan">
      <formula>-105575</formula>
    </cfRule>
  </conditionalFormatting>
  <conditionalFormatting sqref="BB160:BB161">
    <cfRule type="cellIs" dxfId="14255" priority="5309" operator="lessThan">
      <formula>0</formula>
    </cfRule>
    <cfRule type="cellIs" dxfId="14254" priority="5310" operator="lessThan">
      <formula>-105575</formula>
    </cfRule>
  </conditionalFormatting>
  <conditionalFormatting sqref="BB164:BB167">
    <cfRule type="cellIs" dxfId="14253" priority="5307" operator="lessThan">
      <formula>0</formula>
    </cfRule>
    <cfRule type="cellIs" dxfId="14252" priority="5308" operator="lessThan">
      <formula>-105575</formula>
    </cfRule>
  </conditionalFormatting>
  <conditionalFormatting sqref="BB164:BB167">
    <cfRule type="cellIs" dxfId="14251" priority="5305" operator="lessThan">
      <formula>0</formula>
    </cfRule>
    <cfRule type="cellIs" dxfId="14250" priority="5306" operator="lessThan">
      <formula>-105575</formula>
    </cfRule>
  </conditionalFormatting>
  <conditionalFormatting sqref="BB164:BB167">
    <cfRule type="cellIs" dxfId="14249" priority="5303" operator="lessThan">
      <formula>0</formula>
    </cfRule>
    <cfRule type="cellIs" dxfId="14248" priority="5304" operator="lessThan">
      <formula>-105575</formula>
    </cfRule>
  </conditionalFormatting>
  <conditionalFormatting sqref="BB169:BB177">
    <cfRule type="cellIs" dxfId="14247" priority="5301" operator="lessThan">
      <formula>0</formula>
    </cfRule>
    <cfRule type="cellIs" dxfId="14246" priority="5302" operator="lessThan">
      <formula>-105575</formula>
    </cfRule>
  </conditionalFormatting>
  <conditionalFormatting sqref="BB169:BB177">
    <cfRule type="cellIs" dxfId="14245" priority="5299" operator="lessThan">
      <formula>0</formula>
    </cfRule>
    <cfRule type="cellIs" dxfId="14244" priority="5300" operator="lessThan">
      <formula>-105575</formula>
    </cfRule>
  </conditionalFormatting>
  <conditionalFormatting sqref="BB169:BB177">
    <cfRule type="cellIs" dxfId="14243" priority="5297" operator="lessThan">
      <formula>0</formula>
    </cfRule>
    <cfRule type="cellIs" dxfId="14242" priority="5298" operator="lessThan">
      <formula>-105575</formula>
    </cfRule>
  </conditionalFormatting>
  <conditionalFormatting sqref="BB179:BB180">
    <cfRule type="cellIs" dxfId="14241" priority="5295" operator="lessThan">
      <formula>0</formula>
    </cfRule>
    <cfRule type="cellIs" dxfId="14240" priority="5296" operator="lessThan">
      <formula>-105575</formula>
    </cfRule>
  </conditionalFormatting>
  <conditionalFormatting sqref="BB179:BB180">
    <cfRule type="cellIs" dxfId="14239" priority="5293" operator="lessThan">
      <formula>0</formula>
    </cfRule>
    <cfRule type="cellIs" dxfId="14238" priority="5294" operator="lessThan">
      <formula>-105575</formula>
    </cfRule>
  </conditionalFormatting>
  <conditionalFormatting sqref="BB179:BB180">
    <cfRule type="cellIs" dxfId="14237" priority="5291" operator="lessThan">
      <formula>0</formula>
    </cfRule>
    <cfRule type="cellIs" dxfId="14236" priority="5292" operator="lessThan">
      <formula>-105575</formula>
    </cfRule>
  </conditionalFormatting>
  <conditionalFormatting sqref="BB183:BB189">
    <cfRule type="cellIs" dxfId="14235" priority="5289" operator="lessThan">
      <formula>0</formula>
    </cfRule>
    <cfRule type="cellIs" dxfId="14234" priority="5290" operator="lessThan">
      <formula>-105575</formula>
    </cfRule>
  </conditionalFormatting>
  <conditionalFormatting sqref="BB183:BB189">
    <cfRule type="cellIs" dxfId="14233" priority="5287" operator="lessThan">
      <formula>0</formula>
    </cfRule>
    <cfRule type="cellIs" dxfId="14232" priority="5288" operator="lessThan">
      <formula>-105575</formula>
    </cfRule>
  </conditionalFormatting>
  <conditionalFormatting sqref="BB183:BB189">
    <cfRule type="cellIs" dxfId="14231" priority="5285" operator="lessThan">
      <formula>0</formula>
    </cfRule>
    <cfRule type="cellIs" dxfId="14230" priority="5286" operator="lessThan">
      <formula>-105575</formula>
    </cfRule>
  </conditionalFormatting>
  <conditionalFormatting sqref="BB191:BB192">
    <cfRule type="cellIs" dxfId="14229" priority="5283" operator="lessThan">
      <formula>0</formula>
    </cfRule>
    <cfRule type="cellIs" dxfId="14228" priority="5284" operator="lessThan">
      <formula>-105575</formula>
    </cfRule>
  </conditionalFormatting>
  <conditionalFormatting sqref="BB191:BB192">
    <cfRule type="cellIs" dxfId="14227" priority="5281" operator="lessThan">
      <formula>0</formula>
    </cfRule>
    <cfRule type="cellIs" dxfId="14226" priority="5282" operator="lessThan">
      <formula>-105575</formula>
    </cfRule>
  </conditionalFormatting>
  <conditionalFormatting sqref="BB191:BB192">
    <cfRule type="cellIs" dxfId="14225" priority="5279" operator="lessThan">
      <formula>0</formula>
    </cfRule>
    <cfRule type="cellIs" dxfId="14224" priority="5280" operator="lessThan">
      <formula>-105575</formula>
    </cfRule>
  </conditionalFormatting>
  <conditionalFormatting sqref="BB194:BB195">
    <cfRule type="cellIs" dxfId="14223" priority="5277" operator="lessThan">
      <formula>0</formula>
    </cfRule>
    <cfRule type="cellIs" dxfId="14222" priority="5278" operator="lessThan">
      <formula>-105575</formula>
    </cfRule>
  </conditionalFormatting>
  <conditionalFormatting sqref="BB194:BB195">
    <cfRule type="cellIs" dxfId="14221" priority="5275" operator="lessThan">
      <formula>0</formula>
    </cfRule>
    <cfRule type="cellIs" dxfId="14220" priority="5276" operator="lessThan">
      <formula>-105575</formula>
    </cfRule>
  </conditionalFormatting>
  <conditionalFormatting sqref="BB194:BB195">
    <cfRule type="cellIs" dxfId="14219" priority="5273" operator="lessThan">
      <formula>0</formula>
    </cfRule>
    <cfRule type="cellIs" dxfId="14218" priority="5274" operator="lessThan">
      <formula>-105575</formula>
    </cfRule>
  </conditionalFormatting>
  <conditionalFormatting sqref="BB199:BB202">
    <cfRule type="cellIs" dxfId="14217" priority="5271" operator="lessThan">
      <formula>0</formula>
    </cfRule>
    <cfRule type="cellIs" dxfId="14216" priority="5272" operator="lessThan">
      <formula>-105575</formula>
    </cfRule>
  </conditionalFormatting>
  <conditionalFormatting sqref="BB199:BB202">
    <cfRule type="cellIs" dxfId="14215" priority="5269" operator="lessThan">
      <formula>0</formula>
    </cfRule>
    <cfRule type="cellIs" dxfId="14214" priority="5270" operator="lessThan">
      <formula>-105575</formula>
    </cfRule>
  </conditionalFormatting>
  <conditionalFormatting sqref="BB199:BB202">
    <cfRule type="cellIs" dxfId="14213" priority="5267" operator="lessThan">
      <formula>0</formula>
    </cfRule>
    <cfRule type="cellIs" dxfId="14212" priority="5268" operator="lessThan">
      <formula>-105575</formula>
    </cfRule>
  </conditionalFormatting>
  <conditionalFormatting sqref="BB204:BB208">
    <cfRule type="cellIs" dxfId="14211" priority="5265" operator="lessThan">
      <formula>0</formula>
    </cfRule>
    <cfRule type="cellIs" dxfId="14210" priority="5266" operator="lessThan">
      <formula>-105575</formula>
    </cfRule>
  </conditionalFormatting>
  <conditionalFormatting sqref="BB204:BB208">
    <cfRule type="cellIs" dxfId="14209" priority="5263" operator="lessThan">
      <formula>0</formula>
    </cfRule>
    <cfRule type="cellIs" dxfId="14208" priority="5264" operator="lessThan">
      <formula>-105575</formula>
    </cfRule>
  </conditionalFormatting>
  <conditionalFormatting sqref="BB204:BB208">
    <cfRule type="cellIs" dxfId="14207" priority="5261" operator="lessThan">
      <formula>0</formula>
    </cfRule>
    <cfRule type="cellIs" dxfId="14206" priority="5262" operator="lessThan">
      <formula>-105575</formula>
    </cfRule>
  </conditionalFormatting>
  <conditionalFormatting sqref="BB210:BB211">
    <cfRule type="cellIs" dxfId="14205" priority="5259" operator="lessThan">
      <formula>0</formula>
    </cfRule>
    <cfRule type="cellIs" dxfId="14204" priority="5260" operator="lessThan">
      <formula>-105575</formula>
    </cfRule>
  </conditionalFormatting>
  <conditionalFormatting sqref="BB210:BB211">
    <cfRule type="cellIs" dxfId="14203" priority="5257" operator="lessThan">
      <formula>0</formula>
    </cfRule>
    <cfRule type="cellIs" dxfId="14202" priority="5258" operator="lessThan">
      <formula>-105575</formula>
    </cfRule>
  </conditionalFormatting>
  <conditionalFormatting sqref="BB210:BB211">
    <cfRule type="cellIs" dxfId="14201" priority="5255" operator="lessThan">
      <formula>0</formula>
    </cfRule>
    <cfRule type="cellIs" dxfId="14200" priority="5256" operator="lessThan">
      <formula>-105575</formula>
    </cfRule>
  </conditionalFormatting>
  <conditionalFormatting sqref="BB214:BB219">
    <cfRule type="cellIs" dxfId="14199" priority="5253" operator="lessThan">
      <formula>0</formula>
    </cfRule>
    <cfRule type="cellIs" dxfId="14198" priority="5254" operator="lessThan">
      <formula>-105575</formula>
    </cfRule>
  </conditionalFormatting>
  <conditionalFormatting sqref="BB214:BB219">
    <cfRule type="cellIs" dxfId="14197" priority="5251" operator="lessThan">
      <formula>0</formula>
    </cfRule>
    <cfRule type="cellIs" dxfId="14196" priority="5252" operator="lessThan">
      <formula>-105575</formula>
    </cfRule>
  </conditionalFormatting>
  <conditionalFormatting sqref="BB214:BB219">
    <cfRule type="cellIs" dxfId="14195" priority="5249" operator="lessThan">
      <formula>0</formula>
    </cfRule>
    <cfRule type="cellIs" dxfId="14194" priority="5250" operator="lessThan">
      <formula>-105575</formula>
    </cfRule>
  </conditionalFormatting>
  <conditionalFormatting sqref="BB222:BB224">
    <cfRule type="cellIs" dxfId="14193" priority="5247" operator="lessThan">
      <formula>0</formula>
    </cfRule>
    <cfRule type="cellIs" dxfId="14192" priority="5248" operator="lessThan">
      <formula>-105575</formula>
    </cfRule>
  </conditionalFormatting>
  <conditionalFormatting sqref="BB222:BB224">
    <cfRule type="cellIs" dxfId="14191" priority="5245" operator="lessThan">
      <formula>0</formula>
    </cfRule>
    <cfRule type="cellIs" dxfId="14190" priority="5246" operator="lessThan">
      <formula>-105575</formula>
    </cfRule>
  </conditionalFormatting>
  <conditionalFormatting sqref="BB222:BB224">
    <cfRule type="cellIs" dxfId="14189" priority="5243" operator="lessThan">
      <formula>0</formula>
    </cfRule>
    <cfRule type="cellIs" dxfId="14188" priority="5244" operator="lessThan">
      <formula>-105575</formula>
    </cfRule>
  </conditionalFormatting>
  <conditionalFormatting sqref="BB227:BB230">
    <cfRule type="cellIs" dxfId="14187" priority="5241" operator="lessThan">
      <formula>0</formula>
    </cfRule>
    <cfRule type="cellIs" dxfId="14186" priority="5242" operator="lessThan">
      <formula>-105575</formula>
    </cfRule>
  </conditionalFormatting>
  <conditionalFormatting sqref="BB227:BB230">
    <cfRule type="cellIs" dxfId="14185" priority="5239" operator="lessThan">
      <formula>0</formula>
    </cfRule>
    <cfRule type="cellIs" dxfId="14184" priority="5240" operator="lessThan">
      <formula>-105575</formula>
    </cfRule>
  </conditionalFormatting>
  <conditionalFormatting sqref="BB227:BB230">
    <cfRule type="cellIs" dxfId="14183" priority="5237" operator="lessThan">
      <formula>0</formula>
    </cfRule>
    <cfRule type="cellIs" dxfId="14182" priority="5238" operator="lessThan">
      <formula>-105575</formula>
    </cfRule>
  </conditionalFormatting>
  <conditionalFormatting sqref="BB203 BB220:BB221 BB235:BB243 BB231:BB233 BB212:BB213 BB225:BB226">
    <cfRule type="cellIs" dxfId="14181" priority="5235" operator="lessThan">
      <formula>0</formula>
    </cfRule>
    <cfRule type="cellIs" dxfId="14180" priority="5236" operator="lessThan">
      <formula>-105575</formula>
    </cfRule>
  </conditionalFormatting>
  <conditionalFormatting sqref="BB220 BB212:BB213 BB235:BB238 BB240:BB243 BB225:BB226 BB231:BB233">
    <cfRule type="cellIs" dxfId="14179" priority="5233" operator="lessThan">
      <formula>0</formula>
    </cfRule>
    <cfRule type="cellIs" dxfId="14178" priority="5234" operator="lessThan">
      <formula>-105575</formula>
    </cfRule>
  </conditionalFormatting>
  <conditionalFormatting sqref="BB220:BB221 BB243 BB226 BB231:BB236 BB238:BB241 BB203 BB213">
    <cfRule type="cellIs" dxfId="14177" priority="5231" operator="lessThan">
      <formula>0</formula>
    </cfRule>
    <cfRule type="cellIs" dxfId="14176" priority="5232" operator="lessThan">
      <formula>-105575</formula>
    </cfRule>
  </conditionalFormatting>
  <conditionalFormatting sqref="BB235:BB243 BB231:BB233 BB220 BB212:BB213 BB225:BB226">
    <cfRule type="cellIs" dxfId="14175" priority="5229" operator="lessThan">
      <formula>0</formula>
    </cfRule>
    <cfRule type="cellIs" dxfId="14174" priority="5230" operator="lessThan">
      <formula>-105575</formula>
    </cfRule>
  </conditionalFormatting>
  <conditionalFormatting sqref="BB220:BB221 BB237:BB243 BB203 BB231:BB235 BB212:BB213 BB225:BB226">
    <cfRule type="cellIs" dxfId="14173" priority="5227" operator="lessThan">
      <formula>0</formula>
    </cfRule>
    <cfRule type="cellIs" dxfId="14172" priority="5228" operator="lessThan">
      <formula>-105575</formula>
    </cfRule>
  </conditionalFormatting>
  <conditionalFormatting sqref="BB220:BB221 BB237:BB240 BB242:BB243 BB225:BB226 BB231:BB235">
    <cfRule type="cellIs" dxfId="14171" priority="5225" operator="lessThan">
      <formula>0</formula>
    </cfRule>
    <cfRule type="cellIs" dxfId="14170" priority="5226" operator="lessThan">
      <formula>-105575</formula>
    </cfRule>
  </conditionalFormatting>
  <conditionalFormatting sqref="BB212 BB231 BB233:BB238 BB240:BB243 BB225">
    <cfRule type="cellIs" dxfId="14169" priority="5223" operator="lessThan">
      <formula>0</formula>
    </cfRule>
    <cfRule type="cellIs" dxfId="14168" priority="5224" operator="lessThan">
      <formula>-105575</formula>
    </cfRule>
  </conditionalFormatting>
  <conditionalFormatting sqref="BB237:BB243 BB231:BB235 BB220:BB221 BB225:BB226">
    <cfRule type="cellIs" dxfId="14167" priority="5221" operator="lessThan">
      <formula>0</formula>
    </cfRule>
    <cfRule type="cellIs" dxfId="14166" priority="5222" operator="lessThan">
      <formula>-105575</formula>
    </cfRule>
  </conditionalFormatting>
  <conditionalFormatting sqref="BB233:BB237 BB231 BB239:BB243">
    <cfRule type="cellIs" dxfId="14165" priority="5219" operator="lessThan">
      <formula>0</formula>
    </cfRule>
    <cfRule type="cellIs" dxfId="14164" priority="5220" operator="lessThan">
      <formula>-105575</formula>
    </cfRule>
  </conditionalFormatting>
  <conditionalFormatting sqref="BB233:BB237 BB231 BB239:BB243">
    <cfRule type="cellIs" dxfId="14163" priority="5217" operator="lessThan">
      <formula>0</formula>
    </cfRule>
    <cfRule type="cellIs" dxfId="14162" priority="5218" operator="lessThan">
      <formula>-105575</formula>
    </cfRule>
  </conditionalFormatting>
  <conditionalFormatting sqref="BB119:BB128 BB106:BB117 BB101:BB104 BB80:BB98">
    <cfRule type="cellIs" dxfId="14161" priority="5215" operator="lessThan">
      <formula>0</formula>
    </cfRule>
    <cfRule type="cellIs" dxfId="14160" priority="5216" operator="lessThan">
      <formula>-105575</formula>
    </cfRule>
  </conditionalFormatting>
  <conditionalFormatting sqref="BB130 BB132 BB134">
    <cfRule type="cellIs" dxfId="14159" priority="5213" operator="lessThan">
      <formula>0</formula>
    </cfRule>
    <cfRule type="cellIs" dxfId="14158" priority="5214" operator="lessThan">
      <formula>-105575</formula>
    </cfRule>
  </conditionalFormatting>
  <conditionalFormatting sqref="BB130 BB132 BB134">
    <cfRule type="cellIs" dxfId="14157" priority="5211" operator="lessThan">
      <formula>0</formula>
    </cfRule>
    <cfRule type="cellIs" dxfId="14156" priority="5212" operator="lessThan">
      <formula>-105575</formula>
    </cfRule>
  </conditionalFormatting>
  <conditionalFormatting sqref="BB129 BB131 BB133 BB135">
    <cfRule type="cellIs" dxfId="14155" priority="5209" operator="lessThan">
      <formula>0</formula>
    </cfRule>
    <cfRule type="cellIs" dxfId="14154" priority="5210" operator="lessThan">
      <formula>-105575</formula>
    </cfRule>
  </conditionalFormatting>
  <conditionalFormatting sqref="BB140 BB145 BB142:BB143 BB137:BB138">
    <cfRule type="cellIs" dxfId="14153" priority="5207" operator="lessThan">
      <formula>0</formula>
    </cfRule>
    <cfRule type="cellIs" dxfId="14152" priority="5208" operator="lessThan">
      <formula>-105575</formula>
    </cfRule>
  </conditionalFormatting>
  <conditionalFormatting sqref="BB149">
    <cfRule type="cellIs" dxfId="14151" priority="5205" operator="lessThan">
      <formula>0</formula>
    </cfRule>
    <cfRule type="cellIs" dxfId="14150" priority="5206" operator="lessThan">
      <formula>-105575</formula>
    </cfRule>
  </conditionalFormatting>
  <conditionalFormatting sqref="BB129:BB138 BB140:BB149">
    <cfRule type="cellIs" dxfId="14149" priority="5203" operator="lessThan">
      <formula>0</formula>
    </cfRule>
    <cfRule type="cellIs" dxfId="14148" priority="5204" operator="lessThan">
      <formula>-105575</formula>
    </cfRule>
  </conditionalFormatting>
  <conditionalFormatting sqref="BB94:BB98 BB86:BB87 BB89:BB91 BB141:BB149 BB124:BB133 BB107:BB110 BB112:BB117 BB119:BB122 BB135:BB138 BB101:BB104 BB80:BB84">
    <cfRule type="cellIs" dxfId="14147" priority="5201" operator="lessThan">
      <formula>0</formula>
    </cfRule>
    <cfRule type="cellIs" dxfId="14146" priority="5202" operator="lessThan">
      <formula>-105575</formula>
    </cfRule>
  </conditionalFormatting>
  <conditionalFormatting sqref="BB129 BB131 BB133 BB135">
    <cfRule type="cellIs" dxfId="14145" priority="5199" operator="lessThan">
      <formula>0</formula>
    </cfRule>
    <cfRule type="cellIs" dxfId="14144" priority="5200" operator="lessThan">
      <formula>-105575</formula>
    </cfRule>
  </conditionalFormatting>
  <conditionalFormatting sqref="BB146 BB144 BB141">
    <cfRule type="cellIs" dxfId="14143" priority="5197" operator="lessThan">
      <formula>0</formula>
    </cfRule>
    <cfRule type="cellIs" dxfId="14142" priority="5198" operator="lessThan">
      <formula>-105575</formula>
    </cfRule>
  </conditionalFormatting>
  <conditionalFormatting sqref="BB146 BB144 BB141">
    <cfRule type="cellIs" dxfId="14141" priority="5195" operator="lessThan">
      <formula>0</formula>
    </cfRule>
    <cfRule type="cellIs" dxfId="14140" priority="5196" operator="lessThan">
      <formula>-105575</formula>
    </cfRule>
  </conditionalFormatting>
  <conditionalFormatting sqref="BB140 BB145 BB142:BB143 BB137:BB138">
    <cfRule type="cellIs" dxfId="14139" priority="5193" operator="lessThan">
      <formula>0</formula>
    </cfRule>
    <cfRule type="cellIs" dxfId="14138" priority="5194" operator="lessThan">
      <formula>-105575</formula>
    </cfRule>
  </conditionalFormatting>
  <conditionalFormatting sqref="BB149">
    <cfRule type="cellIs" dxfId="14137" priority="5191" operator="lessThan">
      <formula>0</formula>
    </cfRule>
    <cfRule type="cellIs" dxfId="14136" priority="5192" operator="lessThan">
      <formula>-105575</formula>
    </cfRule>
  </conditionalFormatting>
  <conditionalFormatting sqref="BB94:BB98 BB86:BB87 BB89:BB91 BB141:BB149 BB124:BB133 BB107:BB110 BB112:BB117 BB119:BB122 BB135:BB138 BB101:BB104 BB80:BB84">
    <cfRule type="cellIs" dxfId="14135" priority="5189" operator="lessThan">
      <formula>0</formula>
    </cfRule>
    <cfRule type="cellIs" dxfId="14134" priority="519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4133" priority="5187" operator="lessThan">
      <formula>0</formula>
    </cfRule>
    <cfRule type="cellIs" dxfId="14132" priority="5188" operator="lessThan">
      <formula>-105575</formula>
    </cfRule>
  </conditionalFormatting>
  <conditionalFormatting sqref="BB41">
    <cfRule type="cellIs" dxfId="14131" priority="5185" operator="lessThan">
      <formula>0</formula>
    </cfRule>
    <cfRule type="cellIs" dxfId="14130" priority="5186" operator="lessThan">
      <formula>-105575</formula>
    </cfRule>
  </conditionalFormatting>
  <conditionalFormatting sqref="BB152:BB155">
    <cfRule type="cellIs" dxfId="14129" priority="5183" operator="lessThan">
      <formula>0</formula>
    </cfRule>
    <cfRule type="cellIs" dxfId="14128" priority="5184" operator="lessThan">
      <formula>-105575</formula>
    </cfRule>
  </conditionalFormatting>
  <conditionalFormatting sqref="BB152:BB155">
    <cfRule type="cellIs" dxfId="14127" priority="5181" operator="lessThan">
      <formula>0</formula>
    </cfRule>
    <cfRule type="cellIs" dxfId="14126" priority="5182" operator="lessThan">
      <formula>-105575</formula>
    </cfRule>
  </conditionalFormatting>
  <conditionalFormatting sqref="BB152:BB155">
    <cfRule type="cellIs" dxfId="14125" priority="5179" operator="lessThan">
      <formula>0</formula>
    </cfRule>
    <cfRule type="cellIs" dxfId="14124" priority="5180" operator="lessThan">
      <formula>-105575</formula>
    </cfRule>
  </conditionalFormatting>
  <conditionalFormatting sqref="BB157:BB158">
    <cfRule type="cellIs" dxfId="14123" priority="5177" operator="lessThan">
      <formula>0</formula>
    </cfRule>
    <cfRule type="cellIs" dxfId="14122" priority="5178" operator="lessThan">
      <formula>-105575</formula>
    </cfRule>
  </conditionalFormatting>
  <conditionalFormatting sqref="BB157:BB158">
    <cfRule type="cellIs" dxfId="14121" priority="5175" operator="lessThan">
      <formula>0</formula>
    </cfRule>
    <cfRule type="cellIs" dxfId="14120" priority="5176" operator="lessThan">
      <formula>-105575</formula>
    </cfRule>
  </conditionalFormatting>
  <conditionalFormatting sqref="BB157:BB158">
    <cfRule type="cellIs" dxfId="14119" priority="5173" operator="lessThan">
      <formula>0</formula>
    </cfRule>
    <cfRule type="cellIs" dxfId="14118" priority="5174" operator="lessThan">
      <formula>-105575</formula>
    </cfRule>
  </conditionalFormatting>
  <conditionalFormatting sqref="BB160:BB161">
    <cfRule type="cellIs" dxfId="14117" priority="5171" operator="lessThan">
      <formula>0</formula>
    </cfRule>
    <cfRule type="cellIs" dxfId="14116" priority="5172" operator="lessThan">
      <formula>-105575</formula>
    </cfRule>
  </conditionalFormatting>
  <conditionalFormatting sqref="BB160:BB161">
    <cfRule type="cellIs" dxfId="14115" priority="5169" operator="lessThan">
      <formula>0</formula>
    </cfRule>
    <cfRule type="cellIs" dxfId="14114" priority="5170" operator="lessThan">
      <formula>-105575</formula>
    </cfRule>
  </conditionalFormatting>
  <conditionalFormatting sqref="BB160:BB161">
    <cfRule type="cellIs" dxfId="14113" priority="5167" operator="lessThan">
      <formula>0</formula>
    </cfRule>
    <cfRule type="cellIs" dxfId="14112" priority="5168" operator="lessThan">
      <formula>-105575</formula>
    </cfRule>
  </conditionalFormatting>
  <conditionalFormatting sqref="BB164:BB167">
    <cfRule type="cellIs" dxfId="14111" priority="5165" operator="lessThan">
      <formula>0</formula>
    </cfRule>
    <cfRule type="cellIs" dxfId="14110" priority="5166" operator="lessThan">
      <formula>-105575</formula>
    </cfRule>
  </conditionalFormatting>
  <conditionalFormatting sqref="BB164:BB167">
    <cfRule type="cellIs" dxfId="14109" priority="5163" operator="lessThan">
      <formula>0</formula>
    </cfRule>
    <cfRule type="cellIs" dxfId="14108" priority="5164" operator="lessThan">
      <formula>-105575</formula>
    </cfRule>
  </conditionalFormatting>
  <conditionalFormatting sqref="BB164:BB167">
    <cfRule type="cellIs" dxfId="14107" priority="5161" operator="lessThan">
      <formula>0</formula>
    </cfRule>
    <cfRule type="cellIs" dxfId="14106" priority="5162" operator="lessThan">
      <formula>-105575</formula>
    </cfRule>
  </conditionalFormatting>
  <conditionalFormatting sqref="BB169:BB177">
    <cfRule type="cellIs" dxfId="14105" priority="5159" operator="lessThan">
      <formula>0</formula>
    </cfRule>
    <cfRule type="cellIs" dxfId="14104" priority="5160" operator="lessThan">
      <formula>-105575</formula>
    </cfRule>
  </conditionalFormatting>
  <conditionalFormatting sqref="BB169:BB177">
    <cfRule type="cellIs" dxfId="14103" priority="5157" operator="lessThan">
      <formula>0</formula>
    </cfRule>
    <cfRule type="cellIs" dxfId="14102" priority="5158" operator="lessThan">
      <formula>-105575</formula>
    </cfRule>
  </conditionalFormatting>
  <conditionalFormatting sqref="BB169:BB177">
    <cfRule type="cellIs" dxfId="14101" priority="5155" operator="lessThan">
      <formula>0</formula>
    </cfRule>
    <cfRule type="cellIs" dxfId="14100" priority="5156" operator="lessThan">
      <formula>-105575</formula>
    </cfRule>
  </conditionalFormatting>
  <conditionalFormatting sqref="BB179:BB180">
    <cfRule type="cellIs" dxfId="14099" priority="5153" operator="lessThan">
      <formula>0</formula>
    </cfRule>
    <cfRule type="cellIs" dxfId="14098" priority="5154" operator="lessThan">
      <formula>-105575</formula>
    </cfRule>
  </conditionalFormatting>
  <conditionalFormatting sqref="BB179:BB180">
    <cfRule type="cellIs" dxfId="14097" priority="5151" operator="lessThan">
      <formula>0</formula>
    </cfRule>
    <cfRule type="cellIs" dxfId="14096" priority="5152" operator="lessThan">
      <formula>-105575</formula>
    </cfRule>
  </conditionalFormatting>
  <conditionalFormatting sqref="BB179:BB180">
    <cfRule type="cellIs" dxfId="14095" priority="5149" operator="lessThan">
      <formula>0</formula>
    </cfRule>
    <cfRule type="cellIs" dxfId="14094" priority="5150" operator="lessThan">
      <formula>-105575</formula>
    </cfRule>
  </conditionalFormatting>
  <conditionalFormatting sqref="BB183:BB189">
    <cfRule type="cellIs" dxfId="14093" priority="5147" operator="lessThan">
      <formula>0</formula>
    </cfRule>
    <cfRule type="cellIs" dxfId="14092" priority="5148" operator="lessThan">
      <formula>-105575</formula>
    </cfRule>
  </conditionalFormatting>
  <conditionalFormatting sqref="BB183:BB189">
    <cfRule type="cellIs" dxfId="14091" priority="5145" operator="lessThan">
      <formula>0</formula>
    </cfRule>
    <cfRule type="cellIs" dxfId="14090" priority="5146" operator="lessThan">
      <formula>-105575</formula>
    </cfRule>
  </conditionalFormatting>
  <conditionalFormatting sqref="BB183:BB189">
    <cfRule type="cellIs" dxfId="14089" priority="5143" operator="lessThan">
      <formula>0</formula>
    </cfRule>
    <cfRule type="cellIs" dxfId="14088" priority="5144" operator="lessThan">
      <formula>-105575</formula>
    </cfRule>
  </conditionalFormatting>
  <conditionalFormatting sqref="BB191:BB192">
    <cfRule type="cellIs" dxfId="14087" priority="5141" operator="lessThan">
      <formula>0</formula>
    </cfRule>
    <cfRule type="cellIs" dxfId="14086" priority="5142" operator="lessThan">
      <formula>-105575</formula>
    </cfRule>
  </conditionalFormatting>
  <conditionalFormatting sqref="BB191:BB192">
    <cfRule type="cellIs" dxfId="14085" priority="5139" operator="lessThan">
      <formula>0</formula>
    </cfRule>
    <cfRule type="cellIs" dxfId="14084" priority="5140" operator="lessThan">
      <formula>-105575</formula>
    </cfRule>
  </conditionalFormatting>
  <conditionalFormatting sqref="BB191:BB192">
    <cfRule type="cellIs" dxfId="14083" priority="5137" operator="lessThan">
      <formula>0</formula>
    </cfRule>
    <cfRule type="cellIs" dxfId="14082" priority="5138" operator="lessThan">
      <formula>-105575</formula>
    </cfRule>
  </conditionalFormatting>
  <conditionalFormatting sqref="BB194:BB195">
    <cfRule type="cellIs" dxfId="14081" priority="5135" operator="lessThan">
      <formula>0</formula>
    </cfRule>
    <cfRule type="cellIs" dxfId="14080" priority="5136" operator="lessThan">
      <formula>-105575</formula>
    </cfRule>
  </conditionalFormatting>
  <conditionalFormatting sqref="BB194:BB195">
    <cfRule type="cellIs" dxfId="14079" priority="5133" operator="lessThan">
      <formula>0</formula>
    </cfRule>
    <cfRule type="cellIs" dxfId="14078" priority="5134" operator="lessThan">
      <formula>-105575</formula>
    </cfRule>
  </conditionalFormatting>
  <conditionalFormatting sqref="BB194:BB195">
    <cfRule type="cellIs" dxfId="14077" priority="5131" operator="lessThan">
      <formula>0</formula>
    </cfRule>
    <cfRule type="cellIs" dxfId="14076" priority="5132" operator="lessThan">
      <formula>-105575</formula>
    </cfRule>
  </conditionalFormatting>
  <conditionalFormatting sqref="BB199:BB202">
    <cfRule type="cellIs" dxfId="14075" priority="5129" operator="lessThan">
      <formula>0</formula>
    </cfRule>
    <cfRule type="cellIs" dxfId="14074" priority="5130" operator="lessThan">
      <formula>-105575</formula>
    </cfRule>
  </conditionalFormatting>
  <conditionalFormatting sqref="BB199:BB202">
    <cfRule type="cellIs" dxfId="14073" priority="5127" operator="lessThan">
      <formula>0</formula>
    </cfRule>
    <cfRule type="cellIs" dxfId="14072" priority="5128" operator="lessThan">
      <formula>-105575</formula>
    </cfRule>
  </conditionalFormatting>
  <conditionalFormatting sqref="BB199:BB202">
    <cfRule type="cellIs" dxfId="14071" priority="5125" operator="lessThan">
      <formula>0</formula>
    </cfRule>
    <cfRule type="cellIs" dxfId="14070" priority="5126" operator="lessThan">
      <formula>-105575</formula>
    </cfRule>
  </conditionalFormatting>
  <conditionalFormatting sqref="BB204:BB208">
    <cfRule type="cellIs" dxfId="14069" priority="5123" operator="lessThan">
      <formula>0</formula>
    </cfRule>
    <cfRule type="cellIs" dxfId="14068" priority="5124" operator="lessThan">
      <formula>-105575</formula>
    </cfRule>
  </conditionalFormatting>
  <conditionalFormatting sqref="BB204:BB208">
    <cfRule type="cellIs" dxfId="14067" priority="5121" operator="lessThan">
      <formula>0</formula>
    </cfRule>
    <cfRule type="cellIs" dxfId="14066" priority="5122" operator="lessThan">
      <formula>-105575</formula>
    </cfRule>
  </conditionalFormatting>
  <conditionalFormatting sqref="BB204:BB208">
    <cfRule type="cellIs" dxfId="14065" priority="5119" operator="lessThan">
      <formula>0</formula>
    </cfRule>
    <cfRule type="cellIs" dxfId="14064" priority="5120" operator="lessThan">
      <formula>-105575</formula>
    </cfRule>
  </conditionalFormatting>
  <conditionalFormatting sqref="BB210:BB211">
    <cfRule type="cellIs" dxfId="14063" priority="5117" operator="lessThan">
      <formula>0</formula>
    </cfRule>
    <cfRule type="cellIs" dxfId="14062" priority="5118" operator="lessThan">
      <formula>-105575</formula>
    </cfRule>
  </conditionalFormatting>
  <conditionalFormatting sqref="BB210:BB211">
    <cfRule type="cellIs" dxfId="14061" priority="5115" operator="lessThan">
      <formula>0</formula>
    </cfRule>
    <cfRule type="cellIs" dxfId="14060" priority="5116" operator="lessThan">
      <formula>-105575</formula>
    </cfRule>
  </conditionalFormatting>
  <conditionalFormatting sqref="BB210:BB211">
    <cfRule type="cellIs" dxfId="14059" priority="5113" operator="lessThan">
      <formula>0</formula>
    </cfRule>
    <cfRule type="cellIs" dxfId="14058" priority="5114" operator="lessThan">
      <formula>-105575</formula>
    </cfRule>
  </conditionalFormatting>
  <conditionalFormatting sqref="BB214:BB219">
    <cfRule type="cellIs" dxfId="14057" priority="5111" operator="lessThan">
      <formula>0</formula>
    </cfRule>
    <cfRule type="cellIs" dxfId="14056" priority="5112" operator="lessThan">
      <formula>-105575</formula>
    </cfRule>
  </conditionalFormatting>
  <conditionalFormatting sqref="BB214:BB219">
    <cfRule type="cellIs" dxfId="14055" priority="5109" operator="lessThan">
      <formula>0</formula>
    </cfRule>
    <cfRule type="cellIs" dxfId="14054" priority="5110" operator="lessThan">
      <formula>-105575</formula>
    </cfRule>
  </conditionalFormatting>
  <conditionalFormatting sqref="BB214:BB219">
    <cfRule type="cellIs" dxfId="14053" priority="5107" operator="lessThan">
      <formula>0</formula>
    </cfRule>
    <cfRule type="cellIs" dxfId="14052" priority="5108" operator="lessThan">
      <formula>-105575</formula>
    </cfRule>
  </conditionalFormatting>
  <conditionalFormatting sqref="BB222:BB224">
    <cfRule type="cellIs" dxfId="14051" priority="5105" operator="lessThan">
      <formula>0</formula>
    </cfRule>
    <cfRule type="cellIs" dxfId="14050" priority="5106" operator="lessThan">
      <formula>-105575</formula>
    </cfRule>
  </conditionalFormatting>
  <conditionalFormatting sqref="BB222:BB224">
    <cfRule type="cellIs" dxfId="14049" priority="5103" operator="lessThan">
      <formula>0</formula>
    </cfRule>
    <cfRule type="cellIs" dxfId="14048" priority="5104" operator="lessThan">
      <formula>-105575</formula>
    </cfRule>
  </conditionalFormatting>
  <conditionalFormatting sqref="BB222:BB224">
    <cfRule type="cellIs" dxfId="14047" priority="5101" operator="lessThan">
      <formula>0</formula>
    </cfRule>
    <cfRule type="cellIs" dxfId="14046" priority="5102" operator="lessThan">
      <formula>-105575</formula>
    </cfRule>
  </conditionalFormatting>
  <conditionalFormatting sqref="BB227:BB230">
    <cfRule type="cellIs" dxfId="14045" priority="5099" operator="lessThan">
      <formula>0</formula>
    </cfRule>
    <cfRule type="cellIs" dxfId="14044" priority="5100" operator="lessThan">
      <formula>-105575</formula>
    </cfRule>
  </conditionalFormatting>
  <conditionalFormatting sqref="BB227:BB230">
    <cfRule type="cellIs" dxfId="14043" priority="5097" operator="lessThan">
      <formula>0</formula>
    </cfRule>
    <cfRule type="cellIs" dxfId="14042" priority="5098" operator="lessThan">
      <formula>-105575</formula>
    </cfRule>
  </conditionalFormatting>
  <conditionalFormatting sqref="BB227:BB230">
    <cfRule type="cellIs" dxfId="14041" priority="5095" operator="lessThan">
      <formula>0</formula>
    </cfRule>
    <cfRule type="cellIs" dxfId="14040" priority="5096" operator="lessThan">
      <formula>-105575</formula>
    </cfRule>
  </conditionalFormatting>
  <conditionalFormatting sqref="BB246:BB249">
    <cfRule type="cellIs" dxfId="14039" priority="5093" operator="lessThan">
      <formula>0</formula>
    </cfRule>
    <cfRule type="cellIs" dxfId="14038" priority="5094" operator="lessThan">
      <formula>-105575</formula>
    </cfRule>
  </conditionalFormatting>
  <conditionalFormatting sqref="BB246:BB249">
    <cfRule type="cellIs" dxfId="14037" priority="5091" operator="lessThan">
      <formula>0</formula>
    </cfRule>
    <cfRule type="cellIs" dxfId="14036" priority="5092" operator="lessThan">
      <formula>-105575</formula>
    </cfRule>
  </conditionalFormatting>
  <conditionalFormatting sqref="BB246:BB249">
    <cfRule type="cellIs" dxfId="14035" priority="5089" operator="lessThan">
      <formula>0</formula>
    </cfRule>
    <cfRule type="cellIs" dxfId="14034" priority="5090" operator="lessThan">
      <formula>-105575</formula>
    </cfRule>
  </conditionalFormatting>
  <conditionalFormatting sqref="BB246:BB249">
    <cfRule type="cellIs" dxfId="14033" priority="5087" operator="lessThan">
      <formula>0</formula>
    </cfRule>
    <cfRule type="cellIs" dxfId="14032" priority="5088" operator="lessThan">
      <formula>-105575</formula>
    </cfRule>
  </conditionalFormatting>
  <conditionalFormatting sqref="BB246:BB249">
    <cfRule type="cellIs" dxfId="14031" priority="5085" operator="lessThan">
      <formula>0</formula>
    </cfRule>
    <cfRule type="cellIs" dxfId="14030" priority="5086" operator="lessThan">
      <formula>-105575</formula>
    </cfRule>
  </conditionalFormatting>
  <conditionalFormatting sqref="BB246:BB249">
    <cfRule type="cellIs" dxfId="14029" priority="5083" operator="lessThan">
      <formula>0</formula>
    </cfRule>
    <cfRule type="cellIs" dxfId="14028" priority="5084" operator="lessThan">
      <formula>-105575</formula>
    </cfRule>
  </conditionalFormatting>
  <conditionalFormatting sqref="BB246:BB249">
    <cfRule type="cellIs" dxfId="14027" priority="5081" operator="lessThan">
      <formula>0</formula>
    </cfRule>
    <cfRule type="cellIs" dxfId="14026" priority="5082" operator="lessThan">
      <formula>-105575</formula>
    </cfRule>
  </conditionalFormatting>
  <conditionalFormatting sqref="BB246:BB249">
    <cfRule type="cellIs" dxfId="14025" priority="5079" operator="lessThan">
      <formula>0</formula>
    </cfRule>
    <cfRule type="cellIs" dxfId="14024" priority="5080" operator="lessThan">
      <formula>-105575</formula>
    </cfRule>
  </conditionalFormatting>
  <conditionalFormatting sqref="BB246:BB249">
    <cfRule type="cellIs" dxfId="14023" priority="5077" operator="lessThan">
      <formula>0</formula>
    </cfRule>
    <cfRule type="cellIs" dxfId="14022" priority="5078" operator="lessThan">
      <formula>-105575</formula>
    </cfRule>
  </conditionalFormatting>
  <conditionalFormatting sqref="BB251:BB253">
    <cfRule type="cellIs" dxfId="14021" priority="5075" operator="lessThan">
      <formula>0</formula>
    </cfRule>
    <cfRule type="cellIs" dxfId="14020" priority="5076" operator="lessThan">
      <formula>-105575</formula>
    </cfRule>
  </conditionalFormatting>
  <conditionalFormatting sqref="BB251:BB253">
    <cfRule type="cellIs" dxfId="14019" priority="5073" operator="lessThan">
      <formula>0</formula>
    </cfRule>
    <cfRule type="cellIs" dxfId="14018" priority="5074" operator="lessThan">
      <formula>-105575</formula>
    </cfRule>
  </conditionalFormatting>
  <conditionalFormatting sqref="BB251:BB253">
    <cfRule type="cellIs" dxfId="14017" priority="5071" operator="lessThan">
      <formula>0</formula>
    </cfRule>
    <cfRule type="cellIs" dxfId="14016" priority="5072" operator="lessThan">
      <formula>-105575</formula>
    </cfRule>
  </conditionalFormatting>
  <conditionalFormatting sqref="BB251:BB253">
    <cfRule type="cellIs" dxfId="14015" priority="5069" operator="lessThan">
      <formula>0</formula>
    </cfRule>
    <cfRule type="cellIs" dxfId="14014" priority="5070" operator="lessThan">
      <formula>-105575</formula>
    </cfRule>
  </conditionalFormatting>
  <conditionalFormatting sqref="BB251:BB253">
    <cfRule type="cellIs" dxfId="14013" priority="5067" operator="lessThan">
      <formula>0</formula>
    </cfRule>
    <cfRule type="cellIs" dxfId="14012" priority="5068" operator="lessThan">
      <formula>-105575</formula>
    </cfRule>
  </conditionalFormatting>
  <conditionalFormatting sqref="BB251:BB253">
    <cfRule type="cellIs" dxfId="14011" priority="5065" operator="lessThan">
      <formula>0</formula>
    </cfRule>
    <cfRule type="cellIs" dxfId="14010" priority="5066" operator="lessThan">
      <formula>-105575</formula>
    </cfRule>
  </conditionalFormatting>
  <conditionalFormatting sqref="BB251:BB253">
    <cfRule type="cellIs" dxfId="14009" priority="5063" operator="lessThan">
      <formula>0</formula>
    </cfRule>
    <cfRule type="cellIs" dxfId="14008" priority="5064" operator="lessThan">
      <formula>-105575</formula>
    </cfRule>
  </conditionalFormatting>
  <conditionalFormatting sqref="BB251:BB253">
    <cfRule type="cellIs" dxfId="14007" priority="5061" operator="lessThan">
      <formula>0</formula>
    </cfRule>
    <cfRule type="cellIs" dxfId="14006" priority="5062" operator="lessThan">
      <formula>-105575</formula>
    </cfRule>
  </conditionalFormatting>
  <conditionalFormatting sqref="BB251:BB253">
    <cfRule type="cellIs" dxfId="14005" priority="5059" operator="lessThan">
      <formula>0</formula>
    </cfRule>
    <cfRule type="cellIs" dxfId="14004" priority="5060" operator="lessThan">
      <formula>-105575</formula>
    </cfRule>
  </conditionalFormatting>
  <conditionalFormatting sqref="BB255:BB257">
    <cfRule type="cellIs" dxfId="14003" priority="5057" operator="lessThan">
      <formula>0</formula>
    </cfRule>
    <cfRule type="cellIs" dxfId="14002" priority="5058" operator="lessThan">
      <formula>-105575</formula>
    </cfRule>
  </conditionalFormatting>
  <conditionalFormatting sqref="BB255:BB257">
    <cfRule type="cellIs" dxfId="14001" priority="5055" operator="lessThan">
      <formula>0</formula>
    </cfRule>
    <cfRule type="cellIs" dxfId="14000" priority="5056" operator="lessThan">
      <formula>-105575</formula>
    </cfRule>
  </conditionalFormatting>
  <conditionalFormatting sqref="BB255:BB257">
    <cfRule type="cellIs" dxfId="13999" priority="5053" operator="lessThan">
      <formula>0</formula>
    </cfRule>
    <cfRule type="cellIs" dxfId="13998" priority="5054" operator="lessThan">
      <formula>-105575</formula>
    </cfRule>
  </conditionalFormatting>
  <conditionalFormatting sqref="BB255:BB257">
    <cfRule type="cellIs" dxfId="13997" priority="5051" operator="lessThan">
      <formula>0</formula>
    </cfRule>
    <cfRule type="cellIs" dxfId="13996" priority="5052" operator="lessThan">
      <formula>-105575</formula>
    </cfRule>
  </conditionalFormatting>
  <conditionalFormatting sqref="BB255:BB257">
    <cfRule type="cellIs" dxfId="13995" priority="5049" operator="lessThan">
      <formula>0</formula>
    </cfRule>
    <cfRule type="cellIs" dxfId="13994" priority="5050" operator="lessThan">
      <formula>-105575</formula>
    </cfRule>
  </conditionalFormatting>
  <conditionalFormatting sqref="BB255:BB257">
    <cfRule type="cellIs" dxfId="13993" priority="5047" operator="lessThan">
      <formula>0</formula>
    </cfRule>
    <cfRule type="cellIs" dxfId="13992" priority="5048" operator="lessThan">
      <formula>-105575</formula>
    </cfRule>
  </conditionalFormatting>
  <conditionalFormatting sqref="BB255:BB257">
    <cfRule type="cellIs" dxfId="13991" priority="5045" operator="lessThan">
      <formula>0</formula>
    </cfRule>
    <cfRule type="cellIs" dxfId="13990" priority="5046" operator="lessThan">
      <formula>-105575</formula>
    </cfRule>
  </conditionalFormatting>
  <conditionalFormatting sqref="BB255:BB257">
    <cfRule type="cellIs" dxfId="13989" priority="5043" operator="lessThan">
      <formula>0</formula>
    </cfRule>
    <cfRule type="cellIs" dxfId="13988" priority="5044" operator="lessThan">
      <formula>-105575</formula>
    </cfRule>
  </conditionalFormatting>
  <conditionalFormatting sqref="BB255:BB257">
    <cfRule type="cellIs" dxfId="13987" priority="5041" operator="lessThan">
      <formula>0</formula>
    </cfRule>
    <cfRule type="cellIs" dxfId="13986" priority="5042" operator="lessThan">
      <formula>-105575</formula>
    </cfRule>
  </conditionalFormatting>
  <conditionalFormatting sqref="BB260:BB262">
    <cfRule type="cellIs" dxfId="13985" priority="5039" operator="lessThan">
      <formula>0</formula>
    </cfRule>
    <cfRule type="cellIs" dxfId="13984" priority="5040" operator="lessThan">
      <formula>-105575</formula>
    </cfRule>
  </conditionalFormatting>
  <conditionalFormatting sqref="BB260:BB262">
    <cfRule type="cellIs" dxfId="13983" priority="5037" operator="lessThan">
      <formula>0</formula>
    </cfRule>
    <cfRule type="cellIs" dxfId="13982" priority="5038" operator="lessThan">
      <formula>-105575</formula>
    </cfRule>
  </conditionalFormatting>
  <conditionalFormatting sqref="BB260:BB262">
    <cfRule type="cellIs" dxfId="13981" priority="5035" operator="lessThan">
      <formula>0</formula>
    </cfRule>
    <cfRule type="cellIs" dxfId="13980" priority="5036" operator="lessThan">
      <formula>-105575</formula>
    </cfRule>
  </conditionalFormatting>
  <conditionalFormatting sqref="BB260:BB262">
    <cfRule type="cellIs" dxfId="13979" priority="5033" operator="lessThan">
      <formula>0</formula>
    </cfRule>
    <cfRule type="cellIs" dxfId="13978" priority="5034" operator="lessThan">
      <formula>-105575</formula>
    </cfRule>
  </conditionalFormatting>
  <conditionalFormatting sqref="BB260:BB262">
    <cfRule type="cellIs" dxfId="13977" priority="5031" operator="lessThan">
      <formula>0</formula>
    </cfRule>
    <cfRule type="cellIs" dxfId="13976" priority="5032" operator="lessThan">
      <formula>-105575</formula>
    </cfRule>
  </conditionalFormatting>
  <conditionalFormatting sqref="BB260:BB262">
    <cfRule type="cellIs" dxfId="13975" priority="5029" operator="lessThan">
      <formula>0</formula>
    </cfRule>
    <cfRule type="cellIs" dxfId="13974" priority="5030" operator="lessThan">
      <formula>-105575</formula>
    </cfRule>
  </conditionalFormatting>
  <conditionalFormatting sqref="BB260:BB262">
    <cfRule type="cellIs" dxfId="13973" priority="5027" operator="lessThan">
      <formula>0</formula>
    </cfRule>
    <cfRule type="cellIs" dxfId="13972" priority="5028" operator="lessThan">
      <formula>-105575</formula>
    </cfRule>
  </conditionalFormatting>
  <conditionalFormatting sqref="BB260:BB262">
    <cfRule type="cellIs" dxfId="13971" priority="5025" operator="lessThan">
      <formula>0</formula>
    </cfRule>
    <cfRule type="cellIs" dxfId="13970" priority="5026" operator="lessThan">
      <formula>-105575</formula>
    </cfRule>
  </conditionalFormatting>
  <conditionalFormatting sqref="BB260:BB262">
    <cfRule type="cellIs" dxfId="13969" priority="5023" operator="lessThan">
      <formula>0</formula>
    </cfRule>
    <cfRule type="cellIs" dxfId="13968" priority="5024" operator="lessThan">
      <formula>-105575</formula>
    </cfRule>
  </conditionalFormatting>
  <conditionalFormatting sqref="BB264:BB267">
    <cfRule type="cellIs" dxfId="13967" priority="5021" operator="lessThan">
      <formula>0</formula>
    </cfRule>
    <cfRule type="cellIs" dxfId="13966" priority="5022" operator="lessThan">
      <formula>-105575</formula>
    </cfRule>
  </conditionalFormatting>
  <conditionalFormatting sqref="BB264:BB267">
    <cfRule type="cellIs" dxfId="13965" priority="5019" operator="lessThan">
      <formula>0</formula>
    </cfRule>
    <cfRule type="cellIs" dxfId="13964" priority="5020" operator="lessThan">
      <formula>-105575</formula>
    </cfRule>
  </conditionalFormatting>
  <conditionalFormatting sqref="BB264:BB267">
    <cfRule type="cellIs" dxfId="13963" priority="5017" operator="lessThan">
      <formula>0</formula>
    </cfRule>
    <cfRule type="cellIs" dxfId="13962" priority="5018" operator="lessThan">
      <formula>-105575</formula>
    </cfRule>
  </conditionalFormatting>
  <conditionalFormatting sqref="BB264:BB267">
    <cfRule type="cellIs" dxfId="13961" priority="5015" operator="lessThan">
      <formula>0</formula>
    </cfRule>
    <cfRule type="cellIs" dxfId="13960" priority="5016" operator="lessThan">
      <formula>-105575</formula>
    </cfRule>
  </conditionalFormatting>
  <conditionalFormatting sqref="BB264:BB267">
    <cfRule type="cellIs" dxfId="13959" priority="5013" operator="lessThan">
      <formula>0</formula>
    </cfRule>
    <cfRule type="cellIs" dxfId="13958" priority="5014" operator="lessThan">
      <formula>-105575</formula>
    </cfRule>
  </conditionalFormatting>
  <conditionalFormatting sqref="BB264:BB267">
    <cfRule type="cellIs" dxfId="13957" priority="5011" operator="lessThan">
      <formula>0</formula>
    </cfRule>
    <cfRule type="cellIs" dxfId="13956" priority="5012" operator="lessThan">
      <formula>-105575</formula>
    </cfRule>
  </conditionalFormatting>
  <conditionalFormatting sqref="BB264:BB267">
    <cfRule type="cellIs" dxfId="13955" priority="5009" operator="lessThan">
      <formula>0</formula>
    </cfRule>
    <cfRule type="cellIs" dxfId="13954" priority="5010" operator="lessThan">
      <formula>-105575</formula>
    </cfRule>
  </conditionalFormatting>
  <conditionalFormatting sqref="BB264:BB267">
    <cfRule type="cellIs" dxfId="13953" priority="5007" operator="lessThan">
      <formula>0</formula>
    </cfRule>
    <cfRule type="cellIs" dxfId="13952" priority="5008" operator="lessThan">
      <formula>-105575</formula>
    </cfRule>
  </conditionalFormatting>
  <conditionalFormatting sqref="BB264:BB267">
    <cfRule type="cellIs" dxfId="13951" priority="5005" operator="lessThan">
      <formula>0</formula>
    </cfRule>
    <cfRule type="cellIs" dxfId="13950" priority="5006" operator="lessThan">
      <formula>-105575</formula>
    </cfRule>
  </conditionalFormatting>
  <conditionalFormatting sqref="BB270:BB272">
    <cfRule type="cellIs" dxfId="13949" priority="5003" operator="lessThan">
      <formula>0</formula>
    </cfRule>
    <cfRule type="cellIs" dxfId="13948" priority="5004" operator="lessThan">
      <formula>-105575</formula>
    </cfRule>
  </conditionalFormatting>
  <conditionalFormatting sqref="BB270:BB272">
    <cfRule type="cellIs" dxfId="13947" priority="5001" operator="lessThan">
      <formula>0</formula>
    </cfRule>
    <cfRule type="cellIs" dxfId="13946" priority="5002" operator="lessThan">
      <formula>-105575</formula>
    </cfRule>
  </conditionalFormatting>
  <conditionalFormatting sqref="BB270:BB272">
    <cfRule type="cellIs" dxfId="13945" priority="4999" operator="lessThan">
      <formula>0</formula>
    </cfRule>
    <cfRule type="cellIs" dxfId="13944" priority="5000" operator="lessThan">
      <formula>-105575</formula>
    </cfRule>
  </conditionalFormatting>
  <conditionalFormatting sqref="BB270:BB272">
    <cfRule type="cellIs" dxfId="13943" priority="4997" operator="lessThan">
      <formula>0</formula>
    </cfRule>
    <cfRule type="cellIs" dxfId="13942" priority="4998" operator="lessThan">
      <formula>-105575</formula>
    </cfRule>
  </conditionalFormatting>
  <conditionalFormatting sqref="BB270:BB272">
    <cfRule type="cellIs" dxfId="13941" priority="4995" operator="lessThan">
      <formula>0</formula>
    </cfRule>
    <cfRule type="cellIs" dxfId="13940" priority="4996" operator="lessThan">
      <formula>-105575</formula>
    </cfRule>
  </conditionalFormatting>
  <conditionalFormatting sqref="BB270:BB272">
    <cfRule type="cellIs" dxfId="13939" priority="4993" operator="lessThan">
      <formula>0</formula>
    </cfRule>
    <cfRule type="cellIs" dxfId="13938" priority="4994" operator="lessThan">
      <formula>-105575</formula>
    </cfRule>
  </conditionalFormatting>
  <conditionalFormatting sqref="BB270:BB272">
    <cfRule type="cellIs" dxfId="13937" priority="4991" operator="lessThan">
      <formula>0</formula>
    </cfRule>
    <cfRule type="cellIs" dxfId="13936" priority="4992" operator="lessThan">
      <formula>-105575</formula>
    </cfRule>
  </conditionalFormatting>
  <conditionalFormatting sqref="BB270:BB272">
    <cfRule type="cellIs" dxfId="13935" priority="4989" operator="lessThan">
      <formula>0</formula>
    </cfRule>
    <cfRule type="cellIs" dxfId="13934" priority="4990" operator="lessThan">
      <formula>-105575</formula>
    </cfRule>
  </conditionalFormatting>
  <conditionalFormatting sqref="BB270:BB272">
    <cfRule type="cellIs" dxfId="13933" priority="4987" operator="lessThan">
      <formula>0</formula>
    </cfRule>
    <cfRule type="cellIs" dxfId="13932" priority="4988" operator="lessThan">
      <formula>-105575</formula>
    </cfRule>
  </conditionalFormatting>
  <conditionalFormatting sqref="BB274:BB275">
    <cfRule type="cellIs" dxfId="13931" priority="4985" operator="lessThan">
      <formula>0</formula>
    </cfRule>
    <cfRule type="cellIs" dxfId="13930" priority="4986" operator="lessThan">
      <formula>-105575</formula>
    </cfRule>
  </conditionalFormatting>
  <conditionalFormatting sqref="BB274:BB275">
    <cfRule type="cellIs" dxfId="13929" priority="4983" operator="lessThan">
      <formula>0</formula>
    </cfRule>
    <cfRule type="cellIs" dxfId="13928" priority="4984" operator="lessThan">
      <formula>-105575</formula>
    </cfRule>
  </conditionalFormatting>
  <conditionalFormatting sqref="BB274:BB275">
    <cfRule type="cellIs" dxfId="13927" priority="4981" operator="lessThan">
      <formula>0</formula>
    </cfRule>
    <cfRule type="cellIs" dxfId="13926" priority="4982" operator="lessThan">
      <formula>-105575</formula>
    </cfRule>
  </conditionalFormatting>
  <conditionalFormatting sqref="BB274:BB275">
    <cfRule type="cellIs" dxfId="13925" priority="4979" operator="lessThan">
      <formula>0</formula>
    </cfRule>
    <cfRule type="cellIs" dxfId="13924" priority="4980" operator="lessThan">
      <formula>-105575</formula>
    </cfRule>
  </conditionalFormatting>
  <conditionalFormatting sqref="BB274:BB275">
    <cfRule type="cellIs" dxfId="13923" priority="4977" operator="lessThan">
      <formula>0</formula>
    </cfRule>
    <cfRule type="cellIs" dxfId="13922" priority="4978" operator="lessThan">
      <formula>-105575</formula>
    </cfRule>
  </conditionalFormatting>
  <conditionalFormatting sqref="BB274:BB275">
    <cfRule type="cellIs" dxfId="13921" priority="4975" operator="lessThan">
      <formula>0</formula>
    </cfRule>
    <cfRule type="cellIs" dxfId="13920" priority="4976" operator="lessThan">
      <formula>-105575</formula>
    </cfRule>
  </conditionalFormatting>
  <conditionalFormatting sqref="BB274:BB275">
    <cfRule type="cellIs" dxfId="13919" priority="4973" operator="lessThan">
      <formula>0</formula>
    </cfRule>
    <cfRule type="cellIs" dxfId="13918" priority="4974" operator="lessThan">
      <formula>-105575</formula>
    </cfRule>
  </conditionalFormatting>
  <conditionalFormatting sqref="BB274:BB275">
    <cfRule type="cellIs" dxfId="13917" priority="4971" operator="lessThan">
      <formula>0</formula>
    </cfRule>
    <cfRule type="cellIs" dxfId="13916" priority="4972" operator="lessThan">
      <formula>-105575</formula>
    </cfRule>
  </conditionalFormatting>
  <conditionalFormatting sqref="BB274:BB275">
    <cfRule type="cellIs" dxfId="13915" priority="4969" operator="lessThan">
      <formula>0</formula>
    </cfRule>
    <cfRule type="cellIs" dxfId="13914" priority="4970" operator="lessThan">
      <formula>-105575</formula>
    </cfRule>
  </conditionalFormatting>
  <conditionalFormatting sqref="BB278:BB282">
    <cfRule type="cellIs" dxfId="13913" priority="4967" operator="lessThan">
      <formula>0</formula>
    </cfRule>
    <cfRule type="cellIs" dxfId="13912" priority="4968" operator="lessThan">
      <formula>-105575</formula>
    </cfRule>
  </conditionalFormatting>
  <conditionalFormatting sqref="BB278:BB282">
    <cfRule type="cellIs" dxfId="13911" priority="4965" operator="lessThan">
      <formula>0</formula>
    </cfRule>
    <cfRule type="cellIs" dxfId="13910" priority="4966" operator="lessThan">
      <formula>-105575</formula>
    </cfRule>
  </conditionalFormatting>
  <conditionalFormatting sqref="BB278:BB282">
    <cfRule type="cellIs" dxfId="13909" priority="4963" operator="lessThan">
      <formula>0</formula>
    </cfRule>
    <cfRule type="cellIs" dxfId="13908" priority="4964" operator="lessThan">
      <formula>-105575</formula>
    </cfRule>
  </conditionalFormatting>
  <conditionalFormatting sqref="BB278:BB282">
    <cfRule type="cellIs" dxfId="13907" priority="4961" operator="lessThan">
      <formula>0</formula>
    </cfRule>
    <cfRule type="cellIs" dxfId="13906" priority="4962" operator="lessThan">
      <formula>-105575</formula>
    </cfRule>
  </conditionalFormatting>
  <conditionalFormatting sqref="BB278:BB282">
    <cfRule type="cellIs" dxfId="13905" priority="4959" operator="lessThan">
      <formula>0</formula>
    </cfRule>
    <cfRule type="cellIs" dxfId="13904" priority="4960" operator="lessThan">
      <formula>-105575</formula>
    </cfRule>
  </conditionalFormatting>
  <conditionalFormatting sqref="BB278:BB282">
    <cfRule type="cellIs" dxfId="13903" priority="4957" operator="lessThan">
      <formula>0</formula>
    </cfRule>
    <cfRule type="cellIs" dxfId="13902" priority="4958" operator="lessThan">
      <formula>-105575</formula>
    </cfRule>
  </conditionalFormatting>
  <conditionalFormatting sqref="BB278:BB282">
    <cfRule type="cellIs" dxfId="13901" priority="4955" operator="lessThan">
      <formula>0</formula>
    </cfRule>
    <cfRule type="cellIs" dxfId="13900" priority="4956" operator="lessThan">
      <formula>-105575</formula>
    </cfRule>
  </conditionalFormatting>
  <conditionalFormatting sqref="BB278:BB282">
    <cfRule type="cellIs" dxfId="13899" priority="4953" operator="lessThan">
      <formula>0</formula>
    </cfRule>
    <cfRule type="cellIs" dxfId="13898" priority="4954" operator="lessThan">
      <formula>-105575</formula>
    </cfRule>
  </conditionalFormatting>
  <conditionalFormatting sqref="BB278:BB282">
    <cfRule type="cellIs" dxfId="13897" priority="4951" operator="lessThan">
      <formula>0</formula>
    </cfRule>
    <cfRule type="cellIs" dxfId="13896" priority="4952" operator="lessThan">
      <formula>-105575</formula>
    </cfRule>
  </conditionalFormatting>
  <conditionalFormatting sqref="BB285:BB288">
    <cfRule type="cellIs" dxfId="13895" priority="4949" operator="lessThan">
      <formula>0</formula>
    </cfRule>
    <cfRule type="cellIs" dxfId="13894" priority="4950" operator="lessThan">
      <formula>-105575</formula>
    </cfRule>
  </conditionalFormatting>
  <conditionalFormatting sqref="BB285:BB288">
    <cfRule type="cellIs" dxfId="13893" priority="4947" operator="lessThan">
      <formula>0</formula>
    </cfRule>
    <cfRule type="cellIs" dxfId="13892" priority="4948" operator="lessThan">
      <formula>-105575</formula>
    </cfRule>
  </conditionalFormatting>
  <conditionalFormatting sqref="BB285:BB288">
    <cfRule type="cellIs" dxfId="13891" priority="4945" operator="lessThan">
      <formula>0</formula>
    </cfRule>
    <cfRule type="cellIs" dxfId="13890" priority="4946" operator="lessThan">
      <formula>-105575</formula>
    </cfRule>
  </conditionalFormatting>
  <conditionalFormatting sqref="BB285:BB288">
    <cfRule type="cellIs" dxfId="13889" priority="4943" operator="lessThan">
      <formula>0</formula>
    </cfRule>
    <cfRule type="cellIs" dxfId="13888" priority="4944" operator="lessThan">
      <formula>-105575</formula>
    </cfRule>
  </conditionalFormatting>
  <conditionalFormatting sqref="BB285:BB288">
    <cfRule type="cellIs" dxfId="13887" priority="4941" operator="lessThan">
      <formula>0</formula>
    </cfRule>
    <cfRule type="cellIs" dxfId="13886" priority="4942" operator="lessThan">
      <formula>-105575</formula>
    </cfRule>
  </conditionalFormatting>
  <conditionalFormatting sqref="BB285:BB288">
    <cfRule type="cellIs" dxfId="13885" priority="4939" operator="lessThan">
      <formula>0</formula>
    </cfRule>
    <cfRule type="cellIs" dxfId="13884" priority="4940" operator="lessThan">
      <formula>-105575</formula>
    </cfRule>
  </conditionalFormatting>
  <conditionalFormatting sqref="BB285:BB288">
    <cfRule type="cellIs" dxfId="13883" priority="4937" operator="lessThan">
      <formula>0</formula>
    </cfRule>
    <cfRule type="cellIs" dxfId="13882" priority="4938" operator="lessThan">
      <formula>-105575</formula>
    </cfRule>
  </conditionalFormatting>
  <conditionalFormatting sqref="BB285:BB288">
    <cfRule type="cellIs" dxfId="13881" priority="4935" operator="lessThan">
      <formula>0</formula>
    </cfRule>
    <cfRule type="cellIs" dxfId="13880" priority="4936" operator="lessThan">
      <formula>-105575</formula>
    </cfRule>
  </conditionalFormatting>
  <conditionalFormatting sqref="BB285:BB288">
    <cfRule type="cellIs" dxfId="13879" priority="4933" operator="lessThan">
      <formula>0</formula>
    </cfRule>
    <cfRule type="cellIs" dxfId="13878" priority="4934" operator="lessThan">
      <formula>-105575</formula>
    </cfRule>
  </conditionalFormatting>
  <conditionalFormatting sqref="BB203 BB220:BB221 BB235:BB243 BB231:BB233 BB212:BB213 BB225:BB226">
    <cfRule type="cellIs" dxfId="13877" priority="4931" operator="lessThan">
      <formula>0</formula>
    </cfRule>
    <cfRule type="cellIs" dxfId="13876" priority="4932" operator="lessThan">
      <formula>-105575</formula>
    </cfRule>
  </conditionalFormatting>
  <conditionalFormatting sqref="BB220 BB212:BB213 BB235:BB238 BB240:BB243 BB225:BB226 BB231:BB233">
    <cfRule type="cellIs" dxfId="13875" priority="4929" operator="lessThan">
      <formula>0</formula>
    </cfRule>
    <cfRule type="cellIs" dxfId="13874" priority="4930" operator="lessThan">
      <formula>-105575</formula>
    </cfRule>
  </conditionalFormatting>
  <conditionalFormatting sqref="BB220:BB221 BB243 BB226 BB231:BB236 BB238:BB241 BB203 BB213">
    <cfRule type="cellIs" dxfId="13873" priority="4927" operator="lessThan">
      <formula>0</formula>
    </cfRule>
    <cfRule type="cellIs" dxfId="13872" priority="4928" operator="lessThan">
      <formula>-105575</formula>
    </cfRule>
  </conditionalFormatting>
  <conditionalFormatting sqref="BB235:BB243 BB231:BB233 BB220 BB212:BB213 BB225:BB226">
    <cfRule type="cellIs" dxfId="13871" priority="4925" operator="lessThan">
      <formula>0</formula>
    </cfRule>
    <cfRule type="cellIs" dxfId="13870" priority="4926" operator="lessThan">
      <formula>-105575</formula>
    </cfRule>
  </conditionalFormatting>
  <conditionalFormatting sqref="BB220:BB221 BB237:BB243 BB203 BB231:BB235 BB212:BB213 BB225:BB226">
    <cfRule type="cellIs" dxfId="13869" priority="4923" operator="lessThan">
      <formula>0</formula>
    </cfRule>
    <cfRule type="cellIs" dxfId="13868" priority="4924" operator="lessThan">
      <formula>-105575</formula>
    </cfRule>
  </conditionalFormatting>
  <conditionalFormatting sqref="BB220:BB221 BB237:BB240 BB242:BB243 BB225:BB226 BB231:BB235">
    <cfRule type="cellIs" dxfId="13867" priority="4921" operator="lessThan">
      <formula>0</formula>
    </cfRule>
    <cfRule type="cellIs" dxfId="13866" priority="4922" operator="lessThan">
      <formula>-105575</formula>
    </cfRule>
  </conditionalFormatting>
  <conditionalFormatting sqref="BB212 BB231 BB233:BB238 BB240:BB243 BB225">
    <cfRule type="cellIs" dxfId="13865" priority="4919" operator="lessThan">
      <formula>0</formula>
    </cfRule>
    <cfRule type="cellIs" dxfId="13864" priority="4920" operator="lessThan">
      <formula>-105575</formula>
    </cfRule>
  </conditionalFormatting>
  <conditionalFormatting sqref="BB237:BB243 BB231:BB235 BB220:BB221 BB225:BB226">
    <cfRule type="cellIs" dxfId="13863" priority="4917" operator="lessThan">
      <formula>0</formula>
    </cfRule>
    <cfRule type="cellIs" dxfId="13862" priority="4918" operator="lessThan">
      <formula>-105575</formula>
    </cfRule>
  </conditionalFormatting>
  <conditionalFormatting sqref="BB233:BB237 BB231 BB239:BB243">
    <cfRule type="cellIs" dxfId="13861" priority="4915" operator="lessThan">
      <formula>0</formula>
    </cfRule>
    <cfRule type="cellIs" dxfId="13860" priority="4916" operator="lessThan">
      <formula>-105575</formula>
    </cfRule>
  </conditionalFormatting>
  <conditionalFormatting sqref="BB233:BB237 BB231 BB239:BB243">
    <cfRule type="cellIs" dxfId="13859" priority="4913" operator="lessThan">
      <formula>0</formula>
    </cfRule>
    <cfRule type="cellIs" dxfId="13858" priority="4914" operator="lessThan">
      <formula>-105575</formula>
    </cfRule>
  </conditionalFormatting>
  <conditionalFormatting sqref="BB119:BB128 BB106:BB117 BB101:BB104 BB80:BB98">
    <cfRule type="cellIs" dxfId="13857" priority="4911" operator="lessThan">
      <formula>0</formula>
    </cfRule>
    <cfRule type="cellIs" dxfId="13856" priority="4912" operator="lessThan">
      <formula>-105575</formula>
    </cfRule>
  </conditionalFormatting>
  <conditionalFormatting sqref="BB130 BB132 BB134">
    <cfRule type="cellIs" dxfId="13855" priority="4909" operator="lessThan">
      <formula>0</formula>
    </cfRule>
    <cfRule type="cellIs" dxfId="13854" priority="4910" operator="lessThan">
      <formula>-105575</formula>
    </cfRule>
  </conditionalFormatting>
  <conditionalFormatting sqref="BB130 BB132 BB134">
    <cfRule type="cellIs" dxfId="13853" priority="4907" operator="lessThan">
      <formula>0</formula>
    </cfRule>
    <cfRule type="cellIs" dxfId="13852" priority="4908" operator="lessThan">
      <formula>-105575</formula>
    </cfRule>
  </conditionalFormatting>
  <conditionalFormatting sqref="BB129 BB131 BB133 BB135">
    <cfRule type="cellIs" dxfId="13851" priority="4905" operator="lessThan">
      <formula>0</formula>
    </cfRule>
    <cfRule type="cellIs" dxfId="13850" priority="4906" operator="lessThan">
      <formula>-105575</formula>
    </cfRule>
  </conditionalFormatting>
  <conditionalFormatting sqref="BB140 BB145 BB142:BB143 BB137:BB138">
    <cfRule type="cellIs" dxfId="13849" priority="4903" operator="lessThan">
      <formula>0</formula>
    </cfRule>
    <cfRule type="cellIs" dxfId="13848" priority="4904" operator="lessThan">
      <formula>-105575</formula>
    </cfRule>
  </conditionalFormatting>
  <conditionalFormatting sqref="BB149">
    <cfRule type="cellIs" dxfId="13847" priority="4901" operator="lessThan">
      <formula>0</formula>
    </cfRule>
    <cfRule type="cellIs" dxfId="13846" priority="4902" operator="lessThan">
      <formula>-105575</formula>
    </cfRule>
  </conditionalFormatting>
  <conditionalFormatting sqref="BB129:BB138 BB140:BB149">
    <cfRule type="cellIs" dxfId="13845" priority="4899" operator="lessThan">
      <formula>0</formula>
    </cfRule>
    <cfRule type="cellIs" dxfId="13844" priority="4900" operator="lessThan">
      <formula>-105575</formula>
    </cfRule>
  </conditionalFormatting>
  <conditionalFormatting sqref="BB94:BB98 BB86:BB87 BB89:BB91 BB141:BB149 BB124:BB133 BB107:BB110 BB112:BB117 BB119:BB122 BB135:BB138 BB101:BB104 BB80:BB84">
    <cfRule type="cellIs" dxfId="13843" priority="4897" operator="lessThan">
      <formula>0</formula>
    </cfRule>
    <cfRule type="cellIs" dxfId="13842" priority="4898" operator="lessThan">
      <formula>-105575</formula>
    </cfRule>
  </conditionalFormatting>
  <conditionalFormatting sqref="BB129 BB131 BB133 BB135">
    <cfRule type="cellIs" dxfId="13841" priority="4895" operator="lessThan">
      <formula>0</formula>
    </cfRule>
    <cfRule type="cellIs" dxfId="13840" priority="4896" operator="lessThan">
      <formula>-105575</formula>
    </cfRule>
  </conditionalFormatting>
  <conditionalFormatting sqref="BB146 BB144 BB141">
    <cfRule type="cellIs" dxfId="13839" priority="4893" operator="lessThan">
      <formula>0</formula>
    </cfRule>
    <cfRule type="cellIs" dxfId="13838" priority="4894" operator="lessThan">
      <formula>-105575</formula>
    </cfRule>
  </conditionalFormatting>
  <conditionalFormatting sqref="BB146 BB144 BB141">
    <cfRule type="cellIs" dxfId="13837" priority="4891" operator="lessThan">
      <formula>0</formula>
    </cfRule>
    <cfRule type="cellIs" dxfId="13836" priority="4892" operator="lessThan">
      <formula>-105575</formula>
    </cfRule>
  </conditionalFormatting>
  <conditionalFormatting sqref="BB140 BB145 BB142:BB143 BB137:BB138">
    <cfRule type="cellIs" dxfId="13835" priority="4889" operator="lessThan">
      <formula>0</formula>
    </cfRule>
    <cfRule type="cellIs" dxfId="13834" priority="4890" operator="lessThan">
      <formula>-105575</formula>
    </cfRule>
  </conditionalFormatting>
  <conditionalFormatting sqref="BB149">
    <cfRule type="cellIs" dxfId="13833" priority="4887" operator="lessThan">
      <formula>0</formula>
    </cfRule>
    <cfRule type="cellIs" dxfId="13832" priority="4888" operator="lessThan">
      <formula>-105575</formula>
    </cfRule>
  </conditionalFormatting>
  <conditionalFormatting sqref="BB94:BB98 BB86:BB87 BB89:BB91 BB141:BB149 BB124:BB133 BB107:BB110 BB112:BB117 BB119:BB122 BB135:BB138 BB101:BB104 BB80:BB84">
    <cfRule type="cellIs" dxfId="13831" priority="4885" operator="lessThan">
      <formula>0</formula>
    </cfRule>
    <cfRule type="cellIs" dxfId="13830" priority="48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829" priority="4883" operator="lessThan">
      <formula>0</formula>
    </cfRule>
    <cfRule type="cellIs" dxfId="13828" priority="4884" operator="lessThan">
      <formula>-105575</formula>
    </cfRule>
  </conditionalFormatting>
  <conditionalFormatting sqref="BB41">
    <cfRule type="cellIs" dxfId="13827" priority="4881" operator="lessThan">
      <formula>0</formula>
    </cfRule>
    <cfRule type="cellIs" dxfId="13826" priority="4882" operator="lessThan">
      <formula>-105575</formula>
    </cfRule>
  </conditionalFormatting>
  <conditionalFormatting sqref="BB152:BB155">
    <cfRule type="cellIs" dxfId="13825" priority="4879" operator="lessThan">
      <formula>0</formula>
    </cfRule>
    <cfRule type="cellIs" dxfId="13824" priority="4880" operator="lessThan">
      <formula>-105575</formula>
    </cfRule>
  </conditionalFormatting>
  <conditionalFormatting sqref="BB152:BB155">
    <cfRule type="cellIs" dxfId="13823" priority="4877" operator="lessThan">
      <formula>0</formula>
    </cfRule>
    <cfRule type="cellIs" dxfId="13822" priority="4878" operator="lessThan">
      <formula>-105575</formula>
    </cfRule>
  </conditionalFormatting>
  <conditionalFormatting sqref="BB152:BB155">
    <cfRule type="cellIs" dxfId="13821" priority="4875" operator="lessThan">
      <formula>0</formula>
    </cfRule>
    <cfRule type="cellIs" dxfId="13820" priority="4876" operator="lessThan">
      <formula>-105575</formula>
    </cfRule>
  </conditionalFormatting>
  <conditionalFormatting sqref="BB157:BB158">
    <cfRule type="cellIs" dxfId="13819" priority="4873" operator="lessThan">
      <formula>0</formula>
    </cfRule>
    <cfRule type="cellIs" dxfId="13818" priority="4874" operator="lessThan">
      <formula>-105575</formula>
    </cfRule>
  </conditionalFormatting>
  <conditionalFormatting sqref="BB157:BB158">
    <cfRule type="cellIs" dxfId="13817" priority="4871" operator="lessThan">
      <formula>0</formula>
    </cfRule>
    <cfRule type="cellIs" dxfId="13816" priority="4872" operator="lessThan">
      <formula>-105575</formula>
    </cfRule>
  </conditionalFormatting>
  <conditionalFormatting sqref="BB157:BB158">
    <cfRule type="cellIs" dxfId="13815" priority="4869" operator="lessThan">
      <formula>0</formula>
    </cfRule>
    <cfRule type="cellIs" dxfId="13814" priority="4870" operator="lessThan">
      <formula>-105575</formula>
    </cfRule>
  </conditionalFormatting>
  <conditionalFormatting sqref="BB160:BB161">
    <cfRule type="cellIs" dxfId="13813" priority="4867" operator="lessThan">
      <formula>0</formula>
    </cfRule>
    <cfRule type="cellIs" dxfId="13812" priority="4868" operator="lessThan">
      <formula>-105575</formula>
    </cfRule>
  </conditionalFormatting>
  <conditionalFormatting sqref="BB160:BB161">
    <cfRule type="cellIs" dxfId="13811" priority="4865" operator="lessThan">
      <formula>0</formula>
    </cfRule>
    <cfRule type="cellIs" dxfId="13810" priority="4866" operator="lessThan">
      <formula>-105575</formula>
    </cfRule>
  </conditionalFormatting>
  <conditionalFormatting sqref="BB160:BB161">
    <cfRule type="cellIs" dxfId="13809" priority="4863" operator="lessThan">
      <formula>0</formula>
    </cfRule>
    <cfRule type="cellIs" dxfId="13808" priority="4864" operator="lessThan">
      <formula>-105575</formula>
    </cfRule>
  </conditionalFormatting>
  <conditionalFormatting sqref="BB164:BB167">
    <cfRule type="cellIs" dxfId="13807" priority="4861" operator="lessThan">
      <formula>0</formula>
    </cfRule>
    <cfRule type="cellIs" dxfId="13806" priority="4862" operator="lessThan">
      <formula>-105575</formula>
    </cfRule>
  </conditionalFormatting>
  <conditionalFormatting sqref="BB164:BB167">
    <cfRule type="cellIs" dxfId="13805" priority="4859" operator="lessThan">
      <formula>0</formula>
    </cfRule>
    <cfRule type="cellIs" dxfId="13804" priority="4860" operator="lessThan">
      <formula>-105575</formula>
    </cfRule>
  </conditionalFormatting>
  <conditionalFormatting sqref="BB164:BB167">
    <cfRule type="cellIs" dxfId="13803" priority="4857" operator="lessThan">
      <formula>0</formula>
    </cfRule>
    <cfRule type="cellIs" dxfId="13802" priority="4858" operator="lessThan">
      <formula>-105575</formula>
    </cfRule>
  </conditionalFormatting>
  <conditionalFormatting sqref="BB169:BB177">
    <cfRule type="cellIs" dxfId="13801" priority="4855" operator="lessThan">
      <formula>0</formula>
    </cfRule>
    <cfRule type="cellIs" dxfId="13800" priority="4856" operator="lessThan">
      <formula>-105575</formula>
    </cfRule>
  </conditionalFormatting>
  <conditionalFormatting sqref="BB169:BB177">
    <cfRule type="cellIs" dxfId="13799" priority="4853" operator="lessThan">
      <formula>0</formula>
    </cfRule>
    <cfRule type="cellIs" dxfId="13798" priority="4854" operator="lessThan">
      <formula>-105575</formula>
    </cfRule>
  </conditionalFormatting>
  <conditionalFormatting sqref="BB169:BB177">
    <cfRule type="cellIs" dxfId="13797" priority="4851" operator="lessThan">
      <formula>0</formula>
    </cfRule>
    <cfRule type="cellIs" dxfId="13796" priority="4852" operator="lessThan">
      <formula>-105575</formula>
    </cfRule>
  </conditionalFormatting>
  <conditionalFormatting sqref="BB179:BB180">
    <cfRule type="cellIs" dxfId="13795" priority="4849" operator="lessThan">
      <formula>0</formula>
    </cfRule>
    <cfRule type="cellIs" dxfId="13794" priority="4850" operator="lessThan">
      <formula>-105575</formula>
    </cfRule>
  </conditionalFormatting>
  <conditionalFormatting sqref="BB179:BB180">
    <cfRule type="cellIs" dxfId="13793" priority="4847" operator="lessThan">
      <formula>0</formula>
    </cfRule>
    <cfRule type="cellIs" dxfId="13792" priority="4848" operator="lessThan">
      <formula>-105575</formula>
    </cfRule>
  </conditionalFormatting>
  <conditionalFormatting sqref="BB179:BB180">
    <cfRule type="cellIs" dxfId="13791" priority="4845" operator="lessThan">
      <formula>0</formula>
    </cfRule>
    <cfRule type="cellIs" dxfId="13790" priority="4846" operator="lessThan">
      <formula>-105575</formula>
    </cfRule>
  </conditionalFormatting>
  <conditionalFormatting sqref="BB183:BB189">
    <cfRule type="cellIs" dxfId="13789" priority="4843" operator="lessThan">
      <formula>0</formula>
    </cfRule>
    <cfRule type="cellIs" dxfId="13788" priority="4844" operator="lessThan">
      <formula>-105575</formula>
    </cfRule>
  </conditionalFormatting>
  <conditionalFormatting sqref="BB183:BB189">
    <cfRule type="cellIs" dxfId="13787" priority="4841" operator="lessThan">
      <formula>0</formula>
    </cfRule>
    <cfRule type="cellIs" dxfId="13786" priority="4842" operator="lessThan">
      <formula>-105575</formula>
    </cfRule>
  </conditionalFormatting>
  <conditionalFormatting sqref="BB183:BB189">
    <cfRule type="cellIs" dxfId="13785" priority="4839" operator="lessThan">
      <formula>0</formula>
    </cfRule>
    <cfRule type="cellIs" dxfId="13784" priority="4840" operator="lessThan">
      <formula>-105575</formula>
    </cfRule>
  </conditionalFormatting>
  <conditionalFormatting sqref="BB191:BB192">
    <cfRule type="cellIs" dxfId="13783" priority="4837" operator="lessThan">
      <formula>0</formula>
    </cfRule>
    <cfRule type="cellIs" dxfId="13782" priority="4838" operator="lessThan">
      <formula>-105575</formula>
    </cfRule>
  </conditionalFormatting>
  <conditionalFormatting sqref="BB191:BB192">
    <cfRule type="cellIs" dxfId="13781" priority="4835" operator="lessThan">
      <formula>0</formula>
    </cfRule>
    <cfRule type="cellIs" dxfId="13780" priority="4836" operator="lessThan">
      <formula>-105575</formula>
    </cfRule>
  </conditionalFormatting>
  <conditionalFormatting sqref="BB191:BB192">
    <cfRule type="cellIs" dxfId="13779" priority="4833" operator="lessThan">
      <formula>0</formula>
    </cfRule>
    <cfRule type="cellIs" dxfId="13778" priority="4834" operator="lessThan">
      <formula>-105575</formula>
    </cfRule>
  </conditionalFormatting>
  <conditionalFormatting sqref="BB194:BB195">
    <cfRule type="cellIs" dxfId="13777" priority="4831" operator="lessThan">
      <formula>0</formula>
    </cfRule>
    <cfRule type="cellIs" dxfId="13776" priority="4832" operator="lessThan">
      <formula>-105575</formula>
    </cfRule>
  </conditionalFormatting>
  <conditionalFormatting sqref="BB194:BB195">
    <cfRule type="cellIs" dxfId="13775" priority="4829" operator="lessThan">
      <formula>0</formula>
    </cfRule>
    <cfRule type="cellIs" dxfId="13774" priority="4830" operator="lessThan">
      <formula>-105575</formula>
    </cfRule>
  </conditionalFormatting>
  <conditionalFormatting sqref="BB194:BB195">
    <cfRule type="cellIs" dxfId="13773" priority="4827" operator="lessThan">
      <formula>0</formula>
    </cfRule>
    <cfRule type="cellIs" dxfId="13772" priority="4828" operator="lessThan">
      <formula>-105575</formula>
    </cfRule>
  </conditionalFormatting>
  <conditionalFormatting sqref="BB199:BB202">
    <cfRule type="cellIs" dxfId="13771" priority="4825" operator="lessThan">
      <formula>0</formula>
    </cfRule>
    <cfRule type="cellIs" dxfId="13770" priority="4826" operator="lessThan">
      <formula>-105575</formula>
    </cfRule>
  </conditionalFormatting>
  <conditionalFormatting sqref="BB199:BB202">
    <cfRule type="cellIs" dxfId="13769" priority="4823" operator="lessThan">
      <formula>0</formula>
    </cfRule>
    <cfRule type="cellIs" dxfId="13768" priority="4824" operator="lessThan">
      <formula>-105575</formula>
    </cfRule>
  </conditionalFormatting>
  <conditionalFormatting sqref="BB199:BB202">
    <cfRule type="cellIs" dxfId="13767" priority="4821" operator="lessThan">
      <formula>0</formula>
    </cfRule>
    <cfRule type="cellIs" dxfId="13766" priority="4822" operator="lessThan">
      <formula>-105575</formula>
    </cfRule>
  </conditionalFormatting>
  <conditionalFormatting sqref="BB204:BB208">
    <cfRule type="cellIs" dxfId="13765" priority="4819" operator="lessThan">
      <formula>0</formula>
    </cfRule>
    <cfRule type="cellIs" dxfId="13764" priority="4820" operator="lessThan">
      <formula>-105575</formula>
    </cfRule>
  </conditionalFormatting>
  <conditionalFormatting sqref="BB204:BB208">
    <cfRule type="cellIs" dxfId="13763" priority="4817" operator="lessThan">
      <formula>0</formula>
    </cfRule>
    <cfRule type="cellIs" dxfId="13762" priority="4818" operator="lessThan">
      <formula>-105575</formula>
    </cfRule>
  </conditionalFormatting>
  <conditionalFormatting sqref="BB204:BB208">
    <cfRule type="cellIs" dxfId="13761" priority="4815" operator="lessThan">
      <formula>0</formula>
    </cfRule>
    <cfRule type="cellIs" dxfId="13760" priority="4816" operator="lessThan">
      <formula>-105575</formula>
    </cfRule>
  </conditionalFormatting>
  <conditionalFormatting sqref="BB210:BB211">
    <cfRule type="cellIs" dxfId="13759" priority="4813" operator="lessThan">
      <formula>0</formula>
    </cfRule>
    <cfRule type="cellIs" dxfId="13758" priority="4814" operator="lessThan">
      <formula>-105575</formula>
    </cfRule>
  </conditionalFormatting>
  <conditionalFormatting sqref="BB210:BB211">
    <cfRule type="cellIs" dxfId="13757" priority="4811" operator="lessThan">
      <formula>0</formula>
    </cfRule>
    <cfRule type="cellIs" dxfId="13756" priority="4812" operator="lessThan">
      <formula>-105575</formula>
    </cfRule>
  </conditionalFormatting>
  <conditionalFormatting sqref="BB210:BB211">
    <cfRule type="cellIs" dxfId="13755" priority="4809" operator="lessThan">
      <formula>0</formula>
    </cfRule>
    <cfRule type="cellIs" dxfId="13754" priority="4810" operator="lessThan">
      <formula>-105575</formula>
    </cfRule>
  </conditionalFormatting>
  <conditionalFormatting sqref="BB214:BB219">
    <cfRule type="cellIs" dxfId="13753" priority="4807" operator="lessThan">
      <formula>0</formula>
    </cfRule>
    <cfRule type="cellIs" dxfId="13752" priority="4808" operator="lessThan">
      <formula>-105575</formula>
    </cfRule>
  </conditionalFormatting>
  <conditionalFormatting sqref="BB214:BB219">
    <cfRule type="cellIs" dxfId="13751" priority="4805" operator="lessThan">
      <formula>0</formula>
    </cfRule>
    <cfRule type="cellIs" dxfId="13750" priority="4806" operator="lessThan">
      <formula>-105575</formula>
    </cfRule>
  </conditionalFormatting>
  <conditionalFormatting sqref="BB214:BB219">
    <cfRule type="cellIs" dxfId="13749" priority="4803" operator="lessThan">
      <formula>0</formula>
    </cfRule>
    <cfRule type="cellIs" dxfId="13748" priority="4804" operator="lessThan">
      <formula>-105575</formula>
    </cfRule>
  </conditionalFormatting>
  <conditionalFormatting sqref="BB222:BB224">
    <cfRule type="cellIs" dxfId="13747" priority="4801" operator="lessThan">
      <formula>0</formula>
    </cfRule>
    <cfRule type="cellIs" dxfId="13746" priority="4802" operator="lessThan">
      <formula>-105575</formula>
    </cfRule>
  </conditionalFormatting>
  <conditionalFormatting sqref="BB222:BB224">
    <cfRule type="cellIs" dxfId="13745" priority="4799" operator="lessThan">
      <formula>0</formula>
    </cfRule>
    <cfRule type="cellIs" dxfId="13744" priority="4800" operator="lessThan">
      <formula>-105575</formula>
    </cfRule>
  </conditionalFormatting>
  <conditionalFormatting sqref="BB222:BB224">
    <cfRule type="cellIs" dxfId="13743" priority="4797" operator="lessThan">
      <formula>0</formula>
    </cfRule>
    <cfRule type="cellIs" dxfId="13742" priority="4798" operator="lessThan">
      <formula>-105575</formula>
    </cfRule>
  </conditionalFormatting>
  <conditionalFormatting sqref="BB227:BB230">
    <cfRule type="cellIs" dxfId="13741" priority="4795" operator="lessThan">
      <formula>0</formula>
    </cfRule>
    <cfRule type="cellIs" dxfId="13740" priority="4796" operator="lessThan">
      <formula>-105575</formula>
    </cfRule>
  </conditionalFormatting>
  <conditionalFormatting sqref="BB227:BB230">
    <cfRule type="cellIs" dxfId="13739" priority="4793" operator="lessThan">
      <formula>0</formula>
    </cfRule>
    <cfRule type="cellIs" dxfId="13738" priority="4794" operator="lessThan">
      <formula>-105575</formula>
    </cfRule>
  </conditionalFormatting>
  <conditionalFormatting sqref="BB227:BB230">
    <cfRule type="cellIs" dxfId="13737" priority="4791" operator="lessThan">
      <formula>0</formula>
    </cfRule>
    <cfRule type="cellIs" dxfId="13736" priority="4792" operator="lessThan">
      <formula>-105575</formula>
    </cfRule>
  </conditionalFormatting>
  <conditionalFormatting sqref="BB246:BB249">
    <cfRule type="cellIs" dxfId="13735" priority="4789" operator="lessThan">
      <formula>0</formula>
    </cfRule>
    <cfRule type="cellIs" dxfId="13734" priority="4790" operator="lessThan">
      <formula>-105575</formula>
    </cfRule>
  </conditionalFormatting>
  <conditionalFormatting sqref="BB246:BB249">
    <cfRule type="cellIs" dxfId="13733" priority="4787" operator="lessThan">
      <formula>0</formula>
    </cfRule>
    <cfRule type="cellIs" dxfId="13732" priority="4788" operator="lessThan">
      <formula>-105575</formula>
    </cfRule>
  </conditionalFormatting>
  <conditionalFormatting sqref="BB246:BB249">
    <cfRule type="cellIs" dxfId="13731" priority="4785" operator="lessThan">
      <formula>0</formula>
    </cfRule>
    <cfRule type="cellIs" dxfId="13730" priority="4786" operator="lessThan">
      <formula>-105575</formula>
    </cfRule>
  </conditionalFormatting>
  <conditionalFormatting sqref="BB246:BB249">
    <cfRule type="cellIs" dxfId="13729" priority="4783" operator="lessThan">
      <formula>0</formula>
    </cfRule>
    <cfRule type="cellIs" dxfId="13728" priority="4784" operator="lessThan">
      <formula>-105575</formula>
    </cfRule>
  </conditionalFormatting>
  <conditionalFormatting sqref="BB246:BB249">
    <cfRule type="cellIs" dxfId="13727" priority="4781" operator="lessThan">
      <formula>0</formula>
    </cfRule>
    <cfRule type="cellIs" dxfId="13726" priority="4782" operator="lessThan">
      <formula>-105575</formula>
    </cfRule>
  </conditionalFormatting>
  <conditionalFormatting sqref="BB246:BB249">
    <cfRule type="cellIs" dxfId="13725" priority="4779" operator="lessThan">
      <formula>0</formula>
    </cfRule>
    <cfRule type="cellIs" dxfId="13724" priority="4780" operator="lessThan">
      <formula>-105575</formula>
    </cfRule>
  </conditionalFormatting>
  <conditionalFormatting sqref="BB246:BB249">
    <cfRule type="cellIs" dxfId="13723" priority="4777" operator="lessThan">
      <formula>0</formula>
    </cfRule>
    <cfRule type="cellIs" dxfId="13722" priority="4778" operator="lessThan">
      <formula>-105575</formula>
    </cfRule>
  </conditionalFormatting>
  <conditionalFormatting sqref="BB246:BB249">
    <cfRule type="cellIs" dxfId="13721" priority="4775" operator="lessThan">
      <formula>0</formula>
    </cfRule>
    <cfRule type="cellIs" dxfId="13720" priority="4776" operator="lessThan">
      <formula>-105575</formula>
    </cfRule>
  </conditionalFormatting>
  <conditionalFormatting sqref="BB246:BB249">
    <cfRule type="cellIs" dxfId="13719" priority="4773" operator="lessThan">
      <formula>0</formula>
    </cfRule>
    <cfRule type="cellIs" dxfId="13718" priority="4774" operator="lessThan">
      <formula>-105575</formula>
    </cfRule>
  </conditionalFormatting>
  <conditionalFormatting sqref="BB251:BB253">
    <cfRule type="cellIs" dxfId="13717" priority="4771" operator="lessThan">
      <formula>0</formula>
    </cfRule>
    <cfRule type="cellIs" dxfId="13716" priority="4772" operator="lessThan">
      <formula>-105575</formula>
    </cfRule>
  </conditionalFormatting>
  <conditionalFormatting sqref="BB251:BB253">
    <cfRule type="cellIs" dxfId="13715" priority="4769" operator="lessThan">
      <formula>0</formula>
    </cfRule>
    <cfRule type="cellIs" dxfId="13714" priority="4770" operator="lessThan">
      <formula>-105575</formula>
    </cfRule>
  </conditionalFormatting>
  <conditionalFormatting sqref="BB251:BB253">
    <cfRule type="cellIs" dxfId="13713" priority="4767" operator="lessThan">
      <formula>0</formula>
    </cfRule>
    <cfRule type="cellIs" dxfId="13712" priority="4768" operator="lessThan">
      <formula>-105575</formula>
    </cfRule>
  </conditionalFormatting>
  <conditionalFormatting sqref="BB251:BB253">
    <cfRule type="cellIs" dxfId="13711" priority="4765" operator="lessThan">
      <formula>0</formula>
    </cfRule>
    <cfRule type="cellIs" dxfId="13710" priority="4766" operator="lessThan">
      <formula>-105575</formula>
    </cfRule>
  </conditionalFormatting>
  <conditionalFormatting sqref="BB251:BB253">
    <cfRule type="cellIs" dxfId="13709" priority="4763" operator="lessThan">
      <formula>0</formula>
    </cfRule>
    <cfRule type="cellIs" dxfId="13708" priority="4764" operator="lessThan">
      <formula>-105575</formula>
    </cfRule>
  </conditionalFormatting>
  <conditionalFormatting sqref="BB251:BB253">
    <cfRule type="cellIs" dxfId="13707" priority="4761" operator="lessThan">
      <formula>0</formula>
    </cfRule>
    <cfRule type="cellIs" dxfId="13706" priority="4762" operator="lessThan">
      <formula>-105575</formula>
    </cfRule>
  </conditionalFormatting>
  <conditionalFormatting sqref="BB251:BB253">
    <cfRule type="cellIs" dxfId="13705" priority="4759" operator="lessThan">
      <formula>0</formula>
    </cfRule>
    <cfRule type="cellIs" dxfId="13704" priority="4760" operator="lessThan">
      <formula>-105575</formula>
    </cfRule>
  </conditionalFormatting>
  <conditionalFormatting sqref="BB251:BB253">
    <cfRule type="cellIs" dxfId="13703" priority="4757" operator="lessThan">
      <formula>0</formula>
    </cfRule>
    <cfRule type="cellIs" dxfId="13702" priority="4758" operator="lessThan">
      <formula>-105575</formula>
    </cfRule>
  </conditionalFormatting>
  <conditionalFormatting sqref="BB251:BB253">
    <cfRule type="cellIs" dxfId="13701" priority="4755" operator="lessThan">
      <formula>0</formula>
    </cfRule>
    <cfRule type="cellIs" dxfId="13700" priority="4756" operator="lessThan">
      <formula>-105575</formula>
    </cfRule>
  </conditionalFormatting>
  <conditionalFormatting sqref="BB255:BB257">
    <cfRule type="cellIs" dxfId="13699" priority="4753" operator="lessThan">
      <formula>0</formula>
    </cfRule>
    <cfRule type="cellIs" dxfId="13698" priority="4754" operator="lessThan">
      <formula>-105575</formula>
    </cfRule>
  </conditionalFormatting>
  <conditionalFormatting sqref="BB255:BB257">
    <cfRule type="cellIs" dxfId="13697" priority="4751" operator="lessThan">
      <formula>0</formula>
    </cfRule>
    <cfRule type="cellIs" dxfId="13696" priority="4752" operator="lessThan">
      <formula>-105575</formula>
    </cfRule>
  </conditionalFormatting>
  <conditionalFormatting sqref="BB255:BB257">
    <cfRule type="cellIs" dxfId="13695" priority="4749" operator="lessThan">
      <formula>0</formula>
    </cfRule>
    <cfRule type="cellIs" dxfId="13694" priority="4750" operator="lessThan">
      <formula>-105575</formula>
    </cfRule>
  </conditionalFormatting>
  <conditionalFormatting sqref="BB255:BB257">
    <cfRule type="cellIs" dxfId="13693" priority="4747" operator="lessThan">
      <formula>0</formula>
    </cfRule>
    <cfRule type="cellIs" dxfId="13692" priority="4748" operator="lessThan">
      <formula>-105575</formula>
    </cfRule>
  </conditionalFormatting>
  <conditionalFormatting sqref="BB255:BB257">
    <cfRule type="cellIs" dxfId="13691" priority="4745" operator="lessThan">
      <formula>0</formula>
    </cfRule>
    <cfRule type="cellIs" dxfId="13690" priority="4746" operator="lessThan">
      <formula>-105575</formula>
    </cfRule>
  </conditionalFormatting>
  <conditionalFormatting sqref="BB255:BB257">
    <cfRule type="cellIs" dxfId="13689" priority="4743" operator="lessThan">
      <formula>0</formula>
    </cfRule>
    <cfRule type="cellIs" dxfId="13688" priority="4744" operator="lessThan">
      <formula>-105575</formula>
    </cfRule>
  </conditionalFormatting>
  <conditionalFormatting sqref="BB255:BB257">
    <cfRule type="cellIs" dxfId="13687" priority="4741" operator="lessThan">
      <formula>0</formula>
    </cfRule>
    <cfRule type="cellIs" dxfId="13686" priority="4742" operator="lessThan">
      <formula>-105575</formula>
    </cfRule>
  </conditionalFormatting>
  <conditionalFormatting sqref="BB255:BB257">
    <cfRule type="cellIs" dxfId="13685" priority="4739" operator="lessThan">
      <formula>0</formula>
    </cfRule>
    <cfRule type="cellIs" dxfId="13684" priority="4740" operator="lessThan">
      <formula>-105575</formula>
    </cfRule>
  </conditionalFormatting>
  <conditionalFormatting sqref="BB255:BB257">
    <cfRule type="cellIs" dxfId="13683" priority="4737" operator="lessThan">
      <formula>0</formula>
    </cfRule>
    <cfRule type="cellIs" dxfId="13682" priority="4738" operator="lessThan">
      <formula>-105575</formula>
    </cfRule>
  </conditionalFormatting>
  <conditionalFormatting sqref="BB260:BB262">
    <cfRule type="cellIs" dxfId="13681" priority="4735" operator="lessThan">
      <formula>0</formula>
    </cfRule>
    <cfRule type="cellIs" dxfId="13680" priority="4736" operator="lessThan">
      <formula>-105575</formula>
    </cfRule>
  </conditionalFormatting>
  <conditionalFormatting sqref="BB260:BB262">
    <cfRule type="cellIs" dxfId="13679" priority="4733" operator="lessThan">
      <formula>0</formula>
    </cfRule>
    <cfRule type="cellIs" dxfId="13678" priority="4734" operator="lessThan">
      <formula>-105575</formula>
    </cfRule>
  </conditionalFormatting>
  <conditionalFormatting sqref="BB260:BB262">
    <cfRule type="cellIs" dxfId="13677" priority="4731" operator="lessThan">
      <formula>0</formula>
    </cfRule>
    <cfRule type="cellIs" dxfId="13676" priority="4732" operator="lessThan">
      <formula>-105575</formula>
    </cfRule>
  </conditionalFormatting>
  <conditionalFormatting sqref="BB260:BB262">
    <cfRule type="cellIs" dxfId="13675" priority="4729" operator="lessThan">
      <formula>0</formula>
    </cfRule>
    <cfRule type="cellIs" dxfId="13674" priority="4730" operator="lessThan">
      <formula>-105575</formula>
    </cfRule>
  </conditionalFormatting>
  <conditionalFormatting sqref="BB260:BB262">
    <cfRule type="cellIs" dxfId="13673" priority="4727" operator="lessThan">
      <formula>0</formula>
    </cfRule>
    <cfRule type="cellIs" dxfId="13672" priority="4728" operator="lessThan">
      <formula>-105575</formula>
    </cfRule>
  </conditionalFormatting>
  <conditionalFormatting sqref="BB260:BB262">
    <cfRule type="cellIs" dxfId="13671" priority="4725" operator="lessThan">
      <formula>0</formula>
    </cfRule>
    <cfRule type="cellIs" dxfId="13670" priority="4726" operator="lessThan">
      <formula>-105575</formula>
    </cfRule>
  </conditionalFormatting>
  <conditionalFormatting sqref="BB260:BB262">
    <cfRule type="cellIs" dxfId="13669" priority="4723" operator="lessThan">
      <formula>0</formula>
    </cfRule>
    <cfRule type="cellIs" dxfId="13668" priority="4724" operator="lessThan">
      <formula>-105575</formula>
    </cfRule>
  </conditionalFormatting>
  <conditionalFormatting sqref="BB260:BB262">
    <cfRule type="cellIs" dxfId="13667" priority="4721" operator="lessThan">
      <formula>0</formula>
    </cfRule>
    <cfRule type="cellIs" dxfId="13666" priority="4722" operator="lessThan">
      <formula>-105575</formula>
    </cfRule>
  </conditionalFormatting>
  <conditionalFormatting sqref="BB260:BB262">
    <cfRule type="cellIs" dxfId="13665" priority="4719" operator="lessThan">
      <formula>0</formula>
    </cfRule>
    <cfRule type="cellIs" dxfId="13664" priority="4720" operator="lessThan">
      <formula>-105575</formula>
    </cfRule>
  </conditionalFormatting>
  <conditionalFormatting sqref="BB264:BB267">
    <cfRule type="cellIs" dxfId="13663" priority="4717" operator="lessThan">
      <formula>0</formula>
    </cfRule>
    <cfRule type="cellIs" dxfId="13662" priority="4718" operator="lessThan">
      <formula>-105575</formula>
    </cfRule>
  </conditionalFormatting>
  <conditionalFormatting sqref="BB264:BB267">
    <cfRule type="cellIs" dxfId="13661" priority="4715" operator="lessThan">
      <formula>0</formula>
    </cfRule>
    <cfRule type="cellIs" dxfId="13660" priority="4716" operator="lessThan">
      <formula>-105575</formula>
    </cfRule>
  </conditionalFormatting>
  <conditionalFormatting sqref="BB264:BB267">
    <cfRule type="cellIs" dxfId="13659" priority="4713" operator="lessThan">
      <formula>0</formula>
    </cfRule>
    <cfRule type="cellIs" dxfId="13658" priority="4714" operator="lessThan">
      <formula>-105575</formula>
    </cfRule>
  </conditionalFormatting>
  <conditionalFormatting sqref="BB264:BB267">
    <cfRule type="cellIs" dxfId="13657" priority="4711" operator="lessThan">
      <formula>0</formula>
    </cfRule>
    <cfRule type="cellIs" dxfId="13656" priority="4712" operator="lessThan">
      <formula>-105575</formula>
    </cfRule>
  </conditionalFormatting>
  <conditionalFormatting sqref="BB264:BB267">
    <cfRule type="cellIs" dxfId="13655" priority="4709" operator="lessThan">
      <formula>0</formula>
    </cfRule>
    <cfRule type="cellIs" dxfId="13654" priority="4710" operator="lessThan">
      <formula>-105575</formula>
    </cfRule>
  </conditionalFormatting>
  <conditionalFormatting sqref="BB264:BB267">
    <cfRule type="cellIs" dxfId="13653" priority="4707" operator="lessThan">
      <formula>0</formula>
    </cfRule>
    <cfRule type="cellIs" dxfId="13652" priority="4708" operator="lessThan">
      <formula>-105575</formula>
    </cfRule>
  </conditionalFormatting>
  <conditionalFormatting sqref="BB264:BB267">
    <cfRule type="cellIs" dxfId="13651" priority="4705" operator="lessThan">
      <formula>0</formula>
    </cfRule>
    <cfRule type="cellIs" dxfId="13650" priority="4706" operator="lessThan">
      <formula>-105575</formula>
    </cfRule>
  </conditionalFormatting>
  <conditionalFormatting sqref="BB264:BB267">
    <cfRule type="cellIs" dxfId="13649" priority="4703" operator="lessThan">
      <formula>0</formula>
    </cfRule>
    <cfRule type="cellIs" dxfId="13648" priority="4704" operator="lessThan">
      <formula>-105575</formula>
    </cfRule>
  </conditionalFormatting>
  <conditionalFormatting sqref="BB264:BB267">
    <cfRule type="cellIs" dxfId="13647" priority="4701" operator="lessThan">
      <formula>0</formula>
    </cfRule>
    <cfRule type="cellIs" dxfId="13646" priority="4702" operator="lessThan">
      <formula>-105575</formula>
    </cfRule>
  </conditionalFormatting>
  <conditionalFormatting sqref="BB270:BB272">
    <cfRule type="cellIs" dxfId="13645" priority="4699" operator="lessThan">
      <formula>0</formula>
    </cfRule>
    <cfRule type="cellIs" dxfId="13644" priority="4700" operator="lessThan">
      <formula>-105575</formula>
    </cfRule>
  </conditionalFormatting>
  <conditionalFormatting sqref="BB270:BB272">
    <cfRule type="cellIs" dxfId="13643" priority="4697" operator="lessThan">
      <formula>0</formula>
    </cfRule>
    <cfRule type="cellIs" dxfId="13642" priority="4698" operator="lessThan">
      <formula>-105575</formula>
    </cfRule>
  </conditionalFormatting>
  <conditionalFormatting sqref="BB270:BB272">
    <cfRule type="cellIs" dxfId="13641" priority="4695" operator="lessThan">
      <formula>0</formula>
    </cfRule>
    <cfRule type="cellIs" dxfId="13640" priority="4696" operator="lessThan">
      <formula>-105575</formula>
    </cfRule>
  </conditionalFormatting>
  <conditionalFormatting sqref="BB270:BB272">
    <cfRule type="cellIs" dxfId="13639" priority="4693" operator="lessThan">
      <formula>0</formula>
    </cfRule>
    <cfRule type="cellIs" dxfId="13638" priority="4694" operator="lessThan">
      <formula>-105575</formula>
    </cfRule>
  </conditionalFormatting>
  <conditionalFormatting sqref="BB270:BB272">
    <cfRule type="cellIs" dxfId="13637" priority="4691" operator="lessThan">
      <formula>0</formula>
    </cfRule>
    <cfRule type="cellIs" dxfId="13636" priority="4692" operator="lessThan">
      <formula>-105575</formula>
    </cfRule>
  </conditionalFormatting>
  <conditionalFormatting sqref="BB270:BB272">
    <cfRule type="cellIs" dxfId="13635" priority="4689" operator="lessThan">
      <formula>0</formula>
    </cfRule>
    <cfRule type="cellIs" dxfId="13634" priority="4690" operator="lessThan">
      <formula>-105575</formula>
    </cfRule>
  </conditionalFormatting>
  <conditionalFormatting sqref="BB270:BB272">
    <cfRule type="cellIs" dxfId="13633" priority="4687" operator="lessThan">
      <formula>0</formula>
    </cfRule>
    <cfRule type="cellIs" dxfId="13632" priority="4688" operator="lessThan">
      <formula>-105575</formula>
    </cfRule>
  </conditionalFormatting>
  <conditionalFormatting sqref="BB270:BB272">
    <cfRule type="cellIs" dxfId="13631" priority="4685" operator="lessThan">
      <formula>0</formula>
    </cfRule>
    <cfRule type="cellIs" dxfId="13630" priority="4686" operator="lessThan">
      <formula>-105575</formula>
    </cfRule>
  </conditionalFormatting>
  <conditionalFormatting sqref="BB270:BB272">
    <cfRule type="cellIs" dxfId="13629" priority="4683" operator="lessThan">
      <formula>0</formula>
    </cfRule>
    <cfRule type="cellIs" dxfId="13628" priority="4684" operator="lessThan">
      <formula>-105575</formula>
    </cfRule>
  </conditionalFormatting>
  <conditionalFormatting sqref="BB274:BB275">
    <cfRule type="cellIs" dxfId="13627" priority="4681" operator="lessThan">
      <formula>0</formula>
    </cfRule>
    <cfRule type="cellIs" dxfId="13626" priority="4682" operator="lessThan">
      <formula>-105575</formula>
    </cfRule>
  </conditionalFormatting>
  <conditionalFormatting sqref="BB274:BB275">
    <cfRule type="cellIs" dxfId="13625" priority="4679" operator="lessThan">
      <formula>0</formula>
    </cfRule>
    <cfRule type="cellIs" dxfId="13624" priority="4680" operator="lessThan">
      <formula>-105575</formula>
    </cfRule>
  </conditionalFormatting>
  <conditionalFormatting sqref="BB274:BB275">
    <cfRule type="cellIs" dxfId="13623" priority="4677" operator="lessThan">
      <formula>0</formula>
    </cfRule>
    <cfRule type="cellIs" dxfId="13622" priority="4678" operator="lessThan">
      <formula>-105575</formula>
    </cfRule>
  </conditionalFormatting>
  <conditionalFormatting sqref="BB274:BB275">
    <cfRule type="cellIs" dxfId="13621" priority="4675" operator="lessThan">
      <formula>0</formula>
    </cfRule>
    <cfRule type="cellIs" dxfId="13620" priority="4676" operator="lessThan">
      <formula>-105575</formula>
    </cfRule>
  </conditionalFormatting>
  <conditionalFormatting sqref="BB274:BB275">
    <cfRule type="cellIs" dxfId="13619" priority="4673" operator="lessThan">
      <formula>0</formula>
    </cfRule>
    <cfRule type="cellIs" dxfId="13618" priority="4674" operator="lessThan">
      <formula>-105575</formula>
    </cfRule>
  </conditionalFormatting>
  <conditionalFormatting sqref="BB274:BB275">
    <cfRule type="cellIs" dxfId="13617" priority="4671" operator="lessThan">
      <formula>0</formula>
    </cfRule>
    <cfRule type="cellIs" dxfId="13616" priority="4672" operator="lessThan">
      <formula>-105575</formula>
    </cfRule>
  </conditionalFormatting>
  <conditionalFormatting sqref="BB274:BB275">
    <cfRule type="cellIs" dxfId="13615" priority="4669" operator="lessThan">
      <formula>0</formula>
    </cfRule>
    <cfRule type="cellIs" dxfId="13614" priority="4670" operator="lessThan">
      <formula>-105575</formula>
    </cfRule>
  </conditionalFormatting>
  <conditionalFormatting sqref="BB274:BB275">
    <cfRule type="cellIs" dxfId="13613" priority="4667" operator="lessThan">
      <formula>0</formula>
    </cfRule>
    <cfRule type="cellIs" dxfId="13612" priority="4668" operator="lessThan">
      <formula>-105575</formula>
    </cfRule>
  </conditionalFormatting>
  <conditionalFormatting sqref="BB274:BB275">
    <cfRule type="cellIs" dxfId="13611" priority="4665" operator="lessThan">
      <formula>0</formula>
    </cfRule>
    <cfRule type="cellIs" dxfId="13610" priority="4666" operator="lessThan">
      <formula>-105575</formula>
    </cfRule>
  </conditionalFormatting>
  <conditionalFormatting sqref="BB278:BB282">
    <cfRule type="cellIs" dxfId="13609" priority="4663" operator="lessThan">
      <formula>0</formula>
    </cfRule>
    <cfRule type="cellIs" dxfId="13608" priority="4664" operator="lessThan">
      <formula>-105575</formula>
    </cfRule>
  </conditionalFormatting>
  <conditionalFormatting sqref="BB278:BB282">
    <cfRule type="cellIs" dxfId="13607" priority="4661" operator="lessThan">
      <formula>0</formula>
    </cfRule>
    <cfRule type="cellIs" dxfId="13606" priority="4662" operator="lessThan">
      <formula>-105575</formula>
    </cfRule>
  </conditionalFormatting>
  <conditionalFormatting sqref="BB278:BB282">
    <cfRule type="cellIs" dxfId="13605" priority="4659" operator="lessThan">
      <formula>0</formula>
    </cfRule>
    <cfRule type="cellIs" dxfId="13604" priority="4660" operator="lessThan">
      <formula>-105575</formula>
    </cfRule>
  </conditionalFormatting>
  <conditionalFormatting sqref="BB278:BB282">
    <cfRule type="cellIs" dxfId="13603" priority="4657" operator="lessThan">
      <formula>0</formula>
    </cfRule>
    <cfRule type="cellIs" dxfId="13602" priority="4658" operator="lessThan">
      <formula>-105575</formula>
    </cfRule>
  </conditionalFormatting>
  <conditionalFormatting sqref="BB278:BB282">
    <cfRule type="cellIs" dxfId="13601" priority="4655" operator="lessThan">
      <formula>0</formula>
    </cfRule>
    <cfRule type="cellIs" dxfId="13600" priority="4656" operator="lessThan">
      <formula>-105575</formula>
    </cfRule>
  </conditionalFormatting>
  <conditionalFormatting sqref="BB278:BB282">
    <cfRule type="cellIs" dxfId="13599" priority="4653" operator="lessThan">
      <formula>0</formula>
    </cfRule>
    <cfRule type="cellIs" dxfId="13598" priority="4654" operator="lessThan">
      <formula>-105575</formula>
    </cfRule>
  </conditionalFormatting>
  <conditionalFormatting sqref="BB278:BB282">
    <cfRule type="cellIs" dxfId="13597" priority="4651" operator="lessThan">
      <formula>0</formula>
    </cfRule>
    <cfRule type="cellIs" dxfId="13596" priority="4652" operator="lessThan">
      <formula>-105575</formula>
    </cfRule>
  </conditionalFormatting>
  <conditionalFormatting sqref="BB278:BB282">
    <cfRule type="cellIs" dxfId="13595" priority="4649" operator="lessThan">
      <formula>0</formula>
    </cfRule>
    <cfRule type="cellIs" dxfId="13594" priority="4650" operator="lessThan">
      <formula>-105575</formula>
    </cfRule>
  </conditionalFormatting>
  <conditionalFormatting sqref="BB278:BB282">
    <cfRule type="cellIs" dxfId="13593" priority="4647" operator="lessThan">
      <formula>0</formula>
    </cfRule>
    <cfRule type="cellIs" dxfId="13592" priority="4648" operator="lessThan">
      <formula>-105575</formula>
    </cfRule>
  </conditionalFormatting>
  <conditionalFormatting sqref="BB285:BB288">
    <cfRule type="cellIs" dxfId="13591" priority="4645" operator="lessThan">
      <formula>0</formula>
    </cfRule>
    <cfRule type="cellIs" dxfId="13590" priority="4646" operator="lessThan">
      <formula>-105575</formula>
    </cfRule>
  </conditionalFormatting>
  <conditionalFormatting sqref="BB285:BB288">
    <cfRule type="cellIs" dxfId="13589" priority="4643" operator="lessThan">
      <formula>0</formula>
    </cfRule>
    <cfRule type="cellIs" dxfId="13588" priority="4644" operator="lessThan">
      <formula>-105575</formula>
    </cfRule>
  </conditionalFormatting>
  <conditionalFormatting sqref="BB285:BB288">
    <cfRule type="cellIs" dxfId="13587" priority="4641" operator="lessThan">
      <formula>0</formula>
    </cfRule>
    <cfRule type="cellIs" dxfId="13586" priority="4642" operator="lessThan">
      <formula>-105575</formula>
    </cfRule>
  </conditionalFormatting>
  <conditionalFormatting sqref="BB285:BB288">
    <cfRule type="cellIs" dxfId="13585" priority="4639" operator="lessThan">
      <formula>0</formula>
    </cfRule>
    <cfRule type="cellIs" dxfId="13584" priority="4640" operator="lessThan">
      <formula>-105575</formula>
    </cfRule>
  </conditionalFormatting>
  <conditionalFormatting sqref="BB285:BB288">
    <cfRule type="cellIs" dxfId="13583" priority="4637" operator="lessThan">
      <formula>0</formula>
    </cfRule>
    <cfRule type="cellIs" dxfId="13582" priority="4638" operator="lessThan">
      <formula>-105575</formula>
    </cfRule>
  </conditionalFormatting>
  <conditionalFormatting sqref="BB285:BB288">
    <cfRule type="cellIs" dxfId="13581" priority="4635" operator="lessThan">
      <formula>0</formula>
    </cfRule>
    <cfRule type="cellIs" dxfId="13580" priority="4636" operator="lessThan">
      <formula>-105575</formula>
    </cfRule>
  </conditionalFormatting>
  <conditionalFormatting sqref="BB285:BB288">
    <cfRule type="cellIs" dxfId="13579" priority="4633" operator="lessThan">
      <formula>0</formula>
    </cfRule>
    <cfRule type="cellIs" dxfId="13578" priority="4634" operator="lessThan">
      <formula>-105575</formula>
    </cfRule>
  </conditionalFormatting>
  <conditionalFormatting sqref="BB285:BB288">
    <cfRule type="cellIs" dxfId="13577" priority="4631" operator="lessThan">
      <formula>0</formula>
    </cfRule>
    <cfRule type="cellIs" dxfId="13576" priority="4632" operator="lessThan">
      <formula>-105575</formula>
    </cfRule>
  </conditionalFormatting>
  <conditionalFormatting sqref="BB285:BB288">
    <cfRule type="cellIs" dxfId="13575" priority="4629" operator="lessThan">
      <formula>0</formula>
    </cfRule>
    <cfRule type="cellIs" dxfId="13574" priority="4630" operator="lessThan">
      <formula>-105575</formula>
    </cfRule>
  </conditionalFormatting>
  <conditionalFormatting sqref="BB203 BB220:BB221 BB235:BB243 BB231:BB233 BB212:BB213 BB225:BB226">
    <cfRule type="cellIs" dxfId="13573" priority="4627" operator="lessThan">
      <formula>0</formula>
    </cfRule>
    <cfRule type="cellIs" dxfId="13572" priority="4628" operator="lessThan">
      <formula>-105575</formula>
    </cfRule>
  </conditionalFormatting>
  <conditionalFormatting sqref="BB220 BB212:BB213 BB235:BB238 BB240:BB243 BB225:BB226 BB231:BB233">
    <cfRule type="cellIs" dxfId="13571" priority="4625" operator="lessThan">
      <formula>0</formula>
    </cfRule>
    <cfRule type="cellIs" dxfId="13570" priority="4626" operator="lessThan">
      <formula>-105575</formula>
    </cfRule>
  </conditionalFormatting>
  <conditionalFormatting sqref="BB220:BB221 BB243 BB226 BB231:BB236 BB238:BB241 BB203 BB213">
    <cfRule type="cellIs" dxfId="13569" priority="4623" operator="lessThan">
      <formula>0</formula>
    </cfRule>
    <cfRule type="cellIs" dxfId="13568" priority="4624" operator="lessThan">
      <formula>-105575</formula>
    </cfRule>
  </conditionalFormatting>
  <conditionalFormatting sqref="BB235:BB243 BB231:BB233 BB220 BB212:BB213 BB225:BB226">
    <cfRule type="cellIs" dxfId="13567" priority="4621" operator="lessThan">
      <formula>0</formula>
    </cfRule>
    <cfRule type="cellIs" dxfId="13566" priority="4622" operator="lessThan">
      <formula>-105575</formula>
    </cfRule>
  </conditionalFormatting>
  <conditionalFormatting sqref="BB220:BB221 BB237:BB243 BB203 BB231:BB235 BB212:BB213 BB225:BB226">
    <cfRule type="cellIs" dxfId="13565" priority="4619" operator="lessThan">
      <formula>0</formula>
    </cfRule>
    <cfRule type="cellIs" dxfId="13564" priority="4620" operator="lessThan">
      <formula>-105575</formula>
    </cfRule>
  </conditionalFormatting>
  <conditionalFormatting sqref="BB220:BB221 BB237:BB240 BB242:BB243 BB225:BB226 BB231:BB235">
    <cfRule type="cellIs" dxfId="13563" priority="4617" operator="lessThan">
      <formula>0</formula>
    </cfRule>
    <cfRule type="cellIs" dxfId="13562" priority="4618" operator="lessThan">
      <formula>-105575</formula>
    </cfRule>
  </conditionalFormatting>
  <conditionalFormatting sqref="BB212 BB231 BB233:BB238 BB240:BB243 BB225">
    <cfRule type="cellIs" dxfId="13561" priority="4615" operator="lessThan">
      <formula>0</formula>
    </cfRule>
    <cfRule type="cellIs" dxfId="13560" priority="4616" operator="lessThan">
      <formula>-105575</formula>
    </cfRule>
  </conditionalFormatting>
  <conditionalFormatting sqref="BB237:BB243 BB231:BB235 BB220:BB221 BB225:BB226">
    <cfRule type="cellIs" dxfId="13559" priority="4613" operator="lessThan">
      <formula>0</formula>
    </cfRule>
    <cfRule type="cellIs" dxfId="13558" priority="4614" operator="lessThan">
      <formula>-105575</formula>
    </cfRule>
  </conditionalFormatting>
  <conditionalFormatting sqref="BB233:BB237 BB231 BB239:BB243">
    <cfRule type="cellIs" dxfId="13557" priority="4611" operator="lessThan">
      <formula>0</formula>
    </cfRule>
    <cfRule type="cellIs" dxfId="13556" priority="4612" operator="lessThan">
      <formula>-105575</formula>
    </cfRule>
  </conditionalFormatting>
  <conditionalFormatting sqref="BB233:BB237 BB231 BB239:BB243">
    <cfRule type="cellIs" dxfId="13555" priority="4609" operator="lessThan">
      <formula>0</formula>
    </cfRule>
    <cfRule type="cellIs" dxfId="13554" priority="4610" operator="lessThan">
      <formula>-105575</formula>
    </cfRule>
  </conditionalFormatting>
  <conditionalFormatting sqref="BB119:BB128 BB106:BB117 BB101:BB104 BB80:BB99">
    <cfRule type="cellIs" dxfId="13553" priority="4607" operator="lessThan">
      <formula>0</formula>
    </cfRule>
    <cfRule type="cellIs" dxfId="13552" priority="4608" operator="lessThan">
      <formula>-105575</formula>
    </cfRule>
  </conditionalFormatting>
  <conditionalFormatting sqref="BB130 BB132 BB134">
    <cfRule type="cellIs" dxfId="13551" priority="4605" operator="lessThan">
      <formula>0</formula>
    </cfRule>
    <cfRule type="cellIs" dxfId="13550" priority="4606" operator="lessThan">
      <formula>-105575</formula>
    </cfRule>
  </conditionalFormatting>
  <conditionalFormatting sqref="BB130 BB132 BB134">
    <cfRule type="cellIs" dxfId="13549" priority="4603" operator="lessThan">
      <formula>0</formula>
    </cfRule>
    <cfRule type="cellIs" dxfId="13548" priority="4604" operator="lessThan">
      <formula>-105575</formula>
    </cfRule>
  </conditionalFormatting>
  <conditionalFormatting sqref="BB129 BB131 BB133 BB135">
    <cfRule type="cellIs" dxfId="13547" priority="4601" operator="lessThan">
      <formula>0</formula>
    </cfRule>
    <cfRule type="cellIs" dxfId="13546" priority="4602" operator="lessThan">
      <formula>-105575</formula>
    </cfRule>
  </conditionalFormatting>
  <conditionalFormatting sqref="BB140 BB145 BB142:BB143 BB137:BB138">
    <cfRule type="cellIs" dxfId="13545" priority="4599" operator="lessThan">
      <formula>0</formula>
    </cfRule>
    <cfRule type="cellIs" dxfId="13544" priority="4600" operator="lessThan">
      <formula>-105575</formula>
    </cfRule>
  </conditionalFormatting>
  <conditionalFormatting sqref="BB149">
    <cfRule type="cellIs" dxfId="13543" priority="4597" operator="lessThan">
      <formula>0</formula>
    </cfRule>
    <cfRule type="cellIs" dxfId="13542" priority="4598" operator="lessThan">
      <formula>-105575</formula>
    </cfRule>
  </conditionalFormatting>
  <conditionalFormatting sqref="BB129:BB138 BB140:BB149">
    <cfRule type="cellIs" dxfId="13541" priority="4595" operator="lessThan">
      <formula>0</formula>
    </cfRule>
    <cfRule type="cellIs" dxfId="13540" priority="4596" operator="lessThan">
      <formula>-105575</formula>
    </cfRule>
  </conditionalFormatting>
  <conditionalFormatting sqref="BB86:BB87 BB89:BB91 BB141:BB149 BB124:BB133 BB107:BB110 BB112:BB117 BB119:BB122 BB135:BB138 BB101:BB104 BB80:BB84 BB94:BB99">
    <cfRule type="cellIs" dxfId="13539" priority="4593" operator="lessThan">
      <formula>0</formula>
    </cfRule>
    <cfRule type="cellIs" dxfId="13538" priority="4594" operator="lessThan">
      <formula>-105575</formula>
    </cfRule>
  </conditionalFormatting>
  <conditionalFormatting sqref="BB129 BB131 BB133 BB135">
    <cfRule type="cellIs" dxfId="13537" priority="4591" operator="lessThan">
      <formula>0</formula>
    </cfRule>
    <cfRule type="cellIs" dxfId="13536" priority="4592" operator="lessThan">
      <formula>-105575</formula>
    </cfRule>
  </conditionalFormatting>
  <conditionalFormatting sqref="BB146 BB144 BB141">
    <cfRule type="cellIs" dxfId="13535" priority="4589" operator="lessThan">
      <formula>0</formula>
    </cfRule>
    <cfRule type="cellIs" dxfId="13534" priority="4590" operator="lessThan">
      <formula>-105575</formula>
    </cfRule>
  </conditionalFormatting>
  <conditionalFormatting sqref="BB146 BB144 BB141">
    <cfRule type="cellIs" dxfId="13533" priority="4587" operator="lessThan">
      <formula>0</formula>
    </cfRule>
    <cfRule type="cellIs" dxfId="13532" priority="4588" operator="lessThan">
      <formula>-105575</formula>
    </cfRule>
  </conditionalFormatting>
  <conditionalFormatting sqref="BB140 BB145 BB142:BB143 BB137:BB138">
    <cfRule type="cellIs" dxfId="13531" priority="4585" operator="lessThan">
      <formula>0</formula>
    </cfRule>
    <cfRule type="cellIs" dxfId="13530" priority="4586" operator="lessThan">
      <formula>-105575</formula>
    </cfRule>
  </conditionalFormatting>
  <conditionalFormatting sqref="BB149">
    <cfRule type="cellIs" dxfId="13529" priority="4583" operator="lessThan">
      <formula>0</formula>
    </cfRule>
    <cfRule type="cellIs" dxfId="13528" priority="4584" operator="lessThan">
      <formula>-105575</formula>
    </cfRule>
  </conditionalFormatting>
  <conditionalFormatting sqref="BB86:BB87 BB89:BB91 BB141:BB149 BB124:BB133 BB107:BB110 BB112:BB117 BB119:BB122 BB135:BB138 BB101:BB104 BB80:BB84 BB94:BB99">
    <cfRule type="cellIs" dxfId="13527" priority="4581" operator="lessThan">
      <formula>0</formula>
    </cfRule>
    <cfRule type="cellIs" dxfId="13526" priority="458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13525" priority="4579" operator="lessThan">
      <formula>0</formula>
    </cfRule>
    <cfRule type="cellIs" dxfId="13524" priority="4580" operator="lessThan">
      <formula>-105575</formula>
    </cfRule>
  </conditionalFormatting>
  <conditionalFormatting sqref="BB41">
    <cfRule type="cellIs" dxfId="13523" priority="4577" operator="lessThan">
      <formula>0</formula>
    </cfRule>
    <cfRule type="cellIs" dxfId="13522" priority="4578" operator="lessThan">
      <formula>-105575</formula>
    </cfRule>
  </conditionalFormatting>
  <conditionalFormatting sqref="BB152:BB155">
    <cfRule type="cellIs" dxfId="13521" priority="4575" operator="lessThan">
      <formula>0</formula>
    </cfRule>
    <cfRule type="cellIs" dxfId="13520" priority="4576" operator="lessThan">
      <formula>-105575</formula>
    </cfRule>
  </conditionalFormatting>
  <conditionalFormatting sqref="BB152:BB155">
    <cfRule type="cellIs" dxfId="13519" priority="4573" operator="lessThan">
      <formula>0</formula>
    </cfRule>
    <cfRule type="cellIs" dxfId="13518" priority="4574" operator="lessThan">
      <formula>-105575</formula>
    </cfRule>
  </conditionalFormatting>
  <conditionalFormatting sqref="BB152:BB155">
    <cfRule type="cellIs" dxfId="13517" priority="4571" operator="lessThan">
      <formula>0</formula>
    </cfRule>
    <cfRule type="cellIs" dxfId="13516" priority="4572" operator="lessThan">
      <formula>-105575</formula>
    </cfRule>
  </conditionalFormatting>
  <conditionalFormatting sqref="BB157:BB158">
    <cfRule type="cellIs" dxfId="13515" priority="4569" operator="lessThan">
      <formula>0</formula>
    </cfRule>
    <cfRule type="cellIs" dxfId="13514" priority="4570" operator="lessThan">
      <formula>-105575</formula>
    </cfRule>
  </conditionalFormatting>
  <conditionalFormatting sqref="BB157:BB158">
    <cfRule type="cellIs" dxfId="13513" priority="4567" operator="lessThan">
      <formula>0</formula>
    </cfRule>
    <cfRule type="cellIs" dxfId="13512" priority="4568" operator="lessThan">
      <formula>-105575</formula>
    </cfRule>
  </conditionalFormatting>
  <conditionalFormatting sqref="BB157:BB158">
    <cfRule type="cellIs" dxfId="13511" priority="4565" operator="lessThan">
      <formula>0</formula>
    </cfRule>
    <cfRule type="cellIs" dxfId="13510" priority="4566" operator="lessThan">
      <formula>-105575</formula>
    </cfRule>
  </conditionalFormatting>
  <conditionalFormatting sqref="BB160:BB161">
    <cfRule type="cellIs" dxfId="13509" priority="4563" operator="lessThan">
      <formula>0</formula>
    </cfRule>
    <cfRule type="cellIs" dxfId="13508" priority="4564" operator="lessThan">
      <formula>-105575</formula>
    </cfRule>
  </conditionalFormatting>
  <conditionalFormatting sqref="BB160:BB161">
    <cfRule type="cellIs" dxfId="13507" priority="4561" operator="lessThan">
      <formula>0</formula>
    </cfRule>
    <cfRule type="cellIs" dxfId="13506" priority="4562" operator="lessThan">
      <formula>-105575</formula>
    </cfRule>
  </conditionalFormatting>
  <conditionalFormatting sqref="BB160:BB161">
    <cfRule type="cellIs" dxfId="13505" priority="4559" operator="lessThan">
      <formula>0</formula>
    </cfRule>
    <cfRule type="cellIs" dxfId="13504" priority="4560" operator="lessThan">
      <formula>-105575</formula>
    </cfRule>
  </conditionalFormatting>
  <conditionalFormatting sqref="BB164:BB167">
    <cfRule type="cellIs" dxfId="13503" priority="4557" operator="lessThan">
      <formula>0</formula>
    </cfRule>
    <cfRule type="cellIs" dxfId="13502" priority="4558" operator="lessThan">
      <formula>-105575</formula>
    </cfRule>
  </conditionalFormatting>
  <conditionalFormatting sqref="BB164:BB167">
    <cfRule type="cellIs" dxfId="13501" priority="4555" operator="lessThan">
      <formula>0</formula>
    </cfRule>
    <cfRule type="cellIs" dxfId="13500" priority="4556" operator="lessThan">
      <formula>-105575</formula>
    </cfRule>
  </conditionalFormatting>
  <conditionalFormatting sqref="BB164:BB167">
    <cfRule type="cellIs" dxfId="13499" priority="4553" operator="lessThan">
      <formula>0</formula>
    </cfRule>
    <cfRule type="cellIs" dxfId="13498" priority="4554" operator="lessThan">
      <formula>-105575</formula>
    </cfRule>
  </conditionalFormatting>
  <conditionalFormatting sqref="BB169:BB177">
    <cfRule type="cellIs" dxfId="13497" priority="4551" operator="lessThan">
      <formula>0</formula>
    </cfRule>
    <cfRule type="cellIs" dxfId="13496" priority="4552" operator="lessThan">
      <formula>-105575</formula>
    </cfRule>
  </conditionalFormatting>
  <conditionalFormatting sqref="BB169:BB177">
    <cfRule type="cellIs" dxfId="13495" priority="4549" operator="lessThan">
      <formula>0</formula>
    </cfRule>
    <cfRule type="cellIs" dxfId="13494" priority="4550" operator="lessThan">
      <formula>-105575</formula>
    </cfRule>
  </conditionalFormatting>
  <conditionalFormatting sqref="BB169:BB177">
    <cfRule type="cellIs" dxfId="13493" priority="4547" operator="lessThan">
      <formula>0</formula>
    </cfRule>
    <cfRule type="cellIs" dxfId="13492" priority="4548" operator="lessThan">
      <formula>-105575</formula>
    </cfRule>
  </conditionalFormatting>
  <conditionalFormatting sqref="BB179:BB180">
    <cfRule type="cellIs" dxfId="13491" priority="4545" operator="lessThan">
      <formula>0</formula>
    </cfRule>
    <cfRule type="cellIs" dxfId="13490" priority="4546" operator="lessThan">
      <formula>-105575</formula>
    </cfRule>
  </conditionalFormatting>
  <conditionalFormatting sqref="BB179:BB180">
    <cfRule type="cellIs" dxfId="13489" priority="4543" operator="lessThan">
      <formula>0</formula>
    </cfRule>
    <cfRule type="cellIs" dxfId="13488" priority="4544" operator="lessThan">
      <formula>-105575</formula>
    </cfRule>
  </conditionalFormatting>
  <conditionalFormatting sqref="BB179:BB180">
    <cfRule type="cellIs" dxfId="13487" priority="4541" operator="lessThan">
      <formula>0</formula>
    </cfRule>
    <cfRule type="cellIs" dxfId="13486" priority="4542" operator="lessThan">
      <formula>-105575</formula>
    </cfRule>
  </conditionalFormatting>
  <conditionalFormatting sqref="BB183:BB189">
    <cfRule type="cellIs" dxfId="13485" priority="4539" operator="lessThan">
      <formula>0</formula>
    </cfRule>
    <cfRule type="cellIs" dxfId="13484" priority="4540" operator="lessThan">
      <formula>-105575</formula>
    </cfRule>
  </conditionalFormatting>
  <conditionalFormatting sqref="BB183:BB189">
    <cfRule type="cellIs" dxfId="13483" priority="4537" operator="lessThan">
      <formula>0</formula>
    </cfRule>
    <cfRule type="cellIs" dxfId="13482" priority="4538" operator="lessThan">
      <formula>-105575</formula>
    </cfRule>
  </conditionalFormatting>
  <conditionalFormatting sqref="BB183:BB189">
    <cfRule type="cellIs" dxfId="13481" priority="4535" operator="lessThan">
      <formula>0</formula>
    </cfRule>
    <cfRule type="cellIs" dxfId="13480" priority="4536" operator="lessThan">
      <formula>-105575</formula>
    </cfRule>
  </conditionalFormatting>
  <conditionalFormatting sqref="BB191:BB192">
    <cfRule type="cellIs" dxfId="13479" priority="4533" operator="lessThan">
      <formula>0</formula>
    </cfRule>
    <cfRule type="cellIs" dxfId="13478" priority="4534" operator="lessThan">
      <formula>-105575</formula>
    </cfRule>
  </conditionalFormatting>
  <conditionalFormatting sqref="BB191:BB192">
    <cfRule type="cellIs" dxfId="13477" priority="4531" operator="lessThan">
      <formula>0</formula>
    </cfRule>
    <cfRule type="cellIs" dxfId="13476" priority="4532" operator="lessThan">
      <formula>-105575</formula>
    </cfRule>
  </conditionalFormatting>
  <conditionalFormatting sqref="BB191:BB192">
    <cfRule type="cellIs" dxfId="13475" priority="4529" operator="lessThan">
      <formula>0</formula>
    </cfRule>
    <cfRule type="cellIs" dxfId="13474" priority="4530" operator="lessThan">
      <formula>-105575</formula>
    </cfRule>
  </conditionalFormatting>
  <conditionalFormatting sqref="BB194:BB195">
    <cfRule type="cellIs" dxfId="13473" priority="4527" operator="lessThan">
      <formula>0</formula>
    </cfRule>
    <cfRule type="cellIs" dxfId="13472" priority="4528" operator="lessThan">
      <formula>-105575</formula>
    </cfRule>
  </conditionalFormatting>
  <conditionalFormatting sqref="BB194:BB195">
    <cfRule type="cellIs" dxfId="13471" priority="4525" operator="lessThan">
      <formula>0</formula>
    </cfRule>
    <cfRule type="cellIs" dxfId="13470" priority="4526" operator="lessThan">
      <formula>-105575</formula>
    </cfRule>
  </conditionalFormatting>
  <conditionalFormatting sqref="BB194:BB195">
    <cfRule type="cellIs" dxfId="13469" priority="4523" operator="lessThan">
      <formula>0</formula>
    </cfRule>
    <cfRule type="cellIs" dxfId="13468" priority="4524" operator="lessThan">
      <formula>-105575</formula>
    </cfRule>
  </conditionalFormatting>
  <conditionalFormatting sqref="BB199:BB202">
    <cfRule type="cellIs" dxfId="13467" priority="4521" operator="lessThan">
      <formula>0</formula>
    </cfRule>
    <cfRule type="cellIs" dxfId="13466" priority="4522" operator="lessThan">
      <formula>-105575</formula>
    </cfRule>
  </conditionalFormatting>
  <conditionalFormatting sqref="BB199:BB202">
    <cfRule type="cellIs" dxfId="13465" priority="4519" operator="lessThan">
      <formula>0</formula>
    </cfRule>
    <cfRule type="cellIs" dxfId="13464" priority="4520" operator="lessThan">
      <formula>-105575</formula>
    </cfRule>
  </conditionalFormatting>
  <conditionalFormatting sqref="BB199:BB202">
    <cfRule type="cellIs" dxfId="13463" priority="4517" operator="lessThan">
      <formula>0</formula>
    </cfRule>
    <cfRule type="cellIs" dxfId="13462" priority="4518" operator="lessThan">
      <formula>-105575</formula>
    </cfRule>
  </conditionalFormatting>
  <conditionalFormatting sqref="BB204:BB208">
    <cfRule type="cellIs" dxfId="13461" priority="4515" operator="lessThan">
      <formula>0</formula>
    </cfRule>
    <cfRule type="cellIs" dxfId="13460" priority="4516" operator="lessThan">
      <formula>-105575</formula>
    </cfRule>
  </conditionalFormatting>
  <conditionalFormatting sqref="BB204:BB208">
    <cfRule type="cellIs" dxfId="13459" priority="4513" operator="lessThan">
      <formula>0</formula>
    </cfRule>
    <cfRule type="cellIs" dxfId="13458" priority="4514" operator="lessThan">
      <formula>-105575</formula>
    </cfRule>
  </conditionalFormatting>
  <conditionalFormatting sqref="BB204:BB208">
    <cfRule type="cellIs" dxfId="13457" priority="4511" operator="lessThan">
      <formula>0</formula>
    </cfRule>
    <cfRule type="cellIs" dxfId="13456" priority="4512" operator="lessThan">
      <formula>-105575</formula>
    </cfRule>
  </conditionalFormatting>
  <conditionalFormatting sqref="BB210:BB211">
    <cfRule type="cellIs" dxfId="13455" priority="4509" operator="lessThan">
      <formula>0</formula>
    </cfRule>
    <cfRule type="cellIs" dxfId="13454" priority="4510" operator="lessThan">
      <formula>-105575</formula>
    </cfRule>
  </conditionalFormatting>
  <conditionalFormatting sqref="BB210:BB211">
    <cfRule type="cellIs" dxfId="13453" priority="4507" operator="lessThan">
      <formula>0</formula>
    </cfRule>
    <cfRule type="cellIs" dxfId="13452" priority="4508" operator="lessThan">
      <formula>-105575</formula>
    </cfRule>
  </conditionalFormatting>
  <conditionalFormatting sqref="BB210:BB211">
    <cfRule type="cellIs" dxfId="13451" priority="4505" operator="lessThan">
      <formula>0</formula>
    </cfRule>
    <cfRule type="cellIs" dxfId="13450" priority="4506" operator="lessThan">
      <formula>-105575</formula>
    </cfRule>
  </conditionalFormatting>
  <conditionalFormatting sqref="BB214:BB219">
    <cfRule type="cellIs" dxfId="13449" priority="4503" operator="lessThan">
      <formula>0</formula>
    </cfRule>
    <cfRule type="cellIs" dxfId="13448" priority="4504" operator="lessThan">
      <formula>-105575</formula>
    </cfRule>
  </conditionalFormatting>
  <conditionalFormatting sqref="BB214:BB219">
    <cfRule type="cellIs" dxfId="13447" priority="4501" operator="lessThan">
      <formula>0</formula>
    </cfRule>
    <cfRule type="cellIs" dxfId="13446" priority="4502" operator="lessThan">
      <formula>-105575</formula>
    </cfRule>
  </conditionalFormatting>
  <conditionalFormatting sqref="BB214:BB219">
    <cfRule type="cellIs" dxfId="13445" priority="4499" operator="lessThan">
      <formula>0</formula>
    </cfRule>
    <cfRule type="cellIs" dxfId="13444" priority="4500" operator="lessThan">
      <formula>-105575</formula>
    </cfRule>
  </conditionalFormatting>
  <conditionalFormatting sqref="BB222:BB224">
    <cfRule type="cellIs" dxfId="13443" priority="4497" operator="lessThan">
      <formula>0</formula>
    </cfRule>
    <cfRule type="cellIs" dxfId="13442" priority="4498" operator="lessThan">
      <formula>-105575</formula>
    </cfRule>
  </conditionalFormatting>
  <conditionalFormatting sqref="BB222:BB224">
    <cfRule type="cellIs" dxfId="13441" priority="4495" operator="lessThan">
      <formula>0</formula>
    </cfRule>
    <cfRule type="cellIs" dxfId="13440" priority="4496" operator="lessThan">
      <formula>-105575</formula>
    </cfRule>
  </conditionalFormatting>
  <conditionalFormatting sqref="BB222:BB224">
    <cfRule type="cellIs" dxfId="13439" priority="4493" operator="lessThan">
      <formula>0</formula>
    </cfRule>
    <cfRule type="cellIs" dxfId="13438" priority="4494" operator="lessThan">
      <formula>-105575</formula>
    </cfRule>
  </conditionalFormatting>
  <conditionalFormatting sqref="BB227:BB230">
    <cfRule type="cellIs" dxfId="13437" priority="4491" operator="lessThan">
      <formula>0</formula>
    </cfRule>
    <cfRule type="cellIs" dxfId="13436" priority="4492" operator="lessThan">
      <formula>-105575</formula>
    </cfRule>
  </conditionalFormatting>
  <conditionalFormatting sqref="BB227:BB230">
    <cfRule type="cellIs" dxfId="13435" priority="4489" operator="lessThan">
      <formula>0</formula>
    </cfRule>
    <cfRule type="cellIs" dxfId="13434" priority="4490" operator="lessThan">
      <formula>-105575</formula>
    </cfRule>
  </conditionalFormatting>
  <conditionalFormatting sqref="BB227:BB230">
    <cfRule type="cellIs" dxfId="13433" priority="4487" operator="lessThan">
      <formula>0</formula>
    </cfRule>
    <cfRule type="cellIs" dxfId="13432" priority="4488" operator="lessThan">
      <formula>-105575</formula>
    </cfRule>
  </conditionalFormatting>
  <conditionalFormatting sqref="BB246:BB249">
    <cfRule type="cellIs" dxfId="13431" priority="4485" operator="lessThan">
      <formula>0</formula>
    </cfRule>
    <cfRule type="cellIs" dxfId="13430" priority="4486" operator="lessThan">
      <formula>-105575</formula>
    </cfRule>
  </conditionalFormatting>
  <conditionalFormatting sqref="BB246:BB249">
    <cfRule type="cellIs" dxfId="13429" priority="4483" operator="lessThan">
      <formula>0</formula>
    </cfRule>
    <cfRule type="cellIs" dxfId="13428" priority="4484" operator="lessThan">
      <formula>-105575</formula>
    </cfRule>
  </conditionalFormatting>
  <conditionalFormatting sqref="BB246:BB249">
    <cfRule type="cellIs" dxfId="13427" priority="4481" operator="lessThan">
      <formula>0</formula>
    </cfRule>
    <cfRule type="cellIs" dxfId="13426" priority="4482" operator="lessThan">
      <formula>-105575</formula>
    </cfRule>
  </conditionalFormatting>
  <conditionalFormatting sqref="BB246:BB249">
    <cfRule type="cellIs" dxfId="13425" priority="4479" operator="lessThan">
      <formula>0</formula>
    </cfRule>
    <cfRule type="cellIs" dxfId="13424" priority="4480" operator="lessThan">
      <formula>-105575</formula>
    </cfRule>
  </conditionalFormatting>
  <conditionalFormatting sqref="BB246:BB249">
    <cfRule type="cellIs" dxfId="13423" priority="4477" operator="lessThan">
      <formula>0</formula>
    </cfRule>
    <cfRule type="cellIs" dxfId="13422" priority="4478" operator="lessThan">
      <formula>-105575</formula>
    </cfRule>
  </conditionalFormatting>
  <conditionalFormatting sqref="BB246:BB249">
    <cfRule type="cellIs" dxfId="13421" priority="4475" operator="lessThan">
      <formula>0</formula>
    </cfRule>
    <cfRule type="cellIs" dxfId="13420" priority="4476" operator="lessThan">
      <formula>-105575</formula>
    </cfRule>
  </conditionalFormatting>
  <conditionalFormatting sqref="BB246:BB249">
    <cfRule type="cellIs" dxfId="13419" priority="4473" operator="lessThan">
      <formula>0</formula>
    </cfRule>
    <cfRule type="cellIs" dxfId="13418" priority="4474" operator="lessThan">
      <formula>-105575</formula>
    </cfRule>
  </conditionalFormatting>
  <conditionalFormatting sqref="BB246:BB249">
    <cfRule type="cellIs" dxfId="13417" priority="4471" operator="lessThan">
      <formula>0</formula>
    </cfRule>
    <cfRule type="cellIs" dxfId="13416" priority="4472" operator="lessThan">
      <formula>-105575</formula>
    </cfRule>
  </conditionalFormatting>
  <conditionalFormatting sqref="BB246:BB249">
    <cfRule type="cellIs" dxfId="13415" priority="4469" operator="lessThan">
      <formula>0</formula>
    </cfRule>
    <cfRule type="cellIs" dxfId="13414" priority="4470" operator="lessThan">
      <formula>-105575</formula>
    </cfRule>
  </conditionalFormatting>
  <conditionalFormatting sqref="BB251:BB253">
    <cfRule type="cellIs" dxfId="13413" priority="4467" operator="lessThan">
      <formula>0</formula>
    </cfRule>
    <cfRule type="cellIs" dxfId="13412" priority="4468" operator="lessThan">
      <formula>-105575</formula>
    </cfRule>
  </conditionalFormatting>
  <conditionalFormatting sqref="BB251:BB253">
    <cfRule type="cellIs" dxfId="13411" priority="4465" operator="lessThan">
      <formula>0</formula>
    </cfRule>
    <cfRule type="cellIs" dxfId="13410" priority="4466" operator="lessThan">
      <formula>-105575</formula>
    </cfRule>
  </conditionalFormatting>
  <conditionalFormatting sqref="BB251:BB253">
    <cfRule type="cellIs" dxfId="13409" priority="4463" operator="lessThan">
      <formula>0</formula>
    </cfRule>
    <cfRule type="cellIs" dxfId="13408" priority="4464" operator="lessThan">
      <formula>-105575</formula>
    </cfRule>
  </conditionalFormatting>
  <conditionalFormatting sqref="BB251:BB253">
    <cfRule type="cellIs" dxfId="13407" priority="4461" operator="lessThan">
      <formula>0</formula>
    </cfRule>
    <cfRule type="cellIs" dxfId="13406" priority="4462" operator="lessThan">
      <formula>-105575</formula>
    </cfRule>
  </conditionalFormatting>
  <conditionalFormatting sqref="BB251:BB253">
    <cfRule type="cellIs" dxfId="13405" priority="4459" operator="lessThan">
      <formula>0</formula>
    </cfRule>
    <cfRule type="cellIs" dxfId="13404" priority="4460" operator="lessThan">
      <formula>-105575</formula>
    </cfRule>
  </conditionalFormatting>
  <conditionalFormatting sqref="BB251:BB253">
    <cfRule type="cellIs" dxfId="13403" priority="4457" operator="lessThan">
      <formula>0</formula>
    </cfRule>
    <cfRule type="cellIs" dxfId="13402" priority="4458" operator="lessThan">
      <formula>-105575</formula>
    </cfRule>
  </conditionalFormatting>
  <conditionalFormatting sqref="BB251:BB253">
    <cfRule type="cellIs" dxfId="13401" priority="4455" operator="lessThan">
      <formula>0</formula>
    </cfRule>
    <cfRule type="cellIs" dxfId="13400" priority="4456" operator="lessThan">
      <formula>-105575</formula>
    </cfRule>
  </conditionalFormatting>
  <conditionalFormatting sqref="BB251:BB253">
    <cfRule type="cellIs" dxfId="13399" priority="4453" operator="lessThan">
      <formula>0</formula>
    </cfRule>
    <cfRule type="cellIs" dxfId="13398" priority="4454" operator="lessThan">
      <formula>-105575</formula>
    </cfRule>
  </conditionalFormatting>
  <conditionalFormatting sqref="BB251:BB253">
    <cfRule type="cellIs" dxfId="13397" priority="4451" operator="lessThan">
      <formula>0</formula>
    </cfRule>
    <cfRule type="cellIs" dxfId="13396" priority="4452" operator="lessThan">
      <formula>-105575</formula>
    </cfRule>
  </conditionalFormatting>
  <conditionalFormatting sqref="BB255:BB257">
    <cfRule type="cellIs" dxfId="13395" priority="4449" operator="lessThan">
      <formula>0</formula>
    </cfRule>
    <cfRule type="cellIs" dxfId="13394" priority="4450" operator="lessThan">
      <formula>-105575</formula>
    </cfRule>
  </conditionalFormatting>
  <conditionalFormatting sqref="BB255:BB257">
    <cfRule type="cellIs" dxfId="13393" priority="4447" operator="lessThan">
      <formula>0</formula>
    </cfRule>
    <cfRule type="cellIs" dxfId="13392" priority="4448" operator="lessThan">
      <formula>-105575</formula>
    </cfRule>
  </conditionalFormatting>
  <conditionalFormatting sqref="BB255:BB257">
    <cfRule type="cellIs" dxfId="13391" priority="4445" operator="lessThan">
      <formula>0</formula>
    </cfRule>
    <cfRule type="cellIs" dxfId="13390" priority="4446" operator="lessThan">
      <formula>-105575</formula>
    </cfRule>
  </conditionalFormatting>
  <conditionalFormatting sqref="BB255:BB257">
    <cfRule type="cellIs" dxfId="13389" priority="4443" operator="lessThan">
      <formula>0</formula>
    </cfRule>
    <cfRule type="cellIs" dxfId="13388" priority="4444" operator="lessThan">
      <formula>-105575</formula>
    </cfRule>
  </conditionalFormatting>
  <conditionalFormatting sqref="BB255:BB257">
    <cfRule type="cellIs" dxfId="13387" priority="4441" operator="lessThan">
      <formula>0</formula>
    </cfRule>
    <cfRule type="cellIs" dxfId="13386" priority="4442" operator="lessThan">
      <formula>-105575</formula>
    </cfRule>
  </conditionalFormatting>
  <conditionalFormatting sqref="BB255:BB257">
    <cfRule type="cellIs" dxfId="13385" priority="4439" operator="lessThan">
      <formula>0</formula>
    </cfRule>
    <cfRule type="cellIs" dxfId="13384" priority="4440" operator="lessThan">
      <formula>-105575</formula>
    </cfRule>
  </conditionalFormatting>
  <conditionalFormatting sqref="BB255:BB257">
    <cfRule type="cellIs" dxfId="13383" priority="4437" operator="lessThan">
      <formula>0</formula>
    </cfRule>
    <cfRule type="cellIs" dxfId="13382" priority="4438" operator="lessThan">
      <formula>-105575</formula>
    </cfRule>
  </conditionalFormatting>
  <conditionalFormatting sqref="BB255:BB257">
    <cfRule type="cellIs" dxfId="13381" priority="4435" operator="lessThan">
      <formula>0</formula>
    </cfRule>
    <cfRule type="cellIs" dxfId="13380" priority="4436" operator="lessThan">
      <formula>-105575</formula>
    </cfRule>
  </conditionalFormatting>
  <conditionalFormatting sqref="BB255:BB257">
    <cfRule type="cellIs" dxfId="13379" priority="4433" operator="lessThan">
      <formula>0</formula>
    </cfRule>
    <cfRule type="cellIs" dxfId="13378" priority="4434" operator="lessThan">
      <formula>-105575</formula>
    </cfRule>
  </conditionalFormatting>
  <conditionalFormatting sqref="BB260:BB262">
    <cfRule type="cellIs" dxfId="13377" priority="4431" operator="lessThan">
      <formula>0</formula>
    </cfRule>
    <cfRule type="cellIs" dxfId="13376" priority="4432" operator="lessThan">
      <formula>-105575</formula>
    </cfRule>
  </conditionalFormatting>
  <conditionalFormatting sqref="BB260:BB262">
    <cfRule type="cellIs" dxfId="13375" priority="4429" operator="lessThan">
      <formula>0</formula>
    </cfRule>
    <cfRule type="cellIs" dxfId="13374" priority="4430" operator="lessThan">
      <formula>-105575</formula>
    </cfRule>
  </conditionalFormatting>
  <conditionalFormatting sqref="BB260:BB262">
    <cfRule type="cellIs" dxfId="13373" priority="4427" operator="lessThan">
      <formula>0</formula>
    </cfRule>
    <cfRule type="cellIs" dxfId="13372" priority="4428" operator="lessThan">
      <formula>-105575</formula>
    </cfRule>
  </conditionalFormatting>
  <conditionalFormatting sqref="BB260:BB262">
    <cfRule type="cellIs" dxfId="13371" priority="4425" operator="lessThan">
      <formula>0</formula>
    </cfRule>
    <cfRule type="cellIs" dxfId="13370" priority="4426" operator="lessThan">
      <formula>-105575</formula>
    </cfRule>
  </conditionalFormatting>
  <conditionalFormatting sqref="BB260:BB262">
    <cfRule type="cellIs" dxfId="13369" priority="4423" operator="lessThan">
      <formula>0</formula>
    </cfRule>
    <cfRule type="cellIs" dxfId="13368" priority="4424" operator="lessThan">
      <formula>-105575</formula>
    </cfRule>
  </conditionalFormatting>
  <conditionalFormatting sqref="BB260:BB262">
    <cfRule type="cellIs" dxfId="13367" priority="4421" operator="lessThan">
      <formula>0</formula>
    </cfRule>
    <cfRule type="cellIs" dxfId="13366" priority="4422" operator="lessThan">
      <formula>-105575</formula>
    </cfRule>
  </conditionalFormatting>
  <conditionalFormatting sqref="BB260:BB262">
    <cfRule type="cellIs" dxfId="13365" priority="4419" operator="lessThan">
      <formula>0</formula>
    </cfRule>
    <cfRule type="cellIs" dxfId="13364" priority="4420" operator="lessThan">
      <formula>-105575</formula>
    </cfRule>
  </conditionalFormatting>
  <conditionalFormatting sqref="BB260:BB262">
    <cfRule type="cellIs" dxfId="13363" priority="4417" operator="lessThan">
      <formula>0</formula>
    </cfRule>
    <cfRule type="cellIs" dxfId="13362" priority="4418" operator="lessThan">
      <formula>-105575</formula>
    </cfRule>
  </conditionalFormatting>
  <conditionalFormatting sqref="BB260:BB262">
    <cfRule type="cellIs" dxfId="13361" priority="4415" operator="lessThan">
      <formula>0</formula>
    </cfRule>
    <cfRule type="cellIs" dxfId="13360" priority="4416" operator="lessThan">
      <formula>-105575</formula>
    </cfRule>
  </conditionalFormatting>
  <conditionalFormatting sqref="BB264:BB267">
    <cfRule type="cellIs" dxfId="13359" priority="4413" operator="lessThan">
      <formula>0</formula>
    </cfRule>
    <cfRule type="cellIs" dxfId="13358" priority="4414" operator="lessThan">
      <formula>-105575</formula>
    </cfRule>
  </conditionalFormatting>
  <conditionalFormatting sqref="BB264:BB267">
    <cfRule type="cellIs" dxfId="13357" priority="4411" operator="lessThan">
      <formula>0</formula>
    </cfRule>
    <cfRule type="cellIs" dxfId="13356" priority="4412" operator="lessThan">
      <formula>-105575</formula>
    </cfRule>
  </conditionalFormatting>
  <conditionalFormatting sqref="BB264:BB267">
    <cfRule type="cellIs" dxfId="13355" priority="4409" operator="lessThan">
      <formula>0</formula>
    </cfRule>
    <cfRule type="cellIs" dxfId="13354" priority="4410" operator="lessThan">
      <formula>-105575</formula>
    </cfRule>
  </conditionalFormatting>
  <conditionalFormatting sqref="BB264:BB267">
    <cfRule type="cellIs" dxfId="13353" priority="4407" operator="lessThan">
      <formula>0</formula>
    </cfRule>
    <cfRule type="cellIs" dxfId="13352" priority="4408" operator="lessThan">
      <formula>-105575</formula>
    </cfRule>
  </conditionalFormatting>
  <conditionalFormatting sqref="BB264:BB267">
    <cfRule type="cellIs" dxfId="13351" priority="4405" operator="lessThan">
      <formula>0</formula>
    </cfRule>
    <cfRule type="cellIs" dxfId="13350" priority="4406" operator="lessThan">
      <formula>-105575</formula>
    </cfRule>
  </conditionalFormatting>
  <conditionalFormatting sqref="BB264:BB267">
    <cfRule type="cellIs" dxfId="13349" priority="4403" operator="lessThan">
      <formula>0</formula>
    </cfRule>
    <cfRule type="cellIs" dxfId="13348" priority="4404" operator="lessThan">
      <formula>-105575</formula>
    </cfRule>
  </conditionalFormatting>
  <conditionalFormatting sqref="BB264:BB267">
    <cfRule type="cellIs" dxfId="13347" priority="4401" operator="lessThan">
      <formula>0</formula>
    </cfRule>
    <cfRule type="cellIs" dxfId="13346" priority="4402" operator="lessThan">
      <formula>-105575</formula>
    </cfRule>
  </conditionalFormatting>
  <conditionalFormatting sqref="BB264:BB267">
    <cfRule type="cellIs" dxfId="13345" priority="4399" operator="lessThan">
      <formula>0</formula>
    </cfRule>
    <cfRule type="cellIs" dxfId="13344" priority="4400" operator="lessThan">
      <formula>-105575</formula>
    </cfRule>
  </conditionalFormatting>
  <conditionalFormatting sqref="BB264:BB267">
    <cfRule type="cellIs" dxfId="13343" priority="4397" operator="lessThan">
      <formula>0</formula>
    </cfRule>
    <cfRule type="cellIs" dxfId="13342" priority="4398" operator="lessThan">
      <formula>-105575</formula>
    </cfRule>
  </conditionalFormatting>
  <conditionalFormatting sqref="BB270:BB272">
    <cfRule type="cellIs" dxfId="13341" priority="4395" operator="lessThan">
      <formula>0</formula>
    </cfRule>
    <cfRule type="cellIs" dxfId="13340" priority="4396" operator="lessThan">
      <formula>-105575</formula>
    </cfRule>
  </conditionalFormatting>
  <conditionalFormatting sqref="BB270:BB272">
    <cfRule type="cellIs" dxfId="13339" priority="4393" operator="lessThan">
      <formula>0</formula>
    </cfRule>
    <cfRule type="cellIs" dxfId="13338" priority="4394" operator="lessThan">
      <formula>-105575</formula>
    </cfRule>
  </conditionalFormatting>
  <conditionalFormatting sqref="BB270:BB272">
    <cfRule type="cellIs" dxfId="13337" priority="4391" operator="lessThan">
      <formula>0</formula>
    </cfRule>
    <cfRule type="cellIs" dxfId="13336" priority="4392" operator="lessThan">
      <formula>-105575</formula>
    </cfRule>
  </conditionalFormatting>
  <conditionalFormatting sqref="BB270:BB272">
    <cfRule type="cellIs" dxfId="13335" priority="4389" operator="lessThan">
      <formula>0</formula>
    </cfRule>
    <cfRule type="cellIs" dxfId="13334" priority="4390" operator="lessThan">
      <formula>-105575</formula>
    </cfRule>
  </conditionalFormatting>
  <conditionalFormatting sqref="BB270:BB272">
    <cfRule type="cellIs" dxfId="13333" priority="4387" operator="lessThan">
      <formula>0</formula>
    </cfRule>
    <cfRule type="cellIs" dxfId="13332" priority="4388" operator="lessThan">
      <formula>-105575</formula>
    </cfRule>
  </conditionalFormatting>
  <conditionalFormatting sqref="BB270:BB272">
    <cfRule type="cellIs" dxfId="13331" priority="4385" operator="lessThan">
      <formula>0</formula>
    </cfRule>
    <cfRule type="cellIs" dxfId="13330" priority="4386" operator="lessThan">
      <formula>-105575</formula>
    </cfRule>
  </conditionalFormatting>
  <conditionalFormatting sqref="BB270:BB272">
    <cfRule type="cellIs" dxfId="13329" priority="4383" operator="lessThan">
      <formula>0</formula>
    </cfRule>
    <cfRule type="cellIs" dxfId="13328" priority="4384" operator="lessThan">
      <formula>-105575</formula>
    </cfRule>
  </conditionalFormatting>
  <conditionalFormatting sqref="BB270:BB272">
    <cfRule type="cellIs" dxfId="13327" priority="4381" operator="lessThan">
      <formula>0</formula>
    </cfRule>
    <cfRule type="cellIs" dxfId="13326" priority="4382" operator="lessThan">
      <formula>-105575</formula>
    </cfRule>
  </conditionalFormatting>
  <conditionalFormatting sqref="BB270:BB272">
    <cfRule type="cellIs" dxfId="13325" priority="4379" operator="lessThan">
      <formula>0</formula>
    </cfRule>
    <cfRule type="cellIs" dxfId="13324" priority="4380" operator="lessThan">
      <formula>-105575</formula>
    </cfRule>
  </conditionalFormatting>
  <conditionalFormatting sqref="BB274:BB275">
    <cfRule type="cellIs" dxfId="13323" priority="4377" operator="lessThan">
      <formula>0</formula>
    </cfRule>
    <cfRule type="cellIs" dxfId="13322" priority="4378" operator="lessThan">
      <formula>-105575</formula>
    </cfRule>
  </conditionalFormatting>
  <conditionalFormatting sqref="BB274:BB275">
    <cfRule type="cellIs" dxfId="13321" priority="4375" operator="lessThan">
      <formula>0</formula>
    </cfRule>
    <cfRule type="cellIs" dxfId="13320" priority="4376" operator="lessThan">
      <formula>-105575</formula>
    </cfRule>
  </conditionalFormatting>
  <conditionalFormatting sqref="BB274:BB275">
    <cfRule type="cellIs" dxfId="13319" priority="4373" operator="lessThan">
      <formula>0</formula>
    </cfRule>
    <cfRule type="cellIs" dxfId="13318" priority="4374" operator="lessThan">
      <formula>-105575</formula>
    </cfRule>
  </conditionalFormatting>
  <conditionalFormatting sqref="BB274:BB275">
    <cfRule type="cellIs" dxfId="13317" priority="4371" operator="lessThan">
      <formula>0</formula>
    </cfRule>
    <cfRule type="cellIs" dxfId="13316" priority="4372" operator="lessThan">
      <formula>-105575</formula>
    </cfRule>
  </conditionalFormatting>
  <conditionalFormatting sqref="BB274:BB275">
    <cfRule type="cellIs" dxfId="13315" priority="4369" operator="lessThan">
      <formula>0</formula>
    </cfRule>
    <cfRule type="cellIs" dxfId="13314" priority="4370" operator="lessThan">
      <formula>-105575</formula>
    </cfRule>
  </conditionalFormatting>
  <conditionalFormatting sqref="BB274:BB275">
    <cfRule type="cellIs" dxfId="13313" priority="4367" operator="lessThan">
      <formula>0</formula>
    </cfRule>
    <cfRule type="cellIs" dxfId="13312" priority="4368" operator="lessThan">
      <formula>-105575</formula>
    </cfRule>
  </conditionalFormatting>
  <conditionalFormatting sqref="BB274:BB275">
    <cfRule type="cellIs" dxfId="13311" priority="4365" operator="lessThan">
      <formula>0</formula>
    </cfRule>
    <cfRule type="cellIs" dxfId="13310" priority="4366" operator="lessThan">
      <formula>-105575</formula>
    </cfRule>
  </conditionalFormatting>
  <conditionalFormatting sqref="BB274:BB275">
    <cfRule type="cellIs" dxfId="13309" priority="4363" operator="lessThan">
      <formula>0</formula>
    </cfRule>
    <cfRule type="cellIs" dxfId="13308" priority="4364" operator="lessThan">
      <formula>-105575</formula>
    </cfRule>
  </conditionalFormatting>
  <conditionalFormatting sqref="BB274:BB275">
    <cfRule type="cellIs" dxfId="13307" priority="4361" operator="lessThan">
      <formula>0</formula>
    </cfRule>
    <cfRule type="cellIs" dxfId="13306" priority="4362" operator="lessThan">
      <formula>-105575</formula>
    </cfRule>
  </conditionalFormatting>
  <conditionalFormatting sqref="BB278:BB282">
    <cfRule type="cellIs" dxfId="13305" priority="4359" operator="lessThan">
      <formula>0</formula>
    </cfRule>
    <cfRule type="cellIs" dxfId="13304" priority="4360" operator="lessThan">
      <formula>-105575</formula>
    </cfRule>
  </conditionalFormatting>
  <conditionalFormatting sqref="BB278:BB282">
    <cfRule type="cellIs" dxfId="13303" priority="4357" operator="lessThan">
      <formula>0</formula>
    </cfRule>
    <cfRule type="cellIs" dxfId="13302" priority="4358" operator="lessThan">
      <formula>-105575</formula>
    </cfRule>
  </conditionalFormatting>
  <conditionalFormatting sqref="BB278:BB282">
    <cfRule type="cellIs" dxfId="13301" priority="4355" operator="lessThan">
      <formula>0</formula>
    </cfRule>
    <cfRule type="cellIs" dxfId="13300" priority="4356" operator="lessThan">
      <formula>-105575</formula>
    </cfRule>
  </conditionalFormatting>
  <conditionalFormatting sqref="BB278:BB282">
    <cfRule type="cellIs" dxfId="13299" priority="4353" operator="lessThan">
      <formula>0</formula>
    </cfRule>
    <cfRule type="cellIs" dxfId="13298" priority="4354" operator="lessThan">
      <formula>-105575</formula>
    </cfRule>
  </conditionalFormatting>
  <conditionalFormatting sqref="BB278:BB282">
    <cfRule type="cellIs" dxfId="13297" priority="4351" operator="lessThan">
      <formula>0</formula>
    </cfRule>
    <cfRule type="cellIs" dxfId="13296" priority="4352" operator="lessThan">
      <formula>-105575</formula>
    </cfRule>
  </conditionalFormatting>
  <conditionalFormatting sqref="BB278:BB282">
    <cfRule type="cellIs" dxfId="13295" priority="4349" operator="lessThan">
      <formula>0</formula>
    </cfRule>
    <cfRule type="cellIs" dxfId="13294" priority="4350" operator="lessThan">
      <formula>-105575</formula>
    </cfRule>
  </conditionalFormatting>
  <conditionalFormatting sqref="BB278:BB282">
    <cfRule type="cellIs" dxfId="13293" priority="4347" operator="lessThan">
      <formula>0</formula>
    </cfRule>
    <cfRule type="cellIs" dxfId="13292" priority="4348" operator="lessThan">
      <formula>-105575</formula>
    </cfRule>
  </conditionalFormatting>
  <conditionalFormatting sqref="BB278:BB282">
    <cfRule type="cellIs" dxfId="13291" priority="4345" operator="lessThan">
      <formula>0</formula>
    </cfRule>
    <cfRule type="cellIs" dxfId="13290" priority="4346" operator="lessThan">
      <formula>-105575</formula>
    </cfRule>
  </conditionalFormatting>
  <conditionalFormatting sqref="BB278:BB282">
    <cfRule type="cellIs" dxfId="13289" priority="4343" operator="lessThan">
      <formula>0</formula>
    </cfRule>
    <cfRule type="cellIs" dxfId="13288" priority="4344" operator="lessThan">
      <formula>-105575</formula>
    </cfRule>
  </conditionalFormatting>
  <conditionalFormatting sqref="BB285:BB288">
    <cfRule type="cellIs" dxfId="13287" priority="4341" operator="lessThan">
      <formula>0</formula>
    </cfRule>
    <cfRule type="cellIs" dxfId="13286" priority="4342" operator="lessThan">
      <formula>-105575</formula>
    </cfRule>
  </conditionalFormatting>
  <conditionalFormatting sqref="BB285:BB288">
    <cfRule type="cellIs" dxfId="13285" priority="4339" operator="lessThan">
      <formula>0</formula>
    </cfRule>
    <cfRule type="cellIs" dxfId="13284" priority="4340" operator="lessThan">
      <formula>-105575</formula>
    </cfRule>
  </conditionalFormatting>
  <conditionalFormatting sqref="BB285:BB288">
    <cfRule type="cellIs" dxfId="13283" priority="4337" operator="lessThan">
      <formula>0</formula>
    </cfRule>
    <cfRule type="cellIs" dxfId="13282" priority="4338" operator="lessThan">
      <formula>-105575</formula>
    </cfRule>
  </conditionalFormatting>
  <conditionalFormatting sqref="BB285:BB288">
    <cfRule type="cellIs" dxfId="13281" priority="4335" operator="lessThan">
      <formula>0</formula>
    </cfRule>
    <cfRule type="cellIs" dxfId="13280" priority="4336" operator="lessThan">
      <formula>-105575</formula>
    </cfRule>
  </conditionalFormatting>
  <conditionalFormatting sqref="BB285:BB288">
    <cfRule type="cellIs" dxfId="13279" priority="4333" operator="lessThan">
      <formula>0</formula>
    </cfRule>
    <cfRule type="cellIs" dxfId="13278" priority="4334" operator="lessThan">
      <formula>-105575</formula>
    </cfRule>
  </conditionalFormatting>
  <conditionalFormatting sqref="BB285:BB288">
    <cfRule type="cellIs" dxfId="13277" priority="4331" operator="lessThan">
      <formula>0</formula>
    </cfRule>
    <cfRule type="cellIs" dxfId="13276" priority="4332" operator="lessThan">
      <formula>-105575</formula>
    </cfRule>
  </conditionalFormatting>
  <conditionalFormatting sqref="BB285:BB288">
    <cfRule type="cellIs" dxfId="13275" priority="4329" operator="lessThan">
      <formula>0</formula>
    </cfRule>
    <cfRule type="cellIs" dxfId="13274" priority="4330" operator="lessThan">
      <formula>-105575</formula>
    </cfRule>
  </conditionalFormatting>
  <conditionalFormatting sqref="BB285:BB288">
    <cfRule type="cellIs" dxfId="13273" priority="4327" operator="lessThan">
      <formula>0</formula>
    </cfRule>
    <cfRule type="cellIs" dxfId="13272" priority="4328" operator="lessThan">
      <formula>-105575</formula>
    </cfRule>
  </conditionalFormatting>
  <conditionalFormatting sqref="BB285:BB288">
    <cfRule type="cellIs" dxfId="13271" priority="4325" operator="lessThan">
      <formula>0</formula>
    </cfRule>
    <cfRule type="cellIs" dxfId="13270" priority="4326" operator="lessThan">
      <formula>-105575</formula>
    </cfRule>
  </conditionalFormatting>
  <conditionalFormatting sqref="BB80:BB84">
    <cfRule type="cellIs" dxfId="13269" priority="4323" operator="lessThan">
      <formula>0</formula>
    </cfRule>
    <cfRule type="cellIs" dxfId="13268" priority="4324" operator="lessThan">
      <formula>-105575</formula>
    </cfRule>
  </conditionalFormatting>
  <conditionalFormatting sqref="BB86:BB87">
    <cfRule type="cellIs" dxfId="13267" priority="4321" operator="lessThan">
      <formula>0</formula>
    </cfRule>
    <cfRule type="cellIs" dxfId="13266" priority="4322" operator="lessThan">
      <formula>-105575</formula>
    </cfRule>
  </conditionalFormatting>
  <conditionalFormatting sqref="BB89:BB91">
    <cfRule type="cellIs" dxfId="13265" priority="4319" operator="lessThan">
      <formula>0</formula>
    </cfRule>
    <cfRule type="cellIs" dxfId="13264" priority="4320" operator="lessThan">
      <formula>-105575</formula>
    </cfRule>
  </conditionalFormatting>
  <conditionalFormatting sqref="BB94:BB98">
    <cfRule type="cellIs" dxfId="13263" priority="4317" operator="lessThan">
      <formula>0</formula>
    </cfRule>
    <cfRule type="cellIs" dxfId="13262" priority="4318" operator="lessThan">
      <formula>-105575</formula>
    </cfRule>
  </conditionalFormatting>
  <conditionalFormatting sqref="BB101:BB104">
    <cfRule type="cellIs" dxfId="13261" priority="4315" operator="lessThan">
      <formula>0</formula>
    </cfRule>
    <cfRule type="cellIs" dxfId="13260" priority="4316" operator="lessThan">
      <formula>-105575</formula>
    </cfRule>
  </conditionalFormatting>
  <conditionalFormatting sqref="BB107:BB109">
    <cfRule type="cellIs" dxfId="13259" priority="4313" operator="lessThan">
      <formula>0</formula>
    </cfRule>
    <cfRule type="cellIs" dxfId="13258" priority="4314" operator="lessThan">
      <formula>-105575</formula>
    </cfRule>
  </conditionalFormatting>
  <conditionalFormatting sqref="BB112:BB116">
    <cfRule type="cellIs" dxfId="13257" priority="4311" operator="lessThan">
      <formula>0</formula>
    </cfRule>
    <cfRule type="cellIs" dxfId="13256" priority="4312" operator="lessThan">
      <formula>-105575</formula>
    </cfRule>
  </conditionalFormatting>
  <conditionalFormatting sqref="BB119:BB121">
    <cfRule type="cellIs" dxfId="13255" priority="4309" operator="lessThan">
      <formula>0</formula>
    </cfRule>
    <cfRule type="cellIs" dxfId="13254" priority="4310" operator="lessThan">
      <formula>-105575</formula>
    </cfRule>
  </conditionalFormatting>
  <conditionalFormatting sqref="BB124:BB132">
    <cfRule type="cellIs" dxfId="13253" priority="4307" operator="lessThan">
      <formula>0</formula>
    </cfRule>
    <cfRule type="cellIs" dxfId="13252" priority="4308" operator="lessThan">
      <formula>-105575</formula>
    </cfRule>
  </conditionalFormatting>
  <conditionalFormatting sqref="BB135:BB138">
    <cfRule type="cellIs" dxfId="13251" priority="4305" operator="lessThan">
      <formula>0</formula>
    </cfRule>
    <cfRule type="cellIs" dxfId="13250" priority="4306" operator="lessThan">
      <formula>-105575</formula>
    </cfRule>
  </conditionalFormatting>
  <conditionalFormatting sqref="BB141:BB148">
    <cfRule type="cellIs" dxfId="13249" priority="4303" operator="lessThan">
      <formula>0</formula>
    </cfRule>
    <cfRule type="cellIs" dxfId="13248" priority="4304" operator="lessThan">
      <formula>-105575</formula>
    </cfRule>
  </conditionalFormatting>
  <conditionalFormatting sqref="BB152:BB155">
    <cfRule type="cellIs" dxfId="13247" priority="4301" operator="lessThan">
      <formula>0</formula>
    </cfRule>
    <cfRule type="cellIs" dxfId="13246" priority="4302" operator="lessThan">
      <formula>-105575</formula>
    </cfRule>
  </conditionalFormatting>
  <conditionalFormatting sqref="BB157:BB158">
    <cfRule type="cellIs" dxfId="13245" priority="4299" operator="lessThan">
      <formula>0</formula>
    </cfRule>
    <cfRule type="cellIs" dxfId="13244" priority="4300" operator="lessThan">
      <formula>-105575</formula>
    </cfRule>
  </conditionalFormatting>
  <conditionalFormatting sqref="BB160:BB161">
    <cfRule type="cellIs" dxfId="13243" priority="4297" operator="lessThan">
      <formula>0</formula>
    </cfRule>
    <cfRule type="cellIs" dxfId="13242" priority="4298" operator="lessThan">
      <formula>-105575</formula>
    </cfRule>
  </conditionalFormatting>
  <conditionalFormatting sqref="BB164:BB167">
    <cfRule type="cellIs" dxfId="13241" priority="4295" operator="lessThan">
      <formula>0</formula>
    </cfRule>
    <cfRule type="cellIs" dxfId="13240" priority="4296" operator="lessThan">
      <formula>-105575</formula>
    </cfRule>
  </conditionalFormatting>
  <conditionalFormatting sqref="BB169:BB177">
    <cfRule type="cellIs" dxfId="13239" priority="4293" operator="lessThan">
      <formula>0</formula>
    </cfRule>
    <cfRule type="cellIs" dxfId="13238" priority="4294" operator="lessThan">
      <formula>-105575</formula>
    </cfRule>
  </conditionalFormatting>
  <conditionalFormatting sqref="BB179:BB180">
    <cfRule type="cellIs" dxfId="13237" priority="4291" operator="lessThan">
      <formula>0</formula>
    </cfRule>
    <cfRule type="cellIs" dxfId="13236" priority="4292" operator="lessThan">
      <formula>-105575</formula>
    </cfRule>
  </conditionalFormatting>
  <conditionalFormatting sqref="BB183:BB189">
    <cfRule type="cellIs" dxfId="13235" priority="4289" operator="lessThan">
      <formula>0</formula>
    </cfRule>
    <cfRule type="cellIs" dxfId="13234" priority="4290" operator="lessThan">
      <formula>-105575</formula>
    </cfRule>
  </conditionalFormatting>
  <conditionalFormatting sqref="BB191:BB192">
    <cfRule type="cellIs" dxfId="13233" priority="4287" operator="lessThan">
      <formula>0</formula>
    </cfRule>
    <cfRule type="cellIs" dxfId="13232" priority="4288" operator="lessThan">
      <formula>-105575</formula>
    </cfRule>
  </conditionalFormatting>
  <conditionalFormatting sqref="BB194:BB195">
    <cfRule type="cellIs" dxfId="13231" priority="4285" operator="lessThan">
      <formula>0</formula>
    </cfRule>
    <cfRule type="cellIs" dxfId="13230" priority="4286" operator="lessThan">
      <formula>-105575</formula>
    </cfRule>
  </conditionalFormatting>
  <conditionalFormatting sqref="BB199:BB202">
    <cfRule type="cellIs" dxfId="13229" priority="4283" operator="lessThan">
      <formula>0</formula>
    </cfRule>
    <cfRule type="cellIs" dxfId="13228" priority="4284" operator="lessThan">
      <formula>-105575</formula>
    </cfRule>
  </conditionalFormatting>
  <conditionalFormatting sqref="BB204:BB208">
    <cfRule type="cellIs" dxfId="13227" priority="4281" operator="lessThan">
      <formula>0</formula>
    </cfRule>
    <cfRule type="cellIs" dxfId="13226" priority="4282" operator="lessThan">
      <formula>-105575</formula>
    </cfRule>
  </conditionalFormatting>
  <conditionalFormatting sqref="BB210:BB211">
    <cfRule type="cellIs" dxfId="13225" priority="4279" operator="lessThan">
      <formula>0</formula>
    </cfRule>
    <cfRule type="cellIs" dxfId="13224" priority="4280" operator="lessThan">
      <formula>-105575</formula>
    </cfRule>
  </conditionalFormatting>
  <conditionalFormatting sqref="BB214:BB219">
    <cfRule type="cellIs" dxfId="13223" priority="4277" operator="lessThan">
      <formula>0</formula>
    </cfRule>
    <cfRule type="cellIs" dxfId="13222" priority="4278" operator="lessThan">
      <formula>-105575</formula>
    </cfRule>
  </conditionalFormatting>
  <conditionalFormatting sqref="BB222:BB224">
    <cfRule type="cellIs" dxfId="13221" priority="4275" operator="lessThan">
      <formula>0</formula>
    </cfRule>
    <cfRule type="cellIs" dxfId="13220" priority="4276" operator="lessThan">
      <formula>-105575</formula>
    </cfRule>
  </conditionalFormatting>
  <conditionalFormatting sqref="BB227:BB230">
    <cfRule type="cellIs" dxfId="13219" priority="4273" operator="lessThan">
      <formula>0</formula>
    </cfRule>
    <cfRule type="cellIs" dxfId="13218" priority="4274" operator="lessThan">
      <formula>-105575</formula>
    </cfRule>
  </conditionalFormatting>
  <conditionalFormatting sqref="BB233:BB236">
    <cfRule type="cellIs" dxfId="13217" priority="4271" operator="lessThan">
      <formula>0</formula>
    </cfRule>
    <cfRule type="cellIs" dxfId="13216" priority="4272" operator="lessThan">
      <formula>-105575</formula>
    </cfRule>
  </conditionalFormatting>
  <conditionalFormatting sqref="BB239:BB242">
    <cfRule type="cellIs" dxfId="13215" priority="4269" operator="lessThan">
      <formula>0</formula>
    </cfRule>
    <cfRule type="cellIs" dxfId="13214" priority="4270" operator="lessThan">
      <formula>-105575</formula>
    </cfRule>
  </conditionalFormatting>
  <conditionalFormatting sqref="BB246:BB249">
    <cfRule type="cellIs" dxfId="13213" priority="4267" operator="lessThan">
      <formula>0</formula>
    </cfRule>
    <cfRule type="cellIs" dxfId="13212" priority="4268" operator="lessThan">
      <formula>-105575</formula>
    </cfRule>
  </conditionalFormatting>
  <conditionalFormatting sqref="BB251:BB253">
    <cfRule type="cellIs" dxfId="13211" priority="4265" operator="lessThan">
      <formula>0</formula>
    </cfRule>
    <cfRule type="cellIs" dxfId="13210" priority="4266" operator="lessThan">
      <formula>-105575</formula>
    </cfRule>
  </conditionalFormatting>
  <conditionalFormatting sqref="BB255:BB257">
    <cfRule type="cellIs" dxfId="13209" priority="4263" operator="lessThan">
      <formula>0</formula>
    </cfRule>
    <cfRule type="cellIs" dxfId="13208" priority="4264" operator="lessThan">
      <formula>-105575</formula>
    </cfRule>
  </conditionalFormatting>
  <conditionalFormatting sqref="BB260:BB262">
    <cfRule type="cellIs" dxfId="13207" priority="4261" operator="lessThan">
      <formula>0</formula>
    </cfRule>
    <cfRule type="cellIs" dxfId="13206" priority="4262" operator="lessThan">
      <formula>-105575</formula>
    </cfRule>
  </conditionalFormatting>
  <conditionalFormatting sqref="BB264:BB267">
    <cfRule type="cellIs" dxfId="13205" priority="4259" operator="lessThan">
      <formula>0</formula>
    </cfRule>
    <cfRule type="cellIs" dxfId="13204" priority="4260" operator="lessThan">
      <formula>-105575</formula>
    </cfRule>
  </conditionalFormatting>
  <conditionalFormatting sqref="BB270:BB272">
    <cfRule type="cellIs" dxfId="13203" priority="4257" operator="lessThan">
      <formula>0</formula>
    </cfRule>
    <cfRule type="cellIs" dxfId="13202" priority="4258" operator="lessThan">
      <formula>-105575</formula>
    </cfRule>
  </conditionalFormatting>
  <conditionalFormatting sqref="BB274:BB275">
    <cfRule type="cellIs" dxfId="13201" priority="4255" operator="lessThan">
      <formula>0</formula>
    </cfRule>
    <cfRule type="cellIs" dxfId="13200" priority="4256" operator="lessThan">
      <formula>-105575</formula>
    </cfRule>
  </conditionalFormatting>
  <conditionalFormatting sqref="BB278:BB282">
    <cfRule type="cellIs" dxfId="13199" priority="4253" operator="lessThan">
      <formula>0</formula>
    </cfRule>
    <cfRule type="cellIs" dxfId="13198" priority="4254" operator="lessThan">
      <formula>-105575</formula>
    </cfRule>
  </conditionalFormatting>
  <conditionalFormatting sqref="BB285:BB288">
    <cfRule type="cellIs" dxfId="13197" priority="4251" operator="lessThan">
      <formula>0</formula>
    </cfRule>
    <cfRule type="cellIs" dxfId="13196" priority="4252" operator="lessThan">
      <formula>-105575</formula>
    </cfRule>
  </conditionalFormatting>
  <conditionalFormatting sqref="BB203 BB220:BB221 BB235:BB243 BB231:BB233 BB212:BB213 BB225:BB226">
    <cfRule type="cellIs" dxfId="13195" priority="4249" operator="lessThan">
      <formula>0</formula>
    </cfRule>
    <cfRule type="cellIs" dxfId="13194" priority="4250" operator="lessThan">
      <formula>-105575</formula>
    </cfRule>
  </conditionalFormatting>
  <conditionalFormatting sqref="BB220 BB212:BB213 BB235:BB238 BB240:BB243 BB225:BB226 BB231:BB233">
    <cfRule type="cellIs" dxfId="13193" priority="4247" operator="lessThan">
      <formula>0</formula>
    </cfRule>
    <cfRule type="cellIs" dxfId="13192" priority="4248" operator="lessThan">
      <formula>-105575</formula>
    </cfRule>
  </conditionalFormatting>
  <conditionalFormatting sqref="BB220:BB221 BB243 BB226 BB231:BB236 BB238:BB241 BB203 BB213">
    <cfRule type="cellIs" dxfId="13191" priority="4245" operator="lessThan">
      <formula>0</formula>
    </cfRule>
    <cfRule type="cellIs" dxfId="13190" priority="4246" operator="lessThan">
      <formula>-105575</formula>
    </cfRule>
  </conditionalFormatting>
  <conditionalFormatting sqref="BB235:BB243 BB231:BB233 BB220 BB212:BB213 BB225:BB226">
    <cfRule type="cellIs" dxfId="13189" priority="4243" operator="lessThan">
      <formula>0</formula>
    </cfRule>
    <cfRule type="cellIs" dxfId="13188" priority="4244" operator="lessThan">
      <formula>-105575</formula>
    </cfRule>
  </conditionalFormatting>
  <conditionalFormatting sqref="BB220:BB221 BB237:BB243 BB203 BB231:BB235 BB212:BB213 BB225:BB226">
    <cfRule type="cellIs" dxfId="13187" priority="4241" operator="lessThan">
      <formula>0</formula>
    </cfRule>
    <cfRule type="cellIs" dxfId="13186" priority="4242" operator="lessThan">
      <formula>-105575</formula>
    </cfRule>
  </conditionalFormatting>
  <conditionalFormatting sqref="BB220:BB221 BB237:BB240 BB242:BB243 BB225:BB226 BB231:BB235">
    <cfRule type="cellIs" dxfId="13185" priority="4239" operator="lessThan">
      <formula>0</formula>
    </cfRule>
    <cfRule type="cellIs" dxfId="13184" priority="4240" operator="lessThan">
      <formula>-105575</formula>
    </cfRule>
  </conditionalFormatting>
  <conditionalFormatting sqref="BB212 BB231 BB233:BB238 BB240:BB243 BB225">
    <cfRule type="cellIs" dxfId="13183" priority="4237" operator="lessThan">
      <formula>0</formula>
    </cfRule>
    <cfRule type="cellIs" dxfId="13182" priority="4238" operator="lessThan">
      <formula>-105575</formula>
    </cfRule>
  </conditionalFormatting>
  <conditionalFormatting sqref="BB237:BB243 BB231:BB235 BB220:BB221 BB225:BB226">
    <cfRule type="cellIs" dxfId="13181" priority="4235" operator="lessThan">
      <formula>0</formula>
    </cfRule>
    <cfRule type="cellIs" dxfId="13180" priority="4236" operator="lessThan">
      <formula>-105575</formula>
    </cfRule>
  </conditionalFormatting>
  <conditionalFormatting sqref="BB233:BB237 BB231 BB239:BB243">
    <cfRule type="cellIs" dxfId="13179" priority="4233" operator="lessThan">
      <formula>0</formula>
    </cfRule>
    <cfRule type="cellIs" dxfId="13178" priority="4234" operator="lessThan">
      <formula>-105575</formula>
    </cfRule>
  </conditionalFormatting>
  <conditionalFormatting sqref="BB233:BB237 BB231 BB239:BB243">
    <cfRule type="cellIs" dxfId="13177" priority="4231" operator="lessThan">
      <formula>0</formula>
    </cfRule>
    <cfRule type="cellIs" dxfId="13176" priority="4232" operator="lessThan">
      <formula>-105575</formula>
    </cfRule>
  </conditionalFormatting>
  <conditionalFormatting sqref="BB119:BB128 BB106:BB117 BB101:BB104 BB80:BB98">
    <cfRule type="cellIs" dxfId="13175" priority="4229" operator="lessThan">
      <formula>0</formula>
    </cfRule>
    <cfRule type="cellIs" dxfId="13174" priority="4230" operator="lessThan">
      <formula>-105575</formula>
    </cfRule>
  </conditionalFormatting>
  <conditionalFormatting sqref="BB130 BB132 BB134">
    <cfRule type="cellIs" dxfId="13173" priority="4227" operator="lessThan">
      <formula>0</formula>
    </cfRule>
    <cfRule type="cellIs" dxfId="13172" priority="4228" operator="lessThan">
      <formula>-105575</formula>
    </cfRule>
  </conditionalFormatting>
  <conditionalFormatting sqref="BB130 BB132 BB134">
    <cfRule type="cellIs" dxfId="13171" priority="4225" operator="lessThan">
      <formula>0</formula>
    </cfRule>
    <cfRule type="cellIs" dxfId="13170" priority="4226" operator="lessThan">
      <formula>-105575</formula>
    </cfRule>
  </conditionalFormatting>
  <conditionalFormatting sqref="BB129 BB131 BB133 BB135">
    <cfRule type="cellIs" dxfId="13169" priority="4223" operator="lessThan">
      <formula>0</formula>
    </cfRule>
    <cfRule type="cellIs" dxfId="13168" priority="4224" operator="lessThan">
      <formula>-105575</formula>
    </cfRule>
  </conditionalFormatting>
  <conditionalFormatting sqref="BB140 BB145 BB142:BB143 BB137:BB138">
    <cfRule type="cellIs" dxfId="13167" priority="4221" operator="lessThan">
      <formula>0</formula>
    </cfRule>
    <cfRule type="cellIs" dxfId="13166" priority="4222" operator="lessThan">
      <formula>-105575</formula>
    </cfRule>
  </conditionalFormatting>
  <conditionalFormatting sqref="BB149">
    <cfRule type="cellIs" dxfId="13165" priority="4219" operator="lessThan">
      <formula>0</formula>
    </cfRule>
    <cfRule type="cellIs" dxfId="13164" priority="4220" operator="lessThan">
      <formula>-105575</formula>
    </cfRule>
  </conditionalFormatting>
  <conditionalFormatting sqref="BB129:BB138 BB140:BB149">
    <cfRule type="cellIs" dxfId="13163" priority="4217" operator="lessThan">
      <formula>0</formula>
    </cfRule>
    <cfRule type="cellIs" dxfId="13162" priority="4218" operator="lessThan">
      <formula>-105575</formula>
    </cfRule>
  </conditionalFormatting>
  <conditionalFormatting sqref="BB94:BB98 BB86:BB87 BB89:BB91 BB141:BB149 BB124:BB133 BB107:BB110 BB112:BB117 BB119:BB122 BB135:BB138 BB101:BB104 BB80:BB84">
    <cfRule type="cellIs" dxfId="13161" priority="4215" operator="lessThan">
      <formula>0</formula>
    </cfRule>
    <cfRule type="cellIs" dxfId="13160" priority="4216" operator="lessThan">
      <formula>-105575</formula>
    </cfRule>
  </conditionalFormatting>
  <conditionalFormatting sqref="BB129 BB131 BB133 BB135">
    <cfRule type="cellIs" dxfId="13159" priority="4213" operator="lessThan">
      <formula>0</formula>
    </cfRule>
    <cfRule type="cellIs" dxfId="13158" priority="4214" operator="lessThan">
      <formula>-105575</formula>
    </cfRule>
  </conditionalFormatting>
  <conditionalFormatting sqref="BB146 BB144 BB141">
    <cfRule type="cellIs" dxfId="13157" priority="4211" operator="lessThan">
      <formula>0</formula>
    </cfRule>
    <cfRule type="cellIs" dxfId="13156" priority="4212" operator="lessThan">
      <formula>-105575</formula>
    </cfRule>
  </conditionalFormatting>
  <conditionalFormatting sqref="BB146 BB144 BB141">
    <cfRule type="cellIs" dxfId="13155" priority="4209" operator="lessThan">
      <formula>0</formula>
    </cfRule>
    <cfRule type="cellIs" dxfId="13154" priority="4210" operator="lessThan">
      <formula>-105575</formula>
    </cfRule>
  </conditionalFormatting>
  <conditionalFormatting sqref="BB140 BB145 BB142:BB143 BB137:BB138">
    <cfRule type="cellIs" dxfId="13153" priority="4207" operator="lessThan">
      <formula>0</formula>
    </cfRule>
    <cfRule type="cellIs" dxfId="13152" priority="4208" operator="lessThan">
      <formula>-105575</formula>
    </cfRule>
  </conditionalFormatting>
  <conditionalFormatting sqref="BB149">
    <cfRule type="cellIs" dxfId="13151" priority="4205" operator="lessThan">
      <formula>0</formula>
    </cfRule>
    <cfRule type="cellIs" dxfId="13150" priority="4206" operator="lessThan">
      <formula>-105575</formula>
    </cfRule>
  </conditionalFormatting>
  <conditionalFormatting sqref="BB94:BB98 BB86:BB87 BB89:BB91 BB141:BB149 BB124:BB133 BB107:BB110 BB112:BB117 BB119:BB122 BB135:BB138 BB101:BB104 BB80:BB84">
    <cfRule type="cellIs" dxfId="13149" priority="4203" operator="lessThan">
      <formula>0</formula>
    </cfRule>
    <cfRule type="cellIs" dxfId="13148" priority="420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3147" priority="4201" operator="lessThan">
      <formula>0</formula>
    </cfRule>
    <cfRule type="cellIs" dxfId="13146" priority="4202" operator="lessThan">
      <formula>-105575</formula>
    </cfRule>
  </conditionalFormatting>
  <conditionalFormatting sqref="BB41">
    <cfRule type="cellIs" dxfId="13145" priority="4199" operator="lessThan">
      <formula>0</formula>
    </cfRule>
    <cfRule type="cellIs" dxfId="13144" priority="4200" operator="lessThan">
      <formula>-105575</formula>
    </cfRule>
  </conditionalFormatting>
  <conditionalFormatting sqref="BB152:BB155">
    <cfRule type="cellIs" dxfId="13143" priority="4197" operator="lessThan">
      <formula>0</formula>
    </cfRule>
    <cfRule type="cellIs" dxfId="13142" priority="4198" operator="lessThan">
      <formula>-105575</formula>
    </cfRule>
  </conditionalFormatting>
  <conditionalFormatting sqref="BB152:BB155">
    <cfRule type="cellIs" dxfId="13141" priority="4195" operator="lessThan">
      <formula>0</formula>
    </cfRule>
    <cfRule type="cellIs" dxfId="13140" priority="4196" operator="lessThan">
      <formula>-105575</formula>
    </cfRule>
  </conditionalFormatting>
  <conditionalFormatting sqref="BB152:BB155">
    <cfRule type="cellIs" dxfId="13139" priority="4193" operator="lessThan">
      <formula>0</formula>
    </cfRule>
    <cfRule type="cellIs" dxfId="13138" priority="4194" operator="lessThan">
      <formula>-105575</formula>
    </cfRule>
  </conditionalFormatting>
  <conditionalFormatting sqref="BB157:BB158">
    <cfRule type="cellIs" dxfId="13137" priority="4191" operator="lessThan">
      <formula>0</formula>
    </cfRule>
    <cfRule type="cellIs" dxfId="13136" priority="4192" operator="lessThan">
      <formula>-105575</formula>
    </cfRule>
  </conditionalFormatting>
  <conditionalFormatting sqref="BB157:BB158">
    <cfRule type="cellIs" dxfId="13135" priority="4189" operator="lessThan">
      <formula>0</formula>
    </cfRule>
    <cfRule type="cellIs" dxfId="13134" priority="4190" operator="lessThan">
      <formula>-105575</formula>
    </cfRule>
  </conditionalFormatting>
  <conditionalFormatting sqref="BB157:BB158">
    <cfRule type="cellIs" dxfId="13133" priority="4187" operator="lessThan">
      <formula>0</formula>
    </cfRule>
    <cfRule type="cellIs" dxfId="13132" priority="4188" operator="lessThan">
      <formula>-105575</formula>
    </cfRule>
  </conditionalFormatting>
  <conditionalFormatting sqref="BB160:BB161">
    <cfRule type="cellIs" dxfId="13131" priority="4185" operator="lessThan">
      <formula>0</formula>
    </cfRule>
    <cfRule type="cellIs" dxfId="13130" priority="4186" operator="lessThan">
      <formula>-105575</formula>
    </cfRule>
  </conditionalFormatting>
  <conditionalFormatting sqref="BB160:BB161">
    <cfRule type="cellIs" dxfId="13129" priority="4183" operator="lessThan">
      <formula>0</formula>
    </cfRule>
    <cfRule type="cellIs" dxfId="13128" priority="4184" operator="lessThan">
      <formula>-105575</formula>
    </cfRule>
  </conditionalFormatting>
  <conditionalFormatting sqref="BB160:BB161">
    <cfRule type="cellIs" dxfId="13127" priority="4181" operator="lessThan">
      <formula>0</formula>
    </cfRule>
    <cfRule type="cellIs" dxfId="13126" priority="4182" operator="lessThan">
      <formula>-105575</formula>
    </cfRule>
  </conditionalFormatting>
  <conditionalFormatting sqref="BB164:BB167">
    <cfRule type="cellIs" dxfId="13125" priority="4179" operator="lessThan">
      <formula>0</formula>
    </cfRule>
    <cfRule type="cellIs" dxfId="13124" priority="4180" operator="lessThan">
      <formula>-105575</formula>
    </cfRule>
  </conditionalFormatting>
  <conditionalFormatting sqref="BB164:BB167">
    <cfRule type="cellIs" dxfId="13123" priority="4177" operator="lessThan">
      <formula>0</formula>
    </cfRule>
    <cfRule type="cellIs" dxfId="13122" priority="4178" operator="lessThan">
      <formula>-105575</formula>
    </cfRule>
  </conditionalFormatting>
  <conditionalFormatting sqref="BB164:BB167">
    <cfRule type="cellIs" dxfId="13121" priority="4175" operator="lessThan">
      <formula>0</formula>
    </cfRule>
    <cfRule type="cellIs" dxfId="13120" priority="4176" operator="lessThan">
      <formula>-105575</formula>
    </cfRule>
  </conditionalFormatting>
  <conditionalFormatting sqref="BB169:BB177">
    <cfRule type="cellIs" dxfId="13119" priority="4173" operator="lessThan">
      <formula>0</formula>
    </cfRule>
    <cfRule type="cellIs" dxfId="13118" priority="4174" operator="lessThan">
      <formula>-105575</formula>
    </cfRule>
  </conditionalFormatting>
  <conditionalFormatting sqref="BB169:BB177">
    <cfRule type="cellIs" dxfId="13117" priority="4171" operator="lessThan">
      <formula>0</formula>
    </cfRule>
    <cfRule type="cellIs" dxfId="13116" priority="4172" operator="lessThan">
      <formula>-105575</formula>
    </cfRule>
  </conditionalFormatting>
  <conditionalFormatting sqref="BB169:BB177">
    <cfRule type="cellIs" dxfId="13115" priority="4169" operator="lessThan">
      <formula>0</formula>
    </cfRule>
    <cfRule type="cellIs" dxfId="13114" priority="4170" operator="lessThan">
      <formula>-105575</formula>
    </cfRule>
  </conditionalFormatting>
  <conditionalFormatting sqref="BB179:BB180">
    <cfRule type="cellIs" dxfId="13113" priority="4167" operator="lessThan">
      <formula>0</formula>
    </cfRule>
    <cfRule type="cellIs" dxfId="13112" priority="4168" operator="lessThan">
      <formula>-105575</formula>
    </cfRule>
  </conditionalFormatting>
  <conditionalFormatting sqref="BB179:BB180">
    <cfRule type="cellIs" dxfId="13111" priority="4165" operator="lessThan">
      <formula>0</formula>
    </cfRule>
    <cfRule type="cellIs" dxfId="13110" priority="4166" operator="lessThan">
      <formula>-105575</formula>
    </cfRule>
  </conditionalFormatting>
  <conditionalFormatting sqref="BB179:BB180">
    <cfRule type="cellIs" dxfId="13109" priority="4163" operator="lessThan">
      <formula>0</formula>
    </cfRule>
    <cfRule type="cellIs" dxfId="13108" priority="4164" operator="lessThan">
      <formula>-105575</formula>
    </cfRule>
  </conditionalFormatting>
  <conditionalFormatting sqref="BB183:BB189">
    <cfRule type="cellIs" dxfId="13107" priority="4161" operator="lessThan">
      <formula>0</formula>
    </cfRule>
    <cfRule type="cellIs" dxfId="13106" priority="4162" operator="lessThan">
      <formula>-105575</formula>
    </cfRule>
  </conditionalFormatting>
  <conditionalFormatting sqref="BB183:BB189">
    <cfRule type="cellIs" dxfId="13105" priority="4159" operator="lessThan">
      <formula>0</formula>
    </cfRule>
    <cfRule type="cellIs" dxfId="13104" priority="4160" operator="lessThan">
      <formula>-105575</formula>
    </cfRule>
  </conditionalFormatting>
  <conditionalFormatting sqref="BB183:BB189">
    <cfRule type="cellIs" dxfId="13103" priority="4157" operator="lessThan">
      <formula>0</formula>
    </cfRule>
    <cfRule type="cellIs" dxfId="13102" priority="4158" operator="lessThan">
      <formula>-105575</formula>
    </cfRule>
  </conditionalFormatting>
  <conditionalFormatting sqref="BB191:BB192">
    <cfRule type="cellIs" dxfId="13101" priority="4155" operator="lessThan">
      <formula>0</formula>
    </cfRule>
    <cfRule type="cellIs" dxfId="13100" priority="4156" operator="lessThan">
      <formula>-105575</formula>
    </cfRule>
  </conditionalFormatting>
  <conditionalFormatting sqref="BB191:BB192">
    <cfRule type="cellIs" dxfId="13099" priority="4153" operator="lessThan">
      <formula>0</formula>
    </cfRule>
    <cfRule type="cellIs" dxfId="13098" priority="4154" operator="lessThan">
      <formula>-105575</formula>
    </cfRule>
  </conditionalFormatting>
  <conditionalFormatting sqref="BB191:BB192">
    <cfRule type="cellIs" dxfId="13097" priority="4151" operator="lessThan">
      <formula>0</formula>
    </cfRule>
    <cfRule type="cellIs" dxfId="13096" priority="4152" operator="lessThan">
      <formula>-105575</formula>
    </cfRule>
  </conditionalFormatting>
  <conditionalFormatting sqref="BB194:BB195">
    <cfRule type="cellIs" dxfId="13095" priority="4149" operator="lessThan">
      <formula>0</formula>
    </cfRule>
    <cfRule type="cellIs" dxfId="13094" priority="4150" operator="lessThan">
      <formula>-105575</formula>
    </cfRule>
  </conditionalFormatting>
  <conditionalFormatting sqref="BB194:BB195">
    <cfRule type="cellIs" dxfId="13093" priority="4147" operator="lessThan">
      <formula>0</formula>
    </cfRule>
    <cfRule type="cellIs" dxfId="13092" priority="4148" operator="lessThan">
      <formula>-105575</formula>
    </cfRule>
  </conditionalFormatting>
  <conditionalFormatting sqref="BB194:BB195">
    <cfRule type="cellIs" dxfId="13091" priority="4145" operator="lessThan">
      <formula>0</formula>
    </cfRule>
    <cfRule type="cellIs" dxfId="13090" priority="4146" operator="lessThan">
      <formula>-105575</formula>
    </cfRule>
  </conditionalFormatting>
  <conditionalFormatting sqref="BB199:BB202">
    <cfRule type="cellIs" dxfId="13089" priority="4143" operator="lessThan">
      <formula>0</formula>
    </cfRule>
    <cfRule type="cellIs" dxfId="13088" priority="4144" operator="lessThan">
      <formula>-105575</formula>
    </cfRule>
  </conditionalFormatting>
  <conditionalFormatting sqref="BB199:BB202">
    <cfRule type="cellIs" dxfId="13087" priority="4141" operator="lessThan">
      <formula>0</formula>
    </cfRule>
    <cfRule type="cellIs" dxfId="13086" priority="4142" operator="lessThan">
      <formula>-105575</formula>
    </cfRule>
  </conditionalFormatting>
  <conditionalFormatting sqref="BB199:BB202">
    <cfRule type="cellIs" dxfId="13085" priority="4139" operator="lessThan">
      <formula>0</formula>
    </cfRule>
    <cfRule type="cellIs" dxfId="13084" priority="4140" operator="lessThan">
      <formula>-105575</formula>
    </cfRule>
  </conditionalFormatting>
  <conditionalFormatting sqref="BB204:BB208">
    <cfRule type="cellIs" dxfId="13083" priority="4137" operator="lessThan">
      <formula>0</formula>
    </cfRule>
    <cfRule type="cellIs" dxfId="13082" priority="4138" operator="lessThan">
      <formula>-105575</formula>
    </cfRule>
  </conditionalFormatting>
  <conditionalFormatting sqref="BB204:BB208">
    <cfRule type="cellIs" dxfId="13081" priority="4135" operator="lessThan">
      <formula>0</formula>
    </cfRule>
    <cfRule type="cellIs" dxfId="13080" priority="4136" operator="lessThan">
      <formula>-105575</formula>
    </cfRule>
  </conditionalFormatting>
  <conditionalFormatting sqref="BB204:BB208">
    <cfRule type="cellIs" dxfId="13079" priority="4133" operator="lessThan">
      <formula>0</formula>
    </cfRule>
    <cfRule type="cellIs" dxfId="13078" priority="4134" operator="lessThan">
      <formula>-105575</formula>
    </cfRule>
  </conditionalFormatting>
  <conditionalFormatting sqref="BB210:BB211">
    <cfRule type="cellIs" dxfId="13077" priority="4131" operator="lessThan">
      <formula>0</formula>
    </cfRule>
    <cfRule type="cellIs" dxfId="13076" priority="4132" operator="lessThan">
      <formula>-105575</formula>
    </cfRule>
  </conditionalFormatting>
  <conditionalFormatting sqref="BB210:BB211">
    <cfRule type="cellIs" dxfId="13075" priority="4129" operator="lessThan">
      <formula>0</formula>
    </cfRule>
    <cfRule type="cellIs" dxfId="13074" priority="4130" operator="lessThan">
      <formula>-105575</formula>
    </cfRule>
  </conditionalFormatting>
  <conditionalFormatting sqref="BB210:BB211">
    <cfRule type="cellIs" dxfId="13073" priority="4127" operator="lessThan">
      <formula>0</formula>
    </cfRule>
    <cfRule type="cellIs" dxfId="13072" priority="4128" operator="lessThan">
      <formula>-105575</formula>
    </cfRule>
  </conditionalFormatting>
  <conditionalFormatting sqref="BB214:BB219">
    <cfRule type="cellIs" dxfId="13071" priority="4125" operator="lessThan">
      <formula>0</formula>
    </cfRule>
    <cfRule type="cellIs" dxfId="13070" priority="4126" operator="lessThan">
      <formula>-105575</formula>
    </cfRule>
  </conditionalFormatting>
  <conditionalFormatting sqref="BB214:BB219">
    <cfRule type="cellIs" dxfId="13069" priority="4123" operator="lessThan">
      <formula>0</formula>
    </cfRule>
    <cfRule type="cellIs" dxfId="13068" priority="4124" operator="lessThan">
      <formula>-105575</formula>
    </cfRule>
  </conditionalFormatting>
  <conditionalFormatting sqref="BB214:BB219">
    <cfRule type="cellIs" dxfId="13067" priority="4121" operator="lessThan">
      <formula>0</formula>
    </cfRule>
    <cfRule type="cellIs" dxfId="13066" priority="4122" operator="lessThan">
      <formula>-105575</formula>
    </cfRule>
  </conditionalFormatting>
  <conditionalFormatting sqref="BB222:BB224">
    <cfRule type="cellIs" dxfId="13065" priority="4119" operator="lessThan">
      <formula>0</formula>
    </cfRule>
    <cfRule type="cellIs" dxfId="13064" priority="4120" operator="lessThan">
      <formula>-105575</formula>
    </cfRule>
  </conditionalFormatting>
  <conditionalFormatting sqref="BB222:BB224">
    <cfRule type="cellIs" dxfId="13063" priority="4117" operator="lessThan">
      <formula>0</formula>
    </cfRule>
    <cfRule type="cellIs" dxfId="13062" priority="4118" operator="lessThan">
      <formula>-105575</formula>
    </cfRule>
  </conditionalFormatting>
  <conditionalFormatting sqref="BB222:BB224">
    <cfRule type="cellIs" dxfId="13061" priority="4115" operator="lessThan">
      <formula>0</formula>
    </cfRule>
    <cfRule type="cellIs" dxfId="13060" priority="4116" operator="lessThan">
      <formula>-105575</formula>
    </cfRule>
  </conditionalFormatting>
  <conditionalFormatting sqref="BB227:BB230">
    <cfRule type="cellIs" dxfId="13059" priority="4113" operator="lessThan">
      <formula>0</formula>
    </cfRule>
    <cfRule type="cellIs" dxfId="13058" priority="4114" operator="lessThan">
      <formula>-105575</formula>
    </cfRule>
  </conditionalFormatting>
  <conditionalFormatting sqref="BB227:BB230">
    <cfRule type="cellIs" dxfId="13057" priority="4111" operator="lessThan">
      <formula>0</formula>
    </cfRule>
    <cfRule type="cellIs" dxfId="13056" priority="4112" operator="lessThan">
      <formula>-105575</formula>
    </cfRule>
  </conditionalFormatting>
  <conditionalFormatting sqref="BB227:BB230">
    <cfRule type="cellIs" dxfId="13055" priority="4109" operator="lessThan">
      <formula>0</formula>
    </cfRule>
    <cfRule type="cellIs" dxfId="13054" priority="4110" operator="lessThan">
      <formula>-105575</formula>
    </cfRule>
  </conditionalFormatting>
  <conditionalFormatting sqref="BB203 BB220:BB221 BB235:BB243 BB231:BB233 BB212:BB213 BB225:BB226">
    <cfRule type="cellIs" dxfId="13053" priority="4107" operator="lessThan">
      <formula>0</formula>
    </cfRule>
    <cfRule type="cellIs" dxfId="13052" priority="4108" operator="lessThan">
      <formula>-105575</formula>
    </cfRule>
  </conditionalFormatting>
  <conditionalFormatting sqref="BB220 BB212:BB213 BB235:BB238 BB240:BB243 BB225:BB226 BB231:BB233">
    <cfRule type="cellIs" dxfId="13051" priority="4105" operator="lessThan">
      <formula>0</formula>
    </cfRule>
    <cfRule type="cellIs" dxfId="13050" priority="4106" operator="lessThan">
      <formula>-105575</formula>
    </cfRule>
  </conditionalFormatting>
  <conditionalFormatting sqref="BB220:BB221 BB243 BB226 BB231:BB236 BB238:BB241 BB203 BB213">
    <cfRule type="cellIs" dxfId="13049" priority="4103" operator="lessThan">
      <formula>0</formula>
    </cfRule>
    <cfRule type="cellIs" dxfId="13048" priority="4104" operator="lessThan">
      <formula>-105575</formula>
    </cfRule>
  </conditionalFormatting>
  <conditionalFormatting sqref="BB235:BB243 BB231:BB233 BB220 BB212:BB213 BB225:BB226">
    <cfRule type="cellIs" dxfId="13047" priority="4101" operator="lessThan">
      <formula>0</formula>
    </cfRule>
    <cfRule type="cellIs" dxfId="13046" priority="4102" operator="lessThan">
      <formula>-105575</formula>
    </cfRule>
  </conditionalFormatting>
  <conditionalFormatting sqref="BB220:BB221 BB237:BB243 BB203 BB231:BB235 BB212:BB213 BB225:BB226">
    <cfRule type="cellIs" dxfId="13045" priority="4099" operator="lessThan">
      <formula>0</formula>
    </cfRule>
    <cfRule type="cellIs" dxfId="13044" priority="4100" operator="lessThan">
      <formula>-105575</formula>
    </cfRule>
  </conditionalFormatting>
  <conditionalFormatting sqref="BB220:BB221 BB237:BB240 BB242:BB243 BB225:BB226 BB231:BB235">
    <cfRule type="cellIs" dxfId="13043" priority="4097" operator="lessThan">
      <formula>0</formula>
    </cfRule>
    <cfRule type="cellIs" dxfId="13042" priority="4098" operator="lessThan">
      <formula>-105575</formula>
    </cfRule>
  </conditionalFormatting>
  <conditionalFormatting sqref="BB212 BB231 BB233:BB238 BB240:BB243 BB225">
    <cfRule type="cellIs" dxfId="13041" priority="4095" operator="lessThan">
      <formula>0</formula>
    </cfRule>
    <cfRule type="cellIs" dxfId="13040" priority="4096" operator="lessThan">
      <formula>-105575</formula>
    </cfRule>
  </conditionalFormatting>
  <conditionalFormatting sqref="BB237:BB243 BB231:BB235 BB220:BB221 BB225:BB226">
    <cfRule type="cellIs" dxfId="13039" priority="4093" operator="lessThan">
      <formula>0</formula>
    </cfRule>
    <cfRule type="cellIs" dxfId="13038" priority="4094" operator="lessThan">
      <formula>-105575</formula>
    </cfRule>
  </conditionalFormatting>
  <conditionalFormatting sqref="BB233:BB237 BB231 BB239:BB243">
    <cfRule type="cellIs" dxfId="13037" priority="4091" operator="lessThan">
      <formula>0</formula>
    </cfRule>
    <cfRule type="cellIs" dxfId="13036" priority="4092" operator="lessThan">
      <formula>-105575</formula>
    </cfRule>
  </conditionalFormatting>
  <conditionalFormatting sqref="BB233:BB237 BB231 BB239:BB243">
    <cfRule type="cellIs" dxfId="13035" priority="4089" operator="lessThan">
      <formula>0</formula>
    </cfRule>
    <cfRule type="cellIs" dxfId="13034" priority="4090" operator="lessThan">
      <formula>-105575</formula>
    </cfRule>
  </conditionalFormatting>
  <conditionalFormatting sqref="BB119:BB128 BB106:BB117 BB101:BB104 BB80:BB98">
    <cfRule type="cellIs" dxfId="13033" priority="4087" operator="lessThan">
      <formula>0</formula>
    </cfRule>
    <cfRule type="cellIs" dxfId="13032" priority="4088" operator="lessThan">
      <formula>-105575</formula>
    </cfRule>
  </conditionalFormatting>
  <conditionalFormatting sqref="BB130 BB132 BB134">
    <cfRule type="cellIs" dxfId="13031" priority="4085" operator="lessThan">
      <formula>0</formula>
    </cfRule>
    <cfRule type="cellIs" dxfId="13030" priority="4086" operator="lessThan">
      <formula>-105575</formula>
    </cfRule>
  </conditionalFormatting>
  <conditionalFormatting sqref="BB130 BB132 BB134">
    <cfRule type="cellIs" dxfId="13029" priority="4083" operator="lessThan">
      <formula>0</formula>
    </cfRule>
    <cfRule type="cellIs" dxfId="13028" priority="4084" operator="lessThan">
      <formula>-105575</formula>
    </cfRule>
  </conditionalFormatting>
  <conditionalFormatting sqref="BB129 BB131 BB133 BB135">
    <cfRule type="cellIs" dxfId="13027" priority="4081" operator="lessThan">
      <formula>0</formula>
    </cfRule>
    <cfRule type="cellIs" dxfId="13026" priority="4082" operator="lessThan">
      <formula>-105575</formula>
    </cfRule>
  </conditionalFormatting>
  <conditionalFormatting sqref="BB140 BB145 BB142:BB143 BB137:BB138">
    <cfRule type="cellIs" dxfId="13025" priority="4079" operator="lessThan">
      <formula>0</formula>
    </cfRule>
    <cfRule type="cellIs" dxfId="13024" priority="4080" operator="lessThan">
      <formula>-105575</formula>
    </cfRule>
  </conditionalFormatting>
  <conditionalFormatting sqref="BB149">
    <cfRule type="cellIs" dxfId="13023" priority="4077" operator="lessThan">
      <formula>0</formula>
    </cfRule>
    <cfRule type="cellIs" dxfId="13022" priority="4078" operator="lessThan">
      <formula>-105575</formula>
    </cfRule>
  </conditionalFormatting>
  <conditionalFormatting sqref="BB129:BB138 BB140:BB149">
    <cfRule type="cellIs" dxfId="13021" priority="4075" operator="lessThan">
      <formula>0</formula>
    </cfRule>
    <cfRule type="cellIs" dxfId="13020" priority="4076" operator="lessThan">
      <formula>-105575</formula>
    </cfRule>
  </conditionalFormatting>
  <conditionalFormatting sqref="BB94:BB98 BB86:BB87 BB89:BB91 BB141:BB149 BB124:BB133 BB107:BB110 BB112:BB117 BB119:BB122 BB135:BB138 BB101:BB104 BB80:BB84">
    <cfRule type="cellIs" dxfId="13019" priority="4073" operator="lessThan">
      <formula>0</formula>
    </cfRule>
    <cfRule type="cellIs" dxfId="13018" priority="4074" operator="lessThan">
      <formula>-105575</formula>
    </cfRule>
  </conditionalFormatting>
  <conditionalFormatting sqref="BB129 BB131 BB133 BB135">
    <cfRule type="cellIs" dxfId="13017" priority="4071" operator="lessThan">
      <formula>0</formula>
    </cfRule>
    <cfRule type="cellIs" dxfId="13016" priority="4072" operator="lessThan">
      <formula>-105575</formula>
    </cfRule>
  </conditionalFormatting>
  <conditionalFormatting sqref="BB146 BB144 BB141">
    <cfRule type="cellIs" dxfId="13015" priority="4069" operator="lessThan">
      <formula>0</formula>
    </cfRule>
    <cfRule type="cellIs" dxfId="13014" priority="4070" operator="lessThan">
      <formula>-105575</formula>
    </cfRule>
  </conditionalFormatting>
  <conditionalFormatting sqref="BB146 BB144 BB141">
    <cfRule type="cellIs" dxfId="13013" priority="4067" operator="lessThan">
      <formula>0</formula>
    </cfRule>
    <cfRule type="cellIs" dxfId="13012" priority="4068" operator="lessThan">
      <formula>-105575</formula>
    </cfRule>
  </conditionalFormatting>
  <conditionalFormatting sqref="BB140 BB145 BB142:BB143 BB137:BB138">
    <cfRule type="cellIs" dxfId="13011" priority="4065" operator="lessThan">
      <formula>0</formula>
    </cfRule>
    <cfRule type="cellIs" dxfId="13010" priority="4066" operator="lessThan">
      <formula>-105575</formula>
    </cfRule>
  </conditionalFormatting>
  <conditionalFormatting sqref="BB149">
    <cfRule type="cellIs" dxfId="13009" priority="4063" operator="lessThan">
      <formula>0</formula>
    </cfRule>
    <cfRule type="cellIs" dxfId="13008" priority="4064" operator="lessThan">
      <formula>-105575</formula>
    </cfRule>
  </conditionalFormatting>
  <conditionalFormatting sqref="BB94:BB98 BB86:BB87 BB89:BB91 BB141:BB149 BB124:BB133 BB107:BB110 BB112:BB117 BB119:BB122 BB135:BB138 BB101:BB104 BB80:BB84">
    <cfRule type="cellIs" dxfId="13007" priority="4061" operator="lessThan">
      <formula>0</formula>
    </cfRule>
    <cfRule type="cellIs" dxfId="13006"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005" priority="4059" operator="lessThan">
      <formula>0</formula>
    </cfRule>
    <cfRule type="cellIs" dxfId="13004" priority="4060" operator="lessThan">
      <formula>-105575</formula>
    </cfRule>
  </conditionalFormatting>
  <conditionalFormatting sqref="BB41">
    <cfRule type="cellIs" dxfId="13003" priority="4057" operator="lessThan">
      <formula>0</formula>
    </cfRule>
    <cfRule type="cellIs" dxfId="13002" priority="4058" operator="lessThan">
      <formula>-105575</formula>
    </cfRule>
  </conditionalFormatting>
  <conditionalFormatting sqref="BB152:BB155">
    <cfRule type="cellIs" dxfId="13001" priority="4055" operator="lessThan">
      <formula>0</formula>
    </cfRule>
    <cfRule type="cellIs" dxfId="13000" priority="4056" operator="lessThan">
      <formula>-105575</formula>
    </cfRule>
  </conditionalFormatting>
  <conditionalFormatting sqref="BB152:BB155">
    <cfRule type="cellIs" dxfId="12999" priority="4053" operator="lessThan">
      <formula>0</formula>
    </cfRule>
    <cfRule type="cellIs" dxfId="12998" priority="4054" operator="lessThan">
      <formula>-105575</formula>
    </cfRule>
  </conditionalFormatting>
  <conditionalFormatting sqref="BB152:BB155">
    <cfRule type="cellIs" dxfId="12997" priority="4051" operator="lessThan">
      <formula>0</formula>
    </cfRule>
    <cfRule type="cellIs" dxfId="12996" priority="4052" operator="lessThan">
      <formula>-105575</formula>
    </cfRule>
  </conditionalFormatting>
  <conditionalFormatting sqref="BB157:BB158">
    <cfRule type="cellIs" dxfId="12995" priority="4049" operator="lessThan">
      <formula>0</formula>
    </cfRule>
    <cfRule type="cellIs" dxfId="12994" priority="4050" operator="lessThan">
      <formula>-105575</formula>
    </cfRule>
  </conditionalFormatting>
  <conditionalFormatting sqref="BB157:BB158">
    <cfRule type="cellIs" dxfId="12993" priority="4047" operator="lessThan">
      <formula>0</formula>
    </cfRule>
    <cfRule type="cellIs" dxfId="12992" priority="4048" operator="lessThan">
      <formula>-105575</formula>
    </cfRule>
  </conditionalFormatting>
  <conditionalFormatting sqref="BB157:BB158">
    <cfRule type="cellIs" dxfId="12991" priority="4045" operator="lessThan">
      <formula>0</formula>
    </cfRule>
    <cfRule type="cellIs" dxfId="12990" priority="4046" operator="lessThan">
      <formula>-105575</formula>
    </cfRule>
  </conditionalFormatting>
  <conditionalFormatting sqref="BB160:BB161">
    <cfRule type="cellIs" dxfId="12989" priority="4043" operator="lessThan">
      <formula>0</formula>
    </cfRule>
    <cfRule type="cellIs" dxfId="12988" priority="4044" operator="lessThan">
      <formula>-105575</formula>
    </cfRule>
  </conditionalFormatting>
  <conditionalFormatting sqref="BB160:BB161">
    <cfRule type="cellIs" dxfId="12987" priority="4041" operator="lessThan">
      <formula>0</formula>
    </cfRule>
    <cfRule type="cellIs" dxfId="12986" priority="4042" operator="lessThan">
      <formula>-105575</formula>
    </cfRule>
  </conditionalFormatting>
  <conditionalFormatting sqref="BB160:BB161">
    <cfRule type="cellIs" dxfId="12985" priority="4039" operator="lessThan">
      <formula>0</formula>
    </cfRule>
    <cfRule type="cellIs" dxfId="12984" priority="4040" operator="lessThan">
      <formula>-105575</formula>
    </cfRule>
  </conditionalFormatting>
  <conditionalFormatting sqref="BB164:BB167">
    <cfRule type="cellIs" dxfId="12983" priority="4037" operator="lessThan">
      <formula>0</formula>
    </cfRule>
    <cfRule type="cellIs" dxfId="12982" priority="4038" operator="lessThan">
      <formula>-105575</formula>
    </cfRule>
  </conditionalFormatting>
  <conditionalFormatting sqref="BB164:BB167">
    <cfRule type="cellIs" dxfId="12981" priority="4035" operator="lessThan">
      <formula>0</formula>
    </cfRule>
    <cfRule type="cellIs" dxfId="12980" priority="4036" operator="lessThan">
      <formula>-105575</formula>
    </cfRule>
  </conditionalFormatting>
  <conditionalFormatting sqref="BB164:BB167">
    <cfRule type="cellIs" dxfId="12979" priority="4033" operator="lessThan">
      <formula>0</formula>
    </cfRule>
    <cfRule type="cellIs" dxfId="12978" priority="4034" operator="lessThan">
      <formula>-105575</formula>
    </cfRule>
  </conditionalFormatting>
  <conditionalFormatting sqref="BB169:BB177">
    <cfRule type="cellIs" dxfId="12977" priority="4031" operator="lessThan">
      <formula>0</formula>
    </cfRule>
    <cfRule type="cellIs" dxfId="12976" priority="4032" operator="lessThan">
      <formula>-105575</formula>
    </cfRule>
  </conditionalFormatting>
  <conditionalFormatting sqref="BB169:BB177">
    <cfRule type="cellIs" dxfId="12975" priority="4029" operator="lessThan">
      <formula>0</formula>
    </cfRule>
    <cfRule type="cellIs" dxfId="12974" priority="4030" operator="lessThan">
      <formula>-105575</formula>
    </cfRule>
  </conditionalFormatting>
  <conditionalFormatting sqref="BB169:BB177">
    <cfRule type="cellIs" dxfId="12973" priority="4027" operator="lessThan">
      <formula>0</formula>
    </cfRule>
    <cfRule type="cellIs" dxfId="12972" priority="4028" operator="lessThan">
      <formula>-105575</formula>
    </cfRule>
  </conditionalFormatting>
  <conditionalFormatting sqref="BB179:BB180">
    <cfRule type="cellIs" dxfId="12971" priority="4025" operator="lessThan">
      <formula>0</formula>
    </cfRule>
    <cfRule type="cellIs" dxfId="12970" priority="4026" operator="lessThan">
      <formula>-105575</formula>
    </cfRule>
  </conditionalFormatting>
  <conditionalFormatting sqref="BB179:BB180">
    <cfRule type="cellIs" dxfId="12969" priority="4023" operator="lessThan">
      <formula>0</formula>
    </cfRule>
    <cfRule type="cellIs" dxfId="12968" priority="4024" operator="lessThan">
      <formula>-105575</formula>
    </cfRule>
  </conditionalFormatting>
  <conditionalFormatting sqref="BB179:BB180">
    <cfRule type="cellIs" dxfId="12967" priority="4021" operator="lessThan">
      <formula>0</formula>
    </cfRule>
    <cfRule type="cellIs" dxfId="12966" priority="4022" operator="lessThan">
      <formula>-105575</formula>
    </cfRule>
  </conditionalFormatting>
  <conditionalFormatting sqref="BB183:BB189">
    <cfRule type="cellIs" dxfId="12965" priority="4019" operator="lessThan">
      <formula>0</formula>
    </cfRule>
    <cfRule type="cellIs" dxfId="12964" priority="4020" operator="lessThan">
      <formula>-105575</formula>
    </cfRule>
  </conditionalFormatting>
  <conditionalFormatting sqref="BB183:BB189">
    <cfRule type="cellIs" dxfId="12963" priority="4017" operator="lessThan">
      <formula>0</formula>
    </cfRule>
    <cfRule type="cellIs" dxfId="12962" priority="4018" operator="lessThan">
      <formula>-105575</formula>
    </cfRule>
  </conditionalFormatting>
  <conditionalFormatting sqref="BB183:BB189">
    <cfRule type="cellIs" dxfId="12961" priority="4015" operator="lessThan">
      <formula>0</formula>
    </cfRule>
    <cfRule type="cellIs" dxfId="12960" priority="4016" operator="lessThan">
      <formula>-105575</formula>
    </cfRule>
  </conditionalFormatting>
  <conditionalFormatting sqref="BB191:BB192">
    <cfRule type="cellIs" dxfId="12959" priority="4013" operator="lessThan">
      <formula>0</formula>
    </cfRule>
    <cfRule type="cellIs" dxfId="12958" priority="4014" operator="lessThan">
      <formula>-105575</formula>
    </cfRule>
  </conditionalFormatting>
  <conditionalFormatting sqref="BB191:BB192">
    <cfRule type="cellIs" dxfId="12957" priority="4011" operator="lessThan">
      <formula>0</formula>
    </cfRule>
    <cfRule type="cellIs" dxfId="12956" priority="4012" operator="lessThan">
      <formula>-105575</formula>
    </cfRule>
  </conditionalFormatting>
  <conditionalFormatting sqref="BB191:BB192">
    <cfRule type="cellIs" dxfId="12955" priority="4009" operator="lessThan">
      <formula>0</formula>
    </cfRule>
    <cfRule type="cellIs" dxfId="12954" priority="4010" operator="lessThan">
      <formula>-105575</formula>
    </cfRule>
  </conditionalFormatting>
  <conditionalFormatting sqref="BB194:BB195">
    <cfRule type="cellIs" dxfId="12953" priority="4007" operator="lessThan">
      <formula>0</formula>
    </cfRule>
    <cfRule type="cellIs" dxfId="12952" priority="4008" operator="lessThan">
      <formula>-105575</formula>
    </cfRule>
  </conditionalFormatting>
  <conditionalFormatting sqref="BB194:BB195">
    <cfRule type="cellIs" dxfId="12951" priority="4005" operator="lessThan">
      <formula>0</formula>
    </cfRule>
    <cfRule type="cellIs" dxfId="12950" priority="4006" operator="lessThan">
      <formula>-105575</formula>
    </cfRule>
  </conditionalFormatting>
  <conditionalFormatting sqref="BB194:BB195">
    <cfRule type="cellIs" dxfId="12949" priority="4003" operator="lessThan">
      <formula>0</formula>
    </cfRule>
    <cfRule type="cellIs" dxfId="12948" priority="4004" operator="lessThan">
      <formula>-105575</formula>
    </cfRule>
  </conditionalFormatting>
  <conditionalFormatting sqref="BB199:BB202">
    <cfRule type="cellIs" dxfId="12947" priority="4001" operator="lessThan">
      <formula>0</formula>
    </cfRule>
    <cfRule type="cellIs" dxfId="12946" priority="4002" operator="lessThan">
      <formula>-105575</formula>
    </cfRule>
  </conditionalFormatting>
  <conditionalFormatting sqref="BB199:BB202">
    <cfRule type="cellIs" dxfId="12945" priority="3999" operator="lessThan">
      <formula>0</formula>
    </cfRule>
    <cfRule type="cellIs" dxfId="12944" priority="4000" operator="lessThan">
      <formula>-105575</formula>
    </cfRule>
  </conditionalFormatting>
  <conditionalFormatting sqref="BB199:BB202">
    <cfRule type="cellIs" dxfId="12943" priority="3997" operator="lessThan">
      <formula>0</formula>
    </cfRule>
    <cfRule type="cellIs" dxfId="12942" priority="3998" operator="lessThan">
      <formula>-105575</formula>
    </cfRule>
  </conditionalFormatting>
  <conditionalFormatting sqref="BB204:BB208">
    <cfRule type="cellIs" dxfId="12941" priority="3995" operator="lessThan">
      <formula>0</formula>
    </cfRule>
    <cfRule type="cellIs" dxfId="12940" priority="3996" operator="lessThan">
      <formula>-105575</formula>
    </cfRule>
  </conditionalFormatting>
  <conditionalFormatting sqref="BB204:BB208">
    <cfRule type="cellIs" dxfId="12939" priority="3993" operator="lessThan">
      <formula>0</formula>
    </cfRule>
    <cfRule type="cellIs" dxfId="12938" priority="3994" operator="lessThan">
      <formula>-105575</formula>
    </cfRule>
  </conditionalFormatting>
  <conditionalFormatting sqref="BB204:BB208">
    <cfRule type="cellIs" dxfId="12937" priority="3991" operator="lessThan">
      <formula>0</formula>
    </cfRule>
    <cfRule type="cellIs" dxfId="12936" priority="3992" operator="lessThan">
      <formula>-105575</formula>
    </cfRule>
  </conditionalFormatting>
  <conditionalFormatting sqref="BB210:BB211">
    <cfRule type="cellIs" dxfId="12935" priority="3989" operator="lessThan">
      <formula>0</formula>
    </cfRule>
    <cfRule type="cellIs" dxfId="12934" priority="3990" operator="lessThan">
      <formula>-105575</formula>
    </cfRule>
  </conditionalFormatting>
  <conditionalFormatting sqref="BB210:BB211">
    <cfRule type="cellIs" dxfId="12933" priority="3987" operator="lessThan">
      <formula>0</formula>
    </cfRule>
    <cfRule type="cellIs" dxfId="12932" priority="3988" operator="lessThan">
      <formula>-105575</formula>
    </cfRule>
  </conditionalFormatting>
  <conditionalFormatting sqref="BB210:BB211">
    <cfRule type="cellIs" dxfId="12931" priority="3985" operator="lessThan">
      <formula>0</formula>
    </cfRule>
    <cfRule type="cellIs" dxfId="12930" priority="3986" operator="lessThan">
      <formula>-105575</formula>
    </cfRule>
  </conditionalFormatting>
  <conditionalFormatting sqref="BB214:BB219">
    <cfRule type="cellIs" dxfId="12929" priority="3983" operator="lessThan">
      <formula>0</formula>
    </cfRule>
    <cfRule type="cellIs" dxfId="12928" priority="3984" operator="lessThan">
      <formula>-105575</formula>
    </cfRule>
  </conditionalFormatting>
  <conditionalFormatting sqref="BB214:BB219">
    <cfRule type="cellIs" dxfId="12927" priority="3981" operator="lessThan">
      <formula>0</formula>
    </cfRule>
    <cfRule type="cellIs" dxfId="12926" priority="3982" operator="lessThan">
      <formula>-105575</formula>
    </cfRule>
  </conditionalFormatting>
  <conditionalFormatting sqref="BB214:BB219">
    <cfRule type="cellIs" dxfId="12925" priority="3979" operator="lessThan">
      <formula>0</formula>
    </cfRule>
    <cfRule type="cellIs" dxfId="12924" priority="3980" operator="lessThan">
      <formula>-105575</formula>
    </cfRule>
  </conditionalFormatting>
  <conditionalFormatting sqref="BB222:BB224">
    <cfRule type="cellIs" dxfId="12923" priority="3977" operator="lessThan">
      <formula>0</formula>
    </cfRule>
    <cfRule type="cellIs" dxfId="12922" priority="3978" operator="lessThan">
      <formula>-105575</formula>
    </cfRule>
  </conditionalFormatting>
  <conditionalFormatting sqref="BB222:BB224">
    <cfRule type="cellIs" dxfId="12921" priority="3975" operator="lessThan">
      <formula>0</formula>
    </cfRule>
    <cfRule type="cellIs" dxfId="12920" priority="3976" operator="lessThan">
      <formula>-105575</formula>
    </cfRule>
  </conditionalFormatting>
  <conditionalFormatting sqref="BB222:BB224">
    <cfRule type="cellIs" dxfId="12919" priority="3973" operator="lessThan">
      <formula>0</formula>
    </cfRule>
    <cfRule type="cellIs" dxfId="12918" priority="3974" operator="lessThan">
      <formula>-105575</formula>
    </cfRule>
  </conditionalFormatting>
  <conditionalFormatting sqref="BB227:BB230">
    <cfRule type="cellIs" dxfId="12917" priority="3971" operator="lessThan">
      <formula>0</formula>
    </cfRule>
    <cfRule type="cellIs" dxfId="12916" priority="3972" operator="lessThan">
      <formula>-105575</formula>
    </cfRule>
  </conditionalFormatting>
  <conditionalFormatting sqref="BB227:BB230">
    <cfRule type="cellIs" dxfId="12915" priority="3969" operator="lessThan">
      <formula>0</formula>
    </cfRule>
    <cfRule type="cellIs" dxfId="12914" priority="3970" operator="lessThan">
      <formula>-105575</formula>
    </cfRule>
  </conditionalFormatting>
  <conditionalFormatting sqref="BB227:BB230">
    <cfRule type="cellIs" dxfId="12913" priority="3967" operator="lessThan">
      <formula>0</formula>
    </cfRule>
    <cfRule type="cellIs" dxfId="12912" priority="3968" operator="lessThan">
      <formula>-105575</formula>
    </cfRule>
  </conditionalFormatting>
  <conditionalFormatting sqref="BB246:BB249">
    <cfRule type="cellIs" dxfId="12911" priority="3965" operator="lessThan">
      <formula>0</formula>
    </cfRule>
    <cfRule type="cellIs" dxfId="12910" priority="3966" operator="lessThan">
      <formula>-105575</formula>
    </cfRule>
  </conditionalFormatting>
  <conditionalFormatting sqref="BB246:BB249">
    <cfRule type="cellIs" dxfId="12909" priority="3963" operator="lessThan">
      <formula>0</formula>
    </cfRule>
    <cfRule type="cellIs" dxfId="12908" priority="3964" operator="lessThan">
      <formula>-105575</formula>
    </cfRule>
  </conditionalFormatting>
  <conditionalFormatting sqref="BB246:BB249">
    <cfRule type="cellIs" dxfId="12907" priority="3961" operator="lessThan">
      <formula>0</formula>
    </cfRule>
    <cfRule type="cellIs" dxfId="12906" priority="3962" operator="lessThan">
      <formula>-105575</formula>
    </cfRule>
  </conditionalFormatting>
  <conditionalFormatting sqref="BB246:BB249">
    <cfRule type="cellIs" dxfId="12905" priority="3959" operator="lessThan">
      <formula>0</formula>
    </cfRule>
    <cfRule type="cellIs" dxfId="12904" priority="3960" operator="lessThan">
      <formula>-105575</formula>
    </cfRule>
  </conditionalFormatting>
  <conditionalFormatting sqref="BB246:BB249">
    <cfRule type="cellIs" dxfId="12903" priority="3957" operator="lessThan">
      <formula>0</formula>
    </cfRule>
    <cfRule type="cellIs" dxfId="12902" priority="3958" operator="lessThan">
      <formula>-105575</formula>
    </cfRule>
  </conditionalFormatting>
  <conditionalFormatting sqref="BB246:BB249">
    <cfRule type="cellIs" dxfId="12901" priority="3955" operator="lessThan">
      <formula>0</formula>
    </cfRule>
    <cfRule type="cellIs" dxfId="12900" priority="3956" operator="lessThan">
      <formula>-105575</formula>
    </cfRule>
  </conditionalFormatting>
  <conditionalFormatting sqref="BB246:BB249">
    <cfRule type="cellIs" dxfId="12899" priority="3953" operator="lessThan">
      <formula>0</formula>
    </cfRule>
    <cfRule type="cellIs" dxfId="12898" priority="3954" operator="lessThan">
      <formula>-105575</formula>
    </cfRule>
  </conditionalFormatting>
  <conditionalFormatting sqref="BB246:BB249">
    <cfRule type="cellIs" dxfId="12897" priority="3951" operator="lessThan">
      <formula>0</formula>
    </cfRule>
    <cfRule type="cellIs" dxfId="12896" priority="3952" operator="lessThan">
      <formula>-105575</formula>
    </cfRule>
  </conditionalFormatting>
  <conditionalFormatting sqref="BB246:BB249">
    <cfRule type="cellIs" dxfId="12895" priority="3949" operator="lessThan">
      <formula>0</formula>
    </cfRule>
    <cfRule type="cellIs" dxfId="12894" priority="3950" operator="lessThan">
      <formula>-105575</formula>
    </cfRule>
  </conditionalFormatting>
  <conditionalFormatting sqref="BB251:BB253">
    <cfRule type="cellIs" dxfId="12893" priority="3947" operator="lessThan">
      <formula>0</formula>
    </cfRule>
    <cfRule type="cellIs" dxfId="12892" priority="3948" operator="lessThan">
      <formula>-105575</formula>
    </cfRule>
  </conditionalFormatting>
  <conditionalFormatting sqref="BB251:BB253">
    <cfRule type="cellIs" dxfId="12891" priority="3945" operator="lessThan">
      <formula>0</formula>
    </cfRule>
    <cfRule type="cellIs" dxfId="12890" priority="3946" operator="lessThan">
      <formula>-105575</formula>
    </cfRule>
  </conditionalFormatting>
  <conditionalFormatting sqref="BB251:BB253">
    <cfRule type="cellIs" dxfId="12889" priority="3943" operator="lessThan">
      <formula>0</formula>
    </cfRule>
    <cfRule type="cellIs" dxfId="12888" priority="3944" operator="lessThan">
      <formula>-105575</formula>
    </cfRule>
  </conditionalFormatting>
  <conditionalFormatting sqref="BB251:BB253">
    <cfRule type="cellIs" dxfId="12887" priority="3941" operator="lessThan">
      <formula>0</formula>
    </cfRule>
    <cfRule type="cellIs" dxfId="12886" priority="3942" operator="lessThan">
      <formula>-105575</formula>
    </cfRule>
  </conditionalFormatting>
  <conditionalFormatting sqref="BB251:BB253">
    <cfRule type="cellIs" dxfId="12885" priority="3939" operator="lessThan">
      <formula>0</formula>
    </cfRule>
    <cfRule type="cellIs" dxfId="12884" priority="3940" operator="lessThan">
      <formula>-105575</formula>
    </cfRule>
  </conditionalFormatting>
  <conditionalFormatting sqref="BB251:BB253">
    <cfRule type="cellIs" dxfId="12883" priority="3937" operator="lessThan">
      <formula>0</formula>
    </cfRule>
    <cfRule type="cellIs" dxfId="12882" priority="3938" operator="lessThan">
      <formula>-105575</formula>
    </cfRule>
  </conditionalFormatting>
  <conditionalFormatting sqref="BB251:BB253">
    <cfRule type="cellIs" dxfId="12881" priority="3935" operator="lessThan">
      <formula>0</formula>
    </cfRule>
    <cfRule type="cellIs" dxfId="12880" priority="3936" operator="lessThan">
      <formula>-105575</formula>
    </cfRule>
  </conditionalFormatting>
  <conditionalFormatting sqref="BB251:BB253">
    <cfRule type="cellIs" dxfId="12879" priority="3933" operator="lessThan">
      <formula>0</formula>
    </cfRule>
    <cfRule type="cellIs" dxfId="12878" priority="3934" operator="lessThan">
      <formula>-105575</formula>
    </cfRule>
  </conditionalFormatting>
  <conditionalFormatting sqref="BB251:BB253">
    <cfRule type="cellIs" dxfId="12877" priority="3931" operator="lessThan">
      <formula>0</formula>
    </cfRule>
    <cfRule type="cellIs" dxfId="12876" priority="3932" operator="lessThan">
      <formula>-105575</formula>
    </cfRule>
  </conditionalFormatting>
  <conditionalFormatting sqref="BB255:BB257">
    <cfRule type="cellIs" dxfId="12875" priority="3929" operator="lessThan">
      <formula>0</formula>
    </cfRule>
    <cfRule type="cellIs" dxfId="12874" priority="3930" operator="lessThan">
      <formula>-105575</formula>
    </cfRule>
  </conditionalFormatting>
  <conditionalFormatting sqref="BB255:BB257">
    <cfRule type="cellIs" dxfId="12873" priority="3927" operator="lessThan">
      <formula>0</formula>
    </cfRule>
    <cfRule type="cellIs" dxfId="12872" priority="3928" operator="lessThan">
      <formula>-105575</formula>
    </cfRule>
  </conditionalFormatting>
  <conditionalFormatting sqref="BB255:BB257">
    <cfRule type="cellIs" dxfId="12871" priority="3925" operator="lessThan">
      <formula>0</formula>
    </cfRule>
    <cfRule type="cellIs" dxfId="12870" priority="3926" operator="lessThan">
      <formula>-105575</formula>
    </cfRule>
  </conditionalFormatting>
  <conditionalFormatting sqref="BB255:BB257">
    <cfRule type="cellIs" dxfId="12869" priority="3923" operator="lessThan">
      <formula>0</formula>
    </cfRule>
    <cfRule type="cellIs" dxfId="12868" priority="3924" operator="lessThan">
      <formula>-105575</formula>
    </cfRule>
  </conditionalFormatting>
  <conditionalFormatting sqref="BB255:BB257">
    <cfRule type="cellIs" dxfId="12867" priority="3921" operator="lessThan">
      <formula>0</formula>
    </cfRule>
    <cfRule type="cellIs" dxfId="12866" priority="3922" operator="lessThan">
      <formula>-105575</formula>
    </cfRule>
  </conditionalFormatting>
  <conditionalFormatting sqref="BB255:BB257">
    <cfRule type="cellIs" dxfId="12865" priority="3919" operator="lessThan">
      <formula>0</formula>
    </cfRule>
    <cfRule type="cellIs" dxfId="12864" priority="3920" operator="lessThan">
      <formula>-105575</formula>
    </cfRule>
  </conditionalFormatting>
  <conditionalFormatting sqref="BB255:BB257">
    <cfRule type="cellIs" dxfId="12863" priority="3917" operator="lessThan">
      <formula>0</formula>
    </cfRule>
    <cfRule type="cellIs" dxfId="12862" priority="3918" operator="lessThan">
      <formula>-105575</formula>
    </cfRule>
  </conditionalFormatting>
  <conditionalFormatting sqref="BB255:BB257">
    <cfRule type="cellIs" dxfId="12861" priority="3915" operator="lessThan">
      <formula>0</formula>
    </cfRule>
    <cfRule type="cellIs" dxfId="12860" priority="3916" operator="lessThan">
      <formula>-105575</formula>
    </cfRule>
  </conditionalFormatting>
  <conditionalFormatting sqref="BB255:BB257">
    <cfRule type="cellIs" dxfId="12859" priority="3913" operator="lessThan">
      <formula>0</formula>
    </cfRule>
    <cfRule type="cellIs" dxfId="12858" priority="3914" operator="lessThan">
      <formula>-105575</formula>
    </cfRule>
  </conditionalFormatting>
  <conditionalFormatting sqref="BB260:BB262">
    <cfRule type="cellIs" dxfId="12857" priority="3911" operator="lessThan">
      <formula>0</formula>
    </cfRule>
    <cfRule type="cellIs" dxfId="12856" priority="3912" operator="lessThan">
      <formula>-105575</formula>
    </cfRule>
  </conditionalFormatting>
  <conditionalFormatting sqref="BB260:BB262">
    <cfRule type="cellIs" dxfId="12855" priority="3909" operator="lessThan">
      <formula>0</formula>
    </cfRule>
    <cfRule type="cellIs" dxfId="12854" priority="3910" operator="lessThan">
      <formula>-105575</formula>
    </cfRule>
  </conditionalFormatting>
  <conditionalFormatting sqref="BB260:BB262">
    <cfRule type="cellIs" dxfId="12853" priority="3907" operator="lessThan">
      <formula>0</formula>
    </cfRule>
    <cfRule type="cellIs" dxfId="12852" priority="3908" operator="lessThan">
      <formula>-105575</formula>
    </cfRule>
  </conditionalFormatting>
  <conditionalFormatting sqref="BB260:BB262">
    <cfRule type="cellIs" dxfId="12851" priority="3905" operator="lessThan">
      <formula>0</formula>
    </cfRule>
    <cfRule type="cellIs" dxfId="12850" priority="3906" operator="lessThan">
      <formula>-105575</formula>
    </cfRule>
  </conditionalFormatting>
  <conditionalFormatting sqref="BB260:BB262">
    <cfRule type="cellIs" dxfId="12849" priority="3903" operator="lessThan">
      <formula>0</formula>
    </cfRule>
    <cfRule type="cellIs" dxfId="12848" priority="3904" operator="lessThan">
      <formula>-105575</formula>
    </cfRule>
  </conditionalFormatting>
  <conditionalFormatting sqref="BB260:BB262">
    <cfRule type="cellIs" dxfId="12847" priority="3901" operator="lessThan">
      <formula>0</formula>
    </cfRule>
    <cfRule type="cellIs" dxfId="12846" priority="3902" operator="lessThan">
      <formula>-105575</formula>
    </cfRule>
  </conditionalFormatting>
  <conditionalFormatting sqref="BB260:BB262">
    <cfRule type="cellIs" dxfId="12845" priority="3899" operator="lessThan">
      <formula>0</formula>
    </cfRule>
    <cfRule type="cellIs" dxfId="12844" priority="3900" operator="lessThan">
      <formula>-105575</formula>
    </cfRule>
  </conditionalFormatting>
  <conditionalFormatting sqref="BB260:BB262">
    <cfRule type="cellIs" dxfId="12843" priority="3897" operator="lessThan">
      <formula>0</formula>
    </cfRule>
    <cfRule type="cellIs" dxfId="12842" priority="3898" operator="lessThan">
      <formula>-105575</formula>
    </cfRule>
  </conditionalFormatting>
  <conditionalFormatting sqref="BB260:BB262">
    <cfRule type="cellIs" dxfId="12841" priority="3895" operator="lessThan">
      <formula>0</formula>
    </cfRule>
    <cfRule type="cellIs" dxfId="12840" priority="3896" operator="lessThan">
      <formula>-105575</formula>
    </cfRule>
  </conditionalFormatting>
  <conditionalFormatting sqref="BB264:BB267">
    <cfRule type="cellIs" dxfId="12839" priority="3893" operator="lessThan">
      <formula>0</formula>
    </cfRule>
    <cfRule type="cellIs" dxfId="12838" priority="3894" operator="lessThan">
      <formula>-105575</formula>
    </cfRule>
  </conditionalFormatting>
  <conditionalFormatting sqref="BB264:BB267">
    <cfRule type="cellIs" dxfId="12837" priority="3891" operator="lessThan">
      <formula>0</formula>
    </cfRule>
    <cfRule type="cellIs" dxfId="12836" priority="3892" operator="lessThan">
      <formula>-105575</formula>
    </cfRule>
  </conditionalFormatting>
  <conditionalFormatting sqref="BB264:BB267">
    <cfRule type="cellIs" dxfId="12835" priority="3889" operator="lessThan">
      <formula>0</formula>
    </cfRule>
    <cfRule type="cellIs" dxfId="12834" priority="3890" operator="lessThan">
      <formula>-105575</formula>
    </cfRule>
  </conditionalFormatting>
  <conditionalFormatting sqref="BB264:BB267">
    <cfRule type="cellIs" dxfId="12833" priority="3887" operator="lessThan">
      <formula>0</formula>
    </cfRule>
    <cfRule type="cellIs" dxfId="12832" priority="3888" operator="lessThan">
      <formula>-105575</formula>
    </cfRule>
  </conditionalFormatting>
  <conditionalFormatting sqref="BB264:BB267">
    <cfRule type="cellIs" dxfId="12831" priority="3885" operator="lessThan">
      <formula>0</formula>
    </cfRule>
    <cfRule type="cellIs" dxfId="12830" priority="3886" operator="lessThan">
      <formula>-105575</formula>
    </cfRule>
  </conditionalFormatting>
  <conditionalFormatting sqref="BB264:BB267">
    <cfRule type="cellIs" dxfId="12829" priority="3883" operator="lessThan">
      <formula>0</formula>
    </cfRule>
    <cfRule type="cellIs" dxfId="12828" priority="3884" operator="lessThan">
      <formula>-105575</formula>
    </cfRule>
  </conditionalFormatting>
  <conditionalFormatting sqref="BB264:BB267">
    <cfRule type="cellIs" dxfId="12827" priority="3881" operator="lessThan">
      <formula>0</formula>
    </cfRule>
    <cfRule type="cellIs" dxfId="12826" priority="3882" operator="lessThan">
      <formula>-105575</formula>
    </cfRule>
  </conditionalFormatting>
  <conditionalFormatting sqref="BB264:BB267">
    <cfRule type="cellIs" dxfId="12825" priority="3879" operator="lessThan">
      <formula>0</formula>
    </cfRule>
    <cfRule type="cellIs" dxfId="12824" priority="3880" operator="lessThan">
      <formula>-105575</formula>
    </cfRule>
  </conditionalFormatting>
  <conditionalFormatting sqref="BB264:BB267">
    <cfRule type="cellIs" dxfId="12823" priority="3877" operator="lessThan">
      <formula>0</formula>
    </cfRule>
    <cfRule type="cellIs" dxfId="12822" priority="3878" operator="lessThan">
      <formula>-105575</formula>
    </cfRule>
  </conditionalFormatting>
  <conditionalFormatting sqref="BB270:BB272">
    <cfRule type="cellIs" dxfId="12821" priority="3875" operator="lessThan">
      <formula>0</formula>
    </cfRule>
    <cfRule type="cellIs" dxfId="12820" priority="3876" operator="lessThan">
      <formula>-105575</formula>
    </cfRule>
  </conditionalFormatting>
  <conditionalFormatting sqref="BB270:BB272">
    <cfRule type="cellIs" dxfId="12819" priority="3873" operator="lessThan">
      <formula>0</formula>
    </cfRule>
    <cfRule type="cellIs" dxfId="12818" priority="3874" operator="lessThan">
      <formula>-105575</formula>
    </cfRule>
  </conditionalFormatting>
  <conditionalFormatting sqref="BB270:BB272">
    <cfRule type="cellIs" dxfId="12817" priority="3871" operator="lessThan">
      <formula>0</formula>
    </cfRule>
    <cfRule type="cellIs" dxfId="12816" priority="3872" operator="lessThan">
      <formula>-105575</formula>
    </cfRule>
  </conditionalFormatting>
  <conditionalFormatting sqref="BB270:BB272">
    <cfRule type="cellIs" dxfId="12815" priority="3869" operator="lessThan">
      <formula>0</formula>
    </cfRule>
    <cfRule type="cellIs" dxfId="12814" priority="3870" operator="lessThan">
      <formula>-105575</formula>
    </cfRule>
  </conditionalFormatting>
  <conditionalFormatting sqref="BB270:BB272">
    <cfRule type="cellIs" dxfId="12813" priority="3867" operator="lessThan">
      <formula>0</formula>
    </cfRule>
    <cfRule type="cellIs" dxfId="12812" priority="3868" operator="lessThan">
      <formula>-105575</formula>
    </cfRule>
  </conditionalFormatting>
  <conditionalFormatting sqref="BB270:BB272">
    <cfRule type="cellIs" dxfId="12811" priority="3865" operator="lessThan">
      <formula>0</formula>
    </cfRule>
    <cfRule type="cellIs" dxfId="12810" priority="3866" operator="lessThan">
      <formula>-105575</formula>
    </cfRule>
  </conditionalFormatting>
  <conditionalFormatting sqref="BB270:BB272">
    <cfRule type="cellIs" dxfId="12809" priority="3863" operator="lessThan">
      <formula>0</formula>
    </cfRule>
    <cfRule type="cellIs" dxfId="12808" priority="3864" operator="lessThan">
      <formula>-105575</formula>
    </cfRule>
  </conditionalFormatting>
  <conditionalFormatting sqref="BB270:BB272">
    <cfRule type="cellIs" dxfId="12807" priority="3861" operator="lessThan">
      <formula>0</formula>
    </cfRule>
    <cfRule type="cellIs" dxfId="12806" priority="3862" operator="lessThan">
      <formula>-105575</formula>
    </cfRule>
  </conditionalFormatting>
  <conditionalFormatting sqref="BB270:BB272">
    <cfRule type="cellIs" dxfId="12805" priority="3859" operator="lessThan">
      <formula>0</formula>
    </cfRule>
    <cfRule type="cellIs" dxfId="12804" priority="3860" operator="lessThan">
      <formula>-105575</formula>
    </cfRule>
  </conditionalFormatting>
  <conditionalFormatting sqref="BB274:BB275">
    <cfRule type="cellIs" dxfId="12803" priority="3857" operator="lessThan">
      <formula>0</formula>
    </cfRule>
    <cfRule type="cellIs" dxfId="12802" priority="3858" operator="lessThan">
      <formula>-105575</formula>
    </cfRule>
  </conditionalFormatting>
  <conditionalFormatting sqref="BB274:BB275">
    <cfRule type="cellIs" dxfId="12801" priority="3855" operator="lessThan">
      <formula>0</formula>
    </cfRule>
    <cfRule type="cellIs" dxfId="12800" priority="3856" operator="lessThan">
      <formula>-105575</formula>
    </cfRule>
  </conditionalFormatting>
  <conditionalFormatting sqref="BB274:BB275">
    <cfRule type="cellIs" dxfId="12799" priority="3853" operator="lessThan">
      <formula>0</formula>
    </cfRule>
    <cfRule type="cellIs" dxfId="12798" priority="3854" operator="lessThan">
      <formula>-105575</formula>
    </cfRule>
  </conditionalFormatting>
  <conditionalFormatting sqref="BB274:BB275">
    <cfRule type="cellIs" dxfId="12797" priority="3851" operator="lessThan">
      <formula>0</formula>
    </cfRule>
    <cfRule type="cellIs" dxfId="12796" priority="3852" operator="lessThan">
      <formula>-105575</formula>
    </cfRule>
  </conditionalFormatting>
  <conditionalFormatting sqref="BB274:BB275">
    <cfRule type="cellIs" dxfId="12795" priority="3849" operator="lessThan">
      <formula>0</formula>
    </cfRule>
    <cfRule type="cellIs" dxfId="12794" priority="3850" operator="lessThan">
      <formula>-105575</formula>
    </cfRule>
  </conditionalFormatting>
  <conditionalFormatting sqref="BB274:BB275">
    <cfRule type="cellIs" dxfId="12793" priority="3847" operator="lessThan">
      <formula>0</formula>
    </cfRule>
    <cfRule type="cellIs" dxfId="12792" priority="3848" operator="lessThan">
      <formula>-105575</formula>
    </cfRule>
  </conditionalFormatting>
  <conditionalFormatting sqref="BB274:BB275">
    <cfRule type="cellIs" dxfId="12791" priority="3845" operator="lessThan">
      <formula>0</formula>
    </cfRule>
    <cfRule type="cellIs" dxfId="12790" priority="3846" operator="lessThan">
      <formula>-105575</formula>
    </cfRule>
  </conditionalFormatting>
  <conditionalFormatting sqref="BB274:BB275">
    <cfRule type="cellIs" dxfId="12789" priority="3843" operator="lessThan">
      <formula>0</formula>
    </cfRule>
    <cfRule type="cellIs" dxfId="12788" priority="3844" operator="lessThan">
      <formula>-105575</formula>
    </cfRule>
  </conditionalFormatting>
  <conditionalFormatting sqref="BB274:BB275">
    <cfRule type="cellIs" dxfId="12787" priority="3841" operator="lessThan">
      <formula>0</formula>
    </cfRule>
    <cfRule type="cellIs" dxfId="12786" priority="3842" operator="lessThan">
      <formula>-105575</formula>
    </cfRule>
  </conditionalFormatting>
  <conditionalFormatting sqref="BB278:BB282">
    <cfRule type="cellIs" dxfId="12785" priority="3839" operator="lessThan">
      <formula>0</formula>
    </cfRule>
    <cfRule type="cellIs" dxfId="12784" priority="3840" operator="lessThan">
      <formula>-105575</formula>
    </cfRule>
  </conditionalFormatting>
  <conditionalFormatting sqref="BB278:BB282">
    <cfRule type="cellIs" dxfId="12783" priority="3837" operator="lessThan">
      <formula>0</formula>
    </cfRule>
    <cfRule type="cellIs" dxfId="12782" priority="3838" operator="lessThan">
      <formula>-105575</formula>
    </cfRule>
  </conditionalFormatting>
  <conditionalFormatting sqref="BB278:BB282">
    <cfRule type="cellIs" dxfId="12781" priority="3835" operator="lessThan">
      <formula>0</formula>
    </cfRule>
    <cfRule type="cellIs" dxfId="12780" priority="3836" operator="lessThan">
      <formula>-105575</formula>
    </cfRule>
  </conditionalFormatting>
  <conditionalFormatting sqref="BB278:BB282">
    <cfRule type="cellIs" dxfId="12779" priority="3833" operator="lessThan">
      <formula>0</formula>
    </cfRule>
    <cfRule type="cellIs" dxfId="12778" priority="3834" operator="lessThan">
      <formula>-105575</formula>
    </cfRule>
  </conditionalFormatting>
  <conditionalFormatting sqref="BB278:BB282">
    <cfRule type="cellIs" dxfId="12777" priority="3831" operator="lessThan">
      <formula>0</formula>
    </cfRule>
    <cfRule type="cellIs" dxfId="12776" priority="3832" operator="lessThan">
      <formula>-105575</formula>
    </cfRule>
  </conditionalFormatting>
  <conditionalFormatting sqref="BB278:BB282">
    <cfRule type="cellIs" dxfId="12775" priority="3829" operator="lessThan">
      <formula>0</formula>
    </cfRule>
    <cfRule type="cellIs" dxfId="12774" priority="3830" operator="lessThan">
      <formula>-105575</formula>
    </cfRule>
  </conditionalFormatting>
  <conditionalFormatting sqref="BB278:BB282">
    <cfRule type="cellIs" dxfId="12773" priority="3827" operator="lessThan">
      <formula>0</formula>
    </cfRule>
    <cfRule type="cellIs" dxfId="12772" priority="3828" operator="lessThan">
      <formula>-105575</formula>
    </cfRule>
  </conditionalFormatting>
  <conditionalFormatting sqref="BB278:BB282">
    <cfRule type="cellIs" dxfId="12771" priority="3825" operator="lessThan">
      <formula>0</formula>
    </cfRule>
    <cfRule type="cellIs" dxfId="12770" priority="3826" operator="lessThan">
      <formula>-105575</formula>
    </cfRule>
  </conditionalFormatting>
  <conditionalFormatting sqref="BB278:BB282">
    <cfRule type="cellIs" dxfId="12769" priority="3823" operator="lessThan">
      <formula>0</formula>
    </cfRule>
    <cfRule type="cellIs" dxfId="12768" priority="3824" operator="lessThan">
      <formula>-105575</formula>
    </cfRule>
  </conditionalFormatting>
  <conditionalFormatting sqref="BB285:BB288">
    <cfRule type="cellIs" dxfId="12767" priority="3821" operator="lessThan">
      <formula>0</formula>
    </cfRule>
    <cfRule type="cellIs" dxfId="12766" priority="3822" operator="lessThan">
      <formula>-105575</formula>
    </cfRule>
  </conditionalFormatting>
  <conditionalFormatting sqref="BB285:BB288">
    <cfRule type="cellIs" dxfId="12765" priority="3819" operator="lessThan">
      <formula>0</formula>
    </cfRule>
    <cfRule type="cellIs" dxfId="12764" priority="3820" operator="lessThan">
      <formula>-105575</formula>
    </cfRule>
  </conditionalFormatting>
  <conditionalFormatting sqref="BB285:BB288">
    <cfRule type="cellIs" dxfId="12763" priority="3817" operator="lessThan">
      <formula>0</formula>
    </cfRule>
    <cfRule type="cellIs" dxfId="12762" priority="3818" operator="lessThan">
      <formula>-105575</formula>
    </cfRule>
  </conditionalFormatting>
  <conditionalFormatting sqref="BB285:BB288">
    <cfRule type="cellIs" dxfId="12761" priority="3815" operator="lessThan">
      <formula>0</formula>
    </cfRule>
    <cfRule type="cellIs" dxfId="12760" priority="3816" operator="lessThan">
      <formula>-105575</formula>
    </cfRule>
  </conditionalFormatting>
  <conditionalFormatting sqref="BB285:BB288">
    <cfRule type="cellIs" dxfId="12759" priority="3813" operator="lessThan">
      <formula>0</formula>
    </cfRule>
    <cfRule type="cellIs" dxfId="12758" priority="3814" operator="lessThan">
      <formula>-105575</formula>
    </cfRule>
  </conditionalFormatting>
  <conditionalFormatting sqref="BB285:BB288">
    <cfRule type="cellIs" dxfId="12757" priority="3811" operator="lessThan">
      <formula>0</formula>
    </cfRule>
    <cfRule type="cellIs" dxfId="12756" priority="3812" operator="lessThan">
      <formula>-105575</formula>
    </cfRule>
  </conditionalFormatting>
  <conditionalFormatting sqref="BB285:BB288">
    <cfRule type="cellIs" dxfId="12755" priority="3809" operator="lessThan">
      <formula>0</formula>
    </cfRule>
    <cfRule type="cellIs" dxfId="12754" priority="3810" operator="lessThan">
      <formula>-105575</formula>
    </cfRule>
  </conditionalFormatting>
  <conditionalFormatting sqref="BB285:BB288">
    <cfRule type="cellIs" dxfId="12753" priority="3807" operator="lessThan">
      <formula>0</formula>
    </cfRule>
    <cfRule type="cellIs" dxfId="12752" priority="3808" operator="lessThan">
      <formula>-105575</formula>
    </cfRule>
  </conditionalFormatting>
  <conditionalFormatting sqref="BB285:BB288">
    <cfRule type="cellIs" dxfId="12751" priority="3805" operator="lessThan">
      <formula>0</formula>
    </cfRule>
    <cfRule type="cellIs" dxfId="12750" priority="3806" operator="lessThan">
      <formula>-105575</formula>
    </cfRule>
  </conditionalFormatting>
  <conditionalFormatting sqref="BB203 BB220:BB221 BB235:BB243 BB231:BB233 BB212:BB213 BB225:BB226">
    <cfRule type="cellIs" dxfId="12749" priority="3803" operator="lessThan">
      <formula>0</formula>
    </cfRule>
    <cfRule type="cellIs" dxfId="12748" priority="3804" operator="lessThan">
      <formula>-105575</formula>
    </cfRule>
  </conditionalFormatting>
  <conditionalFormatting sqref="BB220 BB212:BB213 BB235:BB238 BB240:BB243 BB225:BB226 BB231:BB233">
    <cfRule type="cellIs" dxfId="12747" priority="3801" operator="lessThan">
      <formula>0</formula>
    </cfRule>
    <cfRule type="cellIs" dxfId="12746" priority="3802" operator="lessThan">
      <formula>-105575</formula>
    </cfRule>
  </conditionalFormatting>
  <conditionalFormatting sqref="BB220:BB221 BB243 BB226 BB231:BB236 BB238:BB241 BB203 BB213">
    <cfRule type="cellIs" dxfId="12745" priority="3799" operator="lessThan">
      <formula>0</formula>
    </cfRule>
    <cfRule type="cellIs" dxfId="12744" priority="3800" operator="lessThan">
      <formula>-105575</formula>
    </cfRule>
  </conditionalFormatting>
  <conditionalFormatting sqref="BB235:BB243 BB231:BB233 BB220 BB212:BB213 BB225:BB226">
    <cfRule type="cellIs" dxfId="12743" priority="3797" operator="lessThan">
      <formula>0</formula>
    </cfRule>
    <cfRule type="cellIs" dxfId="12742" priority="3798" operator="lessThan">
      <formula>-105575</formula>
    </cfRule>
  </conditionalFormatting>
  <conditionalFormatting sqref="BB220:BB221 BB237:BB243 BB203 BB231:BB235 BB212:BB213 BB225:BB226">
    <cfRule type="cellIs" dxfId="12741" priority="3795" operator="lessThan">
      <formula>0</formula>
    </cfRule>
    <cfRule type="cellIs" dxfId="12740" priority="3796" operator="lessThan">
      <formula>-105575</formula>
    </cfRule>
  </conditionalFormatting>
  <conditionalFormatting sqref="BB220:BB221 BB237:BB240 BB242:BB243 BB225:BB226 BB231:BB235">
    <cfRule type="cellIs" dxfId="12739" priority="3793" operator="lessThan">
      <formula>0</formula>
    </cfRule>
    <cfRule type="cellIs" dxfId="12738" priority="3794" operator="lessThan">
      <formula>-105575</formula>
    </cfRule>
  </conditionalFormatting>
  <conditionalFormatting sqref="BB212 BB231 BB233:BB238 BB240:BB243 BB225">
    <cfRule type="cellIs" dxfId="12737" priority="3791" operator="lessThan">
      <formula>0</formula>
    </cfRule>
    <cfRule type="cellIs" dxfId="12736" priority="3792" operator="lessThan">
      <formula>-105575</formula>
    </cfRule>
  </conditionalFormatting>
  <conditionalFormatting sqref="BB237:BB243 BB231:BB235 BB220:BB221 BB225:BB226">
    <cfRule type="cellIs" dxfId="12735" priority="3789" operator="lessThan">
      <formula>0</formula>
    </cfRule>
    <cfRule type="cellIs" dxfId="12734" priority="3790" operator="lessThan">
      <formula>-105575</formula>
    </cfRule>
  </conditionalFormatting>
  <conditionalFormatting sqref="BB233:BB237 BB231 BB239:BB243">
    <cfRule type="cellIs" dxfId="12733" priority="3787" operator="lessThan">
      <formula>0</formula>
    </cfRule>
    <cfRule type="cellIs" dxfId="12732" priority="3788" operator="lessThan">
      <formula>-105575</formula>
    </cfRule>
  </conditionalFormatting>
  <conditionalFormatting sqref="BB233:BB237 BB231 BB239:BB243">
    <cfRule type="cellIs" dxfId="12731" priority="3785" operator="lessThan">
      <formula>0</formula>
    </cfRule>
    <cfRule type="cellIs" dxfId="12730" priority="3786" operator="lessThan">
      <formula>-105575</formula>
    </cfRule>
  </conditionalFormatting>
  <conditionalFormatting sqref="BB119:BB128 BB106:BB117 BB101:BB104 BB80:BB98">
    <cfRule type="cellIs" dxfId="12729" priority="3783" operator="lessThan">
      <formula>0</formula>
    </cfRule>
    <cfRule type="cellIs" dxfId="12728" priority="3784" operator="lessThan">
      <formula>-105575</formula>
    </cfRule>
  </conditionalFormatting>
  <conditionalFormatting sqref="BB130 BB132 BB134">
    <cfRule type="cellIs" dxfId="12727" priority="3781" operator="lessThan">
      <formula>0</formula>
    </cfRule>
    <cfRule type="cellIs" dxfId="12726" priority="3782" operator="lessThan">
      <formula>-105575</formula>
    </cfRule>
  </conditionalFormatting>
  <conditionalFormatting sqref="BB130 BB132 BB134">
    <cfRule type="cellIs" dxfId="12725" priority="3779" operator="lessThan">
      <formula>0</formula>
    </cfRule>
    <cfRule type="cellIs" dxfId="12724" priority="3780" operator="lessThan">
      <formula>-105575</formula>
    </cfRule>
  </conditionalFormatting>
  <conditionalFormatting sqref="BB129 BB131 BB133 BB135">
    <cfRule type="cellIs" dxfId="12723" priority="3777" operator="lessThan">
      <formula>0</formula>
    </cfRule>
    <cfRule type="cellIs" dxfId="12722" priority="3778" operator="lessThan">
      <formula>-105575</formula>
    </cfRule>
  </conditionalFormatting>
  <conditionalFormatting sqref="BB140 BB145 BB142:BB143 BB137:BB138">
    <cfRule type="cellIs" dxfId="12721" priority="3775" operator="lessThan">
      <formula>0</formula>
    </cfRule>
    <cfRule type="cellIs" dxfId="12720" priority="3776" operator="lessThan">
      <formula>-105575</formula>
    </cfRule>
  </conditionalFormatting>
  <conditionalFormatting sqref="BB149">
    <cfRule type="cellIs" dxfId="12719" priority="3773" operator="lessThan">
      <formula>0</formula>
    </cfRule>
    <cfRule type="cellIs" dxfId="12718" priority="3774" operator="lessThan">
      <formula>-105575</formula>
    </cfRule>
  </conditionalFormatting>
  <conditionalFormatting sqref="BB129:BB138 BB140:BB149">
    <cfRule type="cellIs" dxfId="12717" priority="3771" operator="lessThan">
      <formula>0</formula>
    </cfRule>
    <cfRule type="cellIs" dxfId="12716" priority="3772" operator="lessThan">
      <formula>-105575</formula>
    </cfRule>
  </conditionalFormatting>
  <conditionalFormatting sqref="BB94:BB98 BB86:BB87 BB89:BB91 BB141:BB149 BB124:BB133 BB107:BB110 BB112:BB117 BB119:BB122 BB135:BB138 BB101:BB104 BB80:BB84">
    <cfRule type="cellIs" dxfId="12715" priority="3769" operator="lessThan">
      <formula>0</formula>
    </cfRule>
    <cfRule type="cellIs" dxfId="12714" priority="3770" operator="lessThan">
      <formula>-105575</formula>
    </cfRule>
  </conditionalFormatting>
  <conditionalFormatting sqref="BB129 BB131 BB133 BB135">
    <cfRule type="cellIs" dxfId="12713" priority="3767" operator="lessThan">
      <formula>0</formula>
    </cfRule>
    <cfRule type="cellIs" dxfId="12712" priority="3768" operator="lessThan">
      <formula>-105575</formula>
    </cfRule>
  </conditionalFormatting>
  <conditionalFormatting sqref="BB146 BB144 BB141">
    <cfRule type="cellIs" dxfId="12711" priority="3765" operator="lessThan">
      <formula>0</formula>
    </cfRule>
    <cfRule type="cellIs" dxfId="12710" priority="3766" operator="lessThan">
      <formula>-105575</formula>
    </cfRule>
  </conditionalFormatting>
  <conditionalFormatting sqref="BB146 BB144 BB141">
    <cfRule type="cellIs" dxfId="12709" priority="3763" operator="lessThan">
      <formula>0</formula>
    </cfRule>
    <cfRule type="cellIs" dxfId="12708" priority="3764" operator="lessThan">
      <formula>-105575</formula>
    </cfRule>
  </conditionalFormatting>
  <conditionalFormatting sqref="BB140 BB145 BB142:BB143 BB137:BB138">
    <cfRule type="cellIs" dxfId="12707" priority="3761" operator="lessThan">
      <formula>0</formula>
    </cfRule>
    <cfRule type="cellIs" dxfId="12706" priority="3762" operator="lessThan">
      <formula>-105575</formula>
    </cfRule>
  </conditionalFormatting>
  <conditionalFormatting sqref="BB149">
    <cfRule type="cellIs" dxfId="12705" priority="3759" operator="lessThan">
      <formula>0</formula>
    </cfRule>
    <cfRule type="cellIs" dxfId="12704" priority="3760" operator="lessThan">
      <formula>-105575</formula>
    </cfRule>
  </conditionalFormatting>
  <conditionalFormatting sqref="BB94:BB98 BB86:BB87 BB89:BB91 BB141:BB149 BB124:BB133 BB107:BB110 BB112:BB117 BB119:BB122 BB135:BB138 BB101:BB104 BB80:BB84">
    <cfRule type="cellIs" dxfId="12703" priority="3757" operator="lessThan">
      <formula>0</formula>
    </cfRule>
    <cfRule type="cellIs" dxfId="12702"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2701" priority="3755" operator="lessThan">
      <formula>0</formula>
    </cfRule>
    <cfRule type="cellIs" dxfId="12700" priority="3756" operator="lessThan">
      <formula>-105575</formula>
    </cfRule>
  </conditionalFormatting>
  <conditionalFormatting sqref="BB41">
    <cfRule type="cellIs" dxfId="12699" priority="3753" operator="lessThan">
      <formula>0</formula>
    </cfRule>
    <cfRule type="cellIs" dxfId="12698" priority="3754" operator="lessThan">
      <formula>-105575</formula>
    </cfRule>
  </conditionalFormatting>
  <conditionalFormatting sqref="BB152:BB155">
    <cfRule type="cellIs" dxfId="12697" priority="3751" operator="lessThan">
      <formula>0</formula>
    </cfRule>
    <cfRule type="cellIs" dxfId="12696" priority="3752" operator="lessThan">
      <formula>-105575</formula>
    </cfRule>
  </conditionalFormatting>
  <conditionalFormatting sqref="BB152:BB155">
    <cfRule type="cellIs" dxfId="12695" priority="3749" operator="lessThan">
      <formula>0</formula>
    </cfRule>
    <cfRule type="cellIs" dxfId="12694" priority="3750" operator="lessThan">
      <formula>-105575</formula>
    </cfRule>
  </conditionalFormatting>
  <conditionalFormatting sqref="BB152:BB155">
    <cfRule type="cellIs" dxfId="12693" priority="3747" operator="lessThan">
      <formula>0</formula>
    </cfRule>
    <cfRule type="cellIs" dxfId="12692" priority="3748" operator="lessThan">
      <formula>-105575</formula>
    </cfRule>
  </conditionalFormatting>
  <conditionalFormatting sqref="BB157:BB158">
    <cfRule type="cellIs" dxfId="12691" priority="3745" operator="lessThan">
      <formula>0</formula>
    </cfRule>
    <cfRule type="cellIs" dxfId="12690" priority="3746" operator="lessThan">
      <formula>-105575</formula>
    </cfRule>
  </conditionalFormatting>
  <conditionalFormatting sqref="BB157:BB158">
    <cfRule type="cellIs" dxfId="12689" priority="3743" operator="lessThan">
      <formula>0</formula>
    </cfRule>
    <cfRule type="cellIs" dxfId="12688" priority="3744" operator="lessThan">
      <formula>-105575</formula>
    </cfRule>
  </conditionalFormatting>
  <conditionalFormatting sqref="BB157:BB158">
    <cfRule type="cellIs" dxfId="12687" priority="3741" operator="lessThan">
      <formula>0</formula>
    </cfRule>
    <cfRule type="cellIs" dxfId="12686" priority="3742" operator="lessThan">
      <formula>-105575</formula>
    </cfRule>
  </conditionalFormatting>
  <conditionalFormatting sqref="BB160:BB161">
    <cfRule type="cellIs" dxfId="12685" priority="3739" operator="lessThan">
      <formula>0</formula>
    </cfRule>
    <cfRule type="cellIs" dxfId="12684" priority="3740" operator="lessThan">
      <formula>-105575</formula>
    </cfRule>
  </conditionalFormatting>
  <conditionalFormatting sqref="BB160:BB161">
    <cfRule type="cellIs" dxfId="12683" priority="3737" operator="lessThan">
      <formula>0</formula>
    </cfRule>
    <cfRule type="cellIs" dxfId="12682" priority="3738" operator="lessThan">
      <formula>-105575</formula>
    </cfRule>
  </conditionalFormatting>
  <conditionalFormatting sqref="BB160:BB161">
    <cfRule type="cellIs" dxfId="12681" priority="3735" operator="lessThan">
      <formula>0</formula>
    </cfRule>
    <cfRule type="cellIs" dxfId="12680" priority="3736" operator="lessThan">
      <formula>-105575</formula>
    </cfRule>
  </conditionalFormatting>
  <conditionalFormatting sqref="BB164:BB167">
    <cfRule type="cellIs" dxfId="12679" priority="3733" operator="lessThan">
      <formula>0</formula>
    </cfRule>
    <cfRule type="cellIs" dxfId="12678" priority="3734" operator="lessThan">
      <formula>-105575</formula>
    </cfRule>
  </conditionalFormatting>
  <conditionalFormatting sqref="BB164:BB167">
    <cfRule type="cellIs" dxfId="12677" priority="3731" operator="lessThan">
      <formula>0</formula>
    </cfRule>
    <cfRule type="cellIs" dxfId="12676" priority="3732" operator="lessThan">
      <formula>-105575</formula>
    </cfRule>
  </conditionalFormatting>
  <conditionalFormatting sqref="BB164:BB167">
    <cfRule type="cellIs" dxfId="12675" priority="3729" operator="lessThan">
      <formula>0</formula>
    </cfRule>
    <cfRule type="cellIs" dxfId="12674" priority="3730" operator="lessThan">
      <formula>-105575</formula>
    </cfRule>
  </conditionalFormatting>
  <conditionalFormatting sqref="BB169:BB177">
    <cfRule type="cellIs" dxfId="12673" priority="3727" operator="lessThan">
      <formula>0</formula>
    </cfRule>
    <cfRule type="cellIs" dxfId="12672" priority="3728" operator="lessThan">
      <formula>-105575</formula>
    </cfRule>
  </conditionalFormatting>
  <conditionalFormatting sqref="BB169:BB177">
    <cfRule type="cellIs" dxfId="12671" priority="3725" operator="lessThan">
      <formula>0</formula>
    </cfRule>
    <cfRule type="cellIs" dxfId="12670" priority="3726" operator="lessThan">
      <formula>-105575</formula>
    </cfRule>
  </conditionalFormatting>
  <conditionalFormatting sqref="BB169:BB177">
    <cfRule type="cellIs" dxfId="12669" priority="3723" operator="lessThan">
      <formula>0</formula>
    </cfRule>
    <cfRule type="cellIs" dxfId="12668" priority="3724" operator="lessThan">
      <formula>-105575</formula>
    </cfRule>
  </conditionalFormatting>
  <conditionalFormatting sqref="BB179:BB180">
    <cfRule type="cellIs" dxfId="12667" priority="3721" operator="lessThan">
      <formula>0</formula>
    </cfRule>
    <cfRule type="cellIs" dxfId="12666" priority="3722" operator="lessThan">
      <formula>-105575</formula>
    </cfRule>
  </conditionalFormatting>
  <conditionalFormatting sqref="BB179:BB180">
    <cfRule type="cellIs" dxfId="12665" priority="3719" operator="lessThan">
      <formula>0</formula>
    </cfRule>
    <cfRule type="cellIs" dxfId="12664" priority="3720" operator="lessThan">
      <formula>-105575</formula>
    </cfRule>
  </conditionalFormatting>
  <conditionalFormatting sqref="BB179:BB180">
    <cfRule type="cellIs" dxfId="12663" priority="3717" operator="lessThan">
      <formula>0</formula>
    </cfRule>
    <cfRule type="cellIs" dxfId="12662" priority="3718" operator="lessThan">
      <formula>-105575</formula>
    </cfRule>
  </conditionalFormatting>
  <conditionalFormatting sqref="BB183:BB189">
    <cfRule type="cellIs" dxfId="12661" priority="3715" operator="lessThan">
      <formula>0</formula>
    </cfRule>
    <cfRule type="cellIs" dxfId="12660" priority="3716" operator="lessThan">
      <formula>-105575</formula>
    </cfRule>
  </conditionalFormatting>
  <conditionalFormatting sqref="BB183:BB189">
    <cfRule type="cellIs" dxfId="12659" priority="3713" operator="lessThan">
      <formula>0</formula>
    </cfRule>
    <cfRule type="cellIs" dxfId="12658" priority="3714" operator="lessThan">
      <formula>-105575</formula>
    </cfRule>
  </conditionalFormatting>
  <conditionalFormatting sqref="BB183:BB189">
    <cfRule type="cellIs" dxfId="12657" priority="3711" operator="lessThan">
      <formula>0</formula>
    </cfRule>
    <cfRule type="cellIs" dxfId="12656" priority="3712" operator="lessThan">
      <formula>-105575</formula>
    </cfRule>
  </conditionalFormatting>
  <conditionalFormatting sqref="BB191:BB192">
    <cfRule type="cellIs" dxfId="12655" priority="3709" operator="lessThan">
      <formula>0</formula>
    </cfRule>
    <cfRule type="cellIs" dxfId="12654" priority="3710" operator="lessThan">
      <formula>-105575</formula>
    </cfRule>
  </conditionalFormatting>
  <conditionalFormatting sqref="BB191:BB192">
    <cfRule type="cellIs" dxfId="12653" priority="3707" operator="lessThan">
      <formula>0</formula>
    </cfRule>
    <cfRule type="cellIs" dxfId="12652" priority="3708" operator="lessThan">
      <formula>-105575</formula>
    </cfRule>
  </conditionalFormatting>
  <conditionalFormatting sqref="BB191:BB192">
    <cfRule type="cellIs" dxfId="12651" priority="3705" operator="lessThan">
      <formula>0</formula>
    </cfRule>
    <cfRule type="cellIs" dxfId="12650" priority="3706" operator="lessThan">
      <formula>-105575</formula>
    </cfRule>
  </conditionalFormatting>
  <conditionalFormatting sqref="BB194:BB195">
    <cfRule type="cellIs" dxfId="12649" priority="3703" operator="lessThan">
      <formula>0</formula>
    </cfRule>
    <cfRule type="cellIs" dxfId="12648" priority="3704" operator="lessThan">
      <formula>-105575</formula>
    </cfRule>
  </conditionalFormatting>
  <conditionalFormatting sqref="BB194:BB195">
    <cfRule type="cellIs" dxfId="12647" priority="3701" operator="lessThan">
      <formula>0</formula>
    </cfRule>
    <cfRule type="cellIs" dxfId="12646" priority="3702" operator="lessThan">
      <formula>-105575</formula>
    </cfRule>
  </conditionalFormatting>
  <conditionalFormatting sqref="BB194:BB195">
    <cfRule type="cellIs" dxfId="12645" priority="3699" operator="lessThan">
      <formula>0</formula>
    </cfRule>
    <cfRule type="cellIs" dxfId="12644" priority="3700" operator="lessThan">
      <formula>-105575</formula>
    </cfRule>
  </conditionalFormatting>
  <conditionalFormatting sqref="BB199:BB202">
    <cfRule type="cellIs" dxfId="12643" priority="3697" operator="lessThan">
      <formula>0</formula>
    </cfRule>
    <cfRule type="cellIs" dxfId="12642" priority="3698" operator="lessThan">
      <formula>-105575</formula>
    </cfRule>
  </conditionalFormatting>
  <conditionalFormatting sqref="BB199:BB202">
    <cfRule type="cellIs" dxfId="12641" priority="3695" operator="lessThan">
      <formula>0</formula>
    </cfRule>
    <cfRule type="cellIs" dxfId="12640" priority="3696" operator="lessThan">
      <formula>-105575</formula>
    </cfRule>
  </conditionalFormatting>
  <conditionalFormatting sqref="BB199:BB202">
    <cfRule type="cellIs" dxfId="12639" priority="3693" operator="lessThan">
      <formula>0</formula>
    </cfRule>
    <cfRule type="cellIs" dxfId="12638" priority="3694" operator="lessThan">
      <formula>-105575</formula>
    </cfRule>
  </conditionalFormatting>
  <conditionalFormatting sqref="BB204:BB208">
    <cfRule type="cellIs" dxfId="12637" priority="3691" operator="lessThan">
      <formula>0</formula>
    </cfRule>
    <cfRule type="cellIs" dxfId="12636" priority="3692" operator="lessThan">
      <formula>-105575</formula>
    </cfRule>
  </conditionalFormatting>
  <conditionalFormatting sqref="BB204:BB208">
    <cfRule type="cellIs" dxfId="12635" priority="3689" operator="lessThan">
      <formula>0</formula>
    </cfRule>
    <cfRule type="cellIs" dxfId="12634" priority="3690" operator="lessThan">
      <formula>-105575</formula>
    </cfRule>
  </conditionalFormatting>
  <conditionalFormatting sqref="BB204:BB208">
    <cfRule type="cellIs" dxfId="12633" priority="3687" operator="lessThan">
      <formula>0</formula>
    </cfRule>
    <cfRule type="cellIs" dxfId="12632" priority="3688" operator="lessThan">
      <formula>-105575</formula>
    </cfRule>
  </conditionalFormatting>
  <conditionalFormatting sqref="BB210:BB211">
    <cfRule type="cellIs" dxfId="12631" priority="3685" operator="lessThan">
      <formula>0</formula>
    </cfRule>
    <cfRule type="cellIs" dxfId="12630" priority="3686" operator="lessThan">
      <formula>-105575</formula>
    </cfRule>
  </conditionalFormatting>
  <conditionalFormatting sqref="BB210:BB211">
    <cfRule type="cellIs" dxfId="12629" priority="3683" operator="lessThan">
      <formula>0</formula>
    </cfRule>
    <cfRule type="cellIs" dxfId="12628" priority="3684" operator="lessThan">
      <formula>-105575</formula>
    </cfRule>
  </conditionalFormatting>
  <conditionalFormatting sqref="BB210:BB211">
    <cfRule type="cellIs" dxfId="12627" priority="3681" operator="lessThan">
      <formula>0</formula>
    </cfRule>
    <cfRule type="cellIs" dxfId="12626" priority="3682" operator="lessThan">
      <formula>-105575</formula>
    </cfRule>
  </conditionalFormatting>
  <conditionalFormatting sqref="BB214:BB219">
    <cfRule type="cellIs" dxfId="12625" priority="3679" operator="lessThan">
      <formula>0</formula>
    </cfRule>
    <cfRule type="cellIs" dxfId="12624" priority="3680" operator="lessThan">
      <formula>-105575</formula>
    </cfRule>
  </conditionalFormatting>
  <conditionalFormatting sqref="BB214:BB219">
    <cfRule type="cellIs" dxfId="12623" priority="3677" operator="lessThan">
      <formula>0</formula>
    </cfRule>
    <cfRule type="cellIs" dxfId="12622" priority="3678" operator="lessThan">
      <formula>-105575</formula>
    </cfRule>
  </conditionalFormatting>
  <conditionalFormatting sqref="BB214:BB219">
    <cfRule type="cellIs" dxfId="12621" priority="3675" operator="lessThan">
      <formula>0</formula>
    </cfRule>
    <cfRule type="cellIs" dxfId="12620" priority="3676" operator="lessThan">
      <formula>-105575</formula>
    </cfRule>
  </conditionalFormatting>
  <conditionalFormatting sqref="BB222:BB224">
    <cfRule type="cellIs" dxfId="12619" priority="3673" operator="lessThan">
      <formula>0</formula>
    </cfRule>
    <cfRule type="cellIs" dxfId="12618" priority="3674" operator="lessThan">
      <formula>-105575</formula>
    </cfRule>
  </conditionalFormatting>
  <conditionalFormatting sqref="BB222:BB224">
    <cfRule type="cellIs" dxfId="12617" priority="3671" operator="lessThan">
      <formula>0</formula>
    </cfRule>
    <cfRule type="cellIs" dxfId="12616" priority="3672" operator="lessThan">
      <formula>-105575</formula>
    </cfRule>
  </conditionalFormatting>
  <conditionalFormatting sqref="BB222:BB224">
    <cfRule type="cellIs" dxfId="12615" priority="3669" operator="lessThan">
      <formula>0</formula>
    </cfRule>
    <cfRule type="cellIs" dxfId="12614" priority="3670" operator="lessThan">
      <formula>-105575</formula>
    </cfRule>
  </conditionalFormatting>
  <conditionalFormatting sqref="BB227:BB230">
    <cfRule type="cellIs" dxfId="12613" priority="3667" operator="lessThan">
      <formula>0</formula>
    </cfRule>
    <cfRule type="cellIs" dxfId="12612" priority="3668" operator="lessThan">
      <formula>-105575</formula>
    </cfRule>
  </conditionalFormatting>
  <conditionalFormatting sqref="BB227:BB230">
    <cfRule type="cellIs" dxfId="12611" priority="3665" operator="lessThan">
      <formula>0</formula>
    </cfRule>
    <cfRule type="cellIs" dxfId="12610" priority="3666" operator="lessThan">
      <formula>-105575</formula>
    </cfRule>
  </conditionalFormatting>
  <conditionalFormatting sqref="BB227:BB230">
    <cfRule type="cellIs" dxfId="12609" priority="3663" operator="lessThan">
      <formula>0</formula>
    </cfRule>
    <cfRule type="cellIs" dxfId="12608" priority="3664" operator="lessThan">
      <formula>-105575</formula>
    </cfRule>
  </conditionalFormatting>
  <conditionalFormatting sqref="BB203 BB220:BB221 BB235:BB243 BB231:BB233 BB212:BB213 BB225:BB226">
    <cfRule type="cellIs" dxfId="12607" priority="3661" operator="lessThan">
      <formula>0</formula>
    </cfRule>
    <cfRule type="cellIs" dxfId="12606" priority="3662" operator="lessThan">
      <formula>-105575</formula>
    </cfRule>
  </conditionalFormatting>
  <conditionalFormatting sqref="BB220 BB212:BB213 BB235:BB238 BB240:BB243 BB225:BB226 BB231:BB233">
    <cfRule type="cellIs" dxfId="12605" priority="3659" operator="lessThan">
      <formula>0</formula>
    </cfRule>
    <cfRule type="cellIs" dxfId="12604" priority="3660" operator="lessThan">
      <formula>-105575</formula>
    </cfRule>
  </conditionalFormatting>
  <conditionalFormatting sqref="BB220:BB221 BB243 BB226 BB231:BB236 BB238:BB241 BB203 BB213">
    <cfRule type="cellIs" dxfId="12603" priority="3657" operator="lessThan">
      <formula>0</formula>
    </cfRule>
    <cfRule type="cellIs" dxfId="12602" priority="3658" operator="lessThan">
      <formula>-105575</formula>
    </cfRule>
  </conditionalFormatting>
  <conditionalFormatting sqref="BB235:BB243 BB231:BB233 BB220 BB212:BB213 BB225:BB226">
    <cfRule type="cellIs" dxfId="12601" priority="3655" operator="lessThan">
      <formula>0</formula>
    </cfRule>
    <cfRule type="cellIs" dxfId="12600" priority="3656" operator="lessThan">
      <formula>-105575</formula>
    </cfRule>
  </conditionalFormatting>
  <conditionalFormatting sqref="BB220:BB221 BB237:BB243 BB203 BB231:BB235 BB212:BB213 BB225:BB226">
    <cfRule type="cellIs" dxfId="12599" priority="3653" operator="lessThan">
      <formula>0</formula>
    </cfRule>
    <cfRule type="cellIs" dxfId="12598" priority="3654" operator="lessThan">
      <formula>-105575</formula>
    </cfRule>
  </conditionalFormatting>
  <conditionalFormatting sqref="BB220:BB221 BB237:BB240 BB242:BB243 BB225:BB226 BB231:BB235">
    <cfRule type="cellIs" dxfId="12597" priority="3651" operator="lessThan">
      <formula>0</formula>
    </cfRule>
    <cfRule type="cellIs" dxfId="12596" priority="3652" operator="lessThan">
      <formula>-105575</formula>
    </cfRule>
  </conditionalFormatting>
  <conditionalFormatting sqref="BB212 BB231 BB233:BB238 BB240:BB243 BB225">
    <cfRule type="cellIs" dxfId="12595" priority="3649" operator="lessThan">
      <formula>0</formula>
    </cfRule>
    <cfRule type="cellIs" dxfId="12594" priority="3650" operator="lessThan">
      <formula>-105575</formula>
    </cfRule>
  </conditionalFormatting>
  <conditionalFormatting sqref="BB237:BB243 BB231:BB235 BB220:BB221 BB225:BB226">
    <cfRule type="cellIs" dxfId="12593" priority="3647" operator="lessThan">
      <formula>0</formula>
    </cfRule>
    <cfRule type="cellIs" dxfId="12592" priority="3648" operator="lessThan">
      <formula>-105575</formula>
    </cfRule>
  </conditionalFormatting>
  <conditionalFormatting sqref="BB233:BB237 BB231 BB239:BB243">
    <cfRule type="cellIs" dxfId="12591" priority="3645" operator="lessThan">
      <formula>0</formula>
    </cfRule>
    <cfRule type="cellIs" dxfId="12590" priority="3646" operator="lessThan">
      <formula>-105575</formula>
    </cfRule>
  </conditionalFormatting>
  <conditionalFormatting sqref="BB233:BB237 BB231 BB239:BB243">
    <cfRule type="cellIs" dxfId="12589" priority="3643" operator="lessThan">
      <formula>0</formula>
    </cfRule>
    <cfRule type="cellIs" dxfId="12588" priority="3644" operator="lessThan">
      <formula>-105575</formula>
    </cfRule>
  </conditionalFormatting>
  <conditionalFormatting sqref="BB119:BB128 BB106:BB117 BB101:BB104 BB80:BB98">
    <cfRule type="cellIs" dxfId="12587" priority="3641" operator="lessThan">
      <formula>0</formula>
    </cfRule>
    <cfRule type="cellIs" dxfId="12586" priority="3642" operator="lessThan">
      <formula>-105575</formula>
    </cfRule>
  </conditionalFormatting>
  <conditionalFormatting sqref="BB130 BB132 BB134">
    <cfRule type="cellIs" dxfId="12585" priority="3639" operator="lessThan">
      <formula>0</formula>
    </cfRule>
    <cfRule type="cellIs" dxfId="12584" priority="3640" operator="lessThan">
      <formula>-105575</formula>
    </cfRule>
  </conditionalFormatting>
  <conditionalFormatting sqref="BB130 BB132 BB134">
    <cfRule type="cellIs" dxfId="12583" priority="3637" operator="lessThan">
      <formula>0</formula>
    </cfRule>
    <cfRule type="cellIs" dxfId="12582" priority="3638" operator="lessThan">
      <formula>-105575</formula>
    </cfRule>
  </conditionalFormatting>
  <conditionalFormatting sqref="BB129 BB131 BB133 BB135">
    <cfRule type="cellIs" dxfId="12581" priority="3635" operator="lessThan">
      <formula>0</formula>
    </cfRule>
    <cfRule type="cellIs" dxfId="12580" priority="3636" operator="lessThan">
      <formula>-105575</formula>
    </cfRule>
  </conditionalFormatting>
  <conditionalFormatting sqref="BB140 BB145 BB142:BB143 BB137:BB138">
    <cfRule type="cellIs" dxfId="12579" priority="3633" operator="lessThan">
      <formula>0</formula>
    </cfRule>
    <cfRule type="cellIs" dxfId="12578" priority="3634" operator="lessThan">
      <formula>-105575</formula>
    </cfRule>
  </conditionalFormatting>
  <conditionalFormatting sqref="BB149">
    <cfRule type="cellIs" dxfId="12577" priority="3631" operator="lessThan">
      <formula>0</formula>
    </cfRule>
    <cfRule type="cellIs" dxfId="12576" priority="3632" operator="lessThan">
      <formula>-105575</formula>
    </cfRule>
  </conditionalFormatting>
  <conditionalFormatting sqref="BB129:BB138 BB140:BB149">
    <cfRule type="cellIs" dxfId="12575" priority="3629" operator="lessThan">
      <formula>0</formula>
    </cfRule>
    <cfRule type="cellIs" dxfId="12574" priority="3630" operator="lessThan">
      <formula>-105575</formula>
    </cfRule>
  </conditionalFormatting>
  <conditionalFormatting sqref="BB94:BB98 BB86:BB87 BB89:BB91 BB141:BB149 BB124:BB133 BB107:BB110 BB112:BB117 BB119:BB122 BB135:BB138 BB101:BB104 BB80:BB84">
    <cfRule type="cellIs" dxfId="12573" priority="3627" operator="lessThan">
      <formula>0</formula>
    </cfRule>
    <cfRule type="cellIs" dxfId="12572" priority="3628" operator="lessThan">
      <formula>-105575</formula>
    </cfRule>
  </conditionalFormatting>
  <conditionalFormatting sqref="BB129 BB131 BB133 BB135">
    <cfRule type="cellIs" dxfId="12571" priority="3625" operator="lessThan">
      <formula>0</formula>
    </cfRule>
    <cfRule type="cellIs" dxfId="12570" priority="3626" operator="lessThan">
      <formula>-105575</formula>
    </cfRule>
  </conditionalFormatting>
  <conditionalFormatting sqref="BB146 BB144 BB141">
    <cfRule type="cellIs" dxfId="12569" priority="3623" operator="lessThan">
      <formula>0</formula>
    </cfRule>
    <cfRule type="cellIs" dxfId="12568" priority="3624" operator="lessThan">
      <formula>-105575</formula>
    </cfRule>
  </conditionalFormatting>
  <conditionalFormatting sqref="BB146 BB144 BB141">
    <cfRule type="cellIs" dxfId="12567" priority="3621" operator="lessThan">
      <formula>0</formula>
    </cfRule>
    <cfRule type="cellIs" dxfId="12566" priority="3622" operator="lessThan">
      <formula>-105575</formula>
    </cfRule>
  </conditionalFormatting>
  <conditionalFormatting sqref="BB140 BB145 BB142:BB143 BB137:BB138">
    <cfRule type="cellIs" dxfId="12565" priority="3619" operator="lessThan">
      <formula>0</formula>
    </cfRule>
    <cfRule type="cellIs" dxfId="12564" priority="3620" operator="lessThan">
      <formula>-105575</formula>
    </cfRule>
  </conditionalFormatting>
  <conditionalFormatting sqref="BB149">
    <cfRule type="cellIs" dxfId="12563" priority="3617" operator="lessThan">
      <formula>0</formula>
    </cfRule>
    <cfRule type="cellIs" dxfId="12562" priority="3618" operator="lessThan">
      <formula>-105575</formula>
    </cfRule>
  </conditionalFormatting>
  <conditionalFormatting sqref="BB94:BB98 BB86:BB87 BB89:BB91 BB141:BB149 BB124:BB133 BB107:BB110 BB112:BB117 BB119:BB122 BB135:BB138 BB101:BB104 BB80:BB84">
    <cfRule type="cellIs" dxfId="12561" priority="3615" operator="lessThan">
      <formula>0</formula>
    </cfRule>
    <cfRule type="cellIs" dxfId="12560"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2559" priority="3613" operator="lessThan">
      <formula>0</formula>
    </cfRule>
    <cfRule type="cellIs" dxfId="12558" priority="3614" operator="lessThan">
      <formula>-105575</formula>
    </cfRule>
  </conditionalFormatting>
  <conditionalFormatting sqref="BB41">
    <cfRule type="cellIs" dxfId="12557" priority="3611" operator="lessThan">
      <formula>0</formula>
    </cfRule>
    <cfRule type="cellIs" dxfId="12556" priority="3612" operator="lessThan">
      <formula>-105575</formula>
    </cfRule>
  </conditionalFormatting>
  <conditionalFormatting sqref="BB152:BB155">
    <cfRule type="cellIs" dxfId="12555" priority="3609" operator="lessThan">
      <formula>0</formula>
    </cfRule>
    <cfRule type="cellIs" dxfId="12554" priority="3610" operator="lessThan">
      <formula>-105575</formula>
    </cfRule>
  </conditionalFormatting>
  <conditionalFormatting sqref="BB152:BB155">
    <cfRule type="cellIs" dxfId="12553" priority="3607" operator="lessThan">
      <formula>0</formula>
    </cfRule>
    <cfRule type="cellIs" dxfId="12552" priority="3608" operator="lessThan">
      <formula>-105575</formula>
    </cfRule>
  </conditionalFormatting>
  <conditionalFormatting sqref="BB152:BB155">
    <cfRule type="cellIs" dxfId="12551" priority="3605" operator="lessThan">
      <formula>0</formula>
    </cfRule>
    <cfRule type="cellIs" dxfId="12550" priority="3606" operator="lessThan">
      <formula>-105575</formula>
    </cfRule>
  </conditionalFormatting>
  <conditionalFormatting sqref="BB157:BB158">
    <cfRule type="cellIs" dxfId="12549" priority="3603" operator="lessThan">
      <formula>0</formula>
    </cfRule>
    <cfRule type="cellIs" dxfId="12548" priority="3604" operator="lessThan">
      <formula>-105575</formula>
    </cfRule>
  </conditionalFormatting>
  <conditionalFormatting sqref="BB157:BB158">
    <cfRule type="cellIs" dxfId="12547" priority="3601" operator="lessThan">
      <formula>0</formula>
    </cfRule>
    <cfRule type="cellIs" dxfId="12546" priority="3602" operator="lessThan">
      <formula>-105575</formula>
    </cfRule>
  </conditionalFormatting>
  <conditionalFormatting sqref="BB157:BB158">
    <cfRule type="cellIs" dxfId="12545" priority="3599" operator="lessThan">
      <formula>0</formula>
    </cfRule>
    <cfRule type="cellIs" dxfId="12544" priority="3600" operator="lessThan">
      <formula>-105575</formula>
    </cfRule>
  </conditionalFormatting>
  <conditionalFormatting sqref="BB160:BB161">
    <cfRule type="cellIs" dxfId="12543" priority="3597" operator="lessThan">
      <formula>0</formula>
    </cfRule>
    <cfRule type="cellIs" dxfId="12542" priority="3598" operator="lessThan">
      <formula>-105575</formula>
    </cfRule>
  </conditionalFormatting>
  <conditionalFormatting sqref="BB160:BB161">
    <cfRule type="cellIs" dxfId="12541" priority="3595" operator="lessThan">
      <formula>0</formula>
    </cfRule>
    <cfRule type="cellIs" dxfId="12540" priority="3596" operator="lessThan">
      <formula>-105575</formula>
    </cfRule>
  </conditionalFormatting>
  <conditionalFormatting sqref="BB160:BB161">
    <cfRule type="cellIs" dxfId="12539" priority="3593" operator="lessThan">
      <formula>0</formula>
    </cfRule>
    <cfRule type="cellIs" dxfId="12538" priority="3594" operator="lessThan">
      <formula>-105575</formula>
    </cfRule>
  </conditionalFormatting>
  <conditionalFormatting sqref="BB164:BB167">
    <cfRule type="cellIs" dxfId="12537" priority="3591" operator="lessThan">
      <formula>0</formula>
    </cfRule>
    <cfRule type="cellIs" dxfId="12536" priority="3592" operator="lessThan">
      <formula>-105575</formula>
    </cfRule>
  </conditionalFormatting>
  <conditionalFormatting sqref="BB164:BB167">
    <cfRule type="cellIs" dxfId="12535" priority="3589" operator="lessThan">
      <formula>0</formula>
    </cfRule>
    <cfRule type="cellIs" dxfId="12534" priority="3590" operator="lessThan">
      <formula>-105575</formula>
    </cfRule>
  </conditionalFormatting>
  <conditionalFormatting sqref="BB164:BB167">
    <cfRule type="cellIs" dxfId="12533" priority="3587" operator="lessThan">
      <formula>0</formula>
    </cfRule>
    <cfRule type="cellIs" dxfId="12532" priority="3588" operator="lessThan">
      <formula>-105575</formula>
    </cfRule>
  </conditionalFormatting>
  <conditionalFormatting sqref="BB169:BB177">
    <cfRule type="cellIs" dxfId="12531" priority="3585" operator="lessThan">
      <formula>0</formula>
    </cfRule>
    <cfRule type="cellIs" dxfId="12530" priority="3586" operator="lessThan">
      <formula>-105575</formula>
    </cfRule>
  </conditionalFormatting>
  <conditionalFormatting sqref="BB169:BB177">
    <cfRule type="cellIs" dxfId="12529" priority="3583" operator="lessThan">
      <formula>0</formula>
    </cfRule>
    <cfRule type="cellIs" dxfId="12528" priority="3584" operator="lessThan">
      <formula>-105575</formula>
    </cfRule>
  </conditionalFormatting>
  <conditionalFormatting sqref="BB169:BB177">
    <cfRule type="cellIs" dxfId="12527" priority="3581" operator="lessThan">
      <formula>0</formula>
    </cfRule>
    <cfRule type="cellIs" dxfId="12526" priority="3582" operator="lessThan">
      <formula>-105575</formula>
    </cfRule>
  </conditionalFormatting>
  <conditionalFormatting sqref="BB179:BB180">
    <cfRule type="cellIs" dxfId="12525" priority="3579" operator="lessThan">
      <formula>0</formula>
    </cfRule>
    <cfRule type="cellIs" dxfId="12524" priority="3580" operator="lessThan">
      <formula>-105575</formula>
    </cfRule>
  </conditionalFormatting>
  <conditionalFormatting sqref="BB179:BB180">
    <cfRule type="cellIs" dxfId="12523" priority="3577" operator="lessThan">
      <formula>0</formula>
    </cfRule>
    <cfRule type="cellIs" dxfId="12522" priority="3578" operator="lessThan">
      <formula>-105575</formula>
    </cfRule>
  </conditionalFormatting>
  <conditionalFormatting sqref="BB179:BB180">
    <cfRule type="cellIs" dxfId="12521" priority="3575" operator="lessThan">
      <formula>0</formula>
    </cfRule>
    <cfRule type="cellIs" dxfId="12520" priority="3576" operator="lessThan">
      <formula>-105575</formula>
    </cfRule>
  </conditionalFormatting>
  <conditionalFormatting sqref="BB183:BB189">
    <cfRule type="cellIs" dxfId="12519" priority="3573" operator="lessThan">
      <formula>0</formula>
    </cfRule>
    <cfRule type="cellIs" dxfId="12518" priority="3574" operator="lessThan">
      <formula>-105575</formula>
    </cfRule>
  </conditionalFormatting>
  <conditionalFormatting sqref="BB183:BB189">
    <cfRule type="cellIs" dxfId="12517" priority="3571" operator="lessThan">
      <formula>0</formula>
    </cfRule>
    <cfRule type="cellIs" dxfId="12516" priority="3572" operator="lessThan">
      <formula>-105575</formula>
    </cfRule>
  </conditionalFormatting>
  <conditionalFormatting sqref="BB183:BB189">
    <cfRule type="cellIs" dxfId="12515" priority="3569" operator="lessThan">
      <formula>0</formula>
    </cfRule>
    <cfRule type="cellIs" dxfId="12514" priority="3570" operator="lessThan">
      <formula>-105575</formula>
    </cfRule>
  </conditionalFormatting>
  <conditionalFormatting sqref="BB191:BB192">
    <cfRule type="cellIs" dxfId="12513" priority="3567" operator="lessThan">
      <formula>0</formula>
    </cfRule>
    <cfRule type="cellIs" dxfId="12512" priority="3568" operator="lessThan">
      <formula>-105575</formula>
    </cfRule>
  </conditionalFormatting>
  <conditionalFormatting sqref="BB191:BB192">
    <cfRule type="cellIs" dxfId="12511" priority="3565" operator="lessThan">
      <formula>0</formula>
    </cfRule>
    <cfRule type="cellIs" dxfId="12510" priority="3566" operator="lessThan">
      <formula>-105575</formula>
    </cfRule>
  </conditionalFormatting>
  <conditionalFormatting sqref="BB191:BB192">
    <cfRule type="cellIs" dxfId="12509" priority="3563" operator="lessThan">
      <formula>0</formula>
    </cfRule>
    <cfRule type="cellIs" dxfId="12508" priority="3564" operator="lessThan">
      <formula>-105575</formula>
    </cfRule>
  </conditionalFormatting>
  <conditionalFormatting sqref="BB194:BB195">
    <cfRule type="cellIs" dxfId="12507" priority="3561" operator="lessThan">
      <formula>0</formula>
    </cfRule>
    <cfRule type="cellIs" dxfId="12506" priority="3562" operator="lessThan">
      <formula>-105575</formula>
    </cfRule>
  </conditionalFormatting>
  <conditionalFormatting sqref="BB194:BB195">
    <cfRule type="cellIs" dxfId="12505" priority="3559" operator="lessThan">
      <formula>0</formula>
    </cfRule>
    <cfRule type="cellIs" dxfId="12504" priority="3560" operator="lessThan">
      <formula>-105575</formula>
    </cfRule>
  </conditionalFormatting>
  <conditionalFormatting sqref="BB194:BB195">
    <cfRule type="cellIs" dxfId="12503" priority="3557" operator="lessThan">
      <formula>0</formula>
    </cfRule>
    <cfRule type="cellIs" dxfId="12502" priority="3558" operator="lessThan">
      <formula>-105575</formula>
    </cfRule>
  </conditionalFormatting>
  <conditionalFormatting sqref="BB199:BB202">
    <cfRule type="cellIs" dxfId="12501" priority="3555" operator="lessThan">
      <formula>0</formula>
    </cfRule>
    <cfRule type="cellIs" dxfId="12500" priority="3556" operator="lessThan">
      <formula>-105575</formula>
    </cfRule>
  </conditionalFormatting>
  <conditionalFormatting sqref="BB199:BB202">
    <cfRule type="cellIs" dxfId="12499" priority="3553" operator="lessThan">
      <formula>0</formula>
    </cfRule>
    <cfRule type="cellIs" dxfId="12498" priority="3554" operator="lessThan">
      <formula>-105575</formula>
    </cfRule>
  </conditionalFormatting>
  <conditionalFormatting sqref="BB199:BB202">
    <cfRule type="cellIs" dxfId="12497" priority="3551" operator="lessThan">
      <formula>0</formula>
    </cfRule>
    <cfRule type="cellIs" dxfId="12496" priority="3552" operator="lessThan">
      <formula>-105575</formula>
    </cfRule>
  </conditionalFormatting>
  <conditionalFormatting sqref="BB204:BB208">
    <cfRule type="cellIs" dxfId="12495" priority="3549" operator="lessThan">
      <formula>0</formula>
    </cfRule>
    <cfRule type="cellIs" dxfId="12494" priority="3550" operator="lessThan">
      <formula>-105575</formula>
    </cfRule>
  </conditionalFormatting>
  <conditionalFormatting sqref="BB204:BB208">
    <cfRule type="cellIs" dxfId="12493" priority="3547" operator="lessThan">
      <formula>0</formula>
    </cfRule>
    <cfRule type="cellIs" dxfId="12492" priority="3548" operator="lessThan">
      <formula>-105575</formula>
    </cfRule>
  </conditionalFormatting>
  <conditionalFormatting sqref="BB204:BB208">
    <cfRule type="cellIs" dxfId="12491" priority="3545" operator="lessThan">
      <formula>0</formula>
    </cfRule>
    <cfRule type="cellIs" dxfId="12490" priority="3546" operator="lessThan">
      <formula>-105575</formula>
    </cfRule>
  </conditionalFormatting>
  <conditionalFormatting sqref="BB210:BB211">
    <cfRule type="cellIs" dxfId="12489" priority="3543" operator="lessThan">
      <formula>0</formula>
    </cfRule>
    <cfRule type="cellIs" dxfId="12488" priority="3544" operator="lessThan">
      <formula>-105575</formula>
    </cfRule>
  </conditionalFormatting>
  <conditionalFormatting sqref="BB210:BB211">
    <cfRule type="cellIs" dxfId="12487" priority="3541" operator="lessThan">
      <formula>0</formula>
    </cfRule>
    <cfRule type="cellIs" dxfId="12486" priority="3542" operator="lessThan">
      <formula>-105575</formula>
    </cfRule>
  </conditionalFormatting>
  <conditionalFormatting sqref="BB210:BB211">
    <cfRule type="cellIs" dxfId="12485" priority="3539" operator="lessThan">
      <formula>0</formula>
    </cfRule>
    <cfRule type="cellIs" dxfId="12484" priority="3540" operator="lessThan">
      <formula>-105575</formula>
    </cfRule>
  </conditionalFormatting>
  <conditionalFormatting sqref="BB214:BB219">
    <cfRule type="cellIs" dxfId="12483" priority="3537" operator="lessThan">
      <formula>0</formula>
    </cfRule>
    <cfRule type="cellIs" dxfId="12482" priority="3538" operator="lessThan">
      <formula>-105575</formula>
    </cfRule>
  </conditionalFormatting>
  <conditionalFormatting sqref="BB214:BB219">
    <cfRule type="cellIs" dxfId="12481" priority="3535" operator="lessThan">
      <formula>0</formula>
    </cfRule>
    <cfRule type="cellIs" dxfId="12480" priority="3536" operator="lessThan">
      <formula>-105575</formula>
    </cfRule>
  </conditionalFormatting>
  <conditionalFormatting sqref="BB214:BB219">
    <cfRule type="cellIs" dxfId="12479" priority="3533" operator="lessThan">
      <formula>0</formula>
    </cfRule>
    <cfRule type="cellIs" dxfId="12478" priority="3534" operator="lessThan">
      <formula>-105575</formula>
    </cfRule>
  </conditionalFormatting>
  <conditionalFormatting sqref="BB222:BB224">
    <cfRule type="cellIs" dxfId="12477" priority="3531" operator="lessThan">
      <formula>0</formula>
    </cfRule>
    <cfRule type="cellIs" dxfId="12476" priority="3532" operator="lessThan">
      <formula>-105575</formula>
    </cfRule>
  </conditionalFormatting>
  <conditionalFormatting sqref="BB222:BB224">
    <cfRule type="cellIs" dxfId="12475" priority="3529" operator="lessThan">
      <formula>0</formula>
    </cfRule>
    <cfRule type="cellIs" dxfId="12474" priority="3530" operator="lessThan">
      <formula>-105575</formula>
    </cfRule>
  </conditionalFormatting>
  <conditionalFormatting sqref="BB222:BB224">
    <cfRule type="cellIs" dxfId="12473" priority="3527" operator="lessThan">
      <formula>0</formula>
    </cfRule>
    <cfRule type="cellIs" dxfId="12472" priority="3528" operator="lessThan">
      <formula>-105575</formula>
    </cfRule>
  </conditionalFormatting>
  <conditionalFormatting sqref="BB227:BB230">
    <cfRule type="cellIs" dxfId="12471" priority="3525" operator="lessThan">
      <formula>0</formula>
    </cfRule>
    <cfRule type="cellIs" dxfId="12470" priority="3526" operator="lessThan">
      <formula>-105575</formula>
    </cfRule>
  </conditionalFormatting>
  <conditionalFormatting sqref="BB227:BB230">
    <cfRule type="cellIs" dxfId="12469" priority="3523" operator="lessThan">
      <formula>0</formula>
    </cfRule>
    <cfRule type="cellIs" dxfId="12468" priority="3524" operator="lessThan">
      <formula>-105575</formula>
    </cfRule>
  </conditionalFormatting>
  <conditionalFormatting sqref="BB227:BB230">
    <cfRule type="cellIs" dxfId="12467" priority="3521" operator="lessThan">
      <formula>0</formula>
    </cfRule>
    <cfRule type="cellIs" dxfId="12466" priority="3522" operator="lessThan">
      <formula>-105575</formula>
    </cfRule>
  </conditionalFormatting>
  <conditionalFormatting sqref="BB246:BB249">
    <cfRule type="cellIs" dxfId="12465" priority="3519" operator="lessThan">
      <formula>0</formula>
    </cfRule>
    <cfRule type="cellIs" dxfId="12464" priority="3520" operator="lessThan">
      <formula>-105575</formula>
    </cfRule>
  </conditionalFormatting>
  <conditionalFormatting sqref="BB246:BB249">
    <cfRule type="cellIs" dxfId="12463" priority="3517" operator="lessThan">
      <formula>0</formula>
    </cfRule>
    <cfRule type="cellIs" dxfId="12462" priority="3518" operator="lessThan">
      <formula>-105575</formula>
    </cfRule>
  </conditionalFormatting>
  <conditionalFormatting sqref="BB246:BB249">
    <cfRule type="cellIs" dxfId="12461" priority="3515" operator="lessThan">
      <formula>0</formula>
    </cfRule>
    <cfRule type="cellIs" dxfId="12460" priority="3516" operator="lessThan">
      <formula>-105575</formula>
    </cfRule>
  </conditionalFormatting>
  <conditionalFormatting sqref="BB246:BB249">
    <cfRule type="cellIs" dxfId="12459" priority="3513" operator="lessThan">
      <formula>0</formula>
    </cfRule>
    <cfRule type="cellIs" dxfId="12458" priority="3514" operator="lessThan">
      <formula>-105575</formula>
    </cfRule>
  </conditionalFormatting>
  <conditionalFormatting sqref="BB246:BB249">
    <cfRule type="cellIs" dxfId="12457" priority="3511" operator="lessThan">
      <formula>0</formula>
    </cfRule>
    <cfRule type="cellIs" dxfId="12456" priority="3512" operator="lessThan">
      <formula>-105575</formula>
    </cfRule>
  </conditionalFormatting>
  <conditionalFormatting sqref="BB246:BB249">
    <cfRule type="cellIs" dxfId="12455" priority="3509" operator="lessThan">
      <formula>0</formula>
    </cfRule>
    <cfRule type="cellIs" dxfId="12454" priority="3510" operator="lessThan">
      <formula>-105575</formula>
    </cfRule>
  </conditionalFormatting>
  <conditionalFormatting sqref="BB246:BB249">
    <cfRule type="cellIs" dxfId="12453" priority="3507" operator="lessThan">
      <formula>0</formula>
    </cfRule>
    <cfRule type="cellIs" dxfId="12452" priority="3508" operator="lessThan">
      <formula>-105575</formula>
    </cfRule>
  </conditionalFormatting>
  <conditionalFormatting sqref="BB246:BB249">
    <cfRule type="cellIs" dxfId="12451" priority="3505" operator="lessThan">
      <formula>0</formula>
    </cfRule>
    <cfRule type="cellIs" dxfId="12450" priority="3506" operator="lessThan">
      <formula>-105575</formula>
    </cfRule>
  </conditionalFormatting>
  <conditionalFormatting sqref="BB246:BB249">
    <cfRule type="cellIs" dxfId="12449" priority="3503" operator="lessThan">
      <formula>0</formula>
    </cfRule>
    <cfRule type="cellIs" dxfId="12448" priority="3504" operator="lessThan">
      <formula>-105575</formula>
    </cfRule>
  </conditionalFormatting>
  <conditionalFormatting sqref="BB251:BB253">
    <cfRule type="cellIs" dxfId="12447" priority="3501" operator="lessThan">
      <formula>0</formula>
    </cfRule>
    <cfRule type="cellIs" dxfId="12446" priority="3502" operator="lessThan">
      <formula>-105575</formula>
    </cfRule>
  </conditionalFormatting>
  <conditionalFormatting sqref="BB251:BB253">
    <cfRule type="cellIs" dxfId="12445" priority="3499" operator="lessThan">
      <formula>0</formula>
    </cfRule>
    <cfRule type="cellIs" dxfId="12444" priority="3500" operator="lessThan">
      <formula>-105575</formula>
    </cfRule>
  </conditionalFormatting>
  <conditionalFormatting sqref="BB251:BB253">
    <cfRule type="cellIs" dxfId="12443" priority="3497" operator="lessThan">
      <formula>0</formula>
    </cfRule>
    <cfRule type="cellIs" dxfId="12442" priority="3498" operator="lessThan">
      <formula>-105575</formula>
    </cfRule>
  </conditionalFormatting>
  <conditionalFormatting sqref="BB251:BB253">
    <cfRule type="cellIs" dxfId="12441" priority="3495" operator="lessThan">
      <formula>0</formula>
    </cfRule>
    <cfRule type="cellIs" dxfId="12440" priority="3496" operator="lessThan">
      <formula>-105575</formula>
    </cfRule>
  </conditionalFormatting>
  <conditionalFormatting sqref="BB251:BB253">
    <cfRule type="cellIs" dxfId="12439" priority="3493" operator="lessThan">
      <formula>0</formula>
    </cfRule>
    <cfRule type="cellIs" dxfId="12438" priority="3494" operator="lessThan">
      <formula>-105575</formula>
    </cfRule>
  </conditionalFormatting>
  <conditionalFormatting sqref="BB251:BB253">
    <cfRule type="cellIs" dxfId="12437" priority="3491" operator="lessThan">
      <formula>0</formula>
    </cfRule>
    <cfRule type="cellIs" dxfId="12436" priority="3492" operator="lessThan">
      <formula>-105575</formula>
    </cfRule>
  </conditionalFormatting>
  <conditionalFormatting sqref="BB251:BB253">
    <cfRule type="cellIs" dxfId="12435" priority="3489" operator="lessThan">
      <formula>0</formula>
    </cfRule>
    <cfRule type="cellIs" dxfId="12434" priority="3490" operator="lessThan">
      <formula>-105575</formula>
    </cfRule>
  </conditionalFormatting>
  <conditionalFormatting sqref="BB251:BB253">
    <cfRule type="cellIs" dxfId="12433" priority="3487" operator="lessThan">
      <formula>0</formula>
    </cfRule>
    <cfRule type="cellIs" dxfId="12432" priority="3488" operator="lessThan">
      <formula>-105575</formula>
    </cfRule>
  </conditionalFormatting>
  <conditionalFormatting sqref="BB251:BB253">
    <cfRule type="cellIs" dxfId="12431" priority="3485" operator="lessThan">
      <formula>0</formula>
    </cfRule>
    <cfRule type="cellIs" dxfId="12430" priority="3486" operator="lessThan">
      <formula>-105575</formula>
    </cfRule>
  </conditionalFormatting>
  <conditionalFormatting sqref="BB255:BB257">
    <cfRule type="cellIs" dxfId="12429" priority="3483" operator="lessThan">
      <formula>0</formula>
    </cfRule>
    <cfRule type="cellIs" dxfId="12428" priority="3484" operator="lessThan">
      <formula>-105575</formula>
    </cfRule>
  </conditionalFormatting>
  <conditionalFormatting sqref="BB255:BB257">
    <cfRule type="cellIs" dxfId="12427" priority="3481" operator="lessThan">
      <formula>0</formula>
    </cfRule>
    <cfRule type="cellIs" dxfId="12426" priority="3482" operator="lessThan">
      <formula>-105575</formula>
    </cfRule>
  </conditionalFormatting>
  <conditionalFormatting sqref="BB255:BB257">
    <cfRule type="cellIs" dxfId="12425" priority="3479" operator="lessThan">
      <formula>0</formula>
    </cfRule>
    <cfRule type="cellIs" dxfId="12424" priority="3480" operator="lessThan">
      <formula>-105575</formula>
    </cfRule>
  </conditionalFormatting>
  <conditionalFormatting sqref="BB255:BB257">
    <cfRule type="cellIs" dxfId="12423" priority="3477" operator="lessThan">
      <formula>0</formula>
    </cfRule>
    <cfRule type="cellIs" dxfId="12422" priority="3478" operator="lessThan">
      <formula>-105575</formula>
    </cfRule>
  </conditionalFormatting>
  <conditionalFormatting sqref="BB255:BB257">
    <cfRule type="cellIs" dxfId="12421" priority="3475" operator="lessThan">
      <formula>0</formula>
    </cfRule>
    <cfRule type="cellIs" dxfId="12420" priority="3476" operator="lessThan">
      <formula>-105575</formula>
    </cfRule>
  </conditionalFormatting>
  <conditionalFormatting sqref="BB255:BB257">
    <cfRule type="cellIs" dxfId="12419" priority="3473" operator="lessThan">
      <formula>0</formula>
    </cfRule>
    <cfRule type="cellIs" dxfId="12418" priority="3474" operator="lessThan">
      <formula>-105575</formula>
    </cfRule>
  </conditionalFormatting>
  <conditionalFormatting sqref="BB255:BB257">
    <cfRule type="cellIs" dxfId="12417" priority="3471" operator="lessThan">
      <formula>0</formula>
    </cfRule>
    <cfRule type="cellIs" dxfId="12416" priority="3472" operator="lessThan">
      <formula>-105575</formula>
    </cfRule>
  </conditionalFormatting>
  <conditionalFormatting sqref="BB255:BB257">
    <cfRule type="cellIs" dxfId="12415" priority="3469" operator="lessThan">
      <formula>0</formula>
    </cfRule>
    <cfRule type="cellIs" dxfId="12414" priority="3470" operator="lessThan">
      <formula>-105575</formula>
    </cfRule>
  </conditionalFormatting>
  <conditionalFormatting sqref="BB255:BB257">
    <cfRule type="cellIs" dxfId="12413" priority="3467" operator="lessThan">
      <formula>0</formula>
    </cfRule>
    <cfRule type="cellIs" dxfId="12412" priority="3468" operator="lessThan">
      <formula>-105575</formula>
    </cfRule>
  </conditionalFormatting>
  <conditionalFormatting sqref="BB260:BB262">
    <cfRule type="cellIs" dxfId="12411" priority="3465" operator="lessThan">
      <formula>0</formula>
    </cfRule>
    <cfRule type="cellIs" dxfId="12410" priority="3466" operator="lessThan">
      <formula>-105575</formula>
    </cfRule>
  </conditionalFormatting>
  <conditionalFormatting sqref="BB260:BB262">
    <cfRule type="cellIs" dxfId="12409" priority="3463" operator="lessThan">
      <formula>0</formula>
    </cfRule>
    <cfRule type="cellIs" dxfId="12408" priority="3464" operator="lessThan">
      <formula>-105575</formula>
    </cfRule>
  </conditionalFormatting>
  <conditionalFormatting sqref="BB260:BB262">
    <cfRule type="cellIs" dxfId="12407" priority="3461" operator="lessThan">
      <formula>0</formula>
    </cfRule>
    <cfRule type="cellIs" dxfId="12406" priority="3462" operator="lessThan">
      <formula>-105575</formula>
    </cfRule>
  </conditionalFormatting>
  <conditionalFormatting sqref="BB260:BB262">
    <cfRule type="cellIs" dxfId="12405" priority="3459" operator="lessThan">
      <formula>0</formula>
    </cfRule>
    <cfRule type="cellIs" dxfId="12404" priority="3460" operator="lessThan">
      <formula>-105575</formula>
    </cfRule>
  </conditionalFormatting>
  <conditionalFormatting sqref="BB260:BB262">
    <cfRule type="cellIs" dxfId="12403" priority="3457" operator="lessThan">
      <formula>0</formula>
    </cfRule>
    <cfRule type="cellIs" dxfId="12402" priority="3458" operator="lessThan">
      <formula>-105575</formula>
    </cfRule>
  </conditionalFormatting>
  <conditionalFormatting sqref="BB260:BB262">
    <cfRule type="cellIs" dxfId="12401" priority="3455" operator="lessThan">
      <formula>0</formula>
    </cfRule>
    <cfRule type="cellIs" dxfId="12400" priority="3456" operator="lessThan">
      <formula>-105575</formula>
    </cfRule>
  </conditionalFormatting>
  <conditionalFormatting sqref="BB260:BB262">
    <cfRule type="cellIs" dxfId="12399" priority="3453" operator="lessThan">
      <formula>0</formula>
    </cfRule>
    <cfRule type="cellIs" dxfId="12398" priority="3454" operator="lessThan">
      <formula>-105575</formula>
    </cfRule>
  </conditionalFormatting>
  <conditionalFormatting sqref="BB260:BB262">
    <cfRule type="cellIs" dxfId="12397" priority="3451" operator="lessThan">
      <formula>0</formula>
    </cfRule>
    <cfRule type="cellIs" dxfId="12396" priority="3452" operator="lessThan">
      <formula>-105575</formula>
    </cfRule>
  </conditionalFormatting>
  <conditionalFormatting sqref="BB260:BB262">
    <cfRule type="cellIs" dxfId="12395" priority="3449" operator="lessThan">
      <formula>0</formula>
    </cfRule>
    <cfRule type="cellIs" dxfId="12394" priority="3450" operator="lessThan">
      <formula>-105575</formula>
    </cfRule>
  </conditionalFormatting>
  <conditionalFormatting sqref="BB264:BB267">
    <cfRule type="cellIs" dxfId="12393" priority="3447" operator="lessThan">
      <formula>0</formula>
    </cfRule>
    <cfRule type="cellIs" dxfId="12392" priority="3448" operator="lessThan">
      <formula>-105575</formula>
    </cfRule>
  </conditionalFormatting>
  <conditionalFormatting sqref="BB264:BB267">
    <cfRule type="cellIs" dxfId="12391" priority="3445" operator="lessThan">
      <formula>0</formula>
    </cfRule>
    <cfRule type="cellIs" dxfId="12390" priority="3446" operator="lessThan">
      <formula>-105575</formula>
    </cfRule>
  </conditionalFormatting>
  <conditionalFormatting sqref="BB264:BB267">
    <cfRule type="cellIs" dxfId="12389" priority="3443" operator="lessThan">
      <formula>0</formula>
    </cfRule>
    <cfRule type="cellIs" dxfId="12388" priority="3444" operator="lessThan">
      <formula>-105575</formula>
    </cfRule>
  </conditionalFormatting>
  <conditionalFormatting sqref="BB264:BB267">
    <cfRule type="cellIs" dxfId="12387" priority="3441" operator="lessThan">
      <formula>0</formula>
    </cfRule>
    <cfRule type="cellIs" dxfId="12386" priority="3442" operator="lessThan">
      <formula>-105575</formula>
    </cfRule>
  </conditionalFormatting>
  <conditionalFormatting sqref="BB264:BB267">
    <cfRule type="cellIs" dxfId="12385" priority="3439" operator="lessThan">
      <formula>0</formula>
    </cfRule>
    <cfRule type="cellIs" dxfId="12384" priority="3440" operator="lessThan">
      <formula>-105575</formula>
    </cfRule>
  </conditionalFormatting>
  <conditionalFormatting sqref="BB264:BB267">
    <cfRule type="cellIs" dxfId="12383" priority="3437" operator="lessThan">
      <formula>0</formula>
    </cfRule>
    <cfRule type="cellIs" dxfId="12382" priority="3438" operator="lessThan">
      <formula>-105575</formula>
    </cfRule>
  </conditionalFormatting>
  <conditionalFormatting sqref="BB264:BB267">
    <cfRule type="cellIs" dxfId="12381" priority="3435" operator="lessThan">
      <formula>0</formula>
    </cfRule>
    <cfRule type="cellIs" dxfId="12380" priority="3436" operator="lessThan">
      <formula>-105575</formula>
    </cfRule>
  </conditionalFormatting>
  <conditionalFormatting sqref="BB264:BB267">
    <cfRule type="cellIs" dxfId="12379" priority="3433" operator="lessThan">
      <formula>0</formula>
    </cfRule>
    <cfRule type="cellIs" dxfId="12378" priority="3434" operator="lessThan">
      <formula>-105575</formula>
    </cfRule>
  </conditionalFormatting>
  <conditionalFormatting sqref="BB264:BB267">
    <cfRule type="cellIs" dxfId="12377" priority="3431" operator="lessThan">
      <formula>0</formula>
    </cfRule>
    <cfRule type="cellIs" dxfId="12376" priority="3432" operator="lessThan">
      <formula>-105575</formula>
    </cfRule>
  </conditionalFormatting>
  <conditionalFormatting sqref="BB270:BB272">
    <cfRule type="cellIs" dxfId="12375" priority="3429" operator="lessThan">
      <formula>0</formula>
    </cfRule>
    <cfRule type="cellIs" dxfId="12374" priority="3430" operator="lessThan">
      <formula>-105575</formula>
    </cfRule>
  </conditionalFormatting>
  <conditionalFormatting sqref="BB270:BB272">
    <cfRule type="cellIs" dxfId="12373" priority="3427" operator="lessThan">
      <formula>0</formula>
    </cfRule>
    <cfRule type="cellIs" dxfId="12372" priority="3428" operator="lessThan">
      <formula>-105575</formula>
    </cfRule>
  </conditionalFormatting>
  <conditionalFormatting sqref="BB270:BB272">
    <cfRule type="cellIs" dxfId="12371" priority="3425" operator="lessThan">
      <formula>0</formula>
    </cfRule>
    <cfRule type="cellIs" dxfId="12370" priority="3426" operator="lessThan">
      <formula>-105575</formula>
    </cfRule>
  </conditionalFormatting>
  <conditionalFormatting sqref="BB270:BB272">
    <cfRule type="cellIs" dxfId="12369" priority="3423" operator="lessThan">
      <formula>0</formula>
    </cfRule>
    <cfRule type="cellIs" dxfId="12368" priority="3424" operator="lessThan">
      <formula>-105575</formula>
    </cfRule>
  </conditionalFormatting>
  <conditionalFormatting sqref="BB270:BB272">
    <cfRule type="cellIs" dxfId="12367" priority="3421" operator="lessThan">
      <formula>0</formula>
    </cfRule>
    <cfRule type="cellIs" dxfId="12366" priority="3422" operator="lessThan">
      <formula>-105575</formula>
    </cfRule>
  </conditionalFormatting>
  <conditionalFormatting sqref="BB270:BB272">
    <cfRule type="cellIs" dxfId="12365" priority="3419" operator="lessThan">
      <formula>0</formula>
    </cfRule>
    <cfRule type="cellIs" dxfId="12364" priority="3420" operator="lessThan">
      <formula>-105575</formula>
    </cfRule>
  </conditionalFormatting>
  <conditionalFormatting sqref="BB270:BB272">
    <cfRule type="cellIs" dxfId="12363" priority="3417" operator="lessThan">
      <formula>0</formula>
    </cfRule>
    <cfRule type="cellIs" dxfId="12362" priority="3418" operator="lessThan">
      <formula>-105575</formula>
    </cfRule>
  </conditionalFormatting>
  <conditionalFormatting sqref="BB270:BB272">
    <cfRule type="cellIs" dxfId="12361" priority="3415" operator="lessThan">
      <formula>0</formula>
    </cfRule>
    <cfRule type="cellIs" dxfId="12360" priority="3416" operator="lessThan">
      <formula>-105575</formula>
    </cfRule>
  </conditionalFormatting>
  <conditionalFormatting sqref="BB270:BB272">
    <cfRule type="cellIs" dxfId="12359" priority="3413" operator="lessThan">
      <formula>0</formula>
    </cfRule>
    <cfRule type="cellIs" dxfId="12358" priority="3414" operator="lessThan">
      <formula>-105575</formula>
    </cfRule>
  </conditionalFormatting>
  <conditionalFormatting sqref="BB274:BB275">
    <cfRule type="cellIs" dxfId="12357" priority="3411" operator="lessThan">
      <formula>0</formula>
    </cfRule>
    <cfRule type="cellIs" dxfId="12356" priority="3412" operator="lessThan">
      <formula>-105575</formula>
    </cfRule>
  </conditionalFormatting>
  <conditionalFormatting sqref="BB274:BB275">
    <cfRule type="cellIs" dxfId="12355" priority="3409" operator="lessThan">
      <formula>0</formula>
    </cfRule>
    <cfRule type="cellIs" dxfId="12354" priority="3410" operator="lessThan">
      <formula>-105575</formula>
    </cfRule>
  </conditionalFormatting>
  <conditionalFormatting sqref="BB274:BB275">
    <cfRule type="cellIs" dxfId="12353" priority="3407" operator="lessThan">
      <formula>0</formula>
    </cfRule>
    <cfRule type="cellIs" dxfId="12352" priority="3408" operator="lessThan">
      <formula>-105575</formula>
    </cfRule>
  </conditionalFormatting>
  <conditionalFormatting sqref="BB274:BB275">
    <cfRule type="cellIs" dxfId="12351" priority="3405" operator="lessThan">
      <formula>0</formula>
    </cfRule>
    <cfRule type="cellIs" dxfId="12350" priority="3406" operator="lessThan">
      <formula>-105575</formula>
    </cfRule>
  </conditionalFormatting>
  <conditionalFormatting sqref="BB274:BB275">
    <cfRule type="cellIs" dxfId="12349" priority="3403" operator="lessThan">
      <formula>0</formula>
    </cfRule>
    <cfRule type="cellIs" dxfId="12348" priority="3404" operator="lessThan">
      <formula>-105575</formula>
    </cfRule>
  </conditionalFormatting>
  <conditionalFormatting sqref="BB274:BB275">
    <cfRule type="cellIs" dxfId="12347" priority="3401" operator="lessThan">
      <formula>0</formula>
    </cfRule>
    <cfRule type="cellIs" dxfId="12346" priority="3402" operator="lessThan">
      <formula>-105575</formula>
    </cfRule>
  </conditionalFormatting>
  <conditionalFormatting sqref="BB274:BB275">
    <cfRule type="cellIs" dxfId="12345" priority="3399" operator="lessThan">
      <formula>0</formula>
    </cfRule>
    <cfRule type="cellIs" dxfId="12344" priority="3400" operator="lessThan">
      <formula>-105575</formula>
    </cfRule>
  </conditionalFormatting>
  <conditionalFormatting sqref="BB274:BB275">
    <cfRule type="cellIs" dxfId="12343" priority="3397" operator="lessThan">
      <formula>0</formula>
    </cfRule>
    <cfRule type="cellIs" dxfId="12342" priority="3398" operator="lessThan">
      <formula>-105575</formula>
    </cfRule>
  </conditionalFormatting>
  <conditionalFormatting sqref="BB274:BB275">
    <cfRule type="cellIs" dxfId="12341" priority="3395" operator="lessThan">
      <formula>0</formula>
    </cfRule>
    <cfRule type="cellIs" dxfId="12340" priority="3396" operator="lessThan">
      <formula>-105575</formula>
    </cfRule>
  </conditionalFormatting>
  <conditionalFormatting sqref="BB278:BB282">
    <cfRule type="cellIs" dxfId="12339" priority="3393" operator="lessThan">
      <formula>0</formula>
    </cfRule>
    <cfRule type="cellIs" dxfId="12338" priority="3394" operator="lessThan">
      <formula>-105575</formula>
    </cfRule>
  </conditionalFormatting>
  <conditionalFormatting sqref="BB278:BB282">
    <cfRule type="cellIs" dxfId="12337" priority="3391" operator="lessThan">
      <formula>0</formula>
    </cfRule>
    <cfRule type="cellIs" dxfId="12336" priority="3392" operator="lessThan">
      <formula>-105575</formula>
    </cfRule>
  </conditionalFormatting>
  <conditionalFormatting sqref="BB278:BB282">
    <cfRule type="cellIs" dxfId="12335" priority="3389" operator="lessThan">
      <formula>0</formula>
    </cfRule>
    <cfRule type="cellIs" dxfId="12334" priority="3390" operator="lessThan">
      <formula>-105575</formula>
    </cfRule>
  </conditionalFormatting>
  <conditionalFormatting sqref="BB278:BB282">
    <cfRule type="cellIs" dxfId="12333" priority="3387" operator="lessThan">
      <formula>0</formula>
    </cfRule>
    <cfRule type="cellIs" dxfId="12332" priority="3388" operator="lessThan">
      <formula>-105575</formula>
    </cfRule>
  </conditionalFormatting>
  <conditionalFormatting sqref="BB278:BB282">
    <cfRule type="cellIs" dxfId="12331" priority="3385" operator="lessThan">
      <formula>0</formula>
    </cfRule>
    <cfRule type="cellIs" dxfId="12330" priority="3386" operator="lessThan">
      <formula>-105575</formula>
    </cfRule>
  </conditionalFormatting>
  <conditionalFormatting sqref="BB278:BB282">
    <cfRule type="cellIs" dxfId="12329" priority="3383" operator="lessThan">
      <formula>0</formula>
    </cfRule>
    <cfRule type="cellIs" dxfId="12328" priority="3384" operator="lessThan">
      <formula>-105575</formula>
    </cfRule>
  </conditionalFormatting>
  <conditionalFormatting sqref="BB278:BB282">
    <cfRule type="cellIs" dxfId="12327" priority="3381" operator="lessThan">
      <formula>0</formula>
    </cfRule>
    <cfRule type="cellIs" dxfId="12326" priority="3382" operator="lessThan">
      <formula>-105575</formula>
    </cfRule>
  </conditionalFormatting>
  <conditionalFormatting sqref="BB278:BB282">
    <cfRule type="cellIs" dxfId="12325" priority="3379" operator="lessThan">
      <formula>0</formula>
    </cfRule>
    <cfRule type="cellIs" dxfId="12324" priority="3380" operator="lessThan">
      <formula>-105575</formula>
    </cfRule>
  </conditionalFormatting>
  <conditionalFormatting sqref="BB278:BB282">
    <cfRule type="cellIs" dxfId="12323" priority="3377" operator="lessThan">
      <formula>0</formula>
    </cfRule>
    <cfRule type="cellIs" dxfId="12322" priority="3378" operator="lessThan">
      <formula>-105575</formula>
    </cfRule>
  </conditionalFormatting>
  <conditionalFormatting sqref="BB285:BB288">
    <cfRule type="cellIs" dxfId="12321" priority="3375" operator="lessThan">
      <formula>0</formula>
    </cfRule>
    <cfRule type="cellIs" dxfId="12320" priority="3376" operator="lessThan">
      <formula>-105575</formula>
    </cfRule>
  </conditionalFormatting>
  <conditionalFormatting sqref="BB285:BB288">
    <cfRule type="cellIs" dxfId="12319" priority="3373" operator="lessThan">
      <formula>0</formula>
    </cfRule>
    <cfRule type="cellIs" dxfId="12318" priority="3374" operator="lessThan">
      <formula>-105575</formula>
    </cfRule>
  </conditionalFormatting>
  <conditionalFormatting sqref="BB285:BB288">
    <cfRule type="cellIs" dxfId="12317" priority="3371" operator="lessThan">
      <formula>0</formula>
    </cfRule>
    <cfRule type="cellIs" dxfId="12316" priority="3372" operator="lessThan">
      <formula>-105575</formula>
    </cfRule>
  </conditionalFormatting>
  <conditionalFormatting sqref="BB285:BB288">
    <cfRule type="cellIs" dxfId="12315" priority="3369" operator="lessThan">
      <formula>0</formula>
    </cfRule>
    <cfRule type="cellIs" dxfId="12314" priority="3370" operator="lessThan">
      <formula>-105575</formula>
    </cfRule>
  </conditionalFormatting>
  <conditionalFormatting sqref="BB285:BB288">
    <cfRule type="cellIs" dxfId="12313" priority="3367" operator="lessThan">
      <formula>0</formula>
    </cfRule>
    <cfRule type="cellIs" dxfId="12312" priority="3368" operator="lessThan">
      <formula>-105575</formula>
    </cfRule>
  </conditionalFormatting>
  <conditionalFormatting sqref="BB285:BB288">
    <cfRule type="cellIs" dxfId="12311" priority="3365" operator="lessThan">
      <formula>0</formula>
    </cfRule>
    <cfRule type="cellIs" dxfId="12310" priority="3366" operator="lessThan">
      <formula>-105575</formula>
    </cfRule>
  </conditionalFormatting>
  <conditionalFormatting sqref="BB285:BB288">
    <cfRule type="cellIs" dxfId="12309" priority="3363" operator="lessThan">
      <formula>0</formula>
    </cfRule>
    <cfRule type="cellIs" dxfId="12308" priority="3364" operator="lessThan">
      <formula>-105575</formula>
    </cfRule>
  </conditionalFormatting>
  <conditionalFormatting sqref="BB285:BB288">
    <cfRule type="cellIs" dxfId="12307" priority="3361" operator="lessThan">
      <formula>0</formula>
    </cfRule>
    <cfRule type="cellIs" dxfId="12306" priority="3362" operator="lessThan">
      <formula>-105575</formula>
    </cfRule>
  </conditionalFormatting>
  <conditionalFormatting sqref="BB285:BB288">
    <cfRule type="cellIs" dxfId="12305" priority="3359" operator="lessThan">
      <formula>0</formula>
    </cfRule>
    <cfRule type="cellIs" dxfId="12304" priority="3360" operator="lessThan">
      <formula>-105575</formula>
    </cfRule>
  </conditionalFormatting>
  <conditionalFormatting sqref="BB203 BB220:BB221 BB235:BB243 BB231:BB233 BB212:BB213 BB225:BB226">
    <cfRule type="cellIs" dxfId="12303" priority="3357" operator="lessThan">
      <formula>0</formula>
    </cfRule>
    <cfRule type="cellIs" dxfId="12302" priority="3358" operator="lessThan">
      <formula>-105575</formula>
    </cfRule>
  </conditionalFormatting>
  <conditionalFormatting sqref="BB220 BB212:BB213 BB235:BB238 BB240:BB243 BB225:BB226 BB231:BB233">
    <cfRule type="cellIs" dxfId="12301" priority="3355" operator="lessThan">
      <formula>0</formula>
    </cfRule>
    <cfRule type="cellIs" dxfId="12300" priority="3356" operator="lessThan">
      <formula>-105575</formula>
    </cfRule>
  </conditionalFormatting>
  <conditionalFormatting sqref="BB220:BB221 BB243 BB226 BB231:BB236 BB238:BB241 BB203 BB213">
    <cfRule type="cellIs" dxfId="12299" priority="3353" operator="lessThan">
      <formula>0</formula>
    </cfRule>
    <cfRule type="cellIs" dxfId="12298" priority="3354" operator="lessThan">
      <formula>-105575</formula>
    </cfRule>
  </conditionalFormatting>
  <conditionalFormatting sqref="BB235:BB243 BB231:BB233 BB220 BB212:BB213 BB225:BB226">
    <cfRule type="cellIs" dxfId="12297" priority="3351" operator="lessThan">
      <formula>0</formula>
    </cfRule>
    <cfRule type="cellIs" dxfId="12296" priority="3352" operator="lessThan">
      <formula>-105575</formula>
    </cfRule>
  </conditionalFormatting>
  <conditionalFormatting sqref="BB220:BB221 BB237:BB243 BB203 BB231:BB235 BB212:BB213 BB225:BB226">
    <cfRule type="cellIs" dxfId="12295" priority="3349" operator="lessThan">
      <formula>0</formula>
    </cfRule>
    <cfRule type="cellIs" dxfId="12294" priority="3350" operator="lessThan">
      <formula>-105575</formula>
    </cfRule>
  </conditionalFormatting>
  <conditionalFormatting sqref="BB220:BB221 BB237:BB240 BB242:BB243 BB225:BB226 BB231:BB235">
    <cfRule type="cellIs" dxfId="12293" priority="3347" operator="lessThan">
      <formula>0</formula>
    </cfRule>
    <cfRule type="cellIs" dxfId="12292" priority="3348" operator="lessThan">
      <formula>-105575</formula>
    </cfRule>
  </conditionalFormatting>
  <conditionalFormatting sqref="BB212 BB231 BB233:BB238 BB240:BB243 BB225">
    <cfRule type="cellIs" dxfId="12291" priority="3345" operator="lessThan">
      <formula>0</formula>
    </cfRule>
    <cfRule type="cellIs" dxfId="12290" priority="3346" operator="lessThan">
      <formula>-105575</formula>
    </cfRule>
  </conditionalFormatting>
  <conditionalFormatting sqref="BB237:BB243 BB231:BB235 BB220:BB221 BB225:BB226">
    <cfRule type="cellIs" dxfId="12289" priority="3343" operator="lessThan">
      <formula>0</formula>
    </cfRule>
    <cfRule type="cellIs" dxfId="12288" priority="3344" operator="lessThan">
      <formula>-105575</formula>
    </cfRule>
  </conditionalFormatting>
  <conditionalFormatting sqref="BB233:BB237 BB231 BB239:BB243">
    <cfRule type="cellIs" dxfId="12287" priority="3341" operator="lessThan">
      <formula>0</formula>
    </cfRule>
    <cfRule type="cellIs" dxfId="12286" priority="3342" operator="lessThan">
      <formula>-105575</formula>
    </cfRule>
  </conditionalFormatting>
  <conditionalFormatting sqref="BB233:BB237 BB231 BB239:BB243">
    <cfRule type="cellIs" dxfId="12285" priority="3339" operator="lessThan">
      <formula>0</formula>
    </cfRule>
    <cfRule type="cellIs" dxfId="12284" priority="3340" operator="lessThan">
      <formula>-105575</formula>
    </cfRule>
  </conditionalFormatting>
  <conditionalFormatting sqref="BB119:BB128 BB106:BB117 BB101:BB104 BB80:BB98">
    <cfRule type="cellIs" dxfId="12283" priority="3337" operator="lessThan">
      <formula>0</formula>
    </cfRule>
    <cfRule type="cellIs" dxfId="12282" priority="3338" operator="lessThan">
      <formula>-105575</formula>
    </cfRule>
  </conditionalFormatting>
  <conditionalFormatting sqref="BB130 BB132 BB134">
    <cfRule type="cellIs" dxfId="12281" priority="3335" operator="lessThan">
      <formula>0</formula>
    </cfRule>
    <cfRule type="cellIs" dxfId="12280" priority="3336" operator="lessThan">
      <formula>-105575</formula>
    </cfRule>
  </conditionalFormatting>
  <conditionalFormatting sqref="BB130 BB132 BB134">
    <cfRule type="cellIs" dxfId="12279" priority="3333" operator="lessThan">
      <formula>0</formula>
    </cfRule>
    <cfRule type="cellIs" dxfId="12278" priority="3334" operator="lessThan">
      <formula>-105575</formula>
    </cfRule>
  </conditionalFormatting>
  <conditionalFormatting sqref="BB129 BB131 BB133 BB135">
    <cfRule type="cellIs" dxfId="12277" priority="3331" operator="lessThan">
      <formula>0</formula>
    </cfRule>
    <cfRule type="cellIs" dxfId="12276" priority="3332" operator="lessThan">
      <formula>-105575</formula>
    </cfRule>
  </conditionalFormatting>
  <conditionalFormatting sqref="BB140 BB145 BB142:BB143 BB137:BB138">
    <cfRule type="cellIs" dxfId="12275" priority="3329" operator="lessThan">
      <formula>0</formula>
    </cfRule>
    <cfRule type="cellIs" dxfId="12274" priority="3330" operator="lessThan">
      <formula>-105575</formula>
    </cfRule>
  </conditionalFormatting>
  <conditionalFormatting sqref="BB149">
    <cfRule type="cellIs" dxfId="12273" priority="3327" operator="lessThan">
      <formula>0</formula>
    </cfRule>
    <cfRule type="cellIs" dxfId="12272" priority="3328" operator="lessThan">
      <formula>-105575</formula>
    </cfRule>
  </conditionalFormatting>
  <conditionalFormatting sqref="BB129:BB138 BB140:BB149">
    <cfRule type="cellIs" dxfId="12271" priority="3325" operator="lessThan">
      <formula>0</formula>
    </cfRule>
    <cfRule type="cellIs" dxfId="12270" priority="3326" operator="lessThan">
      <formula>-105575</formula>
    </cfRule>
  </conditionalFormatting>
  <conditionalFormatting sqref="BB94:BB98 BB86:BB87 BB89:BB91 BB141:BB149 BB124:BB133 BB107:BB110 BB112:BB117 BB119:BB122 BB135:BB138 BB101:BB104 BB80:BB84">
    <cfRule type="cellIs" dxfId="12269" priority="3323" operator="lessThan">
      <formula>0</formula>
    </cfRule>
    <cfRule type="cellIs" dxfId="12268" priority="3324" operator="lessThan">
      <formula>-105575</formula>
    </cfRule>
  </conditionalFormatting>
  <conditionalFormatting sqref="BB129 BB131 BB133 BB135">
    <cfRule type="cellIs" dxfId="12267" priority="3321" operator="lessThan">
      <formula>0</formula>
    </cfRule>
    <cfRule type="cellIs" dxfId="12266" priority="3322" operator="lessThan">
      <formula>-105575</formula>
    </cfRule>
  </conditionalFormatting>
  <conditionalFormatting sqref="BB146 BB144 BB141">
    <cfRule type="cellIs" dxfId="12265" priority="3319" operator="lessThan">
      <formula>0</formula>
    </cfRule>
    <cfRule type="cellIs" dxfId="12264" priority="3320" operator="lessThan">
      <formula>-105575</formula>
    </cfRule>
  </conditionalFormatting>
  <conditionalFormatting sqref="BB146 BB144 BB141">
    <cfRule type="cellIs" dxfId="12263" priority="3317" operator="lessThan">
      <formula>0</formula>
    </cfRule>
    <cfRule type="cellIs" dxfId="12262" priority="3318" operator="lessThan">
      <formula>-105575</formula>
    </cfRule>
  </conditionalFormatting>
  <conditionalFormatting sqref="BB140 BB145 BB142:BB143 BB137:BB138">
    <cfRule type="cellIs" dxfId="12261" priority="3315" operator="lessThan">
      <formula>0</formula>
    </cfRule>
    <cfRule type="cellIs" dxfId="12260" priority="3316" operator="lessThan">
      <formula>-105575</formula>
    </cfRule>
  </conditionalFormatting>
  <conditionalFormatting sqref="BB149">
    <cfRule type="cellIs" dxfId="12259" priority="3313" operator="lessThan">
      <formula>0</formula>
    </cfRule>
    <cfRule type="cellIs" dxfId="12258" priority="3314" operator="lessThan">
      <formula>-105575</formula>
    </cfRule>
  </conditionalFormatting>
  <conditionalFormatting sqref="BB94:BB98 BB86:BB87 BB89:BB91 BB141:BB149 BB124:BB133 BB107:BB110 BB112:BB117 BB119:BB122 BB135:BB138 BB101:BB104 BB80:BB84">
    <cfRule type="cellIs" dxfId="12257" priority="3311" operator="lessThan">
      <formula>0</formula>
    </cfRule>
    <cfRule type="cellIs" dxfId="12256"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2255" priority="3309" operator="lessThan">
      <formula>0</formula>
    </cfRule>
    <cfRule type="cellIs" dxfId="12254" priority="3310" operator="lessThan">
      <formula>-105575</formula>
    </cfRule>
  </conditionalFormatting>
  <conditionalFormatting sqref="BB41">
    <cfRule type="cellIs" dxfId="12253" priority="3307" operator="lessThan">
      <formula>0</formula>
    </cfRule>
    <cfRule type="cellIs" dxfId="12252" priority="3308" operator="lessThan">
      <formula>-105575</formula>
    </cfRule>
  </conditionalFormatting>
  <conditionalFormatting sqref="BB152:BB155">
    <cfRule type="cellIs" dxfId="12251" priority="3305" operator="lessThan">
      <formula>0</formula>
    </cfRule>
    <cfRule type="cellIs" dxfId="12250" priority="3306" operator="lessThan">
      <formula>-105575</formula>
    </cfRule>
  </conditionalFormatting>
  <conditionalFormatting sqref="BB152:BB155">
    <cfRule type="cellIs" dxfId="12249" priority="3303" operator="lessThan">
      <formula>0</formula>
    </cfRule>
    <cfRule type="cellIs" dxfId="12248" priority="3304" operator="lessThan">
      <formula>-105575</formula>
    </cfRule>
  </conditionalFormatting>
  <conditionalFormatting sqref="BB152:BB155">
    <cfRule type="cellIs" dxfId="12247" priority="3301" operator="lessThan">
      <formula>0</formula>
    </cfRule>
    <cfRule type="cellIs" dxfId="12246" priority="3302" operator="lessThan">
      <formula>-105575</formula>
    </cfRule>
  </conditionalFormatting>
  <conditionalFormatting sqref="BB157:BB158">
    <cfRule type="cellIs" dxfId="12245" priority="3299" operator="lessThan">
      <formula>0</formula>
    </cfRule>
    <cfRule type="cellIs" dxfId="12244" priority="3300" operator="lessThan">
      <formula>-105575</formula>
    </cfRule>
  </conditionalFormatting>
  <conditionalFormatting sqref="BB157:BB158">
    <cfRule type="cellIs" dxfId="12243" priority="3297" operator="lessThan">
      <formula>0</formula>
    </cfRule>
    <cfRule type="cellIs" dxfId="12242" priority="3298" operator="lessThan">
      <formula>-105575</formula>
    </cfRule>
  </conditionalFormatting>
  <conditionalFormatting sqref="BB157:BB158">
    <cfRule type="cellIs" dxfId="12241" priority="3295" operator="lessThan">
      <formula>0</formula>
    </cfRule>
    <cfRule type="cellIs" dxfId="12240" priority="3296" operator="lessThan">
      <formula>-105575</formula>
    </cfRule>
  </conditionalFormatting>
  <conditionalFormatting sqref="BB160:BB161">
    <cfRule type="cellIs" dxfId="12239" priority="3293" operator="lessThan">
      <formula>0</formula>
    </cfRule>
    <cfRule type="cellIs" dxfId="12238" priority="3294" operator="lessThan">
      <formula>-105575</formula>
    </cfRule>
  </conditionalFormatting>
  <conditionalFormatting sqref="BB160:BB161">
    <cfRule type="cellIs" dxfId="12237" priority="3291" operator="lessThan">
      <formula>0</formula>
    </cfRule>
    <cfRule type="cellIs" dxfId="12236" priority="3292" operator="lessThan">
      <formula>-105575</formula>
    </cfRule>
  </conditionalFormatting>
  <conditionalFormatting sqref="BB160:BB161">
    <cfRule type="cellIs" dxfId="12235" priority="3289" operator="lessThan">
      <formula>0</formula>
    </cfRule>
    <cfRule type="cellIs" dxfId="12234" priority="3290" operator="lessThan">
      <formula>-105575</formula>
    </cfRule>
  </conditionalFormatting>
  <conditionalFormatting sqref="BB164:BB167">
    <cfRule type="cellIs" dxfId="12233" priority="3287" operator="lessThan">
      <formula>0</formula>
    </cfRule>
    <cfRule type="cellIs" dxfId="12232" priority="3288" operator="lessThan">
      <formula>-105575</formula>
    </cfRule>
  </conditionalFormatting>
  <conditionalFormatting sqref="BB164:BB167">
    <cfRule type="cellIs" dxfId="12231" priority="3285" operator="lessThan">
      <formula>0</formula>
    </cfRule>
    <cfRule type="cellIs" dxfId="12230" priority="3286" operator="lessThan">
      <formula>-105575</formula>
    </cfRule>
  </conditionalFormatting>
  <conditionalFormatting sqref="BB164:BB167">
    <cfRule type="cellIs" dxfId="12229" priority="3283" operator="lessThan">
      <formula>0</formula>
    </cfRule>
    <cfRule type="cellIs" dxfId="12228" priority="3284" operator="lessThan">
      <formula>-105575</formula>
    </cfRule>
  </conditionalFormatting>
  <conditionalFormatting sqref="BB169:BB177">
    <cfRule type="cellIs" dxfId="12227" priority="3281" operator="lessThan">
      <formula>0</formula>
    </cfRule>
    <cfRule type="cellIs" dxfId="12226" priority="3282" operator="lessThan">
      <formula>-105575</formula>
    </cfRule>
  </conditionalFormatting>
  <conditionalFormatting sqref="BB169:BB177">
    <cfRule type="cellIs" dxfId="12225" priority="3279" operator="lessThan">
      <formula>0</formula>
    </cfRule>
    <cfRule type="cellIs" dxfId="12224" priority="3280" operator="lessThan">
      <formula>-105575</formula>
    </cfRule>
  </conditionalFormatting>
  <conditionalFormatting sqref="BB169:BB177">
    <cfRule type="cellIs" dxfId="12223" priority="3277" operator="lessThan">
      <formula>0</formula>
    </cfRule>
    <cfRule type="cellIs" dxfId="12222" priority="3278" operator="lessThan">
      <formula>-105575</formula>
    </cfRule>
  </conditionalFormatting>
  <conditionalFormatting sqref="BB179:BB180">
    <cfRule type="cellIs" dxfId="12221" priority="3275" operator="lessThan">
      <formula>0</formula>
    </cfRule>
    <cfRule type="cellIs" dxfId="12220" priority="3276" operator="lessThan">
      <formula>-105575</formula>
    </cfRule>
  </conditionalFormatting>
  <conditionalFormatting sqref="BB179:BB180">
    <cfRule type="cellIs" dxfId="12219" priority="3273" operator="lessThan">
      <formula>0</formula>
    </cfRule>
    <cfRule type="cellIs" dxfId="12218" priority="3274" operator="lessThan">
      <formula>-105575</formula>
    </cfRule>
  </conditionalFormatting>
  <conditionalFormatting sqref="BB179:BB180">
    <cfRule type="cellIs" dxfId="12217" priority="3271" operator="lessThan">
      <formula>0</formula>
    </cfRule>
    <cfRule type="cellIs" dxfId="12216" priority="3272" operator="lessThan">
      <formula>-105575</formula>
    </cfRule>
  </conditionalFormatting>
  <conditionalFormatting sqref="BB183:BB189">
    <cfRule type="cellIs" dxfId="12215" priority="3269" operator="lessThan">
      <formula>0</formula>
    </cfRule>
    <cfRule type="cellIs" dxfId="12214" priority="3270" operator="lessThan">
      <formula>-105575</formula>
    </cfRule>
  </conditionalFormatting>
  <conditionalFormatting sqref="BB183:BB189">
    <cfRule type="cellIs" dxfId="12213" priority="3267" operator="lessThan">
      <formula>0</formula>
    </cfRule>
    <cfRule type="cellIs" dxfId="12212" priority="3268" operator="lessThan">
      <formula>-105575</formula>
    </cfRule>
  </conditionalFormatting>
  <conditionalFormatting sqref="BB183:BB189">
    <cfRule type="cellIs" dxfId="12211" priority="3265" operator="lessThan">
      <formula>0</formula>
    </cfRule>
    <cfRule type="cellIs" dxfId="12210" priority="3266" operator="lessThan">
      <formula>-105575</formula>
    </cfRule>
  </conditionalFormatting>
  <conditionalFormatting sqref="BB191:BB192">
    <cfRule type="cellIs" dxfId="12209" priority="3263" operator="lessThan">
      <formula>0</formula>
    </cfRule>
    <cfRule type="cellIs" dxfId="12208" priority="3264" operator="lessThan">
      <formula>-105575</formula>
    </cfRule>
  </conditionalFormatting>
  <conditionalFormatting sqref="BB191:BB192">
    <cfRule type="cellIs" dxfId="12207" priority="3261" operator="lessThan">
      <formula>0</formula>
    </cfRule>
    <cfRule type="cellIs" dxfId="12206" priority="3262" operator="lessThan">
      <formula>-105575</formula>
    </cfRule>
  </conditionalFormatting>
  <conditionalFormatting sqref="BB191:BB192">
    <cfRule type="cellIs" dxfId="12205" priority="3259" operator="lessThan">
      <formula>0</formula>
    </cfRule>
    <cfRule type="cellIs" dxfId="12204" priority="3260" operator="lessThan">
      <formula>-105575</formula>
    </cfRule>
  </conditionalFormatting>
  <conditionalFormatting sqref="BB194:BB195">
    <cfRule type="cellIs" dxfId="12203" priority="3257" operator="lessThan">
      <formula>0</formula>
    </cfRule>
    <cfRule type="cellIs" dxfId="12202" priority="3258" operator="lessThan">
      <formula>-105575</formula>
    </cfRule>
  </conditionalFormatting>
  <conditionalFormatting sqref="BB194:BB195">
    <cfRule type="cellIs" dxfId="12201" priority="3255" operator="lessThan">
      <formula>0</formula>
    </cfRule>
    <cfRule type="cellIs" dxfId="12200" priority="3256" operator="lessThan">
      <formula>-105575</formula>
    </cfRule>
  </conditionalFormatting>
  <conditionalFormatting sqref="BB194:BB195">
    <cfRule type="cellIs" dxfId="12199" priority="3253" operator="lessThan">
      <formula>0</formula>
    </cfRule>
    <cfRule type="cellIs" dxfId="12198" priority="3254" operator="lessThan">
      <formula>-105575</formula>
    </cfRule>
  </conditionalFormatting>
  <conditionalFormatting sqref="BB199:BB202">
    <cfRule type="cellIs" dxfId="12197" priority="3251" operator="lessThan">
      <formula>0</formula>
    </cfRule>
    <cfRule type="cellIs" dxfId="12196" priority="3252" operator="lessThan">
      <formula>-105575</formula>
    </cfRule>
  </conditionalFormatting>
  <conditionalFormatting sqref="BB199:BB202">
    <cfRule type="cellIs" dxfId="12195" priority="3249" operator="lessThan">
      <formula>0</formula>
    </cfRule>
    <cfRule type="cellIs" dxfId="12194" priority="3250" operator="lessThan">
      <formula>-105575</formula>
    </cfRule>
  </conditionalFormatting>
  <conditionalFormatting sqref="BB199:BB202">
    <cfRule type="cellIs" dxfId="12193" priority="3247" operator="lessThan">
      <formula>0</formula>
    </cfRule>
    <cfRule type="cellIs" dxfId="12192" priority="3248" operator="lessThan">
      <formula>-105575</formula>
    </cfRule>
  </conditionalFormatting>
  <conditionalFormatting sqref="BB204:BB208">
    <cfRule type="cellIs" dxfId="12191" priority="3245" operator="lessThan">
      <formula>0</formula>
    </cfRule>
    <cfRule type="cellIs" dxfId="12190" priority="3246" operator="lessThan">
      <formula>-105575</formula>
    </cfRule>
  </conditionalFormatting>
  <conditionalFormatting sqref="BB204:BB208">
    <cfRule type="cellIs" dxfId="12189" priority="3243" operator="lessThan">
      <formula>0</formula>
    </cfRule>
    <cfRule type="cellIs" dxfId="12188" priority="3244" operator="lessThan">
      <formula>-105575</formula>
    </cfRule>
  </conditionalFormatting>
  <conditionalFormatting sqref="BB204:BB208">
    <cfRule type="cellIs" dxfId="12187" priority="3241" operator="lessThan">
      <formula>0</formula>
    </cfRule>
    <cfRule type="cellIs" dxfId="12186" priority="3242" operator="lessThan">
      <formula>-105575</formula>
    </cfRule>
  </conditionalFormatting>
  <conditionalFormatting sqref="BB210:BB211">
    <cfRule type="cellIs" dxfId="12185" priority="3239" operator="lessThan">
      <formula>0</formula>
    </cfRule>
    <cfRule type="cellIs" dxfId="12184" priority="3240" operator="lessThan">
      <formula>-105575</formula>
    </cfRule>
  </conditionalFormatting>
  <conditionalFormatting sqref="BB210:BB211">
    <cfRule type="cellIs" dxfId="12183" priority="3237" operator="lessThan">
      <formula>0</formula>
    </cfRule>
    <cfRule type="cellIs" dxfId="12182" priority="3238" operator="lessThan">
      <formula>-105575</formula>
    </cfRule>
  </conditionalFormatting>
  <conditionalFormatting sqref="BB210:BB211">
    <cfRule type="cellIs" dxfId="12181" priority="3235" operator="lessThan">
      <formula>0</formula>
    </cfRule>
    <cfRule type="cellIs" dxfId="12180" priority="3236" operator="lessThan">
      <formula>-105575</formula>
    </cfRule>
  </conditionalFormatting>
  <conditionalFormatting sqref="BB214:BB219">
    <cfRule type="cellIs" dxfId="12179" priority="3233" operator="lessThan">
      <formula>0</formula>
    </cfRule>
    <cfRule type="cellIs" dxfId="12178" priority="3234" operator="lessThan">
      <formula>-105575</formula>
    </cfRule>
  </conditionalFormatting>
  <conditionalFormatting sqref="BB214:BB219">
    <cfRule type="cellIs" dxfId="12177" priority="3231" operator="lessThan">
      <formula>0</formula>
    </cfRule>
    <cfRule type="cellIs" dxfId="12176" priority="3232" operator="lessThan">
      <formula>-105575</formula>
    </cfRule>
  </conditionalFormatting>
  <conditionalFormatting sqref="BB214:BB219">
    <cfRule type="cellIs" dxfId="12175" priority="3229" operator="lessThan">
      <formula>0</formula>
    </cfRule>
    <cfRule type="cellIs" dxfId="12174" priority="3230" operator="lessThan">
      <formula>-105575</formula>
    </cfRule>
  </conditionalFormatting>
  <conditionalFormatting sqref="BB222:BB224">
    <cfRule type="cellIs" dxfId="12173" priority="3227" operator="lessThan">
      <formula>0</formula>
    </cfRule>
    <cfRule type="cellIs" dxfId="12172" priority="3228" operator="lessThan">
      <formula>-105575</formula>
    </cfRule>
  </conditionalFormatting>
  <conditionalFormatting sqref="BB222:BB224">
    <cfRule type="cellIs" dxfId="12171" priority="3225" operator="lessThan">
      <formula>0</formula>
    </cfRule>
    <cfRule type="cellIs" dxfId="12170" priority="3226" operator="lessThan">
      <formula>-105575</formula>
    </cfRule>
  </conditionalFormatting>
  <conditionalFormatting sqref="BB222:BB224">
    <cfRule type="cellIs" dxfId="12169" priority="3223" operator="lessThan">
      <formula>0</formula>
    </cfRule>
    <cfRule type="cellIs" dxfId="12168" priority="3224" operator="lessThan">
      <formula>-105575</formula>
    </cfRule>
  </conditionalFormatting>
  <conditionalFormatting sqref="BB227:BB230">
    <cfRule type="cellIs" dxfId="12167" priority="3221" operator="lessThan">
      <formula>0</formula>
    </cfRule>
    <cfRule type="cellIs" dxfId="12166" priority="3222" operator="lessThan">
      <formula>-105575</formula>
    </cfRule>
  </conditionalFormatting>
  <conditionalFormatting sqref="BB227:BB230">
    <cfRule type="cellIs" dxfId="12165" priority="3219" operator="lessThan">
      <formula>0</formula>
    </cfRule>
    <cfRule type="cellIs" dxfId="12164" priority="3220" operator="lessThan">
      <formula>-105575</formula>
    </cfRule>
  </conditionalFormatting>
  <conditionalFormatting sqref="BB227:BB230">
    <cfRule type="cellIs" dxfId="12163" priority="3217" operator="lessThan">
      <formula>0</formula>
    </cfRule>
    <cfRule type="cellIs" dxfId="12162" priority="3218" operator="lessThan">
      <formula>-105575</formula>
    </cfRule>
  </conditionalFormatting>
  <conditionalFormatting sqref="BB203 BB220:BB221 BB235:BB243 BB231:BB233 BB212:BB213 BB225:BB226">
    <cfRule type="cellIs" dxfId="12161" priority="3215" operator="lessThan">
      <formula>0</formula>
    </cfRule>
    <cfRule type="cellIs" dxfId="12160" priority="3216" operator="lessThan">
      <formula>-105575</formula>
    </cfRule>
  </conditionalFormatting>
  <conditionalFormatting sqref="BB220 BB212:BB213 BB235:BB238 BB240:BB243 BB225:BB226 BB231:BB233">
    <cfRule type="cellIs" dxfId="12159" priority="3213" operator="lessThan">
      <formula>0</formula>
    </cfRule>
    <cfRule type="cellIs" dxfId="12158" priority="3214" operator="lessThan">
      <formula>-105575</formula>
    </cfRule>
  </conditionalFormatting>
  <conditionalFormatting sqref="BB220:BB221 BB243 BB226 BB231:BB236 BB238:BB241 BB203 BB213">
    <cfRule type="cellIs" dxfId="12157" priority="3211" operator="lessThan">
      <formula>0</formula>
    </cfRule>
    <cfRule type="cellIs" dxfId="12156" priority="3212" operator="lessThan">
      <formula>-105575</formula>
    </cfRule>
  </conditionalFormatting>
  <conditionalFormatting sqref="BB235:BB243 BB231:BB233 BB220 BB212:BB213 BB225:BB226">
    <cfRule type="cellIs" dxfId="12155" priority="3209" operator="lessThan">
      <formula>0</formula>
    </cfRule>
    <cfRule type="cellIs" dxfId="12154" priority="3210" operator="lessThan">
      <formula>-105575</formula>
    </cfRule>
  </conditionalFormatting>
  <conditionalFormatting sqref="BB220:BB221 BB237:BB243 BB203 BB231:BB235 BB212:BB213 BB225:BB226">
    <cfRule type="cellIs" dxfId="12153" priority="3207" operator="lessThan">
      <formula>0</formula>
    </cfRule>
    <cfRule type="cellIs" dxfId="12152" priority="3208" operator="lessThan">
      <formula>-105575</formula>
    </cfRule>
  </conditionalFormatting>
  <conditionalFormatting sqref="BB220:BB221 BB237:BB240 BB242:BB243 BB225:BB226 BB231:BB235">
    <cfRule type="cellIs" dxfId="12151" priority="3205" operator="lessThan">
      <formula>0</formula>
    </cfRule>
    <cfRule type="cellIs" dxfId="12150" priority="3206" operator="lessThan">
      <formula>-105575</formula>
    </cfRule>
  </conditionalFormatting>
  <conditionalFormatting sqref="BB212 BB231 BB233:BB238 BB240:BB243 BB225">
    <cfRule type="cellIs" dxfId="12149" priority="3203" operator="lessThan">
      <formula>0</formula>
    </cfRule>
    <cfRule type="cellIs" dxfId="12148" priority="3204" operator="lessThan">
      <formula>-105575</formula>
    </cfRule>
  </conditionalFormatting>
  <conditionalFormatting sqref="BB237:BB243 BB231:BB235 BB220:BB221 BB225:BB226">
    <cfRule type="cellIs" dxfId="12147" priority="3201" operator="lessThan">
      <formula>0</formula>
    </cfRule>
    <cfRule type="cellIs" dxfId="12146" priority="3202" operator="lessThan">
      <formula>-105575</formula>
    </cfRule>
  </conditionalFormatting>
  <conditionalFormatting sqref="BB233:BB237 BB231 BB239:BB243">
    <cfRule type="cellIs" dxfId="12145" priority="3199" operator="lessThan">
      <formula>0</formula>
    </cfRule>
    <cfRule type="cellIs" dxfId="12144" priority="3200" operator="lessThan">
      <formula>-105575</formula>
    </cfRule>
  </conditionalFormatting>
  <conditionalFormatting sqref="BB233:BB237 BB231 BB239:BB243">
    <cfRule type="cellIs" dxfId="12143" priority="3197" operator="lessThan">
      <formula>0</formula>
    </cfRule>
    <cfRule type="cellIs" dxfId="12142" priority="3198" operator="lessThan">
      <formula>-105575</formula>
    </cfRule>
  </conditionalFormatting>
  <conditionalFormatting sqref="BB119:BB128 BB106:BB117 BB101:BB104 BB80:BB98">
    <cfRule type="cellIs" dxfId="12141" priority="3195" operator="lessThan">
      <formula>0</formula>
    </cfRule>
    <cfRule type="cellIs" dxfId="12140" priority="3196" operator="lessThan">
      <formula>-105575</formula>
    </cfRule>
  </conditionalFormatting>
  <conditionalFormatting sqref="BB130 BB132 BB134">
    <cfRule type="cellIs" dxfId="12139" priority="3193" operator="lessThan">
      <formula>0</formula>
    </cfRule>
    <cfRule type="cellIs" dxfId="12138" priority="3194" operator="lessThan">
      <formula>-105575</formula>
    </cfRule>
  </conditionalFormatting>
  <conditionalFormatting sqref="BB130 BB132 BB134">
    <cfRule type="cellIs" dxfId="12137" priority="3191" operator="lessThan">
      <formula>0</formula>
    </cfRule>
    <cfRule type="cellIs" dxfId="12136" priority="3192" operator="lessThan">
      <formula>-105575</formula>
    </cfRule>
  </conditionalFormatting>
  <conditionalFormatting sqref="BB129 BB131 BB133 BB135">
    <cfRule type="cellIs" dxfId="12135" priority="3189" operator="lessThan">
      <formula>0</formula>
    </cfRule>
    <cfRule type="cellIs" dxfId="12134" priority="3190" operator="lessThan">
      <formula>-105575</formula>
    </cfRule>
  </conditionalFormatting>
  <conditionalFormatting sqref="BB140 BB145 BB142:BB143 BB137:BB138">
    <cfRule type="cellIs" dxfId="12133" priority="3187" operator="lessThan">
      <formula>0</formula>
    </cfRule>
    <cfRule type="cellIs" dxfId="12132" priority="3188" operator="lessThan">
      <formula>-105575</formula>
    </cfRule>
  </conditionalFormatting>
  <conditionalFormatting sqref="BB149">
    <cfRule type="cellIs" dxfId="12131" priority="3185" operator="lessThan">
      <formula>0</formula>
    </cfRule>
    <cfRule type="cellIs" dxfId="12130" priority="3186" operator="lessThan">
      <formula>-105575</formula>
    </cfRule>
  </conditionalFormatting>
  <conditionalFormatting sqref="BB129:BB138 BB140:BB149">
    <cfRule type="cellIs" dxfId="12129" priority="3183" operator="lessThan">
      <formula>0</formula>
    </cfRule>
    <cfRule type="cellIs" dxfId="12128" priority="3184" operator="lessThan">
      <formula>-105575</formula>
    </cfRule>
  </conditionalFormatting>
  <conditionalFormatting sqref="BB94:BB98 BB86:BB87 BB89:BB91 BB141:BB149 BB124:BB133 BB107:BB110 BB112:BB117 BB119:BB122 BB135:BB138 BB101:BB104 BB80:BB84">
    <cfRule type="cellIs" dxfId="12127" priority="3181" operator="lessThan">
      <formula>0</formula>
    </cfRule>
    <cfRule type="cellIs" dxfId="12126" priority="3182" operator="lessThan">
      <formula>-105575</formula>
    </cfRule>
  </conditionalFormatting>
  <conditionalFormatting sqref="BB129 BB131 BB133 BB135">
    <cfRule type="cellIs" dxfId="12125" priority="3179" operator="lessThan">
      <formula>0</formula>
    </cfRule>
    <cfRule type="cellIs" dxfId="12124" priority="3180" operator="lessThan">
      <formula>-105575</formula>
    </cfRule>
  </conditionalFormatting>
  <conditionalFormatting sqref="BB146 BB144 BB141">
    <cfRule type="cellIs" dxfId="12123" priority="3177" operator="lessThan">
      <formula>0</formula>
    </cfRule>
    <cfRule type="cellIs" dxfId="12122" priority="3178" operator="lessThan">
      <formula>-105575</formula>
    </cfRule>
  </conditionalFormatting>
  <conditionalFormatting sqref="BB146 BB144 BB141">
    <cfRule type="cellIs" dxfId="12121" priority="3175" operator="lessThan">
      <formula>0</formula>
    </cfRule>
    <cfRule type="cellIs" dxfId="12120" priority="3176" operator="lessThan">
      <formula>-105575</formula>
    </cfRule>
  </conditionalFormatting>
  <conditionalFormatting sqref="BB140 BB145 BB142:BB143 BB137:BB138">
    <cfRule type="cellIs" dxfId="12119" priority="3173" operator="lessThan">
      <formula>0</formula>
    </cfRule>
    <cfRule type="cellIs" dxfId="12118" priority="3174" operator="lessThan">
      <formula>-105575</formula>
    </cfRule>
  </conditionalFormatting>
  <conditionalFormatting sqref="BB149">
    <cfRule type="cellIs" dxfId="12117" priority="3171" operator="lessThan">
      <formula>0</formula>
    </cfRule>
    <cfRule type="cellIs" dxfId="12116" priority="3172" operator="lessThan">
      <formula>-105575</formula>
    </cfRule>
  </conditionalFormatting>
  <conditionalFormatting sqref="BB94:BB98 BB86:BB87 BB89:BB91 BB141:BB149 BB124:BB133 BB107:BB110 BB112:BB117 BB119:BB122 BB135:BB138 BB101:BB104 BB80:BB84">
    <cfRule type="cellIs" dxfId="12115" priority="3169" operator="lessThan">
      <formula>0</formula>
    </cfRule>
    <cfRule type="cellIs" dxfId="12114"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2113" priority="3167" operator="lessThan">
      <formula>0</formula>
    </cfRule>
    <cfRule type="cellIs" dxfId="12112" priority="3168" operator="lessThan">
      <formula>-105575</formula>
    </cfRule>
  </conditionalFormatting>
  <conditionalFormatting sqref="BB41">
    <cfRule type="cellIs" dxfId="12111" priority="3165" operator="lessThan">
      <formula>0</formula>
    </cfRule>
    <cfRule type="cellIs" dxfId="12110" priority="3166" operator="lessThan">
      <formula>-105575</formula>
    </cfRule>
  </conditionalFormatting>
  <conditionalFormatting sqref="BB152:BB155">
    <cfRule type="cellIs" dxfId="12109" priority="3163" operator="lessThan">
      <formula>0</formula>
    </cfRule>
    <cfRule type="cellIs" dxfId="12108" priority="3164" operator="lessThan">
      <formula>-105575</formula>
    </cfRule>
  </conditionalFormatting>
  <conditionalFormatting sqref="BB152:BB155">
    <cfRule type="cellIs" dxfId="12107" priority="3161" operator="lessThan">
      <formula>0</formula>
    </cfRule>
    <cfRule type="cellIs" dxfId="12106" priority="3162" operator="lessThan">
      <formula>-105575</formula>
    </cfRule>
  </conditionalFormatting>
  <conditionalFormatting sqref="BB152:BB155">
    <cfRule type="cellIs" dxfId="12105" priority="3159" operator="lessThan">
      <formula>0</formula>
    </cfRule>
    <cfRule type="cellIs" dxfId="12104" priority="3160" operator="lessThan">
      <formula>-105575</formula>
    </cfRule>
  </conditionalFormatting>
  <conditionalFormatting sqref="BB157:BB158">
    <cfRule type="cellIs" dxfId="12103" priority="3157" operator="lessThan">
      <formula>0</formula>
    </cfRule>
    <cfRule type="cellIs" dxfId="12102" priority="3158" operator="lessThan">
      <formula>-105575</formula>
    </cfRule>
  </conditionalFormatting>
  <conditionalFormatting sqref="BB157:BB158">
    <cfRule type="cellIs" dxfId="12101" priority="3155" operator="lessThan">
      <formula>0</formula>
    </cfRule>
    <cfRule type="cellIs" dxfId="12100" priority="3156" operator="lessThan">
      <formula>-105575</formula>
    </cfRule>
  </conditionalFormatting>
  <conditionalFormatting sqref="BB157:BB158">
    <cfRule type="cellIs" dxfId="12099" priority="3153" operator="lessThan">
      <formula>0</formula>
    </cfRule>
    <cfRule type="cellIs" dxfId="12098" priority="3154" operator="lessThan">
      <formula>-105575</formula>
    </cfRule>
  </conditionalFormatting>
  <conditionalFormatting sqref="BB160:BB161">
    <cfRule type="cellIs" dxfId="12097" priority="3151" operator="lessThan">
      <formula>0</formula>
    </cfRule>
    <cfRule type="cellIs" dxfId="12096" priority="3152" operator="lessThan">
      <formula>-105575</formula>
    </cfRule>
  </conditionalFormatting>
  <conditionalFormatting sqref="BB160:BB161">
    <cfRule type="cellIs" dxfId="12095" priority="3149" operator="lessThan">
      <formula>0</formula>
    </cfRule>
    <cfRule type="cellIs" dxfId="12094" priority="3150" operator="lessThan">
      <formula>-105575</formula>
    </cfRule>
  </conditionalFormatting>
  <conditionalFormatting sqref="BB160:BB161">
    <cfRule type="cellIs" dxfId="12093" priority="3147" operator="lessThan">
      <formula>0</formula>
    </cfRule>
    <cfRule type="cellIs" dxfId="12092" priority="3148" operator="lessThan">
      <formula>-105575</formula>
    </cfRule>
  </conditionalFormatting>
  <conditionalFormatting sqref="BB164:BB167">
    <cfRule type="cellIs" dxfId="12091" priority="3145" operator="lessThan">
      <formula>0</formula>
    </cfRule>
    <cfRule type="cellIs" dxfId="12090" priority="3146" operator="lessThan">
      <formula>-105575</formula>
    </cfRule>
  </conditionalFormatting>
  <conditionalFormatting sqref="BB164:BB167">
    <cfRule type="cellIs" dxfId="12089" priority="3143" operator="lessThan">
      <formula>0</formula>
    </cfRule>
    <cfRule type="cellIs" dxfId="12088" priority="3144" operator="lessThan">
      <formula>-105575</formula>
    </cfRule>
  </conditionalFormatting>
  <conditionalFormatting sqref="BB164:BB167">
    <cfRule type="cellIs" dxfId="12087" priority="3141" operator="lessThan">
      <formula>0</formula>
    </cfRule>
    <cfRule type="cellIs" dxfId="12086" priority="3142" operator="lessThan">
      <formula>-105575</formula>
    </cfRule>
  </conditionalFormatting>
  <conditionalFormatting sqref="BB169:BB177">
    <cfRule type="cellIs" dxfId="12085" priority="3139" operator="lessThan">
      <formula>0</formula>
    </cfRule>
    <cfRule type="cellIs" dxfId="12084" priority="3140" operator="lessThan">
      <formula>-105575</formula>
    </cfRule>
  </conditionalFormatting>
  <conditionalFormatting sqref="BB169:BB177">
    <cfRule type="cellIs" dxfId="12083" priority="3137" operator="lessThan">
      <formula>0</formula>
    </cfRule>
    <cfRule type="cellIs" dxfId="12082" priority="3138" operator="lessThan">
      <formula>-105575</formula>
    </cfRule>
  </conditionalFormatting>
  <conditionalFormatting sqref="BB169:BB177">
    <cfRule type="cellIs" dxfId="12081" priority="3135" operator="lessThan">
      <formula>0</formula>
    </cfRule>
    <cfRule type="cellIs" dxfId="12080" priority="3136" operator="lessThan">
      <formula>-105575</formula>
    </cfRule>
  </conditionalFormatting>
  <conditionalFormatting sqref="BB179:BB180">
    <cfRule type="cellIs" dxfId="12079" priority="3133" operator="lessThan">
      <formula>0</formula>
    </cfRule>
    <cfRule type="cellIs" dxfId="12078" priority="3134" operator="lessThan">
      <formula>-105575</formula>
    </cfRule>
  </conditionalFormatting>
  <conditionalFormatting sqref="BB179:BB180">
    <cfRule type="cellIs" dxfId="12077" priority="3131" operator="lessThan">
      <formula>0</formula>
    </cfRule>
    <cfRule type="cellIs" dxfId="12076" priority="3132" operator="lessThan">
      <formula>-105575</formula>
    </cfRule>
  </conditionalFormatting>
  <conditionalFormatting sqref="BB179:BB180">
    <cfRule type="cellIs" dxfId="12075" priority="3129" operator="lessThan">
      <formula>0</formula>
    </cfRule>
    <cfRule type="cellIs" dxfId="12074" priority="3130" operator="lessThan">
      <formula>-105575</formula>
    </cfRule>
  </conditionalFormatting>
  <conditionalFormatting sqref="BB183:BB189">
    <cfRule type="cellIs" dxfId="12073" priority="3127" operator="lessThan">
      <formula>0</formula>
    </cfRule>
    <cfRule type="cellIs" dxfId="12072" priority="3128" operator="lessThan">
      <formula>-105575</formula>
    </cfRule>
  </conditionalFormatting>
  <conditionalFormatting sqref="BB183:BB189">
    <cfRule type="cellIs" dxfId="12071" priority="3125" operator="lessThan">
      <formula>0</formula>
    </cfRule>
    <cfRule type="cellIs" dxfId="12070" priority="3126" operator="lessThan">
      <formula>-105575</formula>
    </cfRule>
  </conditionalFormatting>
  <conditionalFormatting sqref="BB183:BB189">
    <cfRule type="cellIs" dxfId="12069" priority="3123" operator="lessThan">
      <formula>0</formula>
    </cfRule>
    <cfRule type="cellIs" dxfId="12068" priority="3124" operator="lessThan">
      <formula>-105575</formula>
    </cfRule>
  </conditionalFormatting>
  <conditionalFormatting sqref="BB191:BB192">
    <cfRule type="cellIs" dxfId="12067" priority="3121" operator="lessThan">
      <formula>0</formula>
    </cfRule>
    <cfRule type="cellIs" dxfId="12066" priority="3122" operator="lessThan">
      <formula>-105575</formula>
    </cfRule>
  </conditionalFormatting>
  <conditionalFormatting sqref="BB191:BB192">
    <cfRule type="cellIs" dxfId="12065" priority="3119" operator="lessThan">
      <formula>0</formula>
    </cfRule>
    <cfRule type="cellIs" dxfId="12064" priority="3120" operator="lessThan">
      <formula>-105575</formula>
    </cfRule>
  </conditionalFormatting>
  <conditionalFormatting sqref="BB191:BB192">
    <cfRule type="cellIs" dxfId="12063" priority="3117" operator="lessThan">
      <formula>0</formula>
    </cfRule>
    <cfRule type="cellIs" dxfId="12062" priority="3118" operator="lessThan">
      <formula>-105575</formula>
    </cfRule>
  </conditionalFormatting>
  <conditionalFormatting sqref="BB194:BB195">
    <cfRule type="cellIs" dxfId="12061" priority="3115" operator="lessThan">
      <formula>0</formula>
    </cfRule>
    <cfRule type="cellIs" dxfId="12060" priority="3116" operator="lessThan">
      <formula>-105575</formula>
    </cfRule>
  </conditionalFormatting>
  <conditionalFormatting sqref="BB194:BB195">
    <cfRule type="cellIs" dxfId="12059" priority="3113" operator="lessThan">
      <formula>0</formula>
    </cfRule>
    <cfRule type="cellIs" dxfId="12058" priority="3114" operator="lessThan">
      <formula>-105575</formula>
    </cfRule>
  </conditionalFormatting>
  <conditionalFormatting sqref="BB194:BB195">
    <cfRule type="cellIs" dxfId="12057" priority="3111" operator="lessThan">
      <formula>0</formula>
    </cfRule>
    <cfRule type="cellIs" dxfId="12056" priority="3112" operator="lessThan">
      <formula>-105575</formula>
    </cfRule>
  </conditionalFormatting>
  <conditionalFormatting sqref="BB199:BB202">
    <cfRule type="cellIs" dxfId="12055" priority="3109" operator="lessThan">
      <formula>0</formula>
    </cfRule>
    <cfRule type="cellIs" dxfId="12054" priority="3110" operator="lessThan">
      <formula>-105575</formula>
    </cfRule>
  </conditionalFormatting>
  <conditionalFormatting sqref="BB199:BB202">
    <cfRule type="cellIs" dxfId="12053" priority="3107" operator="lessThan">
      <formula>0</formula>
    </cfRule>
    <cfRule type="cellIs" dxfId="12052" priority="3108" operator="lessThan">
      <formula>-105575</formula>
    </cfRule>
  </conditionalFormatting>
  <conditionalFormatting sqref="BB199:BB202">
    <cfRule type="cellIs" dxfId="12051" priority="3105" operator="lessThan">
      <formula>0</formula>
    </cfRule>
    <cfRule type="cellIs" dxfId="12050" priority="3106" operator="lessThan">
      <formula>-105575</formula>
    </cfRule>
  </conditionalFormatting>
  <conditionalFormatting sqref="BB204:BB208">
    <cfRule type="cellIs" dxfId="12049" priority="3103" operator="lessThan">
      <formula>0</formula>
    </cfRule>
    <cfRule type="cellIs" dxfId="12048" priority="3104" operator="lessThan">
      <formula>-105575</formula>
    </cfRule>
  </conditionalFormatting>
  <conditionalFormatting sqref="BB204:BB208">
    <cfRule type="cellIs" dxfId="12047" priority="3101" operator="lessThan">
      <formula>0</formula>
    </cfRule>
    <cfRule type="cellIs" dxfId="12046" priority="3102" operator="lessThan">
      <formula>-105575</formula>
    </cfRule>
  </conditionalFormatting>
  <conditionalFormatting sqref="BB204:BB208">
    <cfRule type="cellIs" dxfId="12045" priority="3099" operator="lessThan">
      <formula>0</formula>
    </cfRule>
    <cfRule type="cellIs" dxfId="12044" priority="3100" operator="lessThan">
      <formula>-105575</formula>
    </cfRule>
  </conditionalFormatting>
  <conditionalFormatting sqref="BB210:BB211">
    <cfRule type="cellIs" dxfId="12043" priority="3097" operator="lessThan">
      <formula>0</formula>
    </cfRule>
    <cfRule type="cellIs" dxfId="12042" priority="3098" operator="lessThan">
      <formula>-105575</formula>
    </cfRule>
  </conditionalFormatting>
  <conditionalFormatting sqref="BB210:BB211">
    <cfRule type="cellIs" dxfId="12041" priority="3095" operator="lessThan">
      <formula>0</formula>
    </cfRule>
    <cfRule type="cellIs" dxfId="12040" priority="3096" operator="lessThan">
      <formula>-105575</formula>
    </cfRule>
  </conditionalFormatting>
  <conditionalFormatting sqref="BB210:BB211">
    <cfRule type="cellIs" dxfId="12039" priority="3093" operator="lessThan">
      <formula>0</formula>
    </cfRule>
    <cfRule type="cellIs" dxfId="12038" priority="3094" operator="lessThan">
      <formula>-105575</formula>
    </cfRule>
  </conditionalFormatting>
  <conditionalFormatting sqref="BB214:BB219">
    <cfRule type="cellIs" dxfId="12037" priority="3091" operator="lessThan">
      <formula>0</formula>
    </cfRule>
    <cfRule type="cellIs" dxfId="12036" priority="3092" operator="lessThan">
      <formula>-105575</formula>
    </cfRule>
  </conditionalFormatting>
  <conditionalFormatting sqref="BB214:BB219">
    <cfRule type="cellIs" dxfId="12035" priority="3089" operator="lessThan">
      <formula>0</formula>
    </cfRule>
    <cfRule type="cellIs" dxfId="12034" priority="3090" operator="lessThan">
      <formula>-105575</formula>
    </cfRule>
  </conditionalFormatting>
  <conditionalFormatting sqref="BB214:BB219">
    <cfRule type="cellIs" dxfId="12033" priority="3087" operator="lessThan">
      <formula>0</formula>
    </cfRule>
    <cfRule type="cellIs" dxfId="12032" priority="3088" operator="lessThan">
      <formula>-105575</formula>
    </cfRule>
  </conditionalFormatting>
  <conditionalFormatting sqref="BB222:BB224">
    <cfRule type="cellIs" dxfId="12031" priority="3085" operator="lessThan">
      <formula>0</formula>
    </cfRule>
    <cfRule type="cellIs" dxfId="12030" priority="3086" operator="lessThan">
      <formula>-105575</formula>
    </cfRule>
  </conditionalFormatting>
  <conditionalFormatting sqref="BB222:BB224">
    <cfRule type="cellIs" dxfId="12029" priority="3083" operator="lessThan">
      <formula>0</formula>
    </cfRule>
    <cfRule type="cellIs" dxfId="12028" priority="3084" operator="lessThan">
      <formula>-105575</formula>
    </cfRule>
  </conditionalFormatting>
  <conditionalFormatting sqref="BB222:BB224">
    <cfRule type="cellIs" dxfId="12027" priority="3081" operator="lessThan">
      <formula>0</formula>
    </cfRule>
    <cfRule type="cellIs" dxfId="12026" priority="3082" operator="lessThan">
      <formula>-105575</formula>
    </cfRule>
  </conditionalFormatting>
  <conditionalFormatting sqref="BB227:BB230">
    <cfRule type="cellIs" dxfId="12025" priority="3079" operator="lessThan">
      <formula>0</formula>
    </cfRule>
    <cfRule type="cellIs" dxfId="12024" priority="3080" operator="lessThan">
      <formula>-105575</formula>
    </cfRule>
  </conditionalFormatting>
  <conditionalFormatting sqref="BB227:BB230">
    <cfRule type="cellIs" dxfId="12023" priority="3077" operator="lessThan">
      <formula>0</formula>
    </cfRule>
    <cfRule type="cellIs" dxfId="12022" priority="3078" operator="lessThan">
      <formula>-105575</formula>
    </cfRule>
  </conditionalFormatting>
  <conditionalFormatting sqref="BB227:BB230">
    <cfRule type="cellIs" dxfId="12021" priority="3075" operator="lessThan">
      <formula>0</formula>
    </cfRule>
    <cfRule type="cellIs" dxfId="12020" priority="3076" operator="lessThan">
      <formula>-105575</formula>
    </cfRule>
  </conditionalFormatting>
  <conditionalFormatting sqref="BB246:BB249">
    <cfRule type="cellIs" dxfId="12019" priority="3073" operator="lessThan">
      <formula>0</formula>
    </cfRule>
    <cfRule type="cellIs" dxfId="12018" priority="3074" operator="lessThan">
      <formula>-105575</formula>
    </cfRule>
  </conditionalFormatting>
  <conditionalFormatting sqref="BB246:BB249">
    <cfRule type="cellIs" dxfId="12017" priority="3071" operator="lessThan">
      <formula>0</formula>
    </cfRule>
    <cfRule type="cellIs" dxfId="12016" priority="3072" operator="lessThan">
      <formula>-105575</formula>
    </cfRule>
  </conditionalFormatting>
  <conditionalFormatting sqref="BB246:BB249">
    <cfRule type="cellIs" dxfId="12015" priority="3069" operator="lessThan">
      <formula>0</formula>
    </cfRule>
    <cfRule type="cellIs" dxfId="12014" priority="3070" operator="lessThan">
      <formula>-105575</formula>
    </cfRule>
  </conditionalFormatting>
  <conditionalFormatting sqref="BB246:BB249">
    <cfRule type="cellIs" dxfId="12013" priority="3067" operator="lessThan">
      <formula>0</formula>
    </cfRule>
    <cfRule type="cellIs" dxfId="12012" priority="3068" operator="lessThan">
      <formula>-105575</formula>
    </cfRule>
  </conditionalFormatting>
  <conditionalFormatting sqref="BB246:BB249">
    <cfRule type="cellIs" dxfId="12011" priority="3065" operator="lessThan">
      <formula>0</formula>
    </cfRule>
    <cfRule type="cellIs" dxfId="12010" priority="3066" operator="lessThan">
      <formula>-105575</formula>
    </cfRule>
  </conditionalFormatting>
  <conditionalFormatting sqref="BB246:BB249">
    <cfRule type="cellIs" dxfId="12009" priority="3063" operator="lessThan">
      <formula>0</formula>
    </cfRule>
    <cfRule type="cellIs" dxfId="12008" priority="3064" operator="lessThan">
      <formula>-105575</formula>
    </cfRule>
  </conditionalFormatting>
  <conditionalFormatting sqref="BB246:BB249">
    <cfRule type="cellIs" dxfId="12007" priority="3061" operator="lessThan">
      <formula>0</formula>
    </cfRule>
    <cfRule type="cellIs" dxfId="12006" priority="3062" operator="lessThan">
      <formula>-105575</formula>
    </cfRule>
  </conditionalFormatting>
  <conditionalFormatting sqref="BB246:BB249">
    <cfRule type="cellIs" dxfId="12005" priority="3059" operator="lessThan">
      <formula>0</formula>
    </cfRule>
    <cfRule type="cellIs" dxfId="12004" priority="3060" operator="lessThan">
      <formula>-105575</formula>
    </cfRule>
  </conditionalFormatting>
  <conditionalFormatting sqref="BB246:BB249">
    <cfRule type="cellIs" dxfId="12003" priority="3057" operator="lessThan">
      <formula>0</formula>
    </cfRule>
    <cfRule type="cellIs" dxfId="12002" priority="3058" operator="lessThan">
      <formula>-105575</formula>
    </cfRule>
  </conditionalFormatting>
  <conditionalFormatting sqref="BB251:BB253">
    <cfRule type="cellIs" dxfId="12001" priority="3055" operator="lessThan">
      <formula>0</formula>
    </cfRule>
    <cfRule type="cellIs" dxfId="12000" priority="3056" operator="lessThan">
      <formula>-105575</formula>
    </cfRule>
  </conditionalFormatting>
  <conditionalFormatting sqref="BB251:BB253">
    <cfRule type="cellIs" dxfId="11999" priority="3053" operator="lessThan">
      <formula>0</formula>
    </cfRule>
    <cfRule type="cellIs" dxfId="11998" priority="3054" operator="lessThan">
      <formula>-105575</formula>
    </cfRule>
  </conditionalFormatting>
  <conditionalFormatting sqref="BB251:BB253">
    <cfRule type="cellIs" dxfId="11997" priority="3051" operator="lessThan">
      <formula>0</formula>
    </cfRule>
    <cfRule type="cellIs" dxfId="11996" priority="3052" operator="lessThan">
      <formula>-105575</formula>
    </cfRule>
  </conditionalFormatting>
  <conditionalFormatting sqref="BB251:BB253">
    <cfRule type="cellIs" dxfId="11995" priority="3049" operator="lessThan">
      <formula>0</formula>
    </cfRule>
    <cfRule type="cellIs" dxfId="11994" priority="3050" operator="lessThan">
      <formula>-105575</formula>
    </cfRule>
  </conditionalFormatting>
  <conditionalFormatting sqref="BB251:BB253">
    <cfRule type="cellIs" dxfId="11993" priority="3047" operator="lessThan">
      <formula>0</formula>
    </cfRule>
    <cfRule type="cellIs" dxfId="11992" priority="3048" operator="lessThan">
      <formula>-105575</formula>
    </cfRule>
  </conditionalFormatting>
  <conditionalFormatting sqref="BB251:BB253">
    <cfRule type="cellIs" dxfId="11991" priority="3045" operator="lessThan">
      <formula>0</formula>
    </cfRule>
    <cfRule type="cellIs" dxfId="11990" priority="3046" operator="lessThan">
      <formula>-105575</formula>
    </cfRule>
  </conditionalFormatting>
  <conditionalFormatting sqref="BB251:BB253">
    <cfRule type="cellIs" dxfId="11989" priority="3043" operator="lessThan">
      <formula>0</formula>
    </cfRule>
    <cfRule type="cellIs" dxfId="11988" priority="3044" operator="lessThan">
      <formula>-105575</formula>
    </cfRule>
  </conditionalFormatting>
  <conditionalFormatting sqref="BB251:BB253">
    <cfRule type="cellIs" dxfId="11987" priority="3041" operator="lessThan">
      <formula>0</formula>
    </cfRule>
    <cfRule type="cellIs" dxfId="11986" priority="3042" operator="lessThan">
      <formula>-105575</formula>
    </cfRule>
  </conditionalFormatting>
  <conditionalFormatting sqref="BB251:BB253">
    <cfRule type="cellIs" dxfId="11985" priority="3039" operator="lessThan">
      <formula>0</formula>
    </cfRule>
    <cfRule type="cellIs" dxfId="11984" priority="3040" operator="lessThan">
      <formula>-105575</formula>
    </cfRule>
  </conditionalFormatting>
  <conditionalFormatting sqref="BB255:BB257">
    <cfRule type="cellIs" dxfId="11983" priority="3037" operator="lessThan">
      <formula>0</formula>
    </cfRule>
    <cfRule type="cellIs" dxfId="11982" priority="3038" operator="lessThan">
      <formula>-105575</formula>
    </cfRule>
  </conditionalFormatting>
  <conditionalFormatting sqref="BB255:BB257">
    <cfRule type="cellIs" dxfId="11981" priority="3035" operator="lessThan">
      <formula>0</formula>
    </cfRule>
    <cfRule type="cellIs" dxfId="11980" priority="3036" operator="lessThan">
      <formula>-105575</formula>
    </cfRule>
  </conditionalFormatting>
  <conditionalFormatting sqref="BB255:BB257">
    <cfRule type="cellIs" dxfId="11979" priority="3033" operator="lessThan">
      <formula>0</formula>
    </cfRule>
    <cfRule type="cellIs" dxfId="11978" priority="3034" operator="lessThan">
      <formula>-105575</formula>
    </cfRule>
  </conditionalFormatting>
  <conditionalFormatting sqref="BB255:BB257">
    <cfRule type="cellIs" dxfId="11977" priority="3031" operator="lessThan">
      <formula>0</formula>
    </cfRule>
    <cfRule type="cellIs" dxfId="11976" priority="3032" operator="lessThan">
      <formula>-105575</formula>
    </cfRule>
  </conditionalFormatting>
  <conditionalFormatting sqref="BB255:BB257">
    <cfRule type="cellIs" dxfId="11975" priority="3029" operator="lessThan">
      <formula>0</formula>
    </cfRule>
    <cfRule type="cellIs" dxfId="11974" priority="3030" operator="lessThan">
      <formula>-105575</formula>
    </cfRule>
  </conditionalFormatting>
  <conditionalFormatting sqref="BB255:BB257">
    <cfRule type="cellIs" dxfId="11973" priority="3027" operator="lessThan">
      <formula>0</formula>
    </cfRule>
    <cfRule type="cellIs" dxfId="11972" priority="3028" operator="lessThan">
      <formula>-105575</formula>
    </cfRule>
  </conditionalFormatting>
  <conditionalFormatting sqref="BB255:BB257">
    <cfRule type="cellIs" dxfId="11971" priority="3025" operator="lessThan">
      <formula>0</formula>
    </cfRule>
    <cfRule type="cellIs" dxfId="11970" priority="3026" operator="lessThan">
      <formula>-105575</formula>
    </cfRule>
  </conditionalFormatting>
  <conditionalFormatting sqref="BB255:BB257">
    <cfRule type="cellIs" dxfId="11969" priority="3023" operator="lessThan">
      <formula>0</formula>
    </cfRule>
    <cfRule type="cellIs" dxfId="11968" priority="3024" operator="lessThan">
      <formula>-105575</formula>
    </cfRule>
  </conditionalFormatting>
  <conditionalFormatting sqref="BB255:BB257">
    <cfRule type="cellIs" dxfId="11967" priority="3021" operator="lessThan">
      <formula>0</formula>
    </cfRule>
    <cfRule type="cellIs" dxfId="11966" priority="3022" operator="lessThan">
      <formula>-105575</formula>
    </cfRule>
  </conditionalFormatting>
  <conditionalFormatting sqref="BB260:BB262">
    <cfRule type="cellIs" dxfId="11965" priority="3019" operator="lessThan">
      <formula>0</formula>
    </cfRule>
    <cfRule type="cellIs" dxfId="11964" priority="3020" operator="lessThan">
      <formula>-105575</formula>
    </cfRule>
  </conditionalFormatting>
  <conditionalFormatting sqref="BB260:BB262">
    <cfRule type="cellIs" dxfId="11963" priority="3017" operator="lessThan">
      <formula>0</formula>
    </cfRule>
    <cfRule type="cellIs" dxfId="11962" priority="3018" operator="lessThan">
      <formula>-105575</formula>
    </cfRule>
  </conditionalFormatting>
  <conditionalFormatting sqref="BB260:BB262">
    <cfRule type="cellIs" dxfId="11961" priority="3015" operator="lessThan">
      <formula>0</formula>
    </cfRule>
    <cfRule type="cellIs" dxfId="11960" priority="3016" operator="lessThan">
      <formula>-105575</formula>
    </cfRule>
  </conditionalFormatting>
  <conditionalFormatting sqref="BB260:BB262">
    <cfRule type="cellIs" dxfId="11959" priority="3013" operator="lessThan">
      <formula>0</formula>
    </cfRule>
    <cfRule type="cellIs" dxfId="11958" priority="3014" operator="lessThan">
      <formula>-105575</formula>
    </cfRule>
  </conditionalFormatting>
  <conditionalFormatting sqref="BB260:BB262">
    <cfRule type="cellIs" dxfId="11957" priority="3011" operator="lessThan">
      <formula>0</formula>
    </cfRule>
    <cfRule type="cellIs" dxfId="11956" priority="3012" operator="lessThan">
      <formula>-105575</formula>
    </cfRule>
  </conditionalFormatting>
  <conditionalFormatting sqref="BB260:BB262">
    <cfRule type="cellIs" dxfId="11955" priority="3009" operator="lessThan">
      <formula>0</formula>
    </cfRule>
    <cfRule type="cellIs" dxfId="11954" priority="3010" operator="lessThan">
      <formula>-105575</formula>
    </cfRule>
  </conditionalFormatting>
  <conditionalFormatting sqref="BB260:BB262">
    <cfRule type="cellIs" dxfId="11953" priority="3007" operator="lessThan">
      <formula>0</formula>
    </cfRule>
    <cfRule type="cellIs" dxfId="11952" priority="3008" operator="lessThan">
      <formula>-105575</formula>
    </cfRule>
  </conditionalFormatting>
  <conditionalFormatting sqref="BB260:BB262">
    <cfRule type="cellIs" dxfId="11951" priority="3005" operator="lessThan">
      <formula>0</formula>
    </cfRule>
    <cfRule type="cellIs" dxfId="11950" priority="3006" operator="lessThan">
      <formula>-105575</formula>
    </cfRule>
  </conditionalFormatting>
  <conditionalFormatting sqref="BB260:BB262">
    <cfRule type="cellIs" dxfId="11949" priority="3003" operator="lessThan">
      <formula>0</formula>
    </cfRule>
    <cfRule type="cellIs" dxfId="11948" priority="3004" operator="lessThan">
      <formula>-105575</formula>
    </cfRule>
  </conditionalFormatting>
  <conditionalFormatting sqref="BB264:BB267">
    <cfRule type="cellIs" dxfId="11947" priority="3001" operator="lessThan">
      <formula>0</formula>
    </cfRule>
    <cfRule type="cellIs" dxfId="11946" priority="3002" operator="lessThan">
      <formula>-105575</formula>
    </cfRule>
  </conditionalFormatting>
  <conditionalFormatting sqref="BB264:BB267">
    <cfRule type="cellIs" dxfId="11945" priority="2999" operator="lessThan">
      <formula>0</formula>
    </cfRule>
    <cfRule type="cellIs" dxfId="11944" priority="3000" operator="lessThan">
      <formula>-105575</formula>
    </cfRule>
  </conditionalFormatting>
  <conditionalFormatting sqref="BB264:BB267">
    <cfRule type="cellIs" dxfId="11943" priority="2997" operator="lessThan">
      <formula>0</formula>
    </cfRule>
    <cfRule type="cellIs" dxfId="11942" priority="2998" operator="lessThan">
      <formula>-105575</formula>
    </cfRule>
  </conditionalFormatting>
  <conditionalFormatting sqref="BB264:BB267">
    <cfRule type="cellIs" dxfId="11941" priority="2995" operator="lessThan">
      <formula>0</formula>
    </cfRule>
    <cfRule type="cellIs" dxfId="11940" priority="2996" operator="lessThan">
      <formula>-105575</formula>
    </cfRule>
  </conditionalFormatting>
  <conditionalFormatting sqref="BB264:BB267">
    <cfRule type="cellIs" dxfId="11939" priority="2993" operator="lessThan">
      <formula>0</formula>
    </cfRule>
    <cfRule type="cellIs" dxfId="11938" priority="2994" operator="lessThan">
      <formula>-105575</formula>
    </cfRule>
  </conditionalFormatting>
  <conditionalFormatting sqref="BB264:BB267">
    <cfRule type="cellIs" dxfId="11937" priority="2991" operator="lessThan">
      <formula>0</formula>
    </cfRule>
    <cfRule type="cellIs" dxfId="11936" priority="2992" operator="lessThan">
      <formula>-105575</formula>
    </cfRule>
  </conditionalFormatting>
  <conditionalFormatting sqref="BB264:BB267">
    <cfRule type="cellIs" dxfId="11935" priority="2989" operator="lessThan">
      <formula>0</formula>
    </cfRule>
    <cfRule type="cellIs" dxfId="11934" priority="2990" operator="lessThan">
      <formula>-105575</formula>
    </cfRule>
  </conditionalFormatting>
  <conditionalFormatting sqref="BB264:BB267">
    <cfRule type="cellIs" dxfId="11933" priority="2987" operator="lessThan">
      <formula>0</formula>
    </cfRule>
    <cfRule type="cellIs" dxfId="11932" priority="2988" operator="lessThan">
      <formula>-105575</formula>
    </cfRule>
  </conditionalFormatting>
  <conditionalFormatting sqref="BB264:BB267">
    <cfRule type="cellIs" dxfId="11931" priority="2985" operator="lessThan">
      <formula>0</formula>
    </cfRule>
    <cfRule type="cellIs" dxfId="11930" priority="2986" operator="lessThan">
      <formula>-105575</formula>
    </cfRule>
  </conditionalFormatting>
  <conditionalFormatting sqref="BB270:BB272">
    <cfRule type="cellIs" dxfId="11929" priority="2983" operator="lessThan">
      <formula>0</formula>
    </cfRule>
    <cfRule type="cellIs" dxfId="11928" priority="2984" operator="lessThan">
      <formula>-105575</formula>
    </cfRule>
  </conditionalFormatting>
  <conditionalFormatting sqref="BB270:BB272">
    <cfRule type="cellIs" dxfId="11927" priority="2981" operator="lessThan">
      <formula>0</formula>
    </cfRule>
    <cfRule type="cellIs" dxfId="11926" priority="2982" operator="lessThan">
      <formula>-105575</formula>
    </cfRule>
  </conditionalFormatting>
  <conditionalFormatting sqref="BB270:BB272">
    <cfRule type="cellIs" dxfId="11925" priority="2979" operator="lessThan">
      <formula>0</formula>
    </cfRule>
    <cfRule type="cellIs" dxfId="11924" priority="2980" operator="lessThan">
      <formula>-105575</formula>
    </cfRule>
  </conditionalFormatting>
  <conditionalFormatting sqref="BB270:BB272">
    <cfRule type="cellIs" dxfId="11923" priority="2977" operator="lessThan">
      <formula>0</formula>
    </cfRule>
    <cfRule type="cellIs" dxfId="11922" priority="2978" operator="lessThan">
      <formula>-105575</formula>
    </cfRule>
  </conditionalFormatting>
  <conditionalFormatting sqref="BB270:BB272">
    <cfRule type="cellIs" dxfId="11921" priority="2975" operator="lessThan">
      <formula>0</formula>
    </cfRule>
    <cfRule type="cellIs" dxfId="11920" priority="2976" operator="lessThan">
      <formula>-105575</formula>
    </cfRule>
  </conditionalFormatting>
  <conditionalFormatting sqref="BB270:BB272">
    <cfRule type="cellIs" dxfId="11919" priority="2973" operator="lessThan">
      <formula>0</formula>
    </cfRule>
    <cfRule type="cellIs" dxfId="11918" priority="2974" operator="lessThan">
      <formula>-105575</formula>
    </cfRule>
  </conditionalFormatting>
  <conditionalFormatting sqref="BB270:BB272">
    <cfRule type="cellIs" dxfId="11917" priority="2971" operator="lessThan">
      <formula>0</formula>
    </cfRule>
    <cfRule type="cellIs" dxfId="11916" priority="2972" operator="lessThan">
      <formula>-105575</formula>
    </cfRule>
  </conditionalFormatting>
  <conditionalFormatting sqref="BB270:BB272">
    <cfRule type="cellIs" dxfId="11915" priority="2969" operator="lessThan">
      <formula>0</formula>
    </cfRule>
    <cfRule type="cellIs" dxfId="11914" priority="2970" operator="lessThan">
      <formula>-105575</formula>
    </cfRule>
  </conditionalFormatting>
  <conditionalFormatting sqref="BB270:BB272">
    <cfRule type="cellIs" dxfId="11913" priority="2967" operator="lessThan">
      <formula>0</formula>
    </cfRule>
    <cfRule type="cellIs" dxfId="11912" priority="2968" operator="lessThan">
      <formula>-105575</formula>
    </cfRule>
  </conditionalFormatting>
  <conditionalFormatting sqref="BB274:BB275">
    <cfRule type="cellIs" dxfId="11911" priority="2965" operator="lessThan">
      <formula>0</formula>
    </cfRule>
    <cfRule type="cellIs" dxfId="11910" priority="2966" operator="lessThan">
      <formula>-105575</formula>
    </cfRule>
  </conditionalFormatting>
  <conditionalFormatting sqref="BB274:BB275">
    <cfRule type="cellIs" dxfId="11909" priority="2963" operator="lessThan">
      <formula>0</formula>
    </cfRule>
    <cfRule type="cellIs" dxfId="11908" priority="2964" operator="lessThan">
      <formula>-105575</formula>
    </cfRule>
  </conditionalFormatting>
  <conditionalFormatting sqref="BB274:BB275">
    <cfRule type="cellIs" dxfId="11907" priority="2961" operator="lessThan">
      <formula>0</formula>
    </cfRule>
    <cfRule type="cellIs" dxfId="11906" priority="2962" operator="lessThan">
      <formula>-105575</formula>
    </cfRule>
  </conditionalFormatting>
  <conditionalFormatting sqref="BB274:BB275">
    <cfRule type="cellIs" dxfId="11905" priority="2959" operator="lessThan">
      <formula>0</formula>
    </cfRule>
    <cfRule type="cellIs" dxfId="11904" priority="2960" operator="lessThan">
      <formula>-105575</formula>
    </cfRule>
  </conditionalFormatting>
  <conditionalFormatting sqref="BB274:BB275">
    <cfRule type="cellIs" dxfId="11903" priority="2957" operator="lessThan">
      <formula>0</formula>
    </cfRule>
    <cfRule type="cellIs" dxfId="11902" priority="2958" operator="lessThan">
      <formula>-105575</formula>
    </cfRule>
  </conditionalFormatting>
  <conditionalFormatting sqref="BB274:BB275">
    <cfRule type="cellIs" dxfId="11901" priority="2955" operator="lessThan">
      <formula>0</formula>
    </cfRule>
    <cfRule type="cellIs" dxfId="11900" priority="2956" operator="lessThan">
      <formula>-105575</formula>
    </cfRule>
  </conditionalFormatting>
  <conditionalFormatting sqref="BB274:BB275">
    <cfRule type="cellIs" dxfId="11899" priority="2953" operator="lessThan">
      <formula>0</formula>
    </cfRule>
    <cfRule type="cellIs" dxfId="11898" priority="2954" operator="lessThan">
      <formula>-105575</formula>
    </cfRule>
  </conditionalFormatting>
  <conditionalFormatting sqref="BB274:BB275">
    <cfRule type="cellIs" dxfId="11897" priority="2951" operator="lessThan">
      <formula>0</formula>
    </cfRule>
    <cfRule type="cellIs" dxfId="11896" priority="2952" operator="lessThan">
      <formula>-105575</formula>
    </cfRule>
  </conditionalFormatting>
  <conditionalFormatting sqref="BB274:BB275">
    <cfRule type="cellIs" dxfId="11895" priority="2949" operator="lessThan">
      <formula>0</formula>
    </cfRule>
    <cfRule type="cellIs" dxfId="11894" priority="2950" operator="lessThan">
      <formula>-105575</formula>
    </cfRule>
  </conditionalFormatting>
  <conditionalFormatting sqref="BB278:BB282">
    <cfRule type="cellIs" dxfId="11893" priority="2947" operator="lessThan">
      <formula>0</formula>
    </cfRule>
    <cfRule type="cellIs" dxfId="11892" priority="2948" operator="lessThan">
      <formula>-105575</formula>
    </cfRule>
  </conditionalFormatting>
  <conditionalFormatting sqref="BB278:BB282">
    <cfRule type="cellIs" dxfId="11891" priority="2945" operator="lessThan">
      <formula>0</formula>
    </cfRule>
    <cfRule type="cellIs" dxfId="11890" priority="2946" operator="lessThan">
      <formula>-105575</formula>
    </cfRule>
  </conditionalFormatting>
  <conditionalFormatting sqref="BB278:BB282">
    <cfRule type="cellIs" dxfId="11889" priority="2943" operator="lessThan">
      <formula>0</formula>
    </cfRule>
    <cfRule type="cellIs" dxfId="11888" priority="2944" operator="lessThan">
      <formula>-105575</formula>
    </cfRule>
  </conditionalFormatting>
  <conditionalFormatting sqref="BB278:BB282">
    <cfRule type="cellIs" dxfId="11887" priority="2941" operator="lessThan">
      <formula>0</formula>
    </cfRule>
    <cfRule type="cellIs" dxfId="11886" priority="2942" operator="lessThan">
      <formula>-105575</formula>
    </cfRule>
  </conditionalFormatting>
  <conditionalFormatting sqref="BB278:BB282">
    <cfRule type="cellIs" dxfId="11885" priority="2939" operator="lessThan">
      <formula>0</formula>
    </cfRule>
    <cfRule type="cellIs" dxfId="11884" priority="2940" operator="lessThan">
      <formula>-105575</formula>
    </cfRule>
  </conditionalFormatting>
  <conditionalFormatting sqref="BB278:BB282">
    <cfRule type="cellIs" dxfId="11883" priority="2937" operator="lessThan">
      <formula>0</formula>
    </cfRule>
    <cfRule type="cellIs" dxfId="11882" priority="2938" operator="lessThan">
      <formula>-105575</formula>
    </cfRule>
  </conditionalFormatting>
  <conditionalFormatting sqref="BB278:BB282">
    <cfRule type="cellIs" dxfId="11881" priority="2935" operator="lessThan">
      <formula>0</formula>
    </cfRule>
    <cfRule type="cellIs" dxfId="11880" priority="2936" operator="lessThan">
      <formula>-105575</formula>
    </cfRule>
  </conditionalFormatting>
  <conditionalFormatting sqref="BB278:BB282">
    <cfRule type="cellIs" dxfId="11879" priority="2933" operator="lessThan">
      <formula>0</formula>
    </cfRule>
    <cfRule type="cellIs" dxfId="11878" priority="2934" operator="lessThan">
      <formula>-105575</formula>
    </cfRule>
  </conditionalFormatting>
  <conditionalFormatting sqref="BB278:BB282">
    <cfRule type="cellIs" dxfId="11877" priority="2931" operator="lessThan">
      <formula>0</formula>
    </cfRule>
    <cfRule type="cellIs" dxfId="11876" priority="2932" operator="lessThan">
      <formula>-105575</formula>
    </cfRule>
  </conditionalFormatting>
  <conditionalFormatting sqref="BB285:BB288">
    <cfRule type="cellIs" dxfId="11875" priority="2929" operator="lessThan">
      <formula>0</formula>
    </cfRule>
    <cfRule type="cellIs" dxfId="11874" priority="2930" operator="lessThan">
      <formula>-105575</formula>
    </cfRule>
  </conditionalFormatting>
  <conditionalFormatting sqref="BB285:BB288">
    <cfRule type="cellIs" dxfId="11873" priority="2927" operator="lessThan">
      <formula>0</formula>
    </cfRule>
    <cfRule type="cellIs" dxfId="11872" priority="2928" operator="lessThan">
      <formula>-105575</formula>
    </cfRule>
  </conditionalFormatting>
  <conditionalFormatting sqref="BB285:BB288">
    <cfRule type="cellIs" dxfId="11871" priority="2925" operator="lessThan">
      <formula>0</formula>
    </cfRule>
    <cfRule type="cellIs" dxfId="11870" priority="2926" operator="lessThan">
      <formula>-105575</formula>
    </cfRule>
  </conditionalFormatting>
  <conditionalFormatting sqref="BB285:BB288">
    <cfRule type="cellIs" dxfId="11869" priority="2923" operator="lessThan">
      <formula>0</formula>
    </cfRule>
    <cfRule type="cellIs" dxfId="11868" priority="2924" operator="lessThan">
      <formula>-105575</formula>
    </cfRule>
  </conditionalFormatting>
  <conditionalFormatting sqref="BB285:BB288">
    <cfRule type="cellIs" dxfId="11867" priority="2921" operator="lessThan">
      <formula>0</formula>
    </cfRule>
    <cfRule type="cellIs" dxfId="11866" priority="2922" operator="lessThan">
      <formula>-105575</formula>
    </cfRule>
  </conditionalFormatting>
  <conditionalFormatting sqref="BB285:BB288">
    <cfRule type="cellIs" dxfId="11865" priority="2919" operator="lessThan">
      <formula>0</formula>
    </cfRule>
    <cfRule type="cellIs" dxfId="11864" priority="2920" operator="lessThan">
      <formula>-105575</formula>
    </cfRule>
  </conditionalFormatting>
  <conditionalFormatting sqref="BB285:BB288">
    <cfRule type="cellIs" dxfId="11863" priority="2917" operator="lessThan">
      <formula>0</formula>
    </cfRule>
    <cfRule type="cellIs" dxfId="11862" priority="2918" operator="lessThan">
      <formula>-105575</formula>
    </cfRule>
  </conditionalFormatting>
  <conditionalFormatting sqref="BB285:BB288">
    <cfRule type="cellIs" dxfId="11861" priority="2915" operator="lessThan">
      <formula>0</formula>
    </cfRule>
    <cfRule type="cellIs" dxfId="11860" priority="2916" operator="lessThan">
      <formula>-105575</formula>
    </cfRule>
  </conditionalFormatting>
  <conditionalFormatting sqref="BB285:BB288">
    <cfRule type="cellIs" dxfId="11859" priority="2913" operator="lessThan">
      <formula>0</formula>
    </cfRule>
    <cfRule type="cellIs" dxfId="11858" priority="2914" operator="lessThan">
      <formula>-105575</formula>
    </cfRule>
  </conditionalFormatting>
  <conditionalFormatting sqref="BB203 BB220:BB221 BB235:BB243 BB231:BB233 BB212:BB213 BB225:BB226">
    <cfRule type="cellIs" dxfId="11857" priority="2911" operator="lessThan">
      <formula>0</formula>
    </cfRule>
    <cfRule type="cellIs" dxfId="11856" priority="2912" operator="lessThan">
      <formula>-105575</formula>
    </cfRule>
  </conditionalFormatting>
  <conditionalFormatting sqref="BB220 BB212:BB213 BB235:BB238 BB240:BB243 BB225:BB226 BB231:BB233">
    <cfRule type="cellIs" dxfId="11855" priority="2909" operator="lessThan">
      <formula>0</formula>
    </cfRule>
    <cfRule type="cellIs" dxfId="11854" priority="2910" operator="lessThan">
      <formula>-105575</formula>
    </cfRule>
  </conditionalFormatting>
  <conditionalFormatting sqref="BB220:BB221 BB243 BB226 BB231:BB236 BB238:BB241 BB203 BB213">
    <cfRule type="cellIs" dxfId="11853" priority="2907" operator="lessThan">
      <formula>0</formula>
    </cfRule>
    <cfRule type="cellIs" dxfId="11852" priority="2908" operator="lessThan">
      <formula>-105575</formula>
    </cfRule>
  </conditionalFormatting>
  <conditionalFormatting sqref="BB235:BB243 BB231:BB233 BB220 BB212:BB213 BB225:BB226">
    <cfRule type="cellIs" dxfId="11851" priority="2905" operator="lessThan">
      <formula>0</formula>
    </cfRule>
    <cfRule type="cellIs" dxfId="11850" priority="2906" operator="lessThan">
      <formula>-105575</formula>
    </cfRule>
  </conditionalFormatting>
  <conditionalFormatting sqref="BB220:BB221 BB237:BB243 BB203 BB231:BB235 BB212:BB213 BB225:BB226">
    <cfRule type="cellIs" dxfId="11849" priority="2903" operator="lessThan">
      <formula>0</formula>
    </cfRule>
    <cfRule type="cellIs" dxfId="11848" priority="2904" operator="lessThan">
      <formula>-105575</formula>
    </cfRule>
  </conditionalFormatting>
  <conditionalFormatting sqref="BB220:BB221 BB237:BB240 BB242:BB243 BB225:BB226 BB231:BB235">
    <cfRule type="cellIs" dxfId="11847" priority="2901" operator="lessThan">
      <formula>0</formula>
    </cfRule>
    <cfRule type="cellIs" dxfId="11846" priority="2902" operator="lessThan">
      <formula>-105575</formula>
    </cfRule>
  </conditionalFormatting>
  <conditionalFormatting sqref="BB212 BB231 BB233:BB238 BB240:BB243 BB225">
    <cfRule type="cellIs" dxfId="11845" priority="2899" operator="lessThan">
      <formula>0</formula>
    </cfRule>
    <cfRule type="cellIs" dxfId="11844" priority="2900" operator="lessThan">
      <formula>-105575</formula>
    </cfRule>
  </conditionalFormatting>
  <conditionalFormatting sqref="BB237:BB243 BB231:BB235 BB220:BB221 BB225:BB226">
    <cfRule type="cellIs" dxfId="11843" priority="2897" operator="lessThan">
      <formula>0</formula>
    </cfRule>
    <cfRule type="cellIs" dxfId="11842" priority="2898" operator="lessThan">
      <formula>-105575</formula>
    </cfRule>
  </conditionalFormatting>
  <conditionalFormatting sqref="BB233:BB237 BB231 BB239:BB243">
    <cfRule type="cellIs" dxfId="11841" priority="2895" operator="lessThan">
      <formula>0</formula>
    </cfRule>
    <cfRule type="cellIs" dxfId="11840" priority="2896" operator="lessThan">
      <formula>-105575</formula>
    </cfRule>
  </conditionalFormatting>
  <conditionalFormatting sqref="BB233:BB237 BB231 BB239:BB243">
    <cfRule type="cellIs" dxfId="11839" priority="2893" operator="lessThan">
      <formula>0</formula>
    </cfRule>
    <cfRule type="cellIs" dxfId="11838" priority="2894" operator="lessThan">
      <formula>-105575</formula>
    </cfRule>
  </conditionalFormatting>
  <conditionalFormatting sqref="BB119:BB128 BB106:BB117 BB101:BB104 BB80:BB98">
    <cfRule type="cellIs" dxfId="11837" priority="2891" operator="lessThan">
      <formula>0</formula>
    </cfRule>
    <cfRule type="cellIs" dxfId="11836" priority="2892" operator="lessThan">
      <formula>-105575</formula>
    </cfRule>
  </conditionalFormatting>
  <conditionalFormatting sqref="BB130 BB132 BB134">
    <cfRule type="cellIs" dxfId="11835" priority="2889" operator="lessThan">
      <formula>0</formula>
    </cfRule>
    <cfRule type="cellIs" dxfId="11834" priority="2890" operator="lessThan">
      <formula>-105575</formula>
    </cfRule>
  </conditionalFormatting>
  <conditionalFormatting sqref="BB130 BB132 BB134">
    <cfRule type="cellIs" dxfId="11833" priority="2887" operator="lessThan">
      <formula>0</formula>
    </cfRule>
    <cfRule type="cellIs" dxfId="11832" priority="2888" operator="lessThan">
      <formula>-105575</formula>
    </cfRule>
  </conditionalFormatting>
  <conditionalFormatting sqref="BB129 BB131 BB133 BB135">
    <cfRule type="cellIs" dxfId="11831" priority="2885" operator="lessThan">
      <formula>0</formula>
    </cfRule>
    <cfRule type="cellIs" dxfId="11830" priority="2886" operator="lessThan">
      <formula>-105575</formula>
    </cfRule>
  </conditionalFormatting>
  <conditionalFormatting sqref="BB140 BB145 BB142:BB143 BB137:BB138">
    <cfRule type="cellIs" dxfId="11829" priority="2883" operator="lessThan">
      <formula>0</formula>
    </cfRule>
    <cfRule type="cellIs" dxfId="11828" priority="2884" operator="lessThan">
      <formula>-105575</formula>
    </cfRule>
  </conditionalFormatting>
  <conditionalFormatting sqref="BB149">
    <cfRule type="cellIs" dxfId="11827" priority="2881" operator="lessThan">
      <formula>0</formula>
    </cfRule>
    <cfRule type="cellIs" dxfId="11826" priority="2882" operator="lessThan">
      <formula>-105575</formula>
    </cfRule>
  </conditionalFormatting>
  <conditionalFormatting sqref="BB129:BB138 BB140:BB149">
    <cfRule type="cellIs" dxfId="11825" priority="2879" operator="lessThan">
      <formula>0</formula>
    </cfRule>
    <cfRule type="cellIs" dxfId="11824" priority="2880" operator="lessThan">
      <formula>-105575</formula>
    </cfRule>
  </conditionalFormatting>
  <conditionalFormatting sqref="BB94:BB98 BB86:BB87 BB89:BB91 BB141:BB149 BB124:BB133 BB107:BB110 BB112:BB117 BB119:BB122 BB135:BB138 BB101:BB104 BB80:BB84">
    <cfRule type="cellIs" dxfId="11823" priority="2877" operator="lessThan">
      <formula>0</formula>
    </cfRule>
    <cfRule type="cellIs" dxfId="11822" priority="2878" operator="lessThan">
      <formula>-105575</formula>
    </cfRule>
  </conditionalFormatting>
  <conditionalFormatting sqref="BB129 BB131 BB133 BB135">
    <cfRule type="cellIs" dxfId="11821" priority="2875" operator="lessThan">
      <formula>0</formula>
    </cfRule>
    <cfRule type="cellIs" dxfId="11820" priority="2876" operator="lessThan">
      <formula>-105575</formula>
    </cfRule>
  </conditionalFormatting>
  <conditionalFormatting sqref="BB146 BB144 BB141">
    <cfRule type="cellIs" dxfId="11819" priority="2873" operator="lessThan">
      <formula>0</formula>
    </cfRule>
    <cfRule type="cellIs" dxfId="11818" priority="2874" operator="lessThan">
      <formula>-105575</formula>
    </cfRule>
  </conditionalFormatting>
  <conditionalFormatting sqref="BB146 BB144 BB141">
    <cfRule type="cellIs" dxfId="11817" priority="2871" operator="lessThan">
      <formula>0</formula>
    </cfRule>
    <cfRule type="cellIs" dxfId="11816" priority="2872" operator="lessThan">
      <formula>-105575</formula>
    </cfRule>
  </conditionalFormatting>
  <conditionalFormatting sqref="BB140 BB145 BB142:BB143 BB137:BB138">
    <cfRule type="cellIs" dxfId="11815" priority="2869" operator="lessThan">
      <formula>0</formula>
    </cfRule>
    <cfRule type="cellIs" dxfId="11814" priority="2870" operator="lessThan">
      <formula>-105575</formula>
    </cfRule>
  </conditionalFormatting>
  <conditionalFormatting sqref="BB149">
    <cfRule type="cellIs" dxfId="11813" priority="2867" operator="lessThan">
      <formula>0</formula>
    </cfRule>
    <cfRule type="cellIs" dxfId="11812" priority="2868" operator="lessThan">
      <formula>-105575</formula>
    </cfRule>
  </conditionalFormatting>
  <conditionalFormatting sqref="BB94:BB98 BB86:BB87 BB89:BB91 BB141:BB149 BB124:BB133 BB107:BB110 BB112:BB117 BB119:BB122 BB135:BB138 BB101:BB104 BB80:BB84">
    <cfRule type="cellIs" dxfId="11811" priority="2865" operator="lessThan">
      <formula>0</formula>
    </cfRule>
    <cfRule type="cellIs" dxfId="11810"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1809" priority="2863" operator="lessThan">
      <formula>0</formula>
    </cfRule>
    <cfRule type="cellIs" dxfId="11808" priority="2864" operator="lessThan">
      <formula>-105575</formula>
    </cfRule>
  </conditionalFormatting>
  <conditionalFormatting sqref="BB41">
    <cfRule type="cellIs" dxfId="11807" priority="2861" operator="lessThan">
      <formula>0</formula>
    </cfRule>
    <cfRule type="cellIs" dxfId="11806" priority="2862" operator="lessThan">
      <formula>-105575</formula>
    </cfRule>
  </conditionalFormatting>
  <conditionalFormatting sqref="BB152:BB155">
    <cfRule type="cellIs" dxfId="11805" priority="2859" operator="lessThan">
      <formula>0</formula>
    </cfRule>
    <cfRule type="cellIs" dxfId="11804" priority="2860" operator="lessThan">
      <formula>-105575</formula>
    </cfRule>
  </conditionalFormatting>
  <conditionalFormatting sqref="BB152:BB155">
    <cfRule type="cellIs" dxfId="11803" priority="2857" operator="lessThan">
      <formula>0</formula>
    </cfRule>
    <cfRule type="cellIs" dxfId="11802" priority="2858" operator="lessThan">
      <formula>-105575</formula>
    </cfRule>
  </conditionalFormatting>
  <conditionalFormatting sqref="BB152:BB155">
    <cfRule type="cellIs" dxfId="11801" priority="2855" operator="lessThan">
      <formula>0</formula>
    </cfRule>
    <cfRule type="cellIs" dxfId="11800" priority="2856" operator="lessThan">
      <formula>-105575</formula>
    </cfRule>
  </conditionalFormatting>
  <conditionalFormatting sqref="BB157:BB158">
    <cfRule type="cellIs" dxfId="11799" priority="2853" operator="lessThan">
      <formula>0</formula>
    </cfRule>
    <cfRule type="cellIs" dxfId="11798" priority="2854" operator="lessThan">
      <formula>-105575</formula>
    </cfRule>
  </conditionalFormatting>
  <conditionalFormatting sqref="BB157:BB158">
    <cfRule type="cellIs" dxfId="11797" priority="2851" operator="lessThan">
      <formula>0</formula>
    </cfRule>
    <cfRule type="cellIs" dxfId="11796" priority="2852" operator="lessThan">
      <formula>-105575</formula>
    </cfRule>
  </conditionalFormatting>
  <conditionalFormatting sqref="BB157:BB158">
    <cfRule type="cellIs" dxfId="11795" priority="2849" operator="lessThan">
      <formula>0</formula>
    </cfRule>
    <cfRule type="cellIs" dxfId="11794" priority="2850" operator="lessThan">
      <formula>-105575</formula>
    </cfRule>
  </conditionalFormatting>
  <conditionalFormatting sqref="BB160:BB161">
    <cfRule type="cellIs" dxfId="11793" priority="2847" operator="lessThan">
      <formula>0</formula>
    </cfRule>
    <cfRule type="cellIs" dxfId="11792" priority="2848" operator="lessThan">
      <formula>-105575</formula>
    </cfRule>
  </conditionalFormatting>
  <conditionalFormatting sqref="BB160:BB161">
    <cfRule type="cellIs" dxfId="11791" priority="2845" operator="lessThan">
      <formula>0</formula>
    </cfRule>
    <cfRule type="cellIs" dxfId="11790" priority="2846" operator="lessThan">
      <formula>-105575</formula>
    </cfRule>
  </conditionalFormatting>
  <conditionalFormatting sqref="BB160:BB161">
    <cfRule type="cellIs" dxfId="11789" priority="2843" operator="lessThan">
      <formula>0</formula>
    </cfRule>
    <cfRule type="cellIs" dxfId="11788" priority="2844" operator="lessThan">
      <formula>-105575</formula>
    </cfRule>
  </conditionalFormatting>
  <conditionalFormatting sqref="BB164:BB167">
    <cfRule type="cellIs" dxfId="11787" priority="2841" operator="lessThan">
      <formula>0</formula>
    </cfRule>
    <cfRule type="cellIs" dxfId="11786" priority="2842" operator="lessThan">
      <formula>-105575</formula>
    </cfRule>
  </conditionalFormatting>
  <conditionalFormatting sqref="BB164:BB167">
    <cfRule type="cellIs" dxfId="11785" priority="2839" operator="lessThan">
      <formula>0</formula>
    </cfRule>
    <cfRule type="cellIs" dxfId="11784" priority="2840" operator="lessThan">
      <formula>-105575</formula>
    </cfRule>
  </conditionalFormatting>
  <conditionalFormatting sqref="BB164:BB167">
    <cfRule type="cellIs" dxfId="11783" priority="2837" operator="lessThan">
      <formula>0</formula>
    </cfRule>
    <cfRule type="cellIs" dxfId="11782" priority="2838" operator="lessThan">
      <formula>-105575</formula>
    </cfRule>
  </conditionalFormatting>
  <conditionalFormatting sqref="BB169:BB177">
    <cfRule type="cellIs" dxfId="11781" priority="2835" operator="lessThan">
      <formula>0</formula>
    </cfRule>
    <cfRule type="cellIs" dxfId="11780" priority="2836" operator="lessThan">
      <formula>-105575</formula>
    </cfRule>
  </conditionalFormatting>
  <conditionalFormatting sqref="BB169:BB177">
    <cfRule type="cellIs" dxfId="11779" priority="2833" operator="lessThan">
      <formula>0</formula>
    </cfRule>
    <cfRule type="cellIs" dxfId="11778" priority="2834" operator="lessThan">
      <formula>-105575</formula>
    </cfRule>
  </conditionalFormatting>
  <conditionalFormatting sqref="BB169:BB177">
    <cfRule type="cellIs" dxfId="11777" priority="2831" operator="lessThan">
      <formula>0</formula>
    </cfRule>
    <cfRule type="cellIs" dxfId="11776" priority="2832" operator="lessThan">
      <formula>-105575</formula>
    </cfRule>
  </conditionalFormatting>
  <conditionalFormatting sqref="BB179:BB180">
    <cfRule type="cellIs" dxfId="11775" priority="2829" operator="lessThan">
      <formula>0</formula>
    </cfRule>
    <cfRule type="cellIs" dxfId="11774" priority="2830" operator="lessThan">
      <formula>-105575</formula>
    </cfRule>
  </conditionalFormatting>
  <conditionalFormatting sqref="BB179:BB180">
    <cfRule type="cellIs" dxfId="11773" priority="2827" operator="lessThan">
      <formula>0</formula>
    </cfRule>
    <cfRule type="cellIs" dxfId="11772" priority="2828" operator="lessThan">
      <formula>-105575</formula>
    </cfRule>
  </conditionalFormatting>
  <conditionalFormatting sqref="BB179:BB180">
    <cfRule type="cellIs" dxfId="11771" priority="2825" operator="lessThan">
      <formula>0</formula>
    </cfRule>
    <cfRule type="cellIs" dxfId="11770" priority="2826" operator="lessThan">
      <formula>-105575</formula>
    </cfRule>
  </conditionalFormatting>
  <conditionalFormatting sqref="BB183:BB189">
    <cfRule type="cellIs" dxfId="11769" priority="2823" operator="lessThan">
      <formula>0</formula>
    </cfRule>
    <cfRule type="cellIs" dxfId="11768" priority="2824" operator="lessThan">
      <formula>-105575</formula>
    </cfRule>
  </conditionalFormatting>
  <conditionalFormatting sqref="BB183:BB189">
    <cfRule type="cellIs" dxfId="11767" priority="2821" operator="lessThan">
      <formula>0</formula>
    </cfRule>
    <cfRule type="cellIs" dxfId="11766" priority="2822" operator="lessThan">
      <formula>-105575</formula>
    </cfRule>
  </conditionalFormatting>
  <conditionalFormatting sqref="BB183:BB189">
    <cfRule type="cellIs" dxfId="11765" priority="2819" operator="lessThan">
      <formula>0</formula>
    </cfRule>
    <cfRule type="cellIs" dxfId="11764" priority="2820" operator="lessThan">
      <formula>-105575</formula>
    </cfRule>
  </conditionalFormatting>
  <conditionalFormatting sqref="BB191:BB192">
    <cfRule type="cellIs" dxfId="11763" priority="2817" operator="lessThan">
      <formula>0</formula>
    </cfRule>
    <cfRule type="cellIs" dxfId="11762" priority="2818" operator="lessThan">
      <formula>-105575</formula>
    </cfRule>
  </conditionalFormatting>
  <conditionalFormatting sqref="BB191:BB192">
    <cfRule type="cellIs" dxfId="11761" priority="2815" operator="lessThan">
      <formula>0</formula>
    </cfRule>
    <cfRule type="cellIs" dxfId="11760" priority="2816" operator="lessThan">
      <formula>-105575</formula>
    </cfRule>
  </conditionalFormatting>
  <conditionalFormatting sqref="BB191:BB192">
    <cfRule type="cellIs" dxfId="11759" priority="2813" operator="lessThan">
      <formula>0</formula>
    </cfRule>
    <cfRule type="cellIs" dxfId="11758" priority="2814" operator="lessThan">
      <formula>-105575</formula>
    </cfRule>
  </conditionalFormatting>
  <conditionalFormatting sqref="BB194:BB195">
    <cfRule type="cellIs" dxfId="11757" priority="2811" operator="lessThan">
      <formula>0</formula>
    </cfRule>
    <cfRule type="cellIs" dxfId="11756" priority="2812" operator="lessThan">
      <formula>-105575</formula>
    </cfRule>
  </conditionalFormatting>
  <conditionalFormatting sqref="BB194:BB195">
    <cfRule type="cellIs" dxfId="11755" priority="2809" operator="lessThan">
      <formula>0</formula>
    </cfRule>
    <cfRule type="cellIs" dxfId="11754" priority="2810" operator="lessThan">
      <formula>-105575</formula>
    </cfRule>
  </conditionalFormatting>
  <conditionalFormatting sqref="BB194:BB195">
    <cfRule type="cellIs" dxfId="11753" priority="2807" operator="lessThan">
      <formula>0</formula>
    </cfRule>
    <cfRule type="cellIs" dxfId="11752" priority="2808" operator="lessThan">
      <formula>-105575</formula>
    </cfRule>
  </conditionalFormatting>
  <conditionalFormatting sqref="BB199:BB202">
    <cfRule type="cellIs" dxfId="11751" priority="2805" operator="lessThan">
      <formula>0</formula>
    </cfRule>
    <cfRule type="cellIs" dxfId="11750" priority="2806" operator="lessThan">
      <formula>-105575</formula>
    </cfRule>
  </conditionalFormatting>
  <conditionalFormatting sqref="BB199:BB202">
    <cfRule type="cellIs" dxfId="11749" priority="2803" operator="lessThan">
      <formula>0</formula>
    </cfRule>
    <cfRule type="cellIs" dxfId="11748" priority="2804" operator="lessThan">
      <formula>-105575</formula>
    </cfRule>
  </conditionalFormatting>
  <conditionalFormatting sqref="BB199:BB202">
    <cfRule type="cellIs" dxfId="11747" priority="2801" operator="lessThan">
      <formula>0</formula>
    </cfRule>
    <cfRule type="cellIs" dxfId="11746" priority="2802" operator="lessThan">
      <formula>-105575</formula>
    </cfRule>
  </conditionalFormatting>
  <conditionalFormatting sqref="BB204:BB208">
    <cfRule type="cellIs" dxfId="11745" priority="2799" operator="lessThan">
      <formula>0</formula>
    </cfRule>
    <cfRule type="cellIs" dxfId="11744" priority="2800" operator="lessThan">
      <formula>-105575</formula>
    </cfRule>
  </conditionalFormatting>
  <conditionalFormatting sqref="BB204:BB208">
    <cfRule type="cellIs" dxfId="11743" priority="2797" operator="lessThan">
      <formula>0</formula>
    </cfRule>
    <cfRule type="cellIs" dxfId="11742" priority="2798" operator="lessThan">
      <formula>-105575</formula>
    </cfRule>
  </conditionalFormatting>
  <conditionalFormatting sqref="BB204:BB208">
    <cfRule type="cellIs" dxfId="11741" priority="2795" operator="lessThan">
      <formula>0</formula>
    </cfRule>
    <cfRule type="cellIs" dxfId="11740" priority="2796" operator="lessThan">
      <formula>-105575</formula>
    </cfRule>
  </conditionalFormatting>
  <conditionalFormatting sqref="BB210:BB211">
    <cfRule type="cellIs" dxfId="11739" priority="2793" operator="lessThan">
      <formula>0</formula>
    </cfRule>
    <cfRule type="cellIs" dxfId="11738" priority="2794" operator="lessThan">
      <formula>-105575</formula>
    </cfRule>
  </conditionalFormatting>
  <conditionalFormatting sqref="BB210:BB211">
    <cfRule type="cellIs" dxfId="11737" priority="2791" operator="lessThan">
      <formula>0</formula>
    </cfRule>
    <cfRule type="cellIs" dxfId="11736" priority="2792" operator="lessThan">
      <formula>-105575</formula>
    </cfRule>
  </conditionalFormatting>
  <conditionalFormatting sqref="BB210:BB211">
    <cfRule type="cellIs" dxfId="11735" priority="2789" operator="lessThan">
      <formula>0</formula>
    </cfRule>
    <cfRule type="cellIs" dxfId="11734" priority="2790" operator="lessThan">
      <formula>-105575</formula>
    </cfRule>
  </conditionalFormatting>
  <conditionalFormatting sqref="BB214:BB219">
    <cfRule type="cellIs" dxfId="11733" priority="2787" operator="lessThan">
      <formula>0</formula>
    </cfRule>
    <cfRule type="cellIs" dxfId="11732" priority="2788" operator="lessThan">
      <formula>-105575</formula>
    </cfRule>
  </conditionalFormatting>
  <conditionalFormatting sqref="BB214:BB219">
    <cfRule type="cellIs" dxfId="11731" priority="2785" operator="lessThan">
      <formula>0</formula>
    </cfRule>
    <cfRule type="cellIs" dxfId="11730" priority="2786" operator="lessThan">
      <formula>-105575</formula>
    </cfRule>
  </conditionalFormatting>
  <conditionalFormatting sqref="BB214:BB219">
    <cfRule type="cellIs" dxfId="11729" priority="2783" operator="lessThan">
      <formula>0</formula>
    </cfRule>
    <cfRule type="cellIs" dxfId="11728" priority="2784" operator="lessThan">
      <formula>-105575</formula>
    </cfRule>
  </conditionalFormatting>
  <conditionalFormatting sqref="BB222:BB224">
    <cfRule type="cellIs" dxfId="11727" priority="2781" operator="lessThan">
      <formula>0</formula>
    </cfRule>
    <cfRule type="cellIs" dxfId="11726" priority="2782" operator="lessThan">
      <formula>-105575</formula>
    </cfRule>
  </conditionalFormatting>
  <conditionalFormatting sqref="BB222:BB224">
    <cfRule type="cellIs" dxfId="11725" priority="2779" operator="lessThan">
      <formula>0</formula>
    </cfRule>
    <cfRule type="cellIs" dxfId="11724" priority="2780" operator="lessThan">
      <formula>-105575</formula>
    </cfRule>
  </conditionalFormatting>
  <conditionalFormatting sqref="BB222:BB224">
    <cfRule type="cellIs" dxfId="11723" priority="2777" operator="lessThan">
      <formula>0</formula>
    </cfRule>
    <cfRule type="cellIs" dxfId="11722" priority="2778" operator="lessThan">
      <formula>-105575</formula>
    </cfRule>
  </conditionalFormatting>
  <conditionalFormatting sqref="BB227:BB230">
    <cfRule type="cellIs" dxfId="11721" priority="2775" operator="lessThan">
      <formula>0</formula>
    </cfRule>
    <cfRule type="cellIs" dxfId="11720" priority="2776" operator="lessThan">
      <formula>-105575</formula>
    </cfRule>
  </conditionalFormatting>
  <conditionalFormatting sqref="BB227:BB230">
    <cfRule type="cellIs" dxfId="11719" priority="2773" operator="lessThan">
      <formula>0</formula>
    </cfRule>
    <cfRule type="cellIs" dxfId="11718" priority="2774" operator="lessThan">
      <formula>-105575</formula>
    </cfRule>
  </conditionalFormatting>
  <conditionalFormatting sqref="BB227:BB230">
    <cfRule type="cellIs" dxfId="11717" priority="2771" operator="lessThan">
      <formula>0</formula>
    </cfRule>
    <cfRule type="cellIs" dxfId="11716" priority="2772" operator="lessThan">
      <formula>-105575</formula>
    </cfRule>
  </conditionalFormatting>
  <conditionalFormatting sqref="BB203 BB220:BB221 BB235:BB243 BB231:BB233 BB212:BB213 BB225:BB226">
    <cfRule type="cellIs" dxfId="11715" priority="2769" operator="lessThan">
      <formula>0</formula>
    </cfRule>
    <cfRule type="cellIs" dxfId="11714" priority="2770" operator="lessThan">
      <formula>-105575</formula>
    </cfRule>
  </conditionalFormatting>
  <conditionalFormatting sqref="BB220 BB212:BB213 BB235:BB238 BB240:BB243 BB225:BB226 BB231:BB233">
    <cfRule type="cellIs" dxfId="11713" priority="2767" operator="lessThan">
      <formula>0</formula>
    </cfRule>
    <cfRule type="cellIs" dxfId="11712" priority="2768" operator="lessThan">
      <formula>-105575</formula>
    </cfRule>
  </conditionalFormatting>
  <conditionalFormatting sqref="BB220:BB221 BB243 BB226 BB231:BB236 BB238:BB241 BB203 BB213">
    <cfRule type="cellIs" dxfId="11711" priority="2765" operator="lessThan">
      <formula>0</formula>
    </cfRule>
    <cfRule type="cellIs" dxfId="11710" priority="2766" operator="lessThan">
      <formula>-105575</formula>
    </cfRule>
  </conditionalFormatting>
  <conditionalFormatting sqref="BB235:BB243 BB231:BB233 BB220 BB212:BB213 BB225:BB226">
    <cfRule type="cellIs" dxfId="11709" priority="2763" operator="lessThan">
      <formula>0</formula>
    </cfRule>
    <cfRule type="cellIs" dxfId="11708" priority="2764" operator="lessThan">
      <formula>-105575</formula>
    </cfRule>
  </conditionalFormatting>
  <conditionalFormatting sqref="BB220:BB221 BB237:BB243 BB203 BB231:BB235 BB212:BB213 BB225:BB226">
    <cfRule type="cellIs" dxfId="11707" priority="2761" operator="lessThan">
      <formula>0</formula>
    </cfRule>
    <cfRule type="cellIs" dxfId="11706" priority="2762" operator="lessThan">
      <formula>-105575</formula>
    </cfRule>
  </conditionalFormatting>
  <conditionalFormatting sqref="BB220:BB221 BB237:BB240 BB242:BB243 BB225:BB226 BB231:BB235">
    <cfRule type="cellIs" dxfId="11705" priority="2759" operator="lessThan">
      <formula>0</formula>
    </cfRule>
    <cfRule type="cellIs" dxfId="11704" priority="2760" operator="lessThan">
      <formula>-105575</formula>
    </cfRule>
  </conditionalFormatting>
  <conditionalFormatting sqref="BB212 BB231 BB233:BB238 BB240:BB243 BB225">
    <cfRule type="cellIs" dxfId="11703" priority="2757" operator="lessThan">
      <formula>0</formula>
    </cfRule>
    <cfRule type="cellIs" dxfId="11702" priority="2758" operator="lessThan">
      <formula>-105575</formula>
    </cfRule>
  </conditionalFormatting>
  <conditionalFormatting sqref="BB237:BB243 BB231:BB235 BB220:BB221 BB225:BB226">
    <cfRule type="cellIs" dxfId="11701" priority="2755" operator="lessThan">
      <formula>0</formula>
    </cfRule>
    <cfRule type="cellIs" dxfId="11700" priority="2756" operator="lessThan">
      <formula>-105575</formula>
    </cfRule>
  </conditionalFormatting>
  <conditionalFormatting sqref="BB233:BB237 BB231 BB239:BB243">
    <cfRule type="cellIs" dxfId="11699" priority="2753" operator="lessThan">
      <formula>0</formula>
    </cfRule>
    <cfRule type="cellIs" dxfId="11698" priority="2754" operator="lessThan">
      <formula>-105575</formula>
    </cfRule>
  </conditionalFormatting>
  <conditionalFormatting sqref="BB233:BB237 BB231 BB239:BB243">
    <cfRule type="cellIs" dxfId="11697" priority="2751" operator="lessThan">
      <formula>0</formula>
    </cfRule>
    <cfRule type="cellIs" dxfId="11696" priority="2752" operator="lessThan">
      <formula>-105575</formula>
    </cfRule>
  </conditionalFormatting>
  <conditionalFormatting sqref="BB119:BB128 BB106:BB117 BB101:BB104 BB80:BB98">
    <cfRule type="cellIs" dxfId="11695" priority="2749" operator="lessThan">
      <formula>0</formula>
    </cfRule>
    <cfRule type="cellIs" dxfId="11694" priority="2750" operator="lessThan">
      <formula>-105575</formula>
    </cfRule>
  </conditionalFormatting>
  <conditionalFormatting sqref="BB130 BB132 BB134">
    <cfRule type="cellIs" dxfId="11693" priority="2747" operator="lessThan">
      <formula>0</formula>
    </cfRule>
    <cfRule type="cellIs" dxfId="11692" priority="2748" operator="lessThan">
      <formula>-105575</formula>
    </cfRule>
  </conditionalFormatting>
  <conditionalFormatting sqref="BB130 BB132 BB134">
    <cfRule type="cellIs" dxfId="11691" priority="2745" operator="lessThan">
      <formula>0</formula>
    </cfRule>
    <cfRule type="cellIs" dxfId="11690" priority="2746" operator="lessThan">
      <formula>-105575</formula>
    </cfRule>
  </conditionalFormatting>
  <conditionalFormatting sqref="BB129 BB131 BB133 BB135">
    <cfRule type="cellIs" dxfId="11689" priority="2743" operator="lessThan">
      <formula>0</formula>
    </cfRule>
    <cfRule type="cellIs" dxfId="11688" priority="2744" operator="lessThan">
      <formula>-105575</formula>
    </cfRule>
  </conditionalFormatting>
  <conditionalFormatting sqref="BB140 BB145 BB142:BB143 BB137:BB138">
    <cfRule type="cellIs" dxfId="11687" priority="2741" operator="lessThan">
      <formula>0</formula>
    </cfRule>
    <cfRule type="cellIs" dxfId="11686" priority="2742" operator="lessThan">
      <formula>-105575</formula>
    </cfRule>
  </conditionalFormatting>
  <conditionalFormatting sqref="BB149">
    <cfRule type="cellIs" dxfId="11685" priority="2739" operator="lessThan">
      <formula>0</formula>
    </cfRule>
    <cfRule type="cellIs" dxfId="11684" priority="2740" operator="lessThan">
      <formula>-105575</formula>
    </cfRule>
  </conditionalFormatting>
  <conditionalFormatting sqref="BB129:BB138 BB140:BB149">
    <cfRule type="cellIs" dxfId="11683" priority="2737" operator="lessThan">
      <formula>0</formula>
    </cfRule>
    <cfRule type="cellIs" dxfId="11682" priority="2738" operator="lessThan">
      <formula>-105575</formula>
    </cfRule>
  </conditionalFormatting>
  <conditionalFormatting sqref="BB94:BB98 BB86:BB87 BB89:BB91 BB141:BB149 BB124:BB133 BB107:BB110 BB112:BB117 BB119:BB122 BB135:BB138 BB101:BB104 BB80:BB84">
    <cfRule type="cellIs" dxfId="11681" priority="2735" operator="lessThan">
      <formula>0</formula>
    </cfRule>
    <cfRule type="cellIs" dxfId="11680" priority="2736" operator="lessThan">
      <formula>-105575</formula>
    </cfRule>
  </conditionalFormatting>
  <conditionalFormatting sqref="BB129 BB131 BB133 BB135">
    <cfRule type="cellIs" dxfId="11679" priority="2733" operator="lessThan">
      <formula>0</formula>
    </cfRule>
    <cfRule type="cellIs" dxfId="11678" priority="2734" operator="lessThan">
      <formula>-105575</formula>
    </cfRule>
  </conditionalFormatting>
  <conditionalFormatting sqref="BB146 BB144 BB141">
    <cfRule type="cellIs" dxfId="11677" priority="2731" operator="lessThan">
      <formula>0</formula>
    </cfRule>
    <cfRule type="cellIs" dxfId="11676" priority="2732" operator="lessThan">
      <formula>-105575</formula>
    </cfRule>
  </conditionalFormatting>
  <conditionalFormatting sqref="BB146 BB144 BB141">
    <cfRule type="cellIs" dxfId="11675" priority="2729" operator="lessThan">
      <formula>0</formula>
    </cfRule>
    <cfRule type="cellIs" dxfId="11674" priority="2730" operator="lessThan">
      <formula>-105575</formula>
    </cfRule>
  </conditionalFormatting>
  <conditionalFormatting sqref="BB140 BB145 BB142:BB143 BB137:BB138">
    <cfRule type="cellIs" dxfId="11673" priority="2727" operator="lessThan">
      <formula>0</formula>
    </cfRule>
    <cfRule type="cellIs" dxfId="11672" priority="2728" operator="lessThan">
      <formula>-105575</formula>
    </cfRule>
  </conditionalFormatting>
  <conditionalFormatting sqref="BB149">
    <cfRule type="cellIs" dxfId="11671" priority="2725" operator="lessThan">
      <formula>0</formula>
    </cfRule>
    <cfRule type="cellIs" dxfId="11670" priority="2726" operator="lessThan">
      <formula>-105575</formula>
    </cfRule>
  </conditionalFormatting>
  <conditionalFormatting sqref="BB94:BB98 BB86:BB87 BB89:BB91 BB141:BB149 BB124:BB133 BB107:BB110 BB112:BB117 BB119:BB122 BB135:BB138 BB101:BB104 BB80:BB84">
    <cfRule type="cellIs" dxfId="11669" priority="2723" operator="lessThan">
      <formula>0</formula>
    </cfRule>
    <cfRule type="cellIs" dxfId="11668"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1667" priority="2721" operator="lessThan">
      <formula>0</formula>
    </cfRule>
    <cfRule type="cellIs" dxfId="11666" priority="2722" operator="lessThan">
      <formula>-105575</formula>
    </cfRule>
  </conditionalFormatting>
  <conditionalFormatting sqref="BB41">
    <cfRule type="cellIs" dxfId="11665" priority="2719" operator="lessThan">
      <formula>0</formula>
    </cfRule>
    <cfRule type="cellIs" dxfId="11664" priority="2720" operator="lessThan">
      <formula>-105575</formula>
    </cfRule>
  </conditionalFormatting>
  <conditionalFormatting sqref="BB152:BB155">
    <cfRule type="cellIs" dxfId="11663" priority="2717" operator="lessThan">
      <formula>0</formula>
    </cfRule>
    <cfRule type="cellIs" dxfId="11662" priority="2718" operator="lessThan">
      <formula>-105575</formula>
    </cfRule>
  </conditionalFormatting>
  <conditionalFormatting sqref="BB152:BB155">
    <cfRule type="cellIs" dxfId="11661" priority="2715" operator="lessThan">
      <formula>0</formula>
    </cfRule>
    <cfRule type="cellIs" dxfId="11660" priority="2716" operator="lessThan">
      <formula>-105575</formula>
    </cfRule>
  </conditionalFormatting>
  <conditionalFormatting sqref="BB152:BB155">
    <cfRule type="cellIs" dxfId="11659" priority="2713" operator="lessThan">
      <formula>0</formula>
    </cfRule>
    <cfRule type="cellIs" dxfId="11658" priority="2714" operator="lessThan">
      <formula>-105575</formula>
    </cfRule>
  </conditionalFormatting>
  <conditionalFormatting sqref="BB157:BB158">
    <cfRule type="cellIs" dxfId="11657" priority="2711" operator="lessThan">
      <formula>0</formula>
    </cfRule>
    <cfRule type="cellIs" dxfId="11656" priority="2712" operator="lessThan">
      <formula>-105575</formula>
    </cfRule>
  </conditionalFormatting>
  <conditionalFormatting sqref="BB157:BB158">
    <cfRule type="cellIs" dxfId="11655" priority="2709" operator="lessThan">
      <formula>0</formula>
    </cfRule>
    <cfRule type="cellIs" dxfId="11654" priority="2710" operator="lessThan">
      <formula>-105575</formula>
    </cfRule>
  </conditionalFormatting>
  <conditionalFormatting sqref="BB157:BB158">
    <cfRule type="cellIs" dxfId="11653" priority="2707" operator="lessThan">
      <formula>0</formula>
    </cfRule>
    <cfRule type="cellIs" dxfId="11652" priority="2708" operator="lessThan">
      <formula>-105575</formula>
    </cfRule>
  </conditionalFormatting>
  <conditionalFormatting sqref="BB160:BB161">
    <cfRule type="cellIs" dxfId="11651" priority="2705" operator="lessThan">
      <formula>0</formula>
    </cfRule>
    <cfRule type="cellIs" dxfId="11650" priority="2706" operator="lessThan">
      <formula>-105575</formula>
    </cfRule>
  </conditionalFormatting>
  <conditionalFormatting sqref="BB160:BB161">
    <cfRule type="cellIs" dxfId="11649" priority="2703" operator="lessThan">
      <formula>0</formula>
    </cfRule>
    <cfRule type="cellIs" dxfId="11648" priority="2704" operator="lessThan">
      <formula>-105575</formula>
    </cfRule>
  </conditionalFormatting>
  <conditionalFormatting sqref="BB160:BB161">
    <cfRule type="cellIs" dxfId="11647" priority="2701" operator="lessThan">
      <formula>0</formula>
    </cfRule>
    <cfRule type="cellIs" dxfId="11646" priority="2702" operator="lessThan">
      <formula>-105575</formula>
    </cfRule>
  </conditionalFormatting>
  <conditionalFormatting sqref="BB164:BB167">
    <cfRule type="cellIs" dxfId="11645" priority="2699" operator="lessThan">
      <formula>0</formula>
    </cfRule>
    <cfRule type="cellIs" dxfId="11644" priority="2700" operator="lessThan">
      <formula>-105575</formula>
    </cfRule>
  </conditionalFormatting>
  <conditionalFormatting sqref="BB164:BB167">
    <cfRule type="cellIs" dxfId="11643" priority="2697" operator="lessThan">
      <formula>0</formula>
    </cfRule>
    <cfRule type="cellIs" dxfId="11642" priority="2698" operator="lessThan">
      <formula>-105575</formula>
    </cfRule>
  </conditionalFormatting>
  <conditionalFormatting sqref="BB164:BB167">
    <cfRule type="cellIs" dxfId="11641" priority="2695" operator="lessThan">
      <formula>0</formula>
    </cfRule>
    <cfRule type="cellIs" dxfId="11640" priority="2696" operator="lessThan">
      <formula>-105575</formula>
    </cfRule>
  </conditionalFormatting>
  <conditionalFormatting sqref="BB169:BB177">
    <cfRule type="cellIs" dxfId="11639" priority="2693" operator="lessThan">
      <formula>0</formula>
    </cfRule>
    <cfRule type="cellIs" dxfId="11638" priority="2694" operator="lessThan">
      <formula>-105575</formula>
    </cfRule>
  </conditionalFormatting>
  <conditionalFormatting sqref="BB169:BB177">
    <cfRule type="cellIs" dxfId="11637" priority="2691" operator="lessThan">
      <formula>0</formula>
    </cfRule>
    <cfRule type="cellIs" dxfId="11636" priority="2692" operator="lessThan">
      <formula>-105575</formula>
    </cfRule>
  </conditionalFormatting>
  <conditionalFormatting sqref="BB169:BB177">
    <cfRule type="cellIs" dxfId="11635" priority="2689" operator="lessThan">
      <formula>0</formula>
    </cfRule>
    <cfRule type="cellIs" dxfId="11634" priority="2690" operator="lessThan">
      <formula>-105575</formula>
    </cfRule>
  </conditionalFormatting>
  <conditionalFormatting sqref="BB179:BB180">
    <cfRule type="cellIs" dxfId="11633" priority="2687" operator="lessThan">
      <formula>0</formula>
    </cfRule>
    <cfRule type="cellIs" dxfId="11632" priority="2688" operator="lessThan">
      <formula>-105575</formula>
    </cfRule>
  </conditionalFormatting>
  <conditionalFormatting sqref="BB179:BB180">
    <cfRule type="cellIs" dxfId="11631" priority="2685" operator="lessThan">
      <formula>0</formula>
    </cfRule>
    <cfRule type="cellIs" dxfId="11630" priority="2686" operator="lessThan">
      <formula>-105575</formula>
    </cfRule>
  </conditionalFormatting>
  <conditionalFormatting sqref="BB179:BB180">
    <cfRule type="cellIs" dxfId="11629" priority="2683" operator="lessThan">
      <formula>0</formula>
    </cfRule>
    <cfRule type="cellIs" dxfId="11628" priority="2684" operator="lessThan">
      <formula>-105575</formula>
    </cfRule>
  </conditionalFormatting>
  <conditionalFormatting sqref="BB183:BB189">
    <cfRule type="cellIs" dxfId="11627" priority="2681" operator="lessThan">
      <formula>0</formula>
    </cfRule>
    <cfRule type="cellIs" dxfId="11626" priority="2682" operator="lessThan">
      <formula>-105575</formula>
    </cfRule>
  </conditionalFormatting>
  <conditionalFormatting sqref="BB183:BB189">
    <cfRule type="cellIs" dxfId="11625" priority="2679" operator="lessThan">
      <formula>0</formula>
    </cfRule>
    <cfRule type="cellIs" dxfId="11624" priority="2680" operator="lessThan">
      <formula>-105575</formula>
    </cfRule>
  </conditionalFormatting>
  <conditionalFormatting sqref="BB183:BB189">
    <cfRule type="cellIs" dxfId="11623" priority="2677" operator="lessThan">
      <formula>0</formula>
    </cfRule>
    <cfRule type="cellIs" dxfId="11622" priority="2678" operator="lessThan">
      <formula>-105575</formula>
    </cfRule>
  </conditionalFormatting>
  <conditionalFormatting sqref="BB191:BB192">
    <cfRule type="cellIs" dxfId="11621" priority="2675" operator="lessThan">
      <formula>0</formula>
    </cfRule>
    <cfRule type="cellIs" dxfId="11620" priority="2676" operator="lessThan">
      <formula>-105575</formula>
    </cfRule>
  </conditionalFormatting>
  <conditionalFormatting sqref="BB191:BB192">
    <cfRule type="cellIs" dxfId="11619" priority="2673" operator="lessThan">
      <formula>0</formula>
    </cfRule>
    <cfRule type="cellIs" dxfId="11618" priority="2674" operator="lessThan">
      <formula>-105575</formula>
    </cfRule>
  </conditionalFormatting>
  <conditionalFormatting sqref="BB191:BB192">
    <cfRule type="cellIs" dxfId="11617" priority="2671" operator="lessThan">
      <formula>0</formula>
    </cfRule>
    <cfRule type="cellIs" dxfId="11616" priority="2672" operator="lessThan">
      <formula>-105575</formula>
    </cfRule>
  </conditionalFormatting>
  <conditionalFormatting sqref="BB194:BB195">
    <cfRule type="cellIs" dxfId="11615" priority="2669" operator="lessThan">
      <formula>0</formula>
    </cfRule>
    <cfRule type="cellIs" dxfId="11614" priority="2670" operator="lessThan">
      <formula>-105575</formula>
    </cfRule>
  </conditionalFormatting>
  <conditionalFormatting sqref="BB194:BB195">
    <cfRule type="cellIs" dxfId="11613" priority="2667" operator="lessThan">
      <formula>0</formula>
    </cfRule>
    <cfRule type="cellIs" dxfId="11612" priority="2668" operator="lessThan">
      <formula>-105575</formula>
    </cfRule>
  </conditionalFormatting>
  <conditionalFormatting sqref="BB194:BB195">
    <cfRule type="cellIs" dxfId="11611" priority="2665" operator="lessThan">
      <formula>0</formula>
    </cfRule>
    <cfRule type="cellIs" dxfId="11610" priority="2666" operator="lessThan">
      <formula>-105575</formula>
    </cfRule>
  </conditionalFormatting>
  <conditionalFormatting sqref="BB199:BB202">
    <cfRule type="cellIs" dxfId="11609" priority="2663" operator="lessThan">
      <formula>0</formula>
    </cfRule>
    <cfRule type="cellIs" dxfId="11608" priority="2664" operator="lessThan">
      <formula>-105575</formula>
    </cfRule>
  </conditionalFormatting>
  <conditionalFormatting sqref="BB199:BB202">
    <cfRule type="cellIs" dxfId="11607" priority="2661" operator="lessThan">
      <formula>0</formula>
    </cfRule>
    <cfRule type="cellIs" dxfId="11606" priority="2662" operator="lessThan">
      <formula>-105575</formula>
    </cfRule>
  </conditionalFormatting>
  <conditionalFormatting sqref="BB199:BB202">
    <cfRule type="cellIs" dxfId="11605" priority="2659" operator="lessThan">
      <formula>0</formula>
    </cfRule>
    <cfRule type="cellIs" dxfId="11604" priority="2660" operator="lessThan">
      <formula>-105575</formula>
    </cfRule>
  </conditionalFormatting>
  <conditionalFormatting sqref="BB204:BB208">
    <cfRule type="cellIs" dxfId="11603" priority="2657" operator="lessThan">
      <formula>0</formula>
    </cfRule>
    <cfRule type="cellIs" dxfId="11602" priority="2658" operator="lessThan">
      <formula>-105575</formula>
    </cfRule>
  </conditionalFormatting>
  <conditionalFormatting sqref="BB204:BB208">
    <cfRule type="cellIs" dxfId="11601" priority="2655" operator="lessThan">
      <formula>0</formula>
    </cfRule>
    <cfRule type="cellIs" dxfId="11600" priority="2656" operator="lessThan">
      <formula>-105575</formula>
    </cfRule>
  </conditionalFormatting>
  <conditionalFormatting sqref="BB204:BB208">
    <cfRule type="cellIs" dxfId="11599" priority="2653" operator="lessThan">
      <formula>0</formula>
    </cfRule>
    <cfRule type="cellIs" dxfId="11598" priority="2654" operator="lessThan">
      <formula>-105575</formula>
    </cfRule>
  </conditionalFormatting>
  <conditionalFormatting sqref="BB210:BB211">
    <cfRule type="cellIs" dxfId="11597" priority="2651" operator="lessThan">
      <formula>0</formula>
    </cfRule>
    <cfRule type="cellIs" dxfId="11596" priority="2652" operator="lessThan">
      <formula>-105575</formula>
    </cfRule>
  </conditionalFormatting>
  <conditionalFormatting sqref="BB210:BB211">
    <cfRule type="cellIs" dxfId="11595" priority="2649" operator="lessThan">
      <formula>0</formula>
    </cfRule>
    <cfRule type="cellIs" dxfId="11594" priority="2650" operator="lessThan">
      <formula>-105575</formula>
    </cfRule>
  </conditionalFormatting>
  <conditionalFormatting sqref="BB210:BB211">
    <cfRule type="cellIs" dxfId="11593" priority="2647" operator="lessThan">
      <formula>0</formula>
    </cfRule>
    <cfRule type="cellIs" dxfId="11592" priority="2648" operator="lessThan">
      <formula>-105575</formula>
    </cfRule>
  </conditionalFormatting>
  <conditionalFormatting sqref="BB214:BB219">
    <cfRule type="cellIs" dxfId="11591" priority="2645" operator="lessThan">
      <formula>0</formula>
    </cfRule>
    <cfRule type="cellIs" dxfId="11590" priority="2646" operator="lessThan">
      <formula>-105575</formula>
    </cfRule>
  </conditionalFormatting>
  <conditionalFormatting sqref="BB214:BB219">
    <cfRule type="cellIs" dxfId="11589" priority="2643" operator="lessThan">
      <formula>0</formula>
    </cfRule>
    <cfRule type="cellIs" dxfId="11588" priority="2644" operator="lessThan">
      <formula>-105575</formula>
    </cfRule>
  </conditionalFormatting>
  <conditionalFormatting sqref="BB214:BB219">
    <cfRule type="cellIs" dxfId="11587" priority="2641" operator="lessThan">
      <formula>0</formula>
    </cfRule>
    <cfRule type="cellIs" dxfId="11586" priority="2642" operator="lessThan">
      <formula>-105575</formula>
    </cfRule>
  </conditionalFormatting>
  <conditionalFormatting sqref="BB222:BB224">
    <cfRule type="cellIs" dxfId="11585" priority="2639" operator="lessThan">
      <formula>0</formula>
    </cfRule>
    <cfRule type="cellIs" dxfId="11584" priority="2640" operator="lessThan">
      <formula>-105575</formula>
    </cfRule>
  </conditionalFormatting>
  <conditionalFormatting sqref="BB222:BB224">
    <cfRule type="cellIs" dxfId="11583" priority="2637" operator="lessThan">
      <formula>0</formula>
    </cfRule>
    <cfRule type="cellIs" dxfId="11582" priority="2638" operator="lessThan">
      <formula>-105575</formula>
    </cfRule>
  </conditionalFormatting>
  <conditionalFormatting sqref="BB222:BB224">
    <cfRule type="cellIs" dxfId="11581" priority="2635" operator="lessThan">
      <formula>0</formula>
    </cfRule>
    <cfRule type="cellIs" dxfId="11580" priority="2636" operator="lessThan">
      <formula>-105575</formula>
    </cfRule>
  </conditionalFormatting>
  <conditionalFormatting sqref="BB227:BB230">
    <cfRule type="cellIs" dxfId="11579" priority="2633" operator="lessThan">
      <formula>0</formula>
    </cfRule>
    <cfRule type="cellIs" dxfId="11578" priority="2634" operator="lessThan">
      <formula>-105575</formula>
    </cfRule>
  </conditionalFormatting>
  <conditionalFormatting sqref="BB227:BB230">
    <cfRule type="cellIs" dxfId="11577" priority="2631" operator="lessThan">
      <formula>0</formula>
    </cfRule>
    <cfRule type="cellIs" dxfId="11576" priority="2632" operator="lessThan">
      <formula>-105575</formula>
    </cfRule>
  </conditionalFormatting>
  <conditionalFormatting sqref="BB227:BB230">
    <cfRule type="cellIs" dxfId="11575" priority="2629" operator="lessThan">
      <formula>0</formula>
    </cfRule>
    <cfRule type="cellIs" dxfId="11574" priority="2630" operator="lessThan">
      <formula>-105575</formula>
    </cfRule>
  </conditionalFormatting>
  <conditionalFormatting sqref="BB246:BB249">
    <cfRule type="cellIs" dxfId="11573" priority="2627" operator="lessThan">
      <formula>0</formula>
    </cfRule>
    <cfRule type="cellIs" dxfId="11572" priority="2628" operator="lessThan">
      <formula>-105575</formula>
    </cfRule>
  </conditionalFormatting>
  <conditionalFormatting sqref="BB246:BB249">
    <cfRule type="cellIs" dxfId="11571" priority="2625" operator="lessThan">
      <formula>0</formula>
    </cfRule>
    <cfRule type="cellIs" dxfId="11570" priority="2626" operator="lessThan">
      <formula>-105575</formula>
    </cfRule>
  </conditionalFormatting>
  <conditionalFormatting sqref="BB246:BB249">
    <cfRule type="cellIs" dxfId="11569" priority="2623" operator="lessThan">
      <formula>0</formula>
    </cfRule>
    <cfRule type="cellIs" dxfId="11568" priority="2624" operator="lessThan">
      <formula>-105575</formula>
    </cfRule>
  </conditionalFormatting>
  <conditionalFormatting sqref="BB246:BB249">
    <cfRule type="cellIs" dxfId="11567" priority="2621" operator="lessThan">
      <formula>0</formula>
    </cfRule>
    <cfRule type="cellIs" dxfId="11566" priority="2622" operator="lessThan">
      <formula>-105575</formula>
    </cfRule>
  </conditionalFormatting>
  <conditionalFormatting sqref="BB246:BB249">
    <cfRule type="cellIs" dxfId="11565" priority="2619" operator="lessThan">
      <formula>0</formula>
    </cfRule>
    <cfRule type="cellIs" dxfId="11564" priority="2620" operator="lessThan">
      <formula>-105575</formula>
    </cfRule>
  </conditionalFormatting>
  <conditionalFormatting sqref="BB246:BB249">
    <cfRule type="cellIs" dxfId="11563" priority="2617" operator="lessThan">
      <formula>0</formula>
    </cfRule>
    <cfRule type="cellIs" dxfId="11562" priority="2618" operator="lessThan">
      <formula>-105575</formula>
    </cfRule>
  </conditionalFormatting>
  <conditionalFormatting sqref="BB246:BB249">
    <cfRule type="cellIs" dxfId="11561" priority="2615" operator="lessThan">
      <formula>0</formula>
    </cfRule>
    <cfRule type="cellIs" dxfId="11560" priority="2616" operator="lessThan">
      <formula>-105575</formula>
    </cfRule>
  </conditionalFormatting>
  <conditionalFormatting sqref="BB246:BB249">
    <cfRule type="cellIs" dxfId="11559" priority="2613" operator="lessThan">
      <formula>0</formula>
    </cfRule>
    <cfRule type="cellIs" dxfId="11558" priority="2614" operator="lessThan">
      <formula>-105575</formula>
    </cfRule>
  </conditionalFormatting>
  <conditionalFormatting sqref="BB246:BB249">
    <cfRule type="cellIs" dxfId="11557" priority="2611" operator="lessThan">
      <formula>0</formula>
    </cfRule>
    <cfRule type="cellIs" dxfId="11556" priority="2612" operator="lessThan">
      <formula>-105575</formula>
    </cfRule>
  </conditionalFormatting>
  <conditionalFormatting sqref="BB251:BB253">
    <cfRule type="cellIs" dxfId="11555" priority="2609" operator="lessThan">
      <formula>0</formula>
    </cfRule>
    <cfRule type="cellIs" dxfId="11554" priority="2610" operator="lessThan">
      <formula>-105575</formula>
    </cfRule>
  </conditionalFormatting>
  <conditionalFormatting sqref="BB251:BB253">
    <cfRule type="cellIs" dxfId="11553" priority="2607" operator="lessThan">
      <formula>0</formula>
    </cfRule>
    <cfRule type="cellIs" dxfId="11552" priority="2608" operator="lessThan">
      <formula>-105575</formula>
    </cfRule>
  </conditionalFormatting>
  <conditionalFormatting sqref="BB251:BB253">
    <cfRule type="cellIs" dxfId="11551" priority="2605" operator="lessThan">
      <formula>0</formula>
    </cfRule>
    <cfRule type="cellIs" dxfId="11550" priority="2606" operator="lessThan">
      <formula>-105575</formula>
    </cfRule>
  </conditionalFormatting>
  <conditionalFormatting sqref="BB251:BB253">
    <cfRule type="cellIs" dxfId="11549" priority="2603" operator="lessThan">
      <formula>0</formula>
    </cfRule>
    <cfRule type="cellIs" dxfId="11548" priority="2604" operator="lessThan">
      <formula>-105575</formula>
    </cfRule>
  </conditionalFormatting>
  <conditionalFormatting sqref="BB251:BB253">
    <cfRule type="cellIs" dxfId="11547" priority="2601" operator="lessThan">
      <formula>0</formula>
    </cfRule>
    <cfRule type="cellIs" dxfId="11546" priority="2602" operator="lessThan">
      <formula>-105575</formula>
    </cfRule>
  </conditionalFormatting>
  <conditionalFormatting sqref="BB251:BB253">
    <cfRule type="cellIs" dxfId="11545" priority="2599" operator="lessThan">
      <formula>0</formula>
    </cfRule>
    <cfRule type="cellIs" dxfId="11544" priority="2600" operator="lessThan">
      <formula>-105575</formula>
    </cfRule>
  </conditionalFormatting>
  <conditionalFormatting sqref="BB251:BB253">
    <cfRule type="cellIs" dxfId="11543" priority="2597" operator="lessThan">
      <formula>0</formula>
    </cfRule>
    <cfRule type="cellIs" dxfId="11542" priority="2598" operator="lessThan">
      <formula>-105575</formula>
    </cfRule>
  </conditionalFormatting>
  <conditionalFormatting sqref="BB251:BB253">
    <cfRule type="cellIs" dxfId="11541" priority="2595" operator="lessThan">
      <formula>0</formula>
    </cfRule>
    <cfRule type="cellIs" dxfId="11540" priority="2596" operator="lessThan">
      <formula>-105575</formula>
    </cfRule>
  </conditionalFormatting>
  <conditionalFormatting sqref="BB251:BB253">
    <cfRule type="cellIs" dxfId="11539" priority="2593" operator="lessThan">
      <formula>0</formula>
    </cfRule>
    <cfRule type="cellIs" dxfId="11538" priority="2594" operator="lessThan">
      <formula>-105575</formula>
    </cfRule>
  </conditionalFormatting>
  <conditionalFormatting sqref="BB255:BB257">
    <cfRule type="cellIs" dxfId="11537" priority="2591" operator="lessThan">
      <formula>0</formula>
    </cfRule>
    <cfRule type="cellIs" dxfId="11536" priority="2592" operator="lessThan">
      <formula>-105575</formula>
    </cfRule>
  </conditionalFormatting>
  <conditionalFormatting sqref="BB255:BB257">
    <cfRule type="cellIs" dxfId="11535" priority="2589" operator="lessThan">
      <formula>0</formula>
    </cfRule>
    <cfRule type="cellIs" dxfId="11534" priority="2590" operator="lessThan">
      <formula>-105575</formula>
    </cfRule>
  </conditionalFormatting>
  <conditionalFormatting sqref="BB255:BB257">
    <cfRule type="cellIs" dxfId="11533" priority="2587" operator="lessThan">
      <formula>0</formula>
    </cfRule>
    <cfRule type="cellIs" dxfId="11532" priority="2588" operator="lessThan">
      <formula>-105575</formula>
    </cfRule>
  </conditionalFormatting>
  <conditionalFormatting sqref="BB255:BB257">
    <cfRule type="cellIs" dxfId="11531" priority="2585" operator="lessThan">
      <formula>0</formula>
    </cfRule>
    <cfRule type="cellIs" dxfId="11530" priority="2586" operator="lessThan">
      <formula>-105575</formula>
    </cfRule>
  </conditionalFormatting>
  <conditionalFormatting sqref="BB255:BB257">
    <cfRule type="cellIs" dxfId="11529" priority="2583" operator="lessThan">
      <formula>0</formula>
    </cfRule>
    <cfRule type="cellIs" dxfId="11528" priority="2584" operator="lessThan">
      <formula>-105575</formula>
    </cfRule>
  </conditionalFormatting>
  <conditionalFormatting sqref="BB255:BB257">
    <cfRule type="cellIs" dxfId="11527" priority="2581" operator="lessThan">
      <formula>0</formula>
    </cfRule>
    <cfRule type="cellIs" dxfId="11526" priority="2582" operator="lessThan">
      <formula>-105575</formula>
    </cfRule>
  </conditionalFormatting>
  <conditionalFormatting sqref="BB255:BB257">
    <cfRule type="cellIs" dxfId="11525" priority="2579" operator="lessThan">
      <formula>0</formula>
    </cfRule>
    <cfRule type="cellIs" dxfId="11524" priority="2580" operator="lessThan">
      <formula>-105575</formula>
    </cfRule>
  </conditionalFormatting>
  <conditionalFormatting sqref="BB255:BB257">
    <cfRule type="cellIs" dxfId="11523" priority="2577" operator="lessThan">
      <formula>0</formula>
    </cfRule>
    <cfRule type="cellIs" dxfId="11522" priority="2578" operator="lessThan">
      <formula>-105575</formula>
    </cfRule>
  </conditionalFormatting>
  <conditionalFormatting sqref="BB255:BB257">
    <cfRule type="cellIs" dxfId="11521" priority="2575" operator="lessThan">
      <formula>0</formula>
    </cfRule>
    <cfRule type="cellIs" dxfId="11520" priority="2576" operator="lessThan">
      <formula>-105575</formula>
    </cfRule>
  </conditionalFormatting>
  <conditionalFormatting sqref="BB260:BB262">
    <cfRule type="cellIs" dxfId="11519" priority="2573" operator="lessThan">
      <formula>0</formula>
    </cfRule>
    <cfRule type="cellIs" dxfId="11518" priority="2574" operator="lessThan">
      <formula>-105575</formula>
    </cfRule>
  </conditionalFormatting>
  <conditionalFormatting sqref="BB260:BB262">
    <cfRule type="cellIs" dxfId="11517" priority="2571" operator="lessThan">
      <formula>0</formula>
    </cfRule>
    <cfRule type="cellIs" dxfId="11516" priority="2572" operator="lessThan">
      <formula>-105575</formula>
    </cfRule>
  </conditionalFormatting>
  <conditionalFormatting sqref="BB260:BB262">
    <cfRule type="cellIs" dxfId="11515" priority="2569" operator="lessThan">
      <formula>0</formula>
    </cfRule>
    <cfRule type="cellIs" dxfId="11514" priority="2570" operator="lessThan">
      <formula>-105575</formula>
    </cfRule>
  </conditionalFormatting>
  <conditionalFormatting sqref="BB260:BB262">
    <cfRule type="cellIs" dxfId="11513" priority="2567" operator="lessThan">
      <formula>0</formula>
    </cfRule>
    <cfRule type="cellIs" dxfId="11512" priority="2568" operator="lessThan">
      <formula>-105575</formula>
    </cfRule>
  </conditionalFormatting>
  <conditionalFormatting sqref="BB260:BB262">
    <cfRule type="cellIs" dxfId="11511" priority="2565" operator="lessThan">
      <formula>0</formula>
    </cfRule>
    <cfRule type="cellIs" dxfId="11510" priority="2566" operator="lessThan">
      <formula>-105575</formula>
    </cfRule>
  </conditionalFormatting>
  <conditionalFormatting sqref="BB260:BB262">
    <cfRule type="cellIs" dxfId="11509" priority="2563" operator="lessThan">
      <formula>0</formula>
    </cfRule>
    <cfRule type="cellIs" dxfId="11508" priority="2564" operator="lessThan">
      <formula>-105575</formula>
    </cfRule>
  </conditionalFormatting>
  <conditionalFormatting sqref="BB260:BB262">
    <cfRule type="cellIs" dxfId="11507" priority="2561" operator="lessThan">
      <formula>0</formula>
    </cfRule>
    <cfRule type="cellIs" dxfId="11506" priority="2562" operator="lessThan">
      <formula>-105575</formula>
    </cfRule>
  </conditionalFormatting>
  <conditionalFormatting sqref="BB260:BB262">
    <cfRule type="cellIs" dxfId="11505" priority="2559" operator="lessThan">
      <formula>0</formula>
    </cfRule>
    <cfRule type="cellIs" dxfId="11504" priority="2560" operator="lessThan">
      <formula>-105575</formula>
    </cfRule>
  </conditionalFormatting>
  <conditionalFormatting sqref="BB260:BB262">
    <cfRule type="cellIs" dxfId="11503" priority="2557" operator="lessThan">
      <formula>0</formula>
    </cfRule>
    <cfRule type="cellIs" dxfId="11502" priority="2558" operator="lessThan">
      <formula>-105575</formula>
    </cfRule>
  </conditionalFormatting>
  <conditionalFormatting sqref="BB264:BB267">
    <cfRule type="cellIs" dxfId="11501" priority="2555" operator="lessThan">
      <formula>0</formula>
    </cfRule>
    <cfRule type="cellIs" dxfId="11500" priority="2556" operator="lessThan">
      <formula>-105575</formula>
    </cfRule>
  </conditionalFormatting>
  <conditionalFormatting sqref="BB264:BB267">
    <cfRule type="cellIs" dxfId="11499" priority="2553" operator="lessThan">
      <formula>0</formula>
    </cfRule>
    <cfRule type="cellIs" dxfId="11498" priority="2554" operator="lessThan">
      <formula>-105575</formula>
    </cfRule>
  </conditionalFormatting>
  <conditionalFormatting sqref="BB264:BB267">
    <cfRule type="cellIs" dxfId="11497" priority="2551" operator="lessThan">
      <formula>0</formula>
    </cfRule>
    <cfRule type="cellIs" dxfId="11496" priority="2552" operator="lessThan">
      <formula>-105575</formula>
    </cfRule>
  </conditionalFormatting>
  <conditionalFormatting sqref="BB264:BB267">
    <cfRule type="cellIs" dxfId="11495" priority="2549" operator="lessThan">
      <formula>0</formula>
    </cfRule>
    <cfRule type="cellIs" dxfId="11494" priority="2550" operator="lessThan">
      <formula>-105575</formula>
    </cfRule>
  </conditionalFormatting>
  <conditionalFormatting sqref="BB264:BB267">
    <cfRule type="cellIs" dxfId="11493" priority="2547" operator="lessThan">
      <formula>0</formula>
    </cfRule>
    <cfRule type="cellIs" dxfId="11492" priority="2548" operator="lessThan">
      <formula>-105575</formula>
    </cfRule>
  </conditionalFormatting>
  <conditionalFormatting sqref="BB264:BB267">
    <cfRule type="cellIs" dxfId="11491" priority="2545" operator="lessThan">
      <formula>0</formula>
    </cfRule>
    <cfRule type="cellIs" dxfId="11490" priority="2546" operator="lessThan">
      <formula>-105575</formula>
    </cfRule>
  </conditionalFormatting>
  <conditionalFormatting sqref="BB264:BB267">
    <cfRule type="cellIs" dxfId="11489" priority="2543" operator="lessThan">
      <formula>0</formula>
    </cfRule>
    <cfRule type="cellIs" dxfId="11488" priority="2544" operator="lessThan">
      <formula>-105575</formula>
    </cfRule>
  </conditionalFormatting>
  <conditionalFormatting sqref="BB264:BB267">
    <cfRule type="cellIs" dxfId="11487" priority="2541" operator="lessThan">
      <formula>0</formula>
    </cfRule>
    <cfRule type="cellIs" dxfId="11486" priority="2542" operator="lessThan">
      <formula>-105575</formula>
    </cfRule>
  </conditionalFormatting>
  <conditionalFormatting sqref="BB264:BB267">
    <cfRule type="cellIs" dxfId="11485" priority="2539" operator="lessThan">
      <formula>0</formula>
    </cfRule>
    <cfRule type="cellIs" dxfId="11484" priority="2540" operator="lessThan">
      <formula>-105575</formula>
    </cfRule>
  </conditionalFormatting>
  <conditionalFormatting sqref="BB270:BB272">
    <cfRule type="cellIs" dxfId="11483" priority="2537" operator="lessThan">
      <formula>0</formula>
    </cfRule>
    <cfRule type="cellIs" dxfId="11482" priority="2538" operator="lessThan">
      <formula>-105575</formula>
    </cfRule>
  </conditionalFormatting>
  <conditionalFormatting sqref="BB270:BB272">
    <cfRule type="cellIs" dxfId="11481" priority="2535" operator="lessThan">
      <formula>0</formula>
    </cfRule>
    <cfRule type="cellIs" dxfId="11480" priority="2536" operator="lessThan">
      <formula>-105575</formula>
    </cfRule>
  </conditionalFormatting>
  <conditionalFormatting sqref="BB270:BB272">
    <cfRule type="cellIs" dxfId="11479" priority="2533" operator="lessThan">
      <formula>0</formula>
    </cfRule>
    <cfRule type="cellIs" dxfId="11478" priority="2534" operator="lessThan">
      <formula>-105575</formula>
    </cfRule>
  </conditionalFormatting>
  <conditionalFormatting sqref="BB270:BB272">
    <cfRule type="cellIs" dxfId="11477" priority="2531" operator="lessThan">
      <formula>0</formula>
    </cfRule>
    <cfRule type="cellIs" dxfId="11476" priority="2532" operator="lessThan">
      <formula>-105575</formula>
    </cfRule>
  </conditionalFormatting>
  <conditionalFormatting sqref="BB270:BB272">
    <cfRule type="cellIs" dxfId="11475" priority="2529" operator="lessThan">
      <formula>0</formula>
    </cfRule>
    <cfRule type="cellIs" dxfId="11474" priority="2530" operator="lessThan">
      <formula>-105575</formula>
    </cfRule>
  </conditionalFormatting>
  <conditionalFormatting sqref="BB270:BB272">
    <cfRule type="cellIs" dxfId="11473" priority="2527" operator="lessThan">
      <formula>0</formula>
    </cfRule>
    <cfRule type="cellIs" dxfId="11472" priority="2528" operator="lessThan">
      <formula>-105575</formula>
    </cfRule>
  </conditionalFormatting>
  <conditionalFormatting sqref="BB270:BB272">
    <cfRule type="cellIs" dxfId="11471" priority="2525" operator="lessThan">
      <formula>0</formula>
    </cfRule>
    <cfRule type="cellIs" dxfId="11470" priority="2526" operator="lessThan">
      <formula>-105575</formula>
    </cfRule>
  </conditionalFormatting>
  <conditionalFormatting sqref="BB270:BB272">
    <cfRule type="cellIs" dxfId="11469" priority="2523" operator="lessThan">
      <formula>0</formula>
    </cfRule>
    <cfRule type="cellIs" dxfId="11468" priority="2524" operator="lessThan">
      <formula>-105575</formula>
    </cfRule>
  </conditionalFormatting>
  <conditionalFormatting sqref="BB270:BB272">
    <cfRule type="cellIs" dxfId="11467" priority="2521" operator="lessThan">
      <formula>0</formula>
    </cfRule>
    <cfRule type="cellIs" dxfId="11466" priority="2522" operator="lessThan">
      <formula>-105575</formula>
    </cfRule>
  </conditionalFormatting>
  <conditionalFormatting sqref="BB274:BB275">
    <cfRule type="cellIs" dxfId="11465" priority="2519" operator="lessThan">
      <formula>0</formula>
    </cfRule>
    <cfRule type="cellIs" dxfId="11464" priority="2520" operator="lessThan">
      <formula>-105575</formula>
    </cfRule>
  </conditionalFormatting>
  <conditionalFormatting sqref="BB274:BB275">
    <cfRule type="cellIs" dxfId="11463" priority="2517" operator="lessThan">
      <formula>0</formula>
    </cfRule>
    <cfRule type="cellIs" dxfId="11462" priority="2518" operator="lessThan">
      <formula>-105575</formula>
    </cfRule>
  </conditionalFormatting>
  <conditionalFormatting sqref="BB274:BB275">
    <cfRule type="cellIs" dxfId="11461" priority="2515" operator="lessThan">
      <formula>0</formula>
    </cfRule>
    <cfRule type="cellIs" dxfId="11460" priority="2516" operator="lessThan">
      <formula>-105575</formula>
    </cfRule>
  </conditionalFormatting>
  <conditionalFormatting sqref="BB274:BB275">
    <cfRule type="cellIs" dxfId="11459" priority="2513" operator="lessThan">
      <formula>0</formula>
    </cfRule>
    <cfRule type="cellIs" dxfId="11458" priority="2514" operator="lessThan">
      <formula>-105575</formula>
    </cfRule>
  </conditionalFormatting>
  <conditionalFormatting sqref="BB274:BB275">
    <cfRule type="cellIs" dxfId="11457" priority="2511" operator="lessThan">
      <formula>0</formula>
    </cfRule>
    <cfRule type="cellIs" dxfId="11456" priority="2512" operator="lessThan">
      <formula>-105575</formula>
    </cfRule>
  </conditionalFormatting>
  <conditionalFormatting sqref="BB274:BB275">
    <cfRule type="cellIs" dxfId="11455" priority="2509" operator="lessThan">
      <formula>0</formula>
    </cfRule>
    <cfRule type="cellIs" dxfId="11454" priority="2510" operator="lessThan">
      <formula>-105575</formula>
    </cfRule>
  </conditionalFormatting>
  <conditionalFormatting sqref="BB274:BB275">
    <cfRule type="cellIs" dxfId="11453" priority="2507" operator="lessThan">
      <formula>0</formula>
    </cfRule>
    <cfRule type="cellIs" dxfId="11452" priority="2508" operator="lessThan">
      <formula>-105575</formula>
    </cfRule>
  </conditionalFormatting>
  <conditionalFormatting sqref="BB274:BB275">
    <cfRule type="cellIs" dxfId="11451" priority="2505" operator="lessThan">
      <formula>0</formula>
    </cfRule>
    <cfRule type="cellIs" dxfId="11450" priority="2506" operator="lessThan">
      <formula>-105575</formula>
    </cfRule>
  </conditionalFormatting>
  <conditionalFormatting sqref="BB274:BB275">
    <cfRule type="cellIs" dxfId="11449" priority="2503" operator="lessThan">
      <formula>0</formula>
    </cfRule>
    <cfRule type="cellIs" dxfId="11448" priority="2504" operator="lessThan">
      <formula>-105575</formula>
    </cfRule>
  </conditionalFormatting>
  <conditionalFormatting sqref="BB278:BB282">
    <cfRule type="cellIs" dxfId="11447" priority="2501" operator="lessThan">
      <formula>0</formula>
    </cfRule>
    <cfRule type="cellIs" dxfId="11446" priority="2502" operator="lessThan">
      <formula>-105575</formula>
    </cfRule>
  </conditionalFormatting>
  <conditionalFormatting sqref="BB278:BB282">
    <cfRule type="cellIs" dxfId="11445" priority="2499" operator="lessThan">
      <formula>0</formula>
    </cfRule>
    <cfRule type="cellIs" dxfId="11444" priority="2500" operator="lessThan">
      <formula>-105575</formula>
    </cfRule>
  </conditionalFormatting>
  <conditionalFormatting sqref="BB278:BB282">
    <cfRule type="cellIs" dxfId="11443" priority="2497" operator="lessThan">
      <formula>0</formula>
    </cfRule>
    <cfRule type="cellIs" dxfId="11442" priority="2498" operator="lessThan">
      <formula>-105575</formula>
    </cfRule>
  </conditionalFormatting>
  <conditionalFormatting sqref="BB278:BB282">
    <cfRule type="cellIs" dxfId="11441" priority="2495" operator="lessThan">
      <formula>0</formula>
    </cfRule>
    <cfRule type="cellIs" dxfId="11440" priority="2496" operator="lessThan">
      <formula>-105575</formula>
    </cfRule>
  </conditionalFormatting>
  <conditionalFormatting sqref="BB278:BB282">
    <cfRule type="cellIs" dxfId="11439" priority="2493" operator="lessThan">
      <formula>0</formula>
    </cfRule>
    <cfRule type="cellIs" dxfId="11438" priority="2494" operator="lessThan">
      <formula>-105575</formula>
    </cfRule>
  </conditionalFormatting>
  <conditionalFormatting sqref="BB278:BB282">
    <cfRule type="cellIs" dxfId="11437" priority="2491" operator="lessThan">
      <formula>0</formula>
    </cfRule>
    <cfRule type="cellIs" dxfId="11436" priority="2492" operator="lessThan">
      <formula>-105575</formula>
    </cfRule>
  </conditionalFormatting>
  <conditionalFormatting sqref="BB278:BB282">
    <cfRule type="cellIs" dxfId="11435" priority="2489" operator="lessThan">
      <formula>0</formula>
    </cfRule>
    <cfRule type="cellIs" dxfId="11434" priority="2490" operator="lessThan">
      <formula>-105575</formula>
    </cfRule>
  </conditionalFormatting>
  <conditionalFormatting sqref="BB278:BB282">
    <cfRule type="cellIs" dxfId="11433" priority="2487" operator="lessThan">
      <formula>0</formula>
    </cfRule>
    <cfRule type="cellIs" dxfId="11432" priority="2488" operator="lessThan">
      <formula>-105575</formula>
    </cfRule>
  </conditionalFormatting>
  <conditionalFormatting sqref="BB278:BB282">
    <cfRule type="cellIs" dxfId="11431" priority="2485" operator="lessThan">
      <formula>0</formula>
    </cfRule>
    <cfRule type="cellIs" dxfId="11430" priority="2486" operator="lessThan">
      <formula>-105575</formula>
    </cfRule>
  </conditionalFormatting>
  <conditionalFormatting sqref="BB285:BB288">
    <cfRule type="cellIs" dxfId="11429" priority="2483" operator="lessThan">
      <formula>0</formula>
    </cfRule>
    <cfRule type="cellIs" dxfId="11428" priority="2484" operator="lessThan">
      <formula>-105575</formula>
    </cfRule>
  </conditionalFormatting>
  <conditionalFormatting sqref="BB285:BB288">
    <cfRule type="cellIs" dxfId="11427" priority="2481" operator="lessThan">
      <formula>0</formula>
    </cfRule>
    <cfRule type="cellIs" dxfId="11426" priority="2482" operator="lessThan">
      <formula>-105575</formula>
    </cfRule>
  </conditionalFormatting>
  <conditionalFormatting sqref="BB285:BB288">
    <cfRule type="cellIs" dxfId="11425" priority="2479" operator="lessThan">
      <formula>0</formula>
    </cfRule>
    <cfRule type="cellIs" dxfId="11424" priority="2480" operator="lessThan">
      <formula>-105575</formula>
    </cfRule>
  </conditionalFormatting>
  <conditionalFormatting sqref="BB285:BB288">
    <cfRule type="cellIs" dxfId="11423" priority="2477" operator="lessThan">
      <formula>0</formula>
    </cfRule>
    <cfRule type="cellIs" dxfId="11422" priority="2478" operator="lessThan">
      <formula>-105575</formula>
    </cfRule>
  </conditionalFormatting>
  <conditionalFormatting sqref="BB285:BB288">
    <cfRule type="cellIs" dxfId="11421" priority="2475" operator="lessThan">
      <formula>0</formula>
    </cfRule>
    <cfRule type="cellIs" dxfId="11420" priority="2476" operator="lessThan">
      <formula>-105575</formula>
    </cfRule>
  </conditionalFormatting>
  <conditionalFormatting sqref="BB285:BB288">
    <cfRule type="cellIs" dxfId="11419" priority="2473" operator="lessThan">
      <formula>0</formula>
    </cfRule>
    <cfRule type="cellIs" dxfId="11418" priority="2474" operator="lessThan">
      <formula>-105575</formula>
    </cfRule>
  </conditionalFormatting>
  <conditionalFormatting sqref="BB285:BB288">
    <cfRule type="cellIs" dxfId="11417" priority="2471" operator="lessThan">
      <formula>0</formula>
    </cfRule>
    <cfRule type="cellIs" dxfId="11416" priority="2472" operator="lessThan">
      <formula>-105575</formula>
    </cfRule>
  </conditionalFormatting>
  <conditionalFormatting sqref="BB285:BB288">
    <cfRule type="cellIs" dxfId="11415" priority="2469" operator="lessThan">
      <formula>0</formula>
    </cfRule>
    <cfRule type="cellIs" dxfId="11414" priority="2470" operator="lessThan">
      <formula>-105575</formula>
    </cfRule>
  </conditionalFormatting>
  <conditionalFormatting sqref="BB285:BB288">
    <cfRule type="cellIs" dxfId="11413" priority="2467" operator="lessThan">
      <formula>0</formula>
    </cfRule>
    <cfRule type="cellIs" dxfId="11412" priority="2468" operator="lessThan">
      <formula>-105575</formula>
    </cfRule>
  </conditionalFormatting>
  <conditionalFormatting sqref="BB203 BB220:BB221 BB235:BB243 BB231:BB233 BB212:BB213 BB225:BB226">
    <cfRule type="cellIs" dxfId="11411" priority="2465" operator="lessThan">
      <formula>0</formula>
    </cfRule>
    <cfRule type="cellIs" dxfId="11410" priority="2466" operator="lessThan">
      <formula>-105575</formula>
    </cfRule>
  </conditionalFormatting>
  <conditionalFormatting sqref="BB220 BB212:BB213 BB235:BB238 BB240:BB243 BB225:BB226 BB231:BB233">
    <cfRule type="cellIs" dxfId="11409" priority="2463" operator="lessThan">
      <formula>0</formula>
    </cfRule>
    <cfRule type="cellIs" dxfId="11408" priority="2464" operator="lessThan">
      <formula>-105575</formula>
    </cfRule>
  </conditionalFormatting>
  <conditionalFormatting sqref="BB220:BB221 BB243 BB226 BB231:BB236 BB238:BB241 BB203 BB213">
    <cfRule type="cellIs" dxfId="11407" priority="2461" operator="lessThan">
      <formula>0</formula>
    </cfRule>
    <cfRule type="cellIs" dxfId="11406" priority="2462" operator="lessThan">
      <formula>-105575</formula>
    </cfRule>
  </conditionalFormatting>
  <conditionalFormatting sqref="BB235:BB243 BB231:BB233 BB220 BB212:BB213 BB225:BB226">
    <cfRule type="cellIs" dxfId="11405" priority="2459" operator="lessThan">
      <formula>0</formula>
    </cfRule>
    <cfRule type="cellIs" dxfId="11404" priority="2460" operator="lessThan">
      <formula>-105575</formula>
    </cfRule>
  </conditionalFormatting>
  <conditionalFormatting sqref="BB220:BB221 BB237:BB243 BB203 BB231:BB235 BB212:BB213 BB225:BB226">
    <cfRule type="cellIs" dxfId="11403" priority="2457" operator="lessThan">
      <formula>0</formula>
    </cfRule>
    <cfRule type="cellIs" dxfId="11402" priority="2458" operator="lessThan">
      <formula>-105575</formula>
    </cfRule>
  </conditionalFormatting>
  <conditionalFormatting sqref="BB220:BB221 BB237:BB240 BB242:BB243 BB225:BB226 BB231:BB235">
    <cfRule type="cellIs" dxfId="11401" priority="2455" operator="lessThan">
      <formula>0</formula>
    </cfRule>
    <cfRule type="cellIs" dxfId="11400" priority="2456" operator="lessThan">
      <formula>-105575</formula>
    </cfRule>
  </conditionalFormatting>
  <conditionalFormatting sqref="BB212 BB231 BB233:BB238 BB240:BB243 BB225">
    <cfRule type="cellIs" dxfId="11399" priority="2453" operator="lessThan">
      <formula>0</formula>
    </cfRule>
    <cfRule type="cellIs" dxfId="11398" priority="2454" operator="lessThan">
      <formula>-105575</formula>
    </cfRule>
  </conditionalFormatting>
  <conditionalFormatting sqref="BB237:BB243 BB231:BB235 BB220:BB221 BB225:BB226">
    <cfRule type="cellIs" dxfId="11397" priority="2451" operator="lessThan">
      <formula>0</formula>
    </cfRule>
    <cfRule type="cellIs" dxfId="11396" priority="2452" operator="lessThan">
      <formula>-105575</formula>
    </cfRule>
  </conditionalFormatting>
  <conditionalFormatting sqref="BB233:BB237 BB231 BB239:BB243">
    <cfRule type="cellIs" dxfId="11395" priority="2449" operator="lessThan">
      <formula>0</formula>
    </cfRule>
    <cfRule type="cellIs" dxfId="11394" priority="2450" operator="lessThan">
      <formula>-105575</formula>
    </cfRule>
  </conditionalFormatting>
  <conditionalFormatting sqref="BB233:BB237 BB231 BB239:BB243">
    <cfRule type="cellIs" dxfId="11393" priority="2447" operator="lessThan">
      <formula>0</formula>
    </cfRule>
    <cfRule type="cellIs" dxfId="11392" priority="2448" operator="lessThan">
      <formula>-105575</formula>
    </cfRule>
  </conditionalFormatting>
  <conditionalFormatting sqref="BB119:BB128 BB106:BB117 BB101:BB104 BB80:BB98">
    <cfRule type="cellIs" dxfId="11391" priority="2445" operator="lessThan">
      <formula>0</formula>
    </cfRule>
    <cfRule type="cellIs" dxfId="11390" priority="2446" operator="lessThan">
      <formula>-105575</formula>
    </cfRule>
  </conditionalFormatting>
  <conditionalFormatting sqref="BB130 BB132 BB134">
    <cfRule type="cellIs" dxfId="11389" priority="2443" operator="lessThan">
      <formula>0</formula>
    </cfRule>
    <cfRule type="cellIs" dxfId="11388" priority="2444" operator="lessThan">
      <formula>-105575</formula>
    </cfRule>
  </conditionalFormatting>
  <conditionalFormatting sqref="BB130 BB132 BB134">
    <cfRule type="cellIs" dxfId="11387" priority="2441" operator="lessThan">
      <formula>0</formula>
    </cfRule>
    <cfRule type="cellIs" dxfId="11386" priority="2442" operator="lessThan">
      <formula>-105575</formula>
    </cfRule>
  </conditionalFormatting>
  <conditionalFormatting sqref="BB129 BB131 BB133 BB135">
    <cfRule type="cellIs" dxfId="11385" priority="2439" operator="lessThan">
      <formula>0</formula>
    </cfRule>
    <cfRule type="cellIs" dxfId="11384" priority="2440" operator="lessThan">
      <formula>-105575</formula>
    </cfRule>
  </conditionalFormatting>
  <conditionalFormatting sqref="BB140 BB145 BB142:BB143 BB137:BB138">
    <cfRule type="cellIs" dxfId="11383" priority="2437" operator="lessThan">
      <formula>0</formula>
    </cfRule>
    <cfRule type="cellIs" dxfId="11382" priority="2438" operator="lessThan">
      <formula>-105575</formula>
    </cfRule>
  </conditionalFormatting>
  <conditionalFormatting sqref="BB149">
    <cfRule type="cellIs" dxfId="11381" priority="2435" operator="lessThan">
      <formula>0</formula>
    </cfRule>
    <cfRule type="cellIs" dxfId="11380" priority="2436" operator="lessThan">
      <formula>-105575</formula>
    </cfRule>
  </conditionalFormatting>
  <conditionalFormatting sqref="BB129:BB138 BB140:BB149">
    <cfRule type="cellIs" dxfId="11379" priority="2433" operator="lessThan">
      <formula>0</formula>
    </cfRule>
    <cfRule type="cellIs" dxfId="11378" priority="2434" operator="lessThan">
      <formula>-105575</formula>
    </cfRule>
  </conditionalFormatting>
  <conditionalFormatting sqref="BB94:BB98 BB86:BB87 BB89:BB91 BB141:BB149 BB124:BB133 BB107:BB110 BB112:BB117 BB119:BB122 BB135:BB138 BB101:BB104 BB80:BB84">
    <cfRule type="cellIs" dxfId="11377" priority="2431" operator="lessThan">
      <formula>0</formula>
    </cfRule>
    <cfRule type="cellIs" dxfId="11376" priority="2432" operator="lessThan">
      <formula>-105575</formula>
    </cfRule>
  </conditionalFormatting>
  <conditionalFormatting sqref="BB129 BB131 BB133 BB135">
    <cfRule type="cellIs" dxfId="11375" priority="2429" operator="lessThan">
      <formula>0</formula>
    </cfRule>
    <cfRule type="cellIs" dxfId="11374" priority="2430" operator="lessThan">
      <formula>-105575</formula>
    </cfRule>
  </conditionalFormatting>
  <conditionalFormatting sqref="BB146 BB144 BB141">
    <cfRule type="cellIs" dxfId="11373" priority="2427" operator="lessThan">
      <formula>0</formula>
    </cfRule>
    <cfRule type="cellIs" dxfId="11372" priority="2428" operator="lessThan">
      <formula>-105575</formula>
    </cfRule>
  </conditionalFormatting>
  <conditionalFormatting sqref="BB146 BB144 BB141">
    <cfRule type="cellIs" dxfId="11371" priority="2425" operator="lessThan">
      <formula>0</formula>
    </cfRule>
    <cfRule type="cellIs" dxfId="11370" priority="2426" operator="lessThan">
      <formula>-105575</formula>
    </cfRule>
  </conditionalFormatting>
  <conditionalFormatting sqref="BB140 BB145 BB142:BB143 BB137:BB138">
    <cfRule type="cellIs" dxfId="11369" priority="2423" operator="lessThan">
      <formula>0</formula>
    </cfRule>
    <cfRule type="cellIs" dxfId="11368" priority="2424" operator="lessThan">
      <formula>-105575</formula>
    </cfRule>
  </conditionalFormatting>
  <conditionalFormatting sqref="BB149">
    <cfRule type="cellIs" dxfId="11367" priority="2421" operator="lessThan">
      <formula>0</formula>
    </cfRule>
    <cfRule type="cellIs" dxfId="11366" priority="2422" operator="lessThan">
      <formula>-105575</formula>
    </cfRule>
  </conditionalFormatting>
  <conditionalFormatting sqref="BB94:BB98 BB86:BB87 BB89:BB91 BB141:BB149 BB124:BB133 BB107:BB110 BB112:BB117 BB119:BB122 BB135:BB138 BB101:BB104 BB80:BB84">
    <cfRule type="cellIs" dxfId="11365" priority="2419" operator="lessThan">
      <formula>0</formula>
    </cfRule>
    <cfRule type="cellIs" dxfId="11364"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1363" priority="2417" operator="lessThan">
      <formula>0</formula>
    </cfRule>
    <cfRule type="cellIs" dxfId="11362" priority="2418" operator="lessThan">
      <formula>-105575</formula>
    </cfRule>
  </conditionalFormatting>
  <conditionalFormatting sqref="BB41">
    <cfRule type="cellIs" dxfId="11361" priority="2415" operator="lessThan">
      <formula>0</formula>
    </cfRule>
    <cfRule type="cellIs" dxfId="11360" priority="2416" operator="lessThan">
      <formula>-105575</formula>
    </cfRule>
  </conditionalFormatting>
  <conditionalFormatting sqref="BB152:BB155">
    <cfRule type="cellIs" dxfId="11359" priority="2413" operator="lessThan">
      <formula>0</formula>
    </cfRule>
    <cfRule type="cellIs" dxfId="11358" priority="2414" operator="lessThan">
      <formula>-105575</formula>
    </cfRule>
  </conditionalFormatting>
  <conditionalFormatting sqref="BB152:BB155">
    <cfRule type="cellIs" dxfId="11357" priority="2411" operator="lessThan">
      <formula>0</formula>
    </cfRule>
    <cfRule type="cellIs" dxfId="11356" priority="2412" operator="lessThan">
      <formula>-105575</formula>
    </cfRule>
  </conditionalFormatting>
  <conditionalFormatting sqref="BB152:BB155">
    <cfRule type="cellIs" dxfId="11355" priority="2409" operator="lessThan">
      <formula>0</formula>
    </cfRule>
    <cfRule type="cellIs" dxfId="11354" priority="2410" operator="lessThan">
      <formula>-105575</formula>
    </cfRule>
  </conditionalFormatting>
  <conditionalFormatting sqref="BB157:BB158">
    <cfRule type="cellIs" dxfId="11353" priority="2407" operator="lessThan">
      <formula>0</formula>
    </cfRule>
    <cfRule type="cellIs" dxfId="11352" priority="2408" operator="lessThan">
      <formula>-105575</formula>
    </cfRule>
  </conditionalFormatting>
  <conditionalFormatting sqref="BB157:BB158">
    <cfRule type="cellIs" dxfId="11351" priority="2405" operator="lessThan">
      <formula>0</formula>
    </cfRule>
    <cfRule type="cellIs" dxfId="11350" priority="2406" operator="lessThan">
      <formula>-105575</formula>
    </cfRule>
  </conditionalFormatting>
  <conditionalFormatting sqref="BB157:BB158">
    <cfRule type="cellIs" dxfId="11349" priority="2403" operator="lessThan">
      <formula>0</formula>
    </cfRule>
    <cfRule type="cellIs" dxfId="11348" priority="2404" operator="lessThan">
      <formula>-105575</formula>
    </cfRule>
  </conditionalFormatting>
  <conditionalFormatting sqref="BB160:BB161">
    <cfRule type="cellIs" dxfId="11347" priority="2401" operator="lessThan">
      <formula>0</formula>
    </cfRule>
    <cfRule type="cellIs" dxfId="11346" priority="2402" operator="lessThan">
      <formula>-105575</formula>
    </cfRule>
  </conditionalFormatting>
  <conditionalFormatting sqref="BB160:BB161">
    <cfRule type="cellIs" dxfId="11345" priority="2399" operator="lessThan">
      <formula>0</formula>
    </cfRule>
    <cfRule type="cellIs" dxfId="11344" priority="2400" operator="lessThan">
      <formula>-105575</formula>
    </cfRule>
  </conditionalFormatting>
  <conditionalFormatting sqref="BB160:BB161">
    <cfRule type="cellIs" dxfId="11343" priority="2397" operator="lessThan">
      <formula>0</formula>
    </cfRule>
    <cfRule type="cellIs" dxfId="11342" priority="2398" operator="lessThan">
      <formula>-105575</formula>
    </cfRule>
  </conditionalFormatting>
  <conditionalFormatting sqref="BB164:BB167">
    <cfRule type="cellIs" dxfId="11341" priority="2395" operator="lessThan">
      <formula>0</formula>
    </cfRule>
    <cfRule type="cellIs" dxfId="11340" priority="2396" operator="lessThan">
      <formula>-105575</formula>
    </cfRule>
  </conditionalFormatting>
  <conditionalFormatting sqref="BB164:BB167">
    <cfRule type="cellIs" dxfId="11339" priority="2393" operator="lessThan">
      <formula>0</formula>
    </cfRule>
    <cfRule type="cellIs" dxfId="11338" priority="2394" operator="lessThan">
      <formula>-105575</formula>
    </cfRule>
  </conditionalFormatting>
  <conditionalFormatting sqref="BB164:BB167">
    <cfRule type="cellIs" dxfId="11337" priority="2391" operator="lessThan">
      <formula>0</formula>
    </cfRule>
    <cfRule type="cellIs" dxfId="11336" priority="2392" operator="lessThan">
      <formula>-105575</formula>
    </cfRule>
  </conditionalFormatting>
  <conditionalFormatting sqref="BB169:BB177">
    <cfRule type="cellIs" dxfId="11335" priority="2389" operator="lessThan">
      <formula>0</formula>
    </cfRule>
    <cfRule type="cellIs" dxfId="11334" priority="2390" operator="lessThan">
      <formula>-105575</formula>
    </cfRule>
  </conditionalFormatting>
  <conditionalFormatting sqref="BB169:BB177">
    <cfRule type="cellIs" dxfId="11333" priority="2387" operator="lessThan">
      <formula>0</formula>
    </cfRule>
    <cfRule type="cellIs" dxfId="11332" priority="2388" operator="lessThan">
      <formula>-105575</formula>
    </cfRule>
  </conditionalFormatting>
  <conditionalFormatting sqref="BB169:BB177">
    <cfRule type="cellIs" dxfId="11331" priority="2385" operator="lessThan">
      <formula>0</formula>
    </cfRule>
    <cfRule type="cellIs" dxfId="11330" priority="2386" operator="lessThan">
      <formula>-105575</formula>
    </cfRule>
  </conditionalFormatting>
  <conditionalFormatting sqref="BB179:BB180">
    <cfRule type="cellIs" dxfId="11329" priority="2383" operator="lessThan">
      <formula>0</formula>
    </cfRule>
    <cfRule type="cellIs" dxfId="11328" priority="2384" operator="lessThan">
      <formula>-105575</formula>
    </cfRule>
  </conditionalFormatting>
  <conditionalFormatting sqref="BB179:BB180">
    <cfRule type="cellIs" dxfId="11327" priority="2381" operator="lessThan">
      <formula>0</formula>
    </cfRule>
    <cfRule type="cellIs" dxfId="11326" priority="2382" operator="lessThan">
      <formula>-105575</formula>
    </cfRule>
  </conditionalFormatting>
  <conditionalFormatting sqref="BB179:BB180">
    <cfRule type="cellIs" dxfId="11325" priority="2379" operator="lessThan">
      <formula>0</formula>
    </cfRule>
    <cfRule type="cellIs" dxfId="11324" priority="2380" operator="lessThan">
      <formula>-105575</formula>
    </cfRule>
  </conditionalFormatting>
  <conditionalFormatting sqref="BB183:BB189">
    <cfRule type="cellIs" dxfId="11323" priority="2377" operator="lessThan">
      <formula>0</formula>
    </cfRule>
    <cfRule type="cellIs" dxfId="11322" priority="2378" operator="lessThan">
      <formula>-105575</formula>
    </cfRule>
  </conditionalFormatting>
  <conditionalFormatting sqref="BB183:BB189">
    <cfRule type="cellIs" dxfId="11321" priority="2375" operator="lessThan">
      <formula>0</formula>
    </cfRule>
    <cfRule type="cellIs" dxfId="11320" priority="2376" operator="lessThan">
      <formula>-105575</formula>
    </cfRule>
  </conditionalFormatting>
  <conditionalFormatting sqref="BB183:BB189">
    <cfRule type="cellIs" dxfId="11319" priority="2373" operator="lessThan">
      <formula>0</formula>
    </cfRule>
    <cfRule type="cellIs" dxfId="11318" priority="2374" operator="lessThan">
      <formula>-105575</formula>
    </cfRule>
  </conditionalFormatting>
  <conditionalFormatting sqref="BB191:BB192">
    <cfRule type="cellIs" dxfId="11317" priority="2371" operator="lessThan">
      <formula>0</formula>
    </cfRule>
    <cfRule type="cellIs" dxfId="11316" priority="2372" operator="lessThan">
      <formula>-105575</formula>
    </cfRule>
  </conditionalFormatting>
  <conditionalFormatting sqref="BB191:BB192">
    <cfRule type="cellIs" dxfId="11315" priority="2369" operator="lessThan">
      <formula>0</formula>
    </cfRule>
    <cfRule type="cellIs" dxfId="11314" priority="2370" operator="lessThan">
      <formula>-105575</formula>
    </cfRule>
  </conditionalFormatting>
  <conditionalFormatting sqref="BB191:BB192">
    <cfRule type="cellIs" dxfId="11313" priority="2367" operator="lessThan">
      <formula>0</formula>
    </cfRule>
    <cfRule type="cellIs" dxfId="11312" priority="2368" operator="lessThan">
      <formula>-105575</formula>
    </cfRule>
  </conditionalFormatting>
  <conditionalFormatting sqref="BB194:BB195">
    <cfRule type="cellIs" dxfId="11311" priority="2365" operator="lessThan">
      <formula>0</formula>
    </cfRule>
    <cfRule type="cellIs" dxfId="11310" priority="2366" operator="lessThan">
      <formula>-105575</formula>
    </cfRule>
  </conditionalFormatting>
  <conditionalFormatting sqref="BB194:BB195">
    <cfRule type="cellIs" dxfId="11309" priority="2363" operator="lessThan">
      <formula>0</formula>
    </cfRule>
    <cfRule type="cellIs" dxfId="11308" priority="2364" operator="lessThan">
      <formula>-105575</formula>
    </cfRule>
  </conditionalFormatting>
  <conditionalFormatting sqref="BB194:BB195">
    <cfRule type="cellIs" dxfId="11307" priority="2361" operator="lessThan">
      <formula>0</formula>
    </cfRule>
    <cfRule type="cellIs" dxfId="11306" priority="2362" operator="lessThan">
      <formula>-105575</formula>
    </cfRule>
  </conditionalFormatting>
  <conditionalFormatting sqref="BB199:BB202">
    <cfRule type="cellIs" dxfId="11305" priority="2359" operator="lessThan">
      <formula>0</formula>
    </cfRule>
    <cfRule type="cellIs" dxfId="11304" priority="2360" operator="lessThan">
      <formula>-105575</formula>
    </cfRule>
  </conditionalFormatting>
  <conditionalFormatting sqref="BB199:BB202">
    <cfRule type="cellIs" dxfId="11303" priority="2357" operator="lessThan">
      <formula>0</formula>
    </cfRule>
    <cfRule type="cellIs" dxfId="11302" priority="2358" operator="lessThan">
      <formula>-105575</formula>
    </cfRule>
  </conditionalFormatting>
  <conditionalFormatting sqref="BB199:BB202">
    <cfRule type="cellIs" dxfId="11301" priority="2355" operator="lessThan">
      <formula>0</formula>
    </cfRule>
    <cfRule type="cellIs" dxfId="11300" priority="2356" operator="lessThan">
      <formula>-105575</formula>
    </cfRule>
  </conditionalFormatting>
  <conditionalFormatting sqref="BB204:BB208">
    <cfRule type="cellIs" dxfId="11299" priority="2353" operator="lessThan">
      <formula>0</formula>
    </cfRule>
    <cfRule type="cellIs" dxfId="11298" priority="2354" operator="lessThan">
      <formula>-105575</formula>
    </cfRule>
  </conditionalFormatting>
  <conditionalFormatting sqref="BB204:BB208">
    <cfRule type="cellIs" dxfId="11297" priority="2351" operator="lessThan">
      <formula>0</formula>
    </cfRule>
    <cfRule type="cellIs" dxfId="11296" priority="2352" operator="lessThan">
      <formula>-105575</formula>
    </cfRule>
  </conditionalFormatting>
  <conditionalFormatting sqref="BB204:BB208">
    <cfRule type="cellIs" dxfId="11295" priority="2349" operator="lessThan">
      <formula>0</formula>
    </cfRule>
    <cfRule type="cellIs" dxfId="11294" priority="2350" operator="lessThan">
      <formula>-105575</formula>
    </cfRule>
  </conditionalFormatting>
  <conditionalFormatting sqref="BB210:BB211">
    <cfRule type="cellIs" dxfId="11293" priority="2347" operator="lessThan">
      <formula>0</formula>
    </cfRule>
    <cfRule type="cellIs" dxfId="11292" priority="2348" operator="lessThan">
      <formula>-105575</formula>
    </cfRule>
  </conditionalFormatting>
  <conditionalFormatting sqref="BB210:BB211">
    <cfRule type="cellIs" dxfId="11291" priority="2345" operator="lessThan">
      <formula>0</formula>
    </cfRule>
    <cfRule type="cellIs" dxfId="11290" priority="2346" operator="lessThan">
      <formula>-105575</formula>
    </cfRule>
  </conditionalFormatting>
  <conditionalFormatting sqref="BB210:BB211">
    <cfRule type="cellIs" dxfId="11289" priority="2343" operator="lessThan">
      <formula>0</formula>
    </cfRule>
    <cfRule type="cellIs" dxfId="11288" priority="2344" operator="lessThan">
      <formula>-105575</formula>
    </cfRule>
  </conditionalFormatting>
  <conditionalFormatting sqref="BB214:BB219">
    <cfRule type="cellIs" dxfId="11287" priority="2341" operator="lessThan">
      <formula>0</formula>
    </cfRule>
    <cfRule type="cellIs" dxfId="11286" priority="2342" operator="lessThan">
      <formula>-105575</formula>
    </cfRule>
  </conditionalFormatting>
  <conditionalFormatting sqref="BB214:BB219">
    <cfRule type="cellIs" dxfId="11285" priority="2339" operator="lessThan">
      <formula>0</formula>
    </cfRule>
    <cfRule type="cellIs" dxfId="11284" priority="2340" operator="lessThan">
      <formula>-105575</formula>
    </cfRule>
  </conditionalFormatting>
  <conditionalFormatting sqref="BB214:BB219">
    <cfRule type="cellIs" dxfId="11283" priority="2337" operator="lessThan">
      <formula>0</formula>
    </cfRule>
    <cfRule type="cellIs" dxfId="11282" priority="2338" operator="lessThan">
      <formula>-105575</formula>
    </cfRule>
  </conditionalFormatting>
  <conditionalFormatting sqref="BB222:BB224">
    <cfRule type="cellIs" dxfId="11281" priority="2335" operator="lessThan">
      <formula>0</formula>
    </cfRule>
    <cfRule type="cellIs" dxfId="11280" priority="2336" operator="lessThan">
      <formula>-105575</formula>
    </cfRule>
  </conditionalFormatting>
  <conditionalFormatting sqref="BB222:BB224">
    <cfRule type="cellIs" dxfId="11279" priority="2333" operator="lessThan">
      <formula>0</formula>
    </cfRule>
    <cfRule type="cellIs" dxfId="11278" priority="2334" operator="lessThan">
      <formula>-105575</formula>
    </cfRule>
  </conditionalFormatting>
  <conditionalFormatting sqref="BB222:BB224">
    <cfRule type="cellIs" dxfId="11277" priority="2331" operator="lessThan">
      <formula>0</formula>
    </cfRule>
    <cfRule type="cellIs" dxfId="11276" priority="2332" operator="lessThan">
      <formula>-105575</formula>
    </cfRule>
  </conditionalFormatting>
  <conditionalFormatting sqref="BB227:BB230">
    <cfRule type="cellIs" dxfId="11275" priority="2329" operator="lessThan">
      <formula>0</formula>
    </cfRule>
    <cfRule type="cellIs" dxfId="11274" priority="2330" operator="lessThan">
      <formula>-105575</formula>
    </cfRule>
  </conditionalFormatting>
  <conditionalFormatting sqref="BB227:BB230">
    <cfRule type="cellIs" dxfId="11273" priority="2327" operator="lessThan">
      <formula>0</formula>
    </cfRule>
    <cfRule type="cellIs" dxfId="11272" priority="2328" operator="lessThan">
      <formula>-105575</formula>
    </cfRule>
  </conditionalFormatting>
  <conditionalFormatting sqref="BB227:BB230">
    <cfRule type="cellIs" dxfId="11271" priority="2325" operator="lessThan">
      <formula>0</formula>
    </cfRule>
    <cfRule type="cellIs" dxfId="11270" priority="2326" operator="lessThan">
      <formula>-105575</formula>
    </cfRule>
  </conditionalFormatting>
  <conditionalFormatting sqref="BB203 BB220:BB221 BB235:BB243 BB231:BB233 BB212:BB213 BB225:BB226">
    <cfRule type="cellIs" dxfId="11269" priority="2323" operator="lessThan">
      <formula>0</formula>
    </cfRule>
    <cfRule type="cellIs" dxfId="11268" priority="2324" operator="lessThan">
      <formula>-105575</formula>
    </cfRule>
  </conditionalFormatting>
  <conditionalFormatting sqref="BB220 BB212:BB213 BB235:BB238 BB240:BB243 BB225:BB226 BB231:BB233">
    <cfRule type="cellIs" dxfId="11267" priority="2321" operator="lessThan">
      <formula>0</formula>
    </cfRule>
    <cfRule type="cellIs" dxfId="11266" priority="2322" operator="lessThan">
      <formula>-105575</formula>
    </cfRule>
  </conditionalFormatting>
  <conditionalFormatting sqref="BB220:BB221 BB243 BB226 BB231:BB236 BB238:BB241 BB203 BB213">
    <cfRule type="cellIs" dxfId="11265" priority="2319" operator="lessThan">
      <formula>0</formula>
    </cfRule>
    <cfRule type="cellIs" dxfId="11264" priority="2320" operator="lessThan">
      <formula>-105575</formula>
    </cfRule>
  </conditionalFormatting>
  <conditionalFormatting sqref="BB235:BB243 BB231:BB233 BB220 BB212:BB213 BB225:BB226">
    <cfRule type="cellIs" dxfId="11263" priority="2317" operator="lessThan">
      <formula>0</formula>
    </cfRule>
    <cfRule type="cellIs" dxfId="11262" priority="2318" operator="lessThan">
      <formula>-105575</formula>
    </cfRule>
  </conditionalFormatting>
  <conditionalFormatting sqref="BB220:BB221 BB237:BB243 BB203 BB231:BB235 BB212:BB213 BB225:BB226">
    <cfRule type="cellIs" dxfId="11261" priority="2315" operator="lessThan">
      <formula>0</formula>
    </cfRule>
    <cfRule type="cellIs" dxfId="11260" priority="2316" operator="lessThan">
      <formula>-105575</formula>
    </cfRule>
  </conditionalFormatting>
  <conditionalFormatting sqref="BB220:BB221 BB237:BB240 BB242:BB243 BB225:BB226 BB231:BB235">
    <cfRule type="cellIs" dxfId="11259" priority="2313" operator="lessThan">
      <formula>0</formula>
    </cfRule>
    <cfRule type="cellIs" dxfId="11258" priority="2314" operator="lessThan">
      <formula>-105575</formula>
    </cfRule>
  </conditionalFormatting>
  <conditionalFormatting sqref="BB212 BB231 BB233:BB238 BB240:BB243 BB225">
    <cfRule type="cellIs" dxfId="11257" priority="2311" operator="lessThan">
      <formula>0</formula>
    </cfRule>
    <cfRule type="cellIs" dxfId="11256" priority="2312" operator="lessThan">
      <formula>-105575</formula>
    </cfRule>
  </conditionalFormatting>
  <conditionalFormatting sqref="BB237:BB243 BB231:BB235 BB220:BB221 BB225:BB226">
    <cfRule type="cellIs" dxfId="11255" priority="2309" operator="lessThan">
      <formula>0</formula>
    </cfRule>
    <cfRule type="cellIs" dxfId="11254" priority="2310" operator="lessThan">
      <formula>-105575</formula>
    </cfRule>
  </conditionalFormatting>
  <conditionalFormatting sqref="BB233:BB237 BB231 BB239:BB243">
    <cfRule type="cellIs" dxfId="11253" priority="2307" operator="lessThan">
      <formula>0</formula>
    </cfRule>
    <cfRule type="cellIs" dxfId="11252" priority="2308" operator="lessThan">
      <formula>-105575</formula>
    </cfRule>
  </conditionalFormatting>
  <conditionalFormatting sqref="BB233:BB237 BB231 BB239:BB243">
    <cfRule type="cellIs" dxfId="11251" priority="2305" operator="lessThan">
      <formula>0</formula>
    </cfRule>
    <cfRule type="cellIs" dxfId="11250" priority="2306" operator="lessThan">
      <formula>-105575</formula>
    </cfRule>
  </conditionalFormatting>
  <conditionalFormatting sqref="BB119:BB128 BB106:BB117 BB101:BB104 BB80:BB98">
    <cfRule type="cellIs" dxfId="11249" priority="2303" operator="lessThan">
      <formula>0</formula>
    </cfRule>
    <cfRule type="cellIs" dxfId="11248" priority="2304" operator="lessThan">
      <formula>-105575</formula>
    </cfRule>
  </conditionalFormatting>
  <conditionalFormatting sqref="BB130 BB132 BB134">
    <cfRule type="cellIs" dxfId="11247" priority="2301" operator="lessThan">
      <formula>0</formula>
    </cfRule>
    <cfRule type="cellIs" dxfId="11246" priority="2302" operator="lessThan">
      <formula>-105575</formula>
    </cfRule>
  </conditionalFormatting>
  <conditionalFormatting sqref="BB130 BB132 BB134">
    <cfRule type="cellIs" dxfId="11245" priority="2299" operator="lessThan">
      <formula>0</formula>
    </cfRule>
    <cfRule type="cellIs" dxfId="11244" priority="2300" operator="lessThan">
      <formula>-105575</formula>
    </cfRule>
  </conditionalFormatting>
  <conditionalFormatting sqref="BB129 BB131 BB133 BB135">
    <cfRule type="cellIs" dxfId="11243" priority="2297" operator="lessThan">
      <formula>0</formula>
    </cfRule>
    <cfRule type="cellIs" dxfId="11242" priority="2298" operator="lessThan">
      <formula>-105575</formula>
    </cfRule>
  </conditionalFormatting>
  <conditionalFormatting sqref="BB140 BB145 BB142:BB143 BB137:BB138">
    <cfRule type="cellIs" dxfId="11241" priority="2295" operator="lessThan">
      <formula>0</formula>
    </cfRule>
    <cfRule type="cellIs" dxfId="11240" priority="2296" operator="lessThan">
      <formula>-105575</formula>
    </cfRule>
  </conditionalFormatting>
  <conditionalFormatting sqref="BB149">
    <cfRule type="cellIs" dxfId="11239" priority="2293" operator="lessThan">
      <formula>0</formula>
    </cfRule>
    <cfRule type="cellIs" dxfId="11238" priority="2294" operator="lessThan">
      <formula>-105575</formula>
    </cfRule>
  </conditionalFormatting>
  <conditionalFormatting sqref="BB129:BB138 BB140:BB149">
    <cfRule type="cellIs" dxfId="11237" priority="2291" operator="lessThan">
      <formula>0</formula>
    </cfRule>
    <cfRule type="cellIs" dxfId="11236" priority="2292" operator="lessThan">
      <formula>-105575</formula>
    </cfRule>
  </conditionalFormatting>
  <conditionalFormatting sqref="BB94:BB98 BB86:BB87 BB89:BB91 BB141:BB149 BB124:BB133 BB107:BB110 BB112:BB117 BB119:BB122 BB135:BB138 BB101:BB104 BB80:BB84">
    <cfRule type="cellIs" dxfId="11235" priority="2289" operator="lessThan">
      <formula>0</formula>
    </cfRule>
    <cfRule type="cellIs" dxfId="11234" priority="2290" operator="lessThan">
      <formula>-105575</formula>
    </cfRule>
  </conditionalFormatting>
  <conditionalFormatting sqref="BB129 BB131 BB133 BB135">
    <cfRule type="cellIs" dxfId="11233" priority="2287" operator="lessThan">
      <formula>0</formula>
    </cfRule>
    <cfRule type="cellIs" dxfId="11232" priority="2288" operator="lessThan">
      <formula>-105575</formula>
    </cfRule>
  </conditionalFormatting>
  <conditionalFormatting sqref="BB146 BB144 BB141">
    <cfRule type="cellIs" dxfId="11231" priority="2285" operator="lessThan">
      <formula>0</formula>
    </cfRule>
    <cfRule type="cellIs" dxfId="11230" priority="2286" operator="lessThan">
      <formula>-105575</formula>
    </cfRule>
  </conditionalFormatting>
  <conditionalFormatting sqref="BB146 BB144 BB141">
    <cfRule type="cellIs" dxfId="11229" priority="2283" operator="lessThan">
      <formula>0</formula>
    </cfRule>
    <cfRule type="cellIs" dxfId="11228" priority="2284" operator="lessThan">
      <formula>-105575</formula>
    </cfRule>
  </conditionalFormatting>
  <conditionalFormatting sqref="BB140 BB145 BB142:BB143 BB137:BB138">
    <cfRule type="cellIs" dxfId="11227" priority="2281" operator="lessThan">
      <formula>0</formula>
    </cfRule>
    <cfRule type="cellIs" dxfId="11226" priority="2282" operator="lessThan">
      <formula>-105575</formula>
    </cfRule>
  </conditionalFormatting>
  <conditionalFormatting sqref="BB149">
    <cfRule type="cellIs" dxfId="11225" priority="2279" operator="lessThan">
      <formula>0</formula>
    </cfRule>
    <cfRule type="cellIs" dxfId="11224" priority="2280" operator="lessThan">
      <formula>-105575</formula>
    </cfRule>
  </conditionalFormatting>
  <conditionalFormatting sqref="BB94:BB98 BB86:BB87 BB89:BB91 BB141:BB149 BB124:BB133 BB107:BB110 BB112:BB117 BB119:BB122 BB135:BB138 BB101:BB104 BB80:BB84">
    <cfRule type="cellIs" dxfId="11223" priority="2277" operator="lessThan">
      <formula>0</formula>
    </cfRule>
    <cfRule type="cellIs" dxfId="11222"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1221" priority="2275" operator="lessThan">
      <formula>0</formula>
    </cfRule>
    <cfRule type="cellIs" dxfId="11220" priority="2276" operator="lessThan">
      <formula>-105575</formula>
    </cfRule>
  </conditionalFormatting>
  <conditionalFormatting sqref="BB41">
    <cfRule type="cellIs" dxfId="11219" priority="2273" operator="lessThan">
      <formula>0</formula>
    </cfRule>
    <cfRule type="cellIs" dxfId="11218" priority="2274" operator="lessThan">
      <formula>-105575</formula>
    </cfRule>
  </conditionalFormatting>
  <conditionalFormatting sqref="BB152:BB155">
    <cfRule type="cellIs" dxfId="11217" priority="2271" operator="lessThan">
      <formula>0</formula>
    </cfRule>
    <cfRule type="cellIs" dxfId="11216" priority="2272" operator="lessThan">
      <formula>-105575</formula>
    </cfRule>
  </conditionalFormatting>
  <conditionalFormatting sqref="BB152:BB155">
    <cfRule type="cellIs" dxfId="11215" priority="2269" operator="lessThan">
      <formula>0</formula>
    </cfRule>
    <cfRule type="cellIs" dxfId="11214" priority="2270" operator="lessThan">
      <formula>-105575</formula>
    </cfRule>
  </conditionalFormatting>
  <conditionalFormatting sqref="BB152:BB155">
    <cfRule type="cellIs" dxfId="11213" priority="2267" operator="lessThan">
      <formula>0</formula>
    </cfRule>
    <cfRule type="cellIs" dxfId="11212" priority="2268" operator="lessThan">
      <formula>-105575</formula>
    </cfRule>
  </conditionalFormatting>
  <conditionalFormatting sqref="BB157:BB158">
    <cfRule type="cellIs" dxfId="11211" priority="2265" operator="lessThan">
      <formula>0</formula>
    </cfRule>
    <cfRule type="cellIs" dxfId="11210" priority="2266" operator="lessThan">
      <formula>-105575</formula>
    </cfRule>
  </conditionalFormatting>
  <conditionalFormatting sqref="BB157:BB158">
    <cfRule type="cellIs" dxfId="11209" priority="2263" operator="lessThan">
      <formula>0</formula>
    </cfRule>
    <cfRule type="cellIs" dxfId="11208" priority="2264" operator="lessThan">
      <formula>-105575</formula>
    </cfRule>
  </conditionalFormatting>
  <conditionalFormatting sqref="BB157:BB158">
    <cfRule type="cellIs" dxfId="11207" priority="2261" operator="lessThan">
      <formula>0</formula>
    </cfRule>
    <cfRule type="cellIs" dxfId="11206" priority="2262" operator="lessThan">
      <formula>-105575</formula>
    </cfRule>
  </conditionalFormatting>
  <conditionalFormatting sqref="BB160:BB161">
    <cfRule type="cellIs" dxfId="11205" priority="2259" operator="lessThan">
      <formula>0</formula>
    </cfRule>
    <cfRule type="cellIs" dxfId="11204" priority="2260" operator="lessThan">
      <formula>-105575</formula>
    </cfRule>
  </conditionalFormatting>
  <conditionalFormatting sqref="BB160:BB161">
    <cfRule type="cellIs" dxfId="11203" priority="2257" operator="lessThan">
      <formula>0</formula>
    </cfRule>
    <cfRule type="cellIs" dxfId="11202" priority="2258" operator="lessThan">
      <formula>-105575</formula>
    </cfRule>
  </conditionalFormatting>
  <conditionalFormatting sqref="BB160:BB161">
    <cfRule type="cellIs" dxfId="11201" priority="2255" operator="lessThan">
      <formula>0</formula>
    </cfRule>
    <cfRule type="cellIs" dxfId="11200" priority="2256" operator="lessThan">
      <formula>-105575</formula>
    </cfRule>
  </conditionalFormatting>
  <conditionalFormatting sqref="BB164:BB167">
    <cfRule type="cellIs" dxfId="11199" priority="2253" operator="lessThan">
      <formula>0</formula>
    </cfRule>
    <cfRule type="cellIs" dxfId="11198" priority="2254" operator="lessThan">
      <formula>-105575</formula>
    </cfRule>
  </conditionalFormatting>
  <conditionalFormatting sqref="BB164:BB167">
    <cfRule type="cellIs" dxfId="11197" priority="2251" operator="lessThan">
      <formula>0</formula>
    </cfRule>
    <cfRule type="cellIs" dxfId="11196" priority="2252" operator="lessThan">
      <formula>-105575</formula>
    </cfRule>
  </conditionalFormatting>
  <conditionalFormatting sqref="BB164:BB167">
    <cfRule type="cellIs" dxfId="11195" priority="2249" operator="lessThan">
      <formula>0</formula>
    </cfRule>
    <cfRule type="cellIs" dxfId="11194" priority="2250" operator="lessThan">
      <formula>-105575</formula>
    </cfRule>
  </conditionalFormatting>
  <conditionalFormatting sqref="BB169:BB177">
    <cfRule type="cellIs" dxfId="11193" priority="2247" operator="lessThan">
      <formula>0</formula>
    </cfRule>
    <cfRule type="cellIs" dxfId="11192" priority="2248" operator="lessThan">
      <formula>-105575</formula>
    </cfRule>
  </conditionalFormatting>
  <conditionalFormatting sqref="BB169:BB177">
    <cfRule type="cellIs" dxfId="11191" priority="2245" operator="lessThan">
      <formula>0</formula>
    </cfRule>
    <cfRule type="cellIs" dxfId="11190" priority="2246" operator="lessThan">
      <formula>-105575</formula>
    </cfRule>
  </conditionalFormatting>
  <conditionalFormatting sqref="BB169:BB177">
    <cfRule type="cellIs" dxfId="11189" priority="2243" operator="lessThan">
      <formula>0</formula>
    </cfRule>
    <cfRule type="cellIs" dxfId="11188" priority="2244" operator="lessThan">
      <formula>-105575</formula>
    </cfRule>
  </conditionalFormatting>
  <conditionalFormatting sqref="BB179:BB180">
    <cfRule type="cellIs" dxfId="11187" priority="2241" operator="lessThan">
      <formula>0</formula>
    </cfRule>
    <cfRule type="cellIs" dxfId="11186" priority="2242" operator="lessThan">
      <formula>-105575</formula>
    </cfRule>
  </conditionalFormatting>
  <conditionalFormatting sqref="BB179:BB180">
    <cfRule type="cellIs" dxfId="11185" priority="2239" operator="lessThan">
      <formula>0</formula>
    </cfRule>
    <cfRule type="cellIs" dxfId="11184" priority="2240" operator="lessThan">
      <formula>-105575</formula>
    </cfRule>
  </conditionalFormatting>
  <conditionalFormatting sqref="BB179:BB180">
    <cfRule type="cellIs" dxfId="11183" priority="2237" operator="lessThan">
      <formula>0</formula>
    </cfRule>
    <cfRule type="cellIs" dxfId="11182" priority="2238" operator="lessThan">
      <formula>-105575</formula>
    </cfRule>
  </conditionalFormatting>
  <conditionalFormatting sqref="BB183:BB189">
    <cfRule type="cellIs" dxfId="11181" priority="2235" operator="lessThan">
      <formula>0</formula>
    </cfRule>
    <cfRule type="cellIs" dxfId="11180" priority="2236" operator="lessThan">
      <formula>-105575</formula>
    </cfRule>
  </conditionalFormatting>
  <conditionalFormatting sqref="BB183:BB189">
    <cfRule type="cellIs" dxfId="11179" priority="2233" operator="lessThan">
      <formula>0</formula>
    </cfRule>
    <cfRule type="cellIs" dxfId="11178" priority="2234" operator="lessThan">
      <formula>-105575</formula>
    </cfRule>
  </conditionalFormatting>
  <conditionalFormatting sqref="BB183:BB189">
    <cfRule type="cellIs" dxfId="11177" priority="2231" operator="lessThan">
      <formula>0</formula>
    </cfRule>
    <cfRule type="cellIs" dxfId="11176" priority="2232" operator="lessThan">
      <formula>-105575</formula>
    </cfRule>
  </conditionalFormatting>
  <conditionalFormatting sqref="BB191:BB192">
    <cfRule type="cellIs" dxfId="11175" priority="2229" operator="lessThan">
      <formula>0</formula>
    </cfRule>
    <cfRule type="cellIs" dxfId="11174" priority="2230" operator="lessThan">
      <formula>-105575</formula>
    </cfRule>
  </conditionalFormatting>
  <conditionalFormatting sqref="BB191:BB192">
    <cfRule type="cellIs" dxfId="11173" priority="2227" operator="lessThan">
      <formula>0</formula>
    </cfRule>
    <cfRule type="cellIs" dxfId="11172" priority="2228" operator="lessThan">
      <formula>-105575</formula>
    </cfRule>
  </conditionalFormatting>
  <conditionalFormatting sqref="BB191:BB192">
    <cfRule type="cellIs" dxfId="11171" priority="2225" operator="lessThan">
      <formula>0</formula>
    </cfRule>
    <cfRule type="cellIs" dxfId="11170" priority="2226" operator="lessThan">
      <formula>-105575</formula>
    </cfRule>
  </conditionalFormatting>
  <conditionalFormatting sqref="BB194:BB195">
    <cfRule type="cellIs" dxfId="11169" priority="2223" operator="lessThan">
      <formula>0</formula>
    </cfRule>
    <cfRule type="cellIs" dxfId="11168" priority="2224" operator="lessThan">
      <formula>-105575</formula>
    </cfRule>
  </conditionalFormatting>
  <conditionalFormatting sqref="BB194:BB195">
    <cfRule type="cellIs" dxfId="11167" priority="2221" operator="lessThan">
      <formula>0</formula>
    </cfRule>
    <cfRule type="cellIs" dxfId="11166" priority="2222" operator="lessThan">
      <formula>-105575</formula>
    </cfRule>
  </conditionalFormatting>
  <conditionalFormatting sqref="BB194:BB195">
    <cfRule type="cellIs" dxfId="11165" priority="2219" operator="lessThan">
      <formula>0</formula>
    </cfRule>
    <cfRule type="cellIs" dxfId="11164" priority="2220" operator="lessThan">
      <formula>-105575</formula>
    </cfRule>
  </conditionalFormatting>
  <conditionalFormatting sqref="BB199:BB202">
    <cfRule type="cellIs" dxfId="11163" priority="2217" operator="lessThan">
      <formula>0</formula>
    </cfRule>
    <cfRule type="cellIs" dxfId="11162" priority="2218" operator="lessThan">
      <formula>-105575</formula>
    </cfRule>
  </conditionalFormatting>
  <conditionalFormatting sqref="BB199:BB202">
    <cfRule type="cellIs" dxfId="11161" priority="2215" operator="lessThan">
      <formula>0</formula>
    </cfRule>
    <cfRule type="cellIs" dxfId="11160" priority="2216" operator="lessThan">
      <formula>-105575</formula>
    </cfRule>
  </conditionalFormatting>
  <conditionalFormatting sqref="BB199:BB202">
    <cfRule type="cellIs" dxfId="11159" priority="2213" operator="lessThan">
      <formula>0</formula>
    </cfRule>
    <cfRule type="cellIs" dxfId="11158" priority="2214" operator="lessThan">
      <formula>-105575</formula>
    </cfRule>
  </conditionalFormatting>
  <conditionalFormatting sqref="BB204:BB208">
    <cfRule type="cellIs" dxfId="11157" priority="2211" operator="lessThan">
      <formula>0</formula>
    </cfRule>
    <cfRule type="cellIs" dxfId="11156" priority="2212" operator="lessThan">
      <formula>-105575</formula>
    </cfRule>
  </conditionalFormatting>
  <conditionalFormatting sqref="BB204:BB208">
    <cfRule type="cellIs" dxfId="11155" priority="2209" operator="lessThan">
      <formula>0</formula>
    </cfRule>
    <cfRule type="cellIs" dxfId="11154" priority="2210" operator="lessThan">
      <formula>-105575</formula>
    </cfRule>
  </conditionalFormatting>
  <conditionalFormatting sqref="BB204:BB208">
    <cfRule type="cellIs" dxfId="11153" priority="2207" operator="lessThan">
      <formula>0</formula>
    </cfRule>
    <cfRule type="cellIs" dxfId="11152" priority="2208" operator="lessThan">
      <formula>-105575</formula>
    </cfRule>
  </conditionalFormatting>
  <conditionalFormatting sqref="BB210:BB211">
    <cfRule type="cellIs" dxfId="11151" priority="2205" operator="lessThan">
      <formula>0</formula>
    </cfRule>
    <cfRule type="cellIs" dxfId="11150" priority="2206" operator="lessThan">
      <formula>-105575</formula>
    </cfRule>
  </conditionalFormatting>
  <conditionalFormatting sqref="BB210:BB211">
    <cfRule type="cellIs" dxfId="11149" priority="2203" operator="lessThan">
      <formula>0</formula>
    </cfRule>
    <cfRule type="cellIs" dxfId="11148" priority="2204" operator="lessThan">
      <formula>-105575</formula>
    </cfRule>
  </conditionalFormatting>
  <conditionalFormatting sqref="BB210:BB211">
    <cfRule type="cellIs" dxfId="11147" priority="2201" operator="lessThan">
      <formula>0</formula>
    </cfRule>
    <cfRule type="cellIs" dxfId="11146" priority="2202" operator="lessThan">
      <formula>-105575</formula>
    </cfRule>
  </conditionalFormatting>
  <conditionalFormatting sqref="BB214:BB219">
    <cfRule type="cellIs" dxfId="11145" priority="2199" operator="lessThan">
      <formula>0</formula>
    </cfRule>
    <cfRule type="cellIs" dxfId="11144" priority="2200" operator="lessThan">
      <formula>-105575</formula>
    </cfRule>
  </conditionalFormatting>
  <conditionalFormatting sqref="BB214:BB219">
    <cfRule type="cellIs" dxfId="11143" priority="2197" operator="lessThan">
      <formula>0</formula>
    </cfRule>
    <cfRule type="cellIs" dxfId="11142" priority="2198" operator="lessThan">
      <formula>-105575</formula>
    </cfRule>
  </conditionalFormatting>
  <conditionalFormatting sqref="BB214:BB219">
    <cfRule type="cellIs" dxfId="11141" priority="2195" operator="lessThan">
      <formula>0</formula>
    </cfRule>
    <cfRule type="cellIs" dxfId="11140" priority="2196" operator="lessThan">
      <formula>-105575</formula>
    </cfRule>
  </conditionalFormatting>
  <conditionalFormatting sqref="BB222:BB224">
    <cfRule type="cellIs" dxfId="11139" priority="2193" operator="lessThan">
      <formula>0</formula>
    </cfRule>
    <cfRule type="cellIs" dxfId="11138" priority="2194" operator="lessThan">
      <formula>-105575</formula>
    </cfRule>
  </conditionalFormatting>
  <conditionalFormatting sqref="BB222:BB224">
    <cfRule type="cellIs" dxfId="11137" priority="2191" operator="lessThan">
      <formula>0</formula>
    </cfRule>
    <cfRule type="cellIs" dxfId="11136" priority="2192" operator="lessThan">
      <formula>-105575</formula>
    </cfRule>
  </conditionalFormatting>
  <conditionalFormatting sqref="BB222:BB224">
    <cfRule type="cellIs" dxfId="11135" priority="2189" operator="lessThan">
      <formula>0</formula>
    </cfRule>
    <cfRule type="cellIs" dxfId="11134" priority="2190" operator="lessThan">
      <formula>-105575</formula>
    </cfRule>
  </conditionalFormatting>
  <conditionalFormatting sqref="BB227:BB230">
    <cfRule type="cellIs" dxfId="11133" priority="2187" operator="lessThan">
      <formula>0</formula>
    </cfRule>
    <cfRule type="cellIs" dxfId="11132" priority="2188" operator="lessThan">
      <formula>-105575</formula>
    </cfRule>
  </conditionalFormatting>
  <conditionalFormatting sqref="BB227:BB230">
    <cfRule type="cellIs" dxfId="11131" priority="2185" operator="lessThan">
      <formula>0</formula>
    </cfRule>
    <cfRule type="cellIs" dxfId="11130" priority="2186" operator="lessThan">
      <formula>-105575</formula>
    </cfRule>
  </conditionalFormatting>
  <conditionalFormatting sqref="BB227:BB230">
    <cfRule type="cellIs" dxfId="11129" priority="2183" operator="lessThan">
      <formula>0</formula>
    </cfRule>
    <cfRule type="cellIs" dxfId="11128" priority="2184" operator="lessThan">
      <formula>-105575</formula>
    </cfRule>
  </conditionalFormatting>
  <conditionalFormatting sqref="BB246:BB249">
    <cfRule type="cellIs" dxfId="11127" priority="2181" operator="lessThan">
      <formula>0</formula>
    </cfRule>
    <cfRule type="cellIs" dxfId="11126" priority="2182" operator="lessThan">
      <formula>-105575</formula>
    </cfRule>
  </conditionalFormatting>
  <conditionalFormatting sqref="BB246:BB249">
    <cfRule type="cellIs" dxfId="11125" priority="2179" operator="lessThan">
      <formula>0</formula>
    </cfRule>
    <cfRule type="cellIs" dxfId="11124" priority="2180" operator="lessThan">
      <formula>-105575</formula>
    </cfRule>
  </conditionalFormatting>
  <conditionalFormatting sqref="BB246:BB249">
    <cfRule type="cellIs" dxfId="11123" priority="2177" operator="lessThan">
      <formula>0</formula>
    </cfRule>
    <cfRule type="cellIs" dxfId="11122" priority="2178" operator="lessThan">
      <formula>-105575</formula>
    </cfRule>
  </conditionalFormatting>
  <conditionalFormatting sqref="BB246:BB249">
    <cfRule type="cellIs" dxfId="11121" priority="2175" operator="lessThan">
      <formula>0</formula>
    </cfRule>
    <cfRule type="cellIs" dxfId="11120" priority="2176" operator="lessThan">
      <formula>-105575</formula>
    </cfRule>
  </conditionalFormatting>
  <conditionalFormatting sqref="BB246:BB249">
    <cfRule type="cellIs" dxfId="11119" priority="2173" operator="lessThan">
      <formula>0</formula>
    </cfRule>
    <cfRule type="cellIs" dxfId="11118" priority="2174" operator="lessThan">
      <formula>-105575</formula>
    </cfRule>
  </conditionalFormatting>
  <conditionalFormatting sqref="BB246:BB249">
    <cfRule type="cellIs" dxfId="11117" priority="2171" operator="lessThan">
      <formula>0</formula>
    </cfRule>
    <cfRule type="cellIs" dxfId="11116" priority="2172" operator="lessThan">
      <formula>-105575</formula>
    </cfRule>
  </conditionalFormatting>
  <conditionalFormatting sqref="BB246:BB249">
    <cfRule type="cellIs" dxfId="11115" priority="2169" operator="lessThan">
      <formula>0</formula>
    </cfRule>
    <cfRule type="cellIs" dxfId="11114" priority="2170" operator="lessThan">
      <formula>-105575</formula>
    </cfRule>
  </conditionalFormatting>
  <conditionalFormatting sqref="BB246:BB249">
    <cfRule type="cellIs" dxfId="11113" priority="2167" operator="lessThan">
      <formula>0</formula>
    </cfRule>
    <cfRule type="cellIs" dxfId="11112" priority="2168" operator="lessThan">
      <formula>-105575</formula>
    </cfRule>
  </conditionalFormatting>
  <conditionalFormatting sqref="BB246:BB249">
    <cfRule type="cellIs" dxfId="11111" priority="2165" operator="lessThan">
      <formula>0</formula>
    </cfRule>
    <cfRule type="cellIs" dxfId="11110" priority="2166" operator="lessThan">
      <formula>-105575</formula>
    </cfRule>
  </conditionalFormatting>
  <conditionalFormatting sqref="BB251:BB253">
    <cfRule type="cellIs" dxfId="11109" priority="2163" operator="lessThan">
      <formula>0</formula>
    </cfRule>
    <cfRule type="cellIs" dxfId="11108" priority="2164" operator="lessThan">
      <formula>-105575</formula>
    </cfRule>
  </conditionalFormatting>
  <conditionalFormatting sqref="BB251:BB253">
    <cfRule type="cellIs" dxfId="11107" priority="2161" operator="lessThan">
      <formula>0</formula>
    </cfRule>
    <cfRule type="cellIs" dxfId="11106" priority="2162" operator="lessThan">
      <formula>-105575</formula>
    </cfRule>
  </conditionalFormatting>
  <conditionalFormatting sqref="BB251:BB253">
    <cfRule type="cellIs" dxfId="11105" priority="2159" operator="lessThan">
      <formula>0</formula>
    </cfRule>
    <cfRule type="cellIs" dxfId="11104" priority="2160" operator="lessThan">
      <formula>-105575</formula>
    </cfRule>
  </conditionalFormatting>
  <conditionalFormatting sqref="BB251:BB253">
    <cfRule type="cellIs" dxfId="11103" priority="2157" operator="lessThan">
      <formula>0</formula>
    </cfRule>
    <cfRule type="cellIs" dxfId="11102" priority="2158" operator="lessThan">
      <formula>-105575</formula>
    </cfRule>
  </conditionalFormatting>
  <conditionalFormatting sqref="BB251:BB253">
    <cfRule type="cellIs" dxfId="11101" priority="2155" operator="lessThan">
      <formula>0</formula>
    </cfRule>
    <cfRule type="cellIs" dxfId="11100" priority="2156" operator="lessThan">
      <formula>-105575</formula>
    </cfRule>
  </conditionalFormatting>
  <conditionalFormatting sqref="BB251:BB253">
    <cfRule type="cellIs" dxfId="11099" priority="2153" operator="lessThan">
      <formula>0</formula>
    </cfRule>
    <cfRule type="cellIs" dxfId="11098" priority="2154" operator="lessThan">
      <formula>-105575</formula>
    </cfRule>
  </conditionalFormatting>
  <conditionalFormatting sqref="BB251:BB253">
    <cfRule type="cellIs" dxfId="11097" priority="2151" operator="lessThan">
      <formula>0</formula>
    </cfRule>
    <cfRule type="cellIs" dxfId="11096" priority="2152" operator="lessThan">
      <formula>-105575</formula>
    </cfRule>
  </conditionalFormatting>
  <conditionalFormatting sqref="BB251:BB253">
    <cfRule type="cellIs" dxfId="11095" priority="2149" operator="lessThan">
      <formula>0</formula>
    </cfRule>
    <cfRule type="cellIs" dxfId="11094" priority="2150" operator="lessThan">
      <formula>-105575</formula>
    </cfRule>
  </conditionalFormatting>
  <conditionalFormatting sqref="BB251:BB253">
    <cfRule type="cellIs" dxfId="11093" priority="2147" operator="lessThan">
      <formula>0</formula>
    </cfRule>
    <cfRule type="cellIs" dxfId="11092" priority="2148" operator="lessThan">
      <formula>-105575</formula>
    </cfRule>
  </conditionalFormatting>
  <conditionalFormatting sqref="BB255:BB257">
    <cfRule type="cellIs" dxfId="11091" priority="2145" operator="lessThan">
      <formula>0</formula>
    </cfRule>
    <cfRule type="cellIs" dxfId="11090" priority="2146" operator="lessThan">
      <formula>-105575</formula>
    </cfRule>
  </conditionalFormatting>
  <conditionalFormatting sqref="BB255:BB257">
    <cfRule type="cellIs" dxfId="11089" priority="2143" operator="lessThan">
      <formula>0</formula>
    </cfRule>
    <cfRule type="cellIs" dxfId="11088" priority="2144" operator="lessThan">
      <formula>-105575</formula>
    </cfRule>
  </conditionalFormatting>
  <conditionalFormatting sqref="BB255:BB257">
    <cfRule type="cellIs" dxfId="11087" priority="2141" operator="lessThan">
      <formula>0</formula>
    </cfRule>
    <cfRule type="cellIs" dxfId="11086" priority="2142" operator="lessThan">
      <formula>-105575</formula>
    </cfRule>
  </conditionalFormatting>
  <conditionalFormatting sqref="BB255:BB257">
    <cfRule type="cellIs" dxfId="11085" priority="2139" operator="lessThan">
      <formula>0</formula>
    </cfRule>
    <cfRule type="cellIs" dxfId="11084" priority="2140" operator="lessThan">
      <formula>-105575</formula>
    </cfRule>
  </conditionalFormatting>
  <conditionalFormatting sqref="BB255:BB257">
    <cfRule type="cellIs" dxfId="11083" priority="2137" operator="lessThan">
      <formula>0</formula>
    </cfRule>
    <cfRule type="cellIs" dxfId="11082" priority="2138" operator="lessThan">
      <formula>-105575</formula>
    </cfRule>
  </conditionalFormatting>
  <conditionalFormatting sqref="BB255:BB257">
    <cfRule type="cellIs" dxfId="11081" priority="2135" operator="lessThan">
      <formula>0</formula>
    </cfRule>
    <cfRule type="cellIs" dxfId="11080" priority="2136" operator="lessThan">
      <formula>-105575</formula>
    </cfRule>
  </conditionalFormatting>
  <conditionalFormatting sqref="BB255:BB257">
    <cfRule type="cellIs" dxfId="11079" priority="2133" operator="lessThan">
      <formula>0</formula>
    </cfRule>
    <cfRule type="cellIs" dxfId="11078" priority="2134" operator="lessThan">
      <formula>-105575</formula>
    </cfRule>
  </conditionalFormatting>
  <conditionalFormatting sqref="BB255:BB257">
    <cfRule type="cellIs" dxfId="11077" priority="2131" operator="lessThan">
      <formula>0</formula>
    </cfRule>
    <cfRule type="cellIs" dxfId="11076" priority="2132" operator="lessThan">
      <formula>-105575</formula>
    </cfRule>
  </conditionalFormatting>
  <conditionalFormatting sqref="BB255:BB257">
    <cfRule type="cellIs" dxfId="11075" priority="2129" operator="lessThan">
      <formula>0</formula>
    </cfRule>
    <cfRule type="cellIs" dxfId="11074" priority="2130" operator="lessThan">
      <formula>-105575</formula>
    </cfRule>
  </conditionalFormatting>
  <conditionalFormatting sqref="BB260:BB262">
    <cfRule type="cellIs" dxfId="11073" priority="2127" operator="lessThan">
      <formula>0</formula>
    </cfRule>
    <cfRule type="cellIs" dxfId="11072" priority="2128" operator="lessThan">
      <formula>-105575</formula>
    </cfRule>
  </conditionalFormatting>
  <conditionalFormatting sqref="BB260:BB262">
    <cfRule type="cellIs" dxfId="11071" priority="2125" operator="lessThan">
      <formula>0</formula>
    </cfRule>
    <cfRule type="cellIs" dxfId="11070" priority="2126" operator="lessThan">
      <formula>-105575</formula>
    </cfRule>
  </conditionalFormatting>
  <conditionalFormatting sqref="BB260:BB262">
    <cfRule type="cellIs" dxfId="11069" priority="2123" operator="lessThan">
      <formula>0</formula>
    </cfRule>
    <cfRule type="cellIs" dxfId="11068" priority="2124" operator="lessThan">
      <formula>-105575</formula>
    </cfRule>
  </conditionalFormatting>
  <conditionalFormatting sqref="BB260:BB262">
    <cfRule type="cellIs" dxfId="11067" priority="2121" operator="lessThan">
      <formula>0</formula>
    </cfRule>
    <cfRule type="cellIs" dxfId="11066" priority="2122" operator="lessThan">
      <formula>-105575</formula>
    </cfRule>
  </conditionalFormatting>
  <conditionalFormatting sqref="BB260:BB262">
    <cfRule type="cellIs" dxfId="11065" priority="2119" operator="lessThan">
      <formula>0</formula>
    </cfRule>
    <cfRule type="cellIs" dxfId="11064" priority="2120" operator="lessThan">
      <formula>-105575</formula>
    </cfRule>
  </conditionalFormatting>
  <conditionalFormatting sqref="BB260:BB262">
    <cfRule type="cellIs" dxfId="11063" priority="2117" operator="lessThan">
      <formula>0</formula>
    </cfRule>
    <cfRule type="cellIs" dxfId="11062" priority="2118" operator="lessThan">
      <formula>-105575</formula>
    </cfRule>
  </conditionalFormatting>
  <conditionalFormatting sqref="BB260:BB262">
    <cfRule type="cellIs" dxfId="11061" priority="2115" operator="lessThan">
      <formula>0</formula>
    </cfRule>
    <cfRule type="cellIs" dxfId="11060" priority="2116" operator="lessThan">
      <formula>-105575</formula>
    </cfRule>
  </conditionalFormatting>
  <conditionalFormatting sqref="BB260:BB262">
    <cfRule type="cellIs" dxfId="11059" priority="2113" operator="lessThan">
      <formula>0</formula>
    </cfRule>
    <cfRule type="cellIs" dxfId="11058" priority="2114" operator="lessThan">
      <formula>-105575</formula>
    </cfRule>
  </conditionalFormatting>
  <conditionalFormatting sqref="BB260:BB262">
    <cfRule type="cellIs" dxfId="11057" priority="2111" operator="lessThan">
      <formula>0</formula>
    </cfRule>
    <cfRule type="cellIs" dxfId="11056" priority="2112" operator="lessThan">
      <formula>-105575</formula>
    </cfRule>
  </conditionalFormatting>
  <conditionalFormatting sqref="BB264:BB267">
    <cfRule type="cellIs" dxfId="11055" priority="2109" operator="lessThan">
      <formula>0</formula>
    </cfRule>
    <cfRule type="cellIs" dxfId="11054" priority="2110" operator="lessThan">
      <formula>-105575</formula>
    </cfRule>
  </conditionalFormatting>
  <conditionalFormatting sqref="BB264:BB267">
    <cfRule type="cellIs" dxfId="11053" priority="2107" operator="lessThan">
      <formula>0</formula>
    </cfRule>
    <cfRule type="cellIs" dxfId="11052" priority="2108" operator="lessThan">
      <formula>-105575</formula>
    </cfRule>
  </conditionalFormatting>
  <conditionalFormatting sqref="BB264:BB267">
    <cfRule type="cellIs" dxfId="11051" priority="2105" operator="lessThan">
      <formula>0</formula>
    </cfRule>
    <cfRule type="cellIs" dxfId="11050" priority="2106" operator="lessThan">
      <formula>-105575</formula>
    </cfRule>
  </conditionalFormatting>
  <conditionalFormatting sqref="BB264:BB267">
    <cfRule type="cellIs" dxfId="11049" priority="2103" operator="lessThan">
      <formula>0</formula>
    </cfRule>
    <cfRule type="cellIs" dxfId="11048" priority="2104" operator="lessThan">
      <formula>-105575</formula>
    </cfRule>
  </conditionalFormatting>
  <conditionalFormatting sqref="BB264:BB267">
    <cfRule type="cellIs" dxfId="11047" priority="2101" operator="lessThan">
      <formula>0</formula>
    </cfRule>
    <cfRule type="cellIs" dxfId="11046" priority="2102" operator="lessThan">
      <formula>-105575</formula>
    </cfRule>
  </conditionalFormatting>
  <conditionalFormatting sqref="BB264:BB267">
    <cfRule type="cellIs" dxfId="11045" priority="2099" operator="lessThan">
      <formula>0</formula>
    </cfRule>
    <cfRule type="cellIs" dxfId="11044" priority="2100" operator="lessThan">
      <formula>-105575</formula>
    </cfRule>
  </conditionalFormatting>
  <conditionalFormatting sqref="BB264:BB267">
    <cfRule type="cellIs" dxfId="11043" priority="2097" operator="lessThan">
      <formula>0</formula>
    </cfRule>
    <cfRule type="cellIs" dxfId="11042" priority="2098" operator="lessThan">
      <formula>-105575</formula>
    </cfRule>
  </conditionalFormatting>
  <conditionalFormatting sqref="BB264:BB267">
    <cfRule type="cellIs" dxfId="11041" priority="2095" operator="lessThan">
      <formula>0</formula>
    </cfRule>
    <cfRule type="cellIs" dxfId="11040" priority="2096" operator="lessThan">
      <formula>-105575</formula>
    </cfRule>
  </conditionalFormatting>
  <conditionalFormatting sqref="BB264:BB267">
    <cfRule type="cellIs" dxfId="11039" priority="2093" operator="lessThan">
      <formula>0</formula>
    </cfRule>
    <cfRule type="cellIs" dxfId="11038" priority="2094" operator="lessThan">
      <formula>-105575</formula>
    </cfRule>
  </conditionalFormatting>
  <conditionalFormatting sqref="BB270:BB272">
    <cfRule type="cellIs" dxfId="11037" priority="2091" operator="lessThan">
      <formula>0</formula>
    </cfRule>
    <cfRule type="cellIs" dxfId="11036" priority="2092" operator="lessThan">
      <formula>-105575</formula>
    </cfRule>
  </conditionalFormatting>
  <conditionalFormatting sqref="BB270:BB272">
    <cfRule type="cellIs" dxfId="11035" priority="2089" operator="lessThan">
      <formula>0</formula>
    </cfRule>
    <cfRule type="cellIs" dxfId="11034" priority="2090" operator="lessThan">
      <formula>-105575</formula>
    </cfRule>
  </conditionalFormatting>
  <conditionalFormatting sqref="BB270:BB272">
    <cfRule type="cellIs" dxfId="11033" priority="2087" operator="lessThan">
      <formula>0</formula>
    </cfRule>
    <cfRule type="cellIs" dxfId="11032" priority="2088" operator="lessThan">
      <formula>-105575</formula>
    </cfRule>
  </conditionalFormatting>
  <conditionalFormatting sqref="BB270:BB272">
    <cfRule type="cellIs" dxfId="11031" priority="2085" operator="lessThan">
      <formula>0</formula>
    </cfRule>
    <cfRule type="cellIs" dxfId="11030" priority="2086" operator="lessThan">
      <formula>-105575</formula>
    </cfRule>
  </conditionalFormatting>
  <conditionalFormatting sqref="BB270:BB272">
    <cfRule type="cellIs" dxfId="11029" priority="2083" operator="lessThan">
      <formula>0</formula>
    </cfRule>
    <cfRule type="cellIs" dxfId="11028" priority="2084" operator="lessThan">
      <formula>-105575</formula>
    </cfRule>
  </conditionalFormatting>
  <conditionalFormatting sqref="BB270:BB272">
    <cfRule type="cellIs" dxfId="11027" priority="2081" operator="lessThan">
      <formula>0</formula>
    </cfRule>
    <cfRule type="cellIs" dxfId="11026" priority="2082" operator="lessThan">
      <formula>-105575</formula>
    </cfRule>
  </conditionalFormatting>
  <conditionalFormatting sqref="BB270:BB272">
    <cfRule type="cellIs" dxfId="11025" priority="2079" operator="lessThan">
      <formula>0</formula>
    </cfRule>
    <cfRule type="cellIs" dxfId="11024" priority="2080" operator="lessThan">
      <formula>-105575</formula>
    </cfRule>
  </conditionalFormatting>
  <conditionalFormatting sqref="BB270:BB272">
    <cfRule type="cellIs" dxfId="11023" priority="2077" operator="lessThan">
      <formula>0</formula>
    </cfRule>
    <cfRule type="cellIs" dxfId="11022" priority="2078" operator="lessThan">
      <formula>-105575</formula>
    </cfRule>
  </conditionalFormatting>
  <conditionalFormatting sqref="BB270:BB272">
    <cfRule type="cellIs" dxfId="11021" priority="2075" operator="lessThan">
      <formula>0</formula>
    </cfRule>
    <cfRule type="cellIs" dxfId="11020" priority="2076" operator="lessThan">
      <formula>-105575</formula>
    </cfRule>
  </conditionalFormatting>
  <conditionalFormatting sqref="BB274:BB275">
    <cfRule type="cellIs" dxfId="11019" priority="2073" operator="lessThan">
      <formula>0</formula>
    </cfRule>
    <cfRule type="cellIs" dxfId="11018" priority="2074" operator="lessThan">
      <formula>-105575</formula>
    </cfRule>
  </conditionalFormatting>
  <conditionalFormatting sqref="BB274:BB275">
    <cfRule type="cellIs" dxfId="11017" priority="2071" operator="lessThan">
      <formula>0</formula>
    </cfRule>
    <cfRule type="cellIs" dxfId="11016" priority="2072" operator="lessThan">
      <formula>-105575</formula>
    </cfRule>
  </conditionalFormatting>
  <conditionalFormatting sqref="BB274:BB275">
    <cfRule type="cellIs" dxfId="11015" priority="2069" operator="lessThan">
      <formula>0</formula>
    </cfRule>
    <cfRule type="cellIs" dxfId="11014" priority="2070" operator="lessThan">
      <formula>-105575</formula>
    </cfRule>
  </conditionalFormatting>
  <conditionalFormatting sqref="BB274:BB275">
    <cfRule type="cellIs" dxfId="11013" priority="2067" operator="lessThan">
      <formula>0</formula>
    </cfRule>
    <cfRule type="cellIs" dxfId="11012" priority="2068" operator="lessThan">
      <formula>-105575</formula>
    </cfRule>
  </conditionalFormatting>
  <conditionalFormatting sqref="BB274:BB275">
    <cfRule type="cellIs" dxfId="11011" priority="2065" operator="lessThan">
      <formula>0</formula>
    </cfRule>
    <cfRule type="cellIs" dxfId="11010" priority="2066" operator="lessThan">
      <formula>-105575</formula>
    </cfRule>
  </conditionalFormatting>
  <conditionalFormatting sqref="BB274:BB275">
    <cfRule type="cellIs" dxfId="11009" priority="2063" operator="lessThan">
      <formula>0</formula>
    </cfRule>
    <cfRule type="cellIs" dxfId="11008" priority="2064" operator="lessThan">
      <formula>-105575</formula>
    </cfRule>
  </conditionalFormatting>
  <conditionalFormatting sqref="BB274:BB275">
    <cfRule type="cellIs" dxfId="11007" priority="2061" operator="lessThan">
      <formula>0</formula>
    </cfRule>
    <cfRule type="cellIs" dxfId="11006" priority="2062" operator="lessThan">
      <formula>-105575</formula>
    </cfRule>
  </conditionalFormatting>
  <conditionalFormatting sqref="BB274:BB275">
    <cfRule type="cellIs" dxfId="11005" priority="2059" operator="lessThan">
      <formula>0</formula>
    </cfRule>
    <cfRule type="cellIs" dxfId="11004" priority="2060" operator="lessThan">
      <formula>-105575</formula>
    </cfRule>
  </conditionalFormatting>
  <conditionalFormatting sqref="BB274:BB275">
    <cfRule type="cellIs" dxfId="11003" priority="2057" operator="lessThan">
      <formula>0</formula>
    </cfRule>
    <cfRule type="cellIs" dxfId="11002" priority="2058" operator="lessThan">
      <formula>-105575</formula>
    </cfRule>
  </conditionalFormatting>
  <conditionalFormatting sqref="BB278:BB282">
    <cfRule type="cellIs" dxfId="11001" priority="2055" operator="lessThan">
      <formula>0</formula>
    </cfRule>
    <cfRule type="cellIs" dxfId="11000" priority="2056" operator="lessThan">
      <formula>-105575</formula>
    </cfRule>
  </conditionalFormatting>
  <conditionalFormatting sqref="BB278:BB282">
    <cfRule type="cellIs" dxfId="10999" priority="2053" operator="lessThan">
      <formula>0</formula>
    </cfRule>
    <cfRule type="cellIs" dxfId="10998" priority="2054" operator="lessThan">
      <formula>-105575</formula>
    </cfRule>
  </conditionalFormatting>
  <conditionalFormatting sqref="BB278:BB282">
    <cfRule type="cellIs" dxfId="10997" priority="2051" operator="lessThan">
      <formula>0</formula>
    </cfRule>
    <cfRule type="cellIs" dxfId="10996" priority="2052" operator="lessThan">
      <formula>-105575</formula>
    </cfRule>
  </conditionalFormatting>
  <conditionalFormatting sqref="BB278:BB282">
    <cfRule type="cellIs" dxfId="10995" priority="2049" operator="lessThan">
      <formula>0</formula>
    </cfRule>
    <cfRule type="cellIs" dxfId="10994" priority="2050" operator="lessThan">
      <formula>-105575</formula>
    </cfRule>
  </conditionalFormatting>
  <conditionalFormatting sqref="BB278:BB282">
    <cfRule type="cellIs" dxfId="10993" priority="2047" operator="lessThan">
      <formula>0</formula>
    </cfRule>
    <cfRule type="cellIs" dxfId="10992" priority="2048" operator="lessThan">
      <formula>-105575</formula>
    </cfRule>
  </conditionalFormatting>
  <conditionalFormatting sqref="BB278:BB282">
    <cfRule type="cellIs" dxfId="10991" priority="2045" operator="lessThan">
      <formula>0</formula>
    </cfRule>
    <cfRule type="cellIs" dxfId="10990" priority="2046" operator="lessThan">
      <formula>-105575</formula>
    </cfRule>
  </conditionalFormatting>
  <conditionalFormatting sqref="BB278:BB282">
    <cfRule type="cellIs" dxfId="10989" priority="2043" operator="lessThan">
      <formula>0</formula>
    </cfRule>
    <cfRule type="cellIs" dxfId="10988" priority="2044" operator="lessThan">
      <formula>-105575</formula>
    </cfRule>
  </conditionalFormatting>
  <conditionalFormatting sqref="BB278:BB282">
    <cfRule type="cellIs" dxfId="10987" priority="2041" operator="lessThan">
      <formula>0</formula>
    </cfRule>
    <cfRule type="cellIs" dxfId="10986" priority="2042" operator="lessThan">
      <formula>-105575</formula>
    </cfRule>
  </conditionalFormatting>
  <conditionalFormatting sqref="BB278:BB282">
    <cfRule type="cellIs" dxfId="10985" priority="2039" operator="lessThan">
      <formula>0</formula>
    </cfRule>
    <cfRule type="cellIs" dxfId="10984" priority="2040" operator="lessThan">
      <formula>-105575</formula>
    </cfRule>
  </conditionalFormatting>
  <conditionalFormatting sqref="BB285:BB288">
    <cfRule type="cellIs" dxfId="10983" priority="2037" operator="lessThan">
      <formula>0</formula>
    </cfRule>
    <cfRule type="cellIs" dxfId="10982" priority="2038" operator="lessThan">
      <formula>-105575</formula>
    </cfRule>
  </conditionalFormatting>
  <conditionalFormatting sqref="BB285:BB288">
    <cfRule type="cellIs" dxfId="10981" priority="2035" operator="lessThan">
      <formula>0</formula>
    </cfRule>
    <cfRule type="cellIs" dxfId="10980" priority="2036" operator="lessThan">
      <formula>-105575</formula>
    </cfRule>
  </conditionalFormatting>
  <conditionalFormatting sqref="BB285:BB288">
    <cfRule type="cellIs" dxfId="10979" priority="2033" operator="lessThan">
      <formula>0</formula>
    </cfRule>
    <cfRule type="cellIs" dxfId="10978" priority="2034" operator="lessThan">
      <formula>-105575</formula>
    </cfRule>
  </conditionalFormatting>
  <conditionalFormatting sqref="BB285:BB288">
    <cfRule type="cellIs" dxfId="10977" priority="2031" operator="lessThan">
      <formula>0</formula>
    </cfRule>
    <cfRule type="cellIs" dxfId="10976" priority="2032" operator="lessThan">
      <formula>-105575</formula>
    </cfRule>
  </conditionalFormatting>
  <conditionalFormatting sqref="BB285:BB288">
    <cfRule type="cellIs" dxfId="10975" priority="2029" operator="lessThan">
      <formula>0</formula>
    </cfRule>
    <cfRule type="cellIs" dxfId="10974" priority="2030" operator="lessThan">
      <formula>-105575</formula>
    </cfRule>
  </conditionalFormatting>
  <conditionalFormatting sqref="BB285:BB288">
    <cfRule type="cellIs" dxfId="10973" priority="2027" operator="lessThan">
      <formula>0</formula>
    </cfRule>
    <cfRule type="cellIs" dxfId="10972" priority="2028" operator="lessThan">
      <formula>-105575</formula>
    </cfRule>
  </conditionalFormatting>
  <conditionalFormatting sqref="BB285:BB288">
    <cfRule type="cellIs" dxfId="10971" priority="2025" operator="lessThan">
      <formula>0</formula>
    </cfRule>
    <cfRule type="cellIs" dxfId="10970" priority="2026" operator="lessThan">
      <formula>-105575</formula>
    </cfRule>
  </conditionalFormatting>
  <conditionalFormatting sqref="BB285:BB288">
    <cfRule type="cellIs" dxfId="10969" priority="2023" operator="lessThan">
      <formula>0</formula>
    </cfRule>
    <cfRule type="cellIs" dxfId="10968" priority="2024" operator="lessThan">
      <formula>-105575</formula>
    </cfRule>
  </conditionalFormatting>
  <conditionalFormatting sqref="BB285:BB288">
    <cfRule type="cellIs" dxfId="10967" priority="2021" operator="lessThan">
      <formula>0</formula>
    </cfRule>
    <cfRule type="cellIs" dxfId="10966" priority="2022" operator="lessThan">
      <formula>-105575</formula>
    </cfRule>
  </conditionalFormatting>
  <conditionalFormatting sqref="BB203 BB220:BB221 BB235:BB243 BB231:BB233 BB212:BB213 BB225:BB226">
    <cfRule type="cellIs" dxfId="10965" priority="2019" operator="lessThan">
      <formula>0</formula>
    </cfRule>
    <cfRule type="cellIs" dxfId="10964" priority="2020" operator="lessThan">
      <formula>-105575</formula>
    </cfRule>
  </conditionalFormatting>
  <conditionalFormatting sqref="BB220 BB212:BB213 BB235:BB238 BB240:BB243 BB225:BB226 BB231:BB233">
    <cfRule type="cellIs" dxfId="10963" priority="2017" operator="lessThan">
      <formula>0</formula>
    </cfRule>
    <cfRule type="cellIs" dxfId="10962" priority="2018" operator="lessThan">
      <formula>-105575</formula>
    </cfRule>
  </conditionalFormatting>
  <conditionalFormatting sqref="BB220:BB221 BB243 BB226 BB231:BB236 BB238:BB241 BB203 BB213">
    <cfRule type="cellIs" dxfId="10961" priority="2015" operator="lessThan">
      <formula>0</formula>
    </cfRule>
    <cfRule type="cellIs" dxfId="10960" priority="2016" operator="lessThan">
      <formula>-105575</formula>
    </cfRule>
  </conditionalFormatting>
  <conditionalFormatting sqref="BB235:BB243 BB231:BB233 BB220 BB212:BB213 BB225:BB226">
    <cfRule type="cellIs" dxfId="10959" priority="2013" operator="lessThan">
      <formula>0</formula>
    </cfRule>
    <cfRule type="cellIs" dxfId="10958" priority="2014" operator="lessThan">
      <formula>-105575</formula>
    </cfRule>
  </conditionalFormatting>
  <conditionalFormatting sqref="BB220:BB221 BB237:BB243 BB203 BB231:BB235 BB212:BB213 BB225:BB226">
    <cfRule type="cellIs" dxfId="10957" priority="2011" operator="lessThan">
      <formula>0</formula>
    </cfRule>
    <cfRule type="cellIs" dxfId="10956" priority="2012" operator="lessThan">
      <formula>-105575</formula>
    </cfRule>
  </conditionalFormatting>
  <conditionalFormatting sqref="BB220:BB221 BB237:BB240 BB242:BB243 BB225:BB226 BB231:BB235">
    <cfRule type="cellIs" dxfId="10955" priority="2009" operator="lessThan">
      <formula>0</formula>
    </cfRule>
    <cfRule type="cellIs" dxfId="10954" priority="2010" operator="lessThan">
      <formula>-105575</formula>
    </cfRule>
  </conditionalFormatting>
  <conditionalFormatting sqref="BB212 BB231 BB233:BB238 BB240:BB243 BB225">
    <cfRule type="cellIs" dxfId="10953" priority="2007" operator="lessThan">
      <formula>0</formula>
    </cfRule>
    <cfRule type="cellIs" dxfId="10952" priority="2008" operator="lessThan">
      <formula>-105575</formula>
    </cfRule>
  </conditionalFormatting>
  <conditionalFormatting sqref="BB237:BB243 BB231:BB235 BB220:BB221 BB225:BB226">
    <cfRule type="cellIs" dxfId="10951" priority="2005" operator="lessThan">
      <formula>0</formula>
    </cfRule>
    <cfRule type="cellIs" dxfId="10950" priority="2006" operator="lessThan">
      <formula>-105575</formula>
    </cfRule>
  </conditionalFormatting>
  <conditionalFormatting sqref="BB233:BB237 BB231 BB239:BB243">
    <cfRule type="cellIs" dxfId="10949" priority="2003" operator="lessThan">
      <formula>0</formula>
    </cfRule>
    <cfRule type="cellIs" dxfId="10948" priority="2004" operator="lessThan">
      <formula>-105575</formula>
    </cfRule>
  </conditionalFormatting>
  <conditionalFormatting sqref="BB233:BB237 BB231 BB239:BB243">
    <cfRule type="cellIs" dxfId="10947" priority="2001" operator="lessThan">
      <formula>0</formula>
    </cfRule>
    <cfRule type="cellIs" dxfId="10946" priority="2002" operator="lessThan">
      <formula>-105575</formula>
    </cfRule>
  </conditionalFormatting>
  <conditionalFormatting sqref="BB119:BB128 BB106:BB117 BB101:BB104 BB80:BB98">
    <cfRule type="cellIs" dxfId="10945" priority="1999" operator="lessThan">
      <formula>0</formula>
    </cfRule>
    <cfRule type="cellIs" dxfId="10944" priority="2000" operator="lessThan">
      <formula>-105575</formula>
    </cfRule>
  </conditionalFormatting>
  <conditionalFormatting sqref="BB130 BB132 BB134">
    <cfRule type="cellIs" dxfId="10943" priority="1997" operator="lessThan">
      <formula>0</formula>
    </cfRule>
    <cfRule type="cellIs" dxfId="10942" priority="1998" operator="lessThan">
      <formula>-105575</formula>
    </cfRule>
  </conditionalFormatting>
  <conditionalFormatting sqref="BB130 BB132 BB134">
    <cfRule type="cellIs" dxfId="10941" priority="1995" operator="lessThan">
      <formula>0</formula>
    </cfRule>
    <cfRule type="cellIs" dxfId="10940" priority="1996" operator="lessThan">
      <formula>-105575</formula>
    </cfRule>
  </conditionalFormatting>
  <conditionalFormatting sqref="BB129 BB131 BB133 BB135">
    <cfRule type="cellIs" dxfId="10939" priority="1993" operator="lessThan">
      <formula>0</formula>
    </cfRule>
    <cfRule type="cellIs" dxfId="10938" priority="1994" operator="lessThan">
      <formula>-105575</formula>
    </cfRule>
  </conditionalFormatting>
  <conditionalFormatting sqref="BB140 BB145 BB142:BB143 BB137:BB138">
    <cfRule type="cellIs" dxfId="10937" priority="1991" operator="lessThan">
      <formula>0</formula>
    </cfRule>
    <cfRule type="cellIs" dxfId="10936" priority="1992" operator="lessThan">
      <formula>-105575</formula>
    </cfRule>
  </conditionalFormatting>
  <conditionalFormatting sqref="BB149">
    <cfRule type="cellIs" dxfId="10935" priority="1989" operator="lessThan">
      <formula>0</formula>
    </cfRule>
    <cfRule type="cellIs" dxfId="10934" priority="1990" operator="lessThan">
      <formula>-105575</formula>
    </cfRule>
  </conditionalFormatting>
  <conditionalFormatting sqref="BB129:BB138 BB140:BB149">
    <cfRule type="cellIs" dxfId="10933" priority="1987" operator="lessThan">
      <formula>0</formula>
    </cfRule>
    <cfRule type="cellIs" dxfId="10932" priority="1988" operator="lessThan">
      <formula>-105575</formula>
    </cfRule>
  </conditionalFormatting>
  <conditionalFormatting sqref="BB94:BB98 BB86:BB87 BB89:BB91 BB141:BB149 BB124:BB133 BB107:BB110 BB112:BB117 BB119:BB122 BB135:BB138 BB101:BB104 BB80:BB84">
    <cfRule type="cellIs" dxfId="10931" priority="1985" operator="lessThan">
      <formula>0</formula>
    </cfRule>
    <cfRule type="cellIs" dxfId="10930" priority="1986" operator="lessThan">
      <formula>-105575</formula>
    </cfRule>
  </conditionalFormatting>
  <conditionalFormatting sqref="BB129 BB131 BB133 BB135">
    <cfRule type="cellIs" dxfId="10929" priority="1983" operator="lessThan">
      <formula>0</formula>
    </cfRule>
    <cfRule type="cellIs" dxfId="10928" priority="1984" operator="lessThan">
      <formula>-105575</formula>
    </cfRule>
  </conditionalFormatting>
  <conditionalFormatting sqref="BB146 BB144 BB141">
    <cfRule type="cellIs" dxfId="10927" priority="1981" operator="lessThan">
      <formula>0</formula>
    </cfRule>
    <cfRule type="cellIs" dxfId="10926" priority="1982" operator="lessThan">
      <formula>-105575</formula>
    </cfRule>
  </conditionalFormatting>
  <conditionalFormatting sqref="BB146 BB144 BB141">
    <cfRule type="cellIs" dxfId="10925" priority="1979" operator="lessThan">
      <formula>0</formula>
    </cfRule>
    <cfRule type="cellIs" dxfId="10924" priority="1980" operator="lessThan">
      <formula>-105575</formula>
    </cfRule>
  </conditionalFormatting>
  <conditionalFormatting sqref="BB140 BB145 BB142:BB143 BB137:BB138">
    <cfRule type="cellIs" dxfId="10923" priority="1977" operator="lessThan">
      <formula>0</formula>
    </cfRule>
    <cfRule type="cellIs" dxfId="10922" priority="1978" operator="lessThan">
      <formula>-105575</formula>
    </cfRule>
  </conditionalFormatting>
  <conditionalFormatting sqref="BB149">
    <cfRule type="cellIs" dxfId="10921" priority="1975" operator="lessThan">
      <formula>0</formula>
    </cfRule>
    <cfRule type="cellIs" dxfId="10920" priority="1976" operator="lessThan">
      <formula>-105575</formula>
    </cfRule>
  </conditionalFormatting>
  <conditionalFormatting sqref="BB94:BB98 BB86:BB87 BB89:BB91 BB141:BB149 BB124:BB133 BB107:BB110 BB112:BB117 BB119:BB122 BB135:BB138 BB101:BB104 BB80:BB84">
    <cfRule type="cellIs" dxfId="10919" priority="1973" operator="lessThan">
      <formula>0</formula>
    </cfRule>
    <cfRule type="cellIs" dxfId="10918"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917" priority="1971" operator="lessThan">
      <formula>0</formula>
    </cfRule>
    <cfRule type="cellIs" dxfId="10916" priority="1972" operator="lessThan">
      <formula>-105575</formula>
    </cfRule>
  </conditionalFormatting>
  <conditionalFormatting sqref="BB41">
    <cfRule type="cellIs" dxfId="10915" priority="1969" operator="lessThan">
      <formula>0</formula>
    </cfRule>
    <cfRule type="cellIs" dxfId="10914" priority="1970" operator="lessThan">
      <formula>-105575</formula>
    </cfRule>
  </conditionalFormatting>
  <conditionalFormatting sqref="BB152:BB155">
    <cfRule type="cellIs" dxfId="10913" priority="1967" operator="lessThan">
      <formula>0</formula>
    </cfRule>
    <cfRule type="cellIs" dxfId="10912" priority="1968" operator="lessThan">
      <formula>-105575</formula>
    </cfRule>
  </conditionalFormatting>
  <conditionalFormatting sqref="BB152:BB155">
    <cfRule type="cellIs" dxfId="10911" priority="1965" operator="lessThan">
      <formula>0</formula>
    </cfRule>
    <cfRule type="cellIs" dxfId="10910" priority="1966" operator="lessThan">
      <formula>-105575</formula>
    </cfRule>
  </conditionalFormatting>
  <conditionalFormatting sqref="BB152:BB155">
    <cfRule type="cellIs" dxfId="10909" priority="1963" operator="lessThan">
      <formula>0</formula>
    </cfRule>
    <cfRule type="cellIs" dxfId="10908" priority="1964" operator="lessThan">
      <formula>-105575</formula>
    </cfRule>
  </conditionalFormatting>
  <conditionalFormatting sqref="BB157:BB158">
    <cfRule type="cellIs" dxfId="10907" priority="1961" operator="lessThan">
      <formula>0</formula>
    </cfRule>
    <cfRule type="cellIs" dxfId="10906" priority="1962" operator="lessThan">
      <formula>-105575</formula>
    </cfRule>
  </conditionalFormatting>
  <conditionalFormatting sqref="BB157:BB158">
    <cfRule type="cellIs" dxfId="10905" priority="1959" operator="lessThan">
      <formula>0</formula>
    </cfRule>
    <cfRule type="cellIs" dxfId="10904" priority="1960" operator="lessThan">
      <formula>-105575</formula>
    </cfRule>
  </conditionalFormatting>
  <conditionalFormatting sqref="BB157:BB158">
    <cfRule type="cellIs" dxfId="10903" priority="1957" operator="lessThan">
      <formula>0</formula>
    </cfRule>
    <cfRule type="cellIs" dxfId="10902" priority="1958" operator="lessThan">
      <formula>-105575</formula>
    </cfRule>
  </conditionalFormatting>
  <conditionalFormatting sqref="BB160:BB161">
    <cfRule type="cellIs" dxfId="10901" priority="1955" operator="lessThan">
      <formula>0</formula>
    </cfRule>
    <cfRule type="cellIs" dxfId="10900" priority="1956" operator="lessThan">
      <formula>-105575</formula>
    </cfRule>
  </conditionalFormatting>
  <conditionalFormatting sqref="BB160:BB161">
    <cfRule type="cellIs" dxfId="10899" priority="1953" operator="lessThan">
      <formula>0</formula>
    </cfRule>
    <cfRule type="cellIs" dxfId="10898" priority="1954" operator="lessThan">
      <formula>-105575</formula>
    </cfRule>
  </conditionalFormatting>
  <conditionalFormatting sqref="BB160:BB161">
    <cfRule type="cellIs" dxfId="10897" priority="1951" operator="lessThan">
      <formula>0</formula>
    </cfRule>
    <cfRule type="cellIs" dxfId="10896" priority="1952" operator="lessThan">
      <formula>-105575</formula>
    </cfRule>
  </conditionalFormatting>
  <conditionalFormatting sqref="BB164:BB167">
    <cfRule type="cellIs" dxfId="10895" priority="1949" operator="lessThan">
      <formula>0</formula>
    </cfRule>
    <cfRule type="cellIs" dxfId="10894" priority="1950" operator="lessThan">
      <formula>-105575</formula>
    </cfRule>
  </conditionalFormatting>
  <conditionalFormatting sqref="BB164:BB167">
    <cfRule type="cellIs" dxfId="10893" priority="1947" operator="lessThan">
      <formula>0</formula>
    </cfRule>
    <cfRule type="cellIs" dxfId="10892" priority="1948" operator="lessThan">
      <formula>-105575</formula>
    </cfRule>
  </conditionalFormatting>
  <conditionalFormatting sqref="BB164:BB167">
    <cfRule type="cellIs" dxfId="10891" priority="1945" operator="lessThan">
      <formula>0</formula>
    </cfRule>
    <cfRule type="cellIs" dxfId="10890" priority="1946" operator="lessThan">
      <formula>-105575</formula>
    </cfRule>
  </conditionalFormatting>
  <conditionalFormatting sqref="BB169:BB177">
    <cfRule type="cellIs" dxfId="10889" priority="1943" operator="lessThan">
      <formula>0</formula>
    </cfRule>
    <cfRule type="cellIs" dxfId="10888" priority="1944" operator="lessThan">
      <formula>-105575</formula>
    </cfRule>
  </conditionalFormatting>
  <conditionalFormatting sqref="BB169:BB177">
    <cfRule type="cellIs" dxfId="10887" priority="1941" operator="lessThan">
      <formula>0</formula>
    </cfRule>
    <cfRule type="cellIs" dxfId="10886" priority="1942" operator="lessThan">
      <formula>-105575</formula>
    </cfRule>
  </conditionalFormatting>
  <conditionalFormatting sqref="BB169:BB177">
    <cfRule type="cellIs" dxfId="10885" priority="1939" operator="lessThan">
      <formula>0</formula>
    </cfRule>
    <cfRule type="cellIs" dxfId="10884" priority="1940" operator="lessThan">
      <formula>-105575</formula>
    </cfRule>
  </conditionalFormatting>
  <conditionalFormatting sqref="BB179:BB180">
    <cfRule type="cellIs" dxfId="10883" priority="1937" operator="lessThan">
      <formula>0</formula>
    </cfRule>
    <cfRule type="cellIs" dxfId="10882" priority="1938" operator="lessThan">
      <formula>-105575</formula>
    </cfRule>
  </conditionalFormatting>
  <conditionalFormatting sqref="BB179:BB180">
    <cfRule type="cellIs" dxfId="10881" priority="1935" operator="lessThan">
      <formula>0</formula>
    </cfRule>
    <cfRule type="cellIs" dxfId="10880" priority="1936" operator="lessThan">
      <formula>-105575</formula>
    </cfRule>
  </conditionalFormatting>
  <conditionalFormatting sqref="BB179:BB180">
    <cfRule type="cellIs" dxfId="10879" priority="1933" operator="lessThan">
      <formula>0</formula>
    </cfRule>
    <cfRule type="cellIs" dxfId="10878" priority="1934" operator="lessThan">
      <formula>-105575</formula>
    </cfRule>
  </conditionalFormatting>
  <conditionalFormatting sqref="BB183:BB189">
    <cfRule type="cellIs" dxfId="10877" priority="1931" operator="lessThan">
      <formula>0</formula>
    </cfRule>
    <cfRule type="cellIs" dxfId="10876" priority="1932" operator="lessThan">
      <formula>-105575</formula>
    </cfRule>
  </conditionalFormatting>
  <conditionalFormatting sqref="BB183:BB189">
    <cfRule type="cellIs" dxfId="10875" priority="1929" operator="lessThan">
      <formula>0</formula>
    </cfRule>
    <cfRule type="cellIs" dxfId="10874" priority="1930" operator="lessThan">
      <formula>-105575</formula>
    </cfRule>
  </conditionalFormatting>
  <conditionalFormatting sqref="BB183:BB189">
    <cfRule type="cellIs" dxfId="10873" priority="1927" operator="lessThan">
      <formula>0</formula>
    </cfRule>
    <cfRule type="cellIs" dxfId="10872" priority="1928" operator="lessThan">
      <formula>-105575</formula>
    </cfRule>
  </conditionalFormatting>
  <conditionalFormatting sqref="BB191:BB192">
    <cfRule type="cellIs" dxfId="10871" priority="1925" operator="lessThan">
      <formula>0</formula>
    </cfRule>
    <cfRule type="cellIs" dxfId="10870" priority="1926" operator="lessThan">
      <formula>-105575</formula>
    </cfRule>
  </conditionalFormatting>
  <conditionalFormatting sqref="BB191:BB192">
    <cfRule type="cellIs" dxfId="10869" priority="1923" operator="lessThan">
      <formula>0</formula>
    </cfRule>
    <cfRule type="cellIs" dxfId="10868" priority="1924" operator="lessThan">
      <formula>-105575</formula>
    </cfRule>
  </conditionalFormatting>
  <conditionalFormatting sqref="BB191:BB192">
    <cfRule type="cellIs" dxfId="10867" priority="1921" operator="lessThan">
      <formula>0</formula>
    </cfRule>
    <cfRule type="cellIs" dxfId="10866" priority="1922" operator="lessThan">
      <formula>-105575</formula>
    </cfRule>
  </conditionalFormatting>
  <conditionalFormatting sqref="BB194:BB195">
    <cfRule type="cellIs" dxfId="10865" priority="1919" operator="lessThan">
      <formula>0</formula>
    </cfRule>
    <cfRule type="cellIs" dxfId="10864" priority="1920" operator="lessThan">
      <formula>-105575</formula>
    </cfRule>
  </conditionalFormatting>
  <conditionalFormatting sqref="BB194:BB195">
    <cfRule type="cellIs" dxfId="10863" priority="1917" operator="lessThan">
      <formula>0</formula>
    </cfRule>
    <cfRule type="cellIs" dxfId="10862" priority="1918" operator="lessThan">
      <formula>-105575</formula>
    </cfRule>
  </conditionalFormatting>
  <conditionalFormatting sqref="BB194:BB195">
    <cfRule type="cellIs" dxfId="10861" priority="1915" operator="lessThan">
      <formula>0</formula>
    </cfRule>
    <cfRule type="cellIs" dxfId="10860" priority="1916" operator="lessThan">
      <formula>-105575</formula>
    </cfRule>
  </conditionalFormatting>
  <conditionalFormatting sqref="BB199:BB202">
    <cfRule type="cellIs" dxfId="10859" priority="1913" operator="lessThan">
      <formula>0</formula>
    </cfRule>
    <cfRule type="cellIs" dxfId="10858" priority="1914" operator="lessThan">
      <formula>-105575</formula>
    </cfRule>
  </conditionalFormatting>
  <conditionalFormatting sqref="BB199:BB202">
    <cfRule type="cellIs" dxfId="10857" priority="1911" operator="lessThan">
      <formula>0</formula>
    </cfRule>
    <cfRule type="cellIs" dxfId="10856" priority="1912" operator="lessThan">
      <formula>-105575</formula>
    </cfRule>
  </conditionalFormatting>
  <conditionalFormatting sqref="BB199:BB202">
    <cfRule type="cellIs" dxfId="10855" priority="1909" operator="lessThan">
      <formula>0</formula>
    </cfRule>
    <cfRule type="cellIs" dxfId="10854" priority="1910" operator="lessThan">
      <formula>-105575</formula>
    </cfRule>
  </conditionalFormatting>
  <conditionalFormatting sqref="BB204:BB208">
    <cfRule type="cellIs" dxfId="10853" priority="1907" operator="lessThan">
      <formula>0</formula>
    </cfRule>
    <cfRule type="cellIs" dxfId="10852" priority="1908" operator="lessThan">
      <formula>-105575</formula>
    </cfRule>
  </conditionalFormatting>
  <conditionalFormatting sqref="BB204:BB208">
    <cfRule type="cellIs" dxfId="10851" priority="1905" operator="lessThan">
      <formula>0</formula>
    </cfRule>
    <cfRule type="cellIs" dxfId="10850" priority="1906" operator="lessThan">
      <formula>-105575</formula>
    </cfRule>
  </conditionalFormatting>
  <conditionalFormatting sqref="BB204:BB208">
    <cfRule type="cellIs" dxfId="10849" priority="1903" operator="lessThan">
      <formula>0</formula>
    </cfRule>
    <cfRule type="cellIs" dxfId="10848" priority="1904" operator="lessThan">
      <formula>-105575</formula>
    </cfRule>
  </conditionalFormatting>
  <conditionalFormatting sqref="BB210:BB211">
    <cfRule type="cellIs" dxfId="10847" priority="1901" operator="lessThan">
      <formula>0</formula>
    </cfRule>
    <cfRule type="cellIs" dxfId="10846" priority="1902" operator="lessThan">
      <formula>-105575</formula>
    </cfRule>
  </conditionalFormatting>
  <conditionalFormatting sqref="BB210:BB211">
    <cfRule type="cellIs" dxfId="10845" priority="1899" operator="lessThan">
      <formula>0</formula>
    </cfRule>
    <cfRule type="cellIs" dxfId="10844" priority="1900" operator="lessThan">
      <formula>-105575</formula>
    </cfRule>
  </conditionalFormatting>
  <conditionalFormatting sqref="BB210:BB211">
    <cfRule type="cellIs" dxfId="10843" priority="1897" operator="lessThan">
      <formula>0</formula>
    </cfRule>
    <cfRule type="cellIs" dxfId="10842" priority="1898" operator="lessThan">
      <formula>-105575</formula>
    </cfRule>
  </conditionalFormatting>
  <conditionalFormatting sqref="BB214:BB219">
    <cfRule type="cellIs" dxfId="10841" priority="1895" operator="lessThan">
      <formula>0</formula>
    </cfRule>
    <cfRule type="cellIs" dxfId="10840" priority="1896" operator="lessThan">
      <formula>-105575</formula>
    </cfRule>
  </conditionalFormatting>
  <conditionalFormatting sqref="BB214:BB219">
    <cfRule type="cellIs" dxfId="10839" priority="1893" operator="lessThan">
      <formula>0</formula>
    </cfRule>
    <cfRule type="cellIs" dxfId="10838" priority="1894" operator="lessThan">
      <formula>-105575</formula>
    </cfRule>
  </conditionalFormatting>
  <conditionalFormatting sqref="BB214:BB219">
    <cfRule type="cellIs" dxfId="10837" priority="1891" operator="lessThan">
      <formula>0</formula>
    </cfRule>
    <cfRule type="cellIs" dxfId="10836" priority="1892" operator="lessThan">
      <formula>-105575</formula>
    </cfRule>
  </conditionalFormatting>
  <conditionalFormatting sqref="BB222:BB224">
    <cfRule type="cellIs" dxfId="10835" priority="1889" operator="lessThan">
      <formula>0</formula>
    </cfRule>
    <cfRule type="cellIs" dxfId="10834" priority="1890" operator="lessThan">
      <formula>-105575</formula>
    </cfRule>
  </conditionalFormatting>
  <conditionalFormatting sqref="BB222:BB224">
    <cfRule type="cellIs" dxfId="10833" priority="1887" operator="lessThan">
      <formula>0</formula>
    </cfRule>
    <cfRule type="cellIs" dxfId="10832" priority="1888" operator="lessThan">
      <formula>-105575</formula>
    </cfRule>
  </conditionalFormatting>
  <conditionalFormatting sqref="BB222:BB224">
    <cfRule type="cellIs" dxfId="10831" priority="1885" operator="lessThan">
      <formula>0</formula>
    </cfRule>
    <cfRule type="cellIs" dxfId="10830" priority="1886" operator="lessThan">
      <formula>-105575</formula>
    </cfRule>
  </conditionalFormatting>
  <conditionalFormatting sqref="BB227:BB230">
    <cfRule type="cellIs" dxfId="10829" priority="1883" operator="lessThan">
      <formula>0</formula>
    </cfRule>
    <cfRule type="cellIs" dxfId="10828" priority="1884" operator="lessThan">
      <formula>-105575</formula>
    </cfRule>
  </conditionalFormatting>
  <conditionalFormatting sqref="BB227:BB230">
    <cfRule type="cellIs" dxfId="10827" priority="1881" operator="lessThan">
      <formula>0</formula>
    </cfRule>
    <cfRule type="cellIs" dxfId="10826" priority="1882" operator="lessThan">
      <formula>-105575</formula>
    </cfRule>
  </conditionalFormatting>
  <conditionalFormatting sqref="BB227:BB230">
    <cfRule type="cellIs" dxfId="10825" priority="1879" operator="lessThan">
      <formula>0</formula>
    </cfRule>
    <cfRule type="cellIs" dxfId="10824" priority="1880" operator="lessThan">
      <formula>-105575</formula>
    </cfRule>
  </conditionalFormatting>
  <conditionalFormatting sqref="BB203 BB220:BB221 BB235:BB243 BB231:BB233 BB212:BB213 BB225:BB226">
    <cfRule type="cellIs" dxfId="10823" priority="1877" operator="lessThan">
      <formula>0</formula>
    </cfRule>
    <cfRule type="cellIs" dxfId="10822" priority="1878" operator="lessThan">
      <formula>-105575</formula>
    </cfRule>
  </conditionalFormatting>
  <conditionalFormatting sqref="BB220 BB212:BB213 BB235:BB238 BB240:BB243 BB225:BB226 BB231:BB233">
    <cfRule type="cellIs" dxfId="10821" priority="1875" operator="lessThan">
      <formula>0</formula>
    </cfRule>
    <cfRule type="cellIs" dxfId="10820" priority="1876" operator="lessThan">
      <formula>-105575</formula>
    </cfRule>
  </conditionalFormatting>
  <conditionalFormatting sqref="BB220:BB221 BB243 BB226 BB231:BB236 BB238:BB241 BB203 BB213">
    <cfRule type="cellIs" dxfId="10819" priority="1873" operator="lessThan">
      <formula>0</formula>
    </cfRule>
    <cfRule type="cellIs" dxfId="10818" priority="1874" operator="lessThan">
      <formula>-105575</formula>
    </cfRule>
  </conditionalFormatting>
  <conditionalFormatting sqref="BB235:BB243 BB231:BB233 BB220 BB212:BB213 BB225:BB226">
    <cfRule type="cellIs" dxfId="10817" priority="1871" operator="lessThan">
      <formula>0</formula>
    </cfRule>
    <cfRule type="cellIs" dxfId="10816" priority="1872" operator="lessThan">
      <formula>-105575</formula>
    </cfRule>
  </conditionalFormatting>
  <conditionalFormatting sqref="BB220:BB221 BB237:BB243 BB203 BB231:BB235 BB212:BB213 BB225:BB226">
    <cfRule type="cellIs" dxfId="10815" priority="1869" operator="lessThan">
      <formula>0</formula>
    </cfRule>
    <cfRule type="cellIs" dxfId="10814" priority="1870" operator="lessThan">
      <formula>-105575</formula>
    </cfRule>
  </conditionalFormatting>
  <conditionalFormatting sqref="BB220:BB221 BB237:BB240 BB242:BB243 BB225:BB226 BB231:BB235">
    <cfRule type="cellIs" dxfId="10813" priority="1867" operator="lessThan">
      <formula>0</formula>
    </cfRule>
    <cfRule type="cellIs" dxfId="10812" priority="1868" operator="lessThan">
      <formula>-105575</formula>
    </cfRule>
  </conditionalFormatting>
  <conditionalFormatting sqref="BB212 BB231 BB233:BB238 BB240:BB243 BB225">
    <cfRule type="cellIs" dxfId="10811" priority="1865" operator="lessThan">
      <formula>0</formula>
    </cfRule>
    <cfRule type="cellIs" dxfId="10810" priority="1866" operator="lessThan">
      <formula>-105575</formula>
    </cfRule>
  </conditionalFormatting>
  <conditionalFormatting sqref="BB237:BB243 BB231:BB235 BB220:BB221 BB225:BB226">
    <cfRule type="cellIs" dxfId="10809" priority="1863" operator="lessThan">
      <formula>0</formula>
    </cfRule>
    <cfRule type="cellIs" dxfId="10808" priority="1864" operator="lessThan">
      <formula>-105575</formula>
    </cfRule>
  </conditionalFormatting>
  <conditionalFormatting sqref="BB233:BB237 BB231 BB239:BB243">
    <cfRule type="cellIs" dxfId="10807" priority="1861" operator="lessThan">
      <formula>0</formula>
    </cfRule>
    <cfRule type="cellIs" dxfId="10806" priority="1862" operator="lessThan">
      <formula>-105575</formula>
    </cfRule>
  </conditionalFormatting>
  <conditionalFormatting sqref="BB233:BB237 BB231 BB239:BB243">
    <cfRule type="cellIs" dxfId="10805" priority="1859" operator="lessThan">
      <formula>0</formula>
    </cfRule>
    <cfRule type="cellIs" dxfId="10804" priority="1860" operator="lessThan">
      <formula>-105575</formula>
    </cfRule>
  </conditionalFormatting>
  <conditionalFormatting sqref="BB119:BB128 BB106:BB117 BB101:BB104 BB80:BB98">
    <cfRule type="cellIs" dxfId="10803" priority="1857" operator="lessThan">
      <formula>0</formula>
    </cfRule>
    <cfRule type="cellIs" dxfId="10802" priority="1858" operator="lessThan">
      <formula>-105575</formula>
    </cfRule>
  </conditionalFormatting>
  <conditionalFormatting sqref="BB130 BB132 BB134">
    <cfRule type="cellIs" dxfId="10801" priority="1855" operator="lessThan">
      <formula>0</formula>
    </cfRule>
    <cfRule type="cellIs" dxfId="10800" priority="1856" operator="lessThan">
      <formula>-105575</formula>
    </cfRule>
  </conditionalFormatting>
  <conditionalFormatting sqref="BB130 BB132 BB134">
    <cfRule type="cellIs" dxfId="10799" priority="1853" operator="lessThan">
      <formula>0</formula>
    </cfRule>
    <cfRule type="cellIs" dxfId="10798" priority="1854" operator="lessThan">
      <formula>-105575</formula>
    </cfRule>
  </conditionalFormatting>
  <conditionalFormatting sqref="BB129 BB131 BB133 BB135">
    <cfRule type="cellIs" dxfId="10797" priority="1851" operator="lessThan">
      <formula>0</formula>
    </cfRule>
    <cfRule type="cellIs" dxfId="10796" priority="1852" operator="lessThan">
      <formula>-105575</formula>
    </cfRule>
  </conditionalFormatting>
  <conditionalFormatting sqref="BB140 BB145 BB142:BB143 BB137:BB138">
    <cfRule type="cellIs" dxfId="10795" priority="1849" operator="lessThan">
      <formula>0</formula>
    </cfRule>
    <cfRule type="cellIs" dxfId="10794" priority="1850" operator="lessThan">
      <formula>-105575</formula>
    </cfRule>
  </conditionalFormatting>
  <conditionalFormatting sqref="BB149">
    <cfRule type="cellIs" dxfId="10793" priority="1847" operator="lessThan">
      <formula>0</formula>
    </cfRule>
    <cfRule type="cellIs" dxfId="10792" priority="1848" operator="lessThan">
      <formula>-105575</formula>
    </cfRule>
  </conditionalFormatting>
  <conditionalFormatting sqref="BB129:BB138 BB140:BB149">
    <cfRule type="cellIs" dxfId="10791" priority="1845" operator="lessThan">
      <formula>0</formula>
    </cfRule>
    <cfRule type="cellIs" dxfId="10790" priority="1846" operator="lessThan">
      <formula>-105575</formula>
    </cfRule>
  </conditionalFormatting>
  <conditionalFormatting sqref="BB94:BB98 BB86:BB87 BB89:BB91 BB141:BB149 BB124:BB133 BB107:BB110 BB112:BB117 BB119:BB122 BB135:BB138 BB101:BB104 BB80:BB84">
    <cfRule type="cellIs" dxfId="10789" priority="1843" operator="lessThan">
      <formula>0</formula>
    </cfRule>
    <cfRule type="cellIs" dxfId="10788" priority="1844" operator="lessThan">
      <formula>-105575</formula>
    </cfRule>
  </conditionalFormatting>
  <conditionalFormatting sqref="BB129 BB131 BB133 BB135">
    <cfRule type="cellIs" dxfId="10787" priority="1841" operator="lessThan">
      <formula>0</formula>
    </cfRule>
    <cfRule type="cellIs" dxfId="10786" priority="1842" operator="lessThan">
      <formula>-105575</formula>
    </cfRule>
  </conditionalFormatting>
  <conditionalFormatting sqref="BB146 BB144 BB141">
    <cfRule type="cellIs" dxfId="10785" priority="1839" operator="lessThan">
      <formula>0</formula>
    </cfRule>
    <cfRule type="cellIs" dxfId="10784" priority="1840" operator="lessThan">
      <formula>-105575</formula>
    </cfRule>
  </conditionalFormatting>
  <conditionalFormatting sqref="BB146 BB144 BB141">
    <cfRule type="cellIs" dxfId="10783" priority="1837" operator="lessThan">
      <formula>0</formula>
    </cfRule>
    <cfRule type="cellIs" dxfId="10782" priority="1838" operator="lessThan">
      <formula>-105575</formula>
    </cfRule>
  </conditionalFormatting>
  <conditionalFormatting sqref="BB140 BB145 BB142:BB143 BB137:BB138">
    <cfRule type="cellIs" dxfId="10781" priority="1835" operator="lessThan">
      <formula>0</formula>
    </cfRule>
    <cfRule type="cellIs" dxfId="10780" priority="1836" operator="lessThan">
      <formula>-105575</formula>
    </cfRule>
  </conditionalFormatting>
  <conditionalFormatting sqref="BB149">
    <cfRule type="cellIs" dxfId="10779" priority="1833" operator="lessThan">
      <formula>0</formula>
    </cfRule>
    <cfRule type="cellIs" dxfId="10778" priority="1834" operator="lessThan">
      <formula>-105575</formula>
    </cfRule>
  </conditionalFormatting>
  <conditionalFormatting sqref="BB94:BB98 BB86:BB87 BB89:BB91 BB141:BB149 BB124:BB133 BB107:BB110 BB112:BB117 BB119:BB122 BB135:BB138 BB101:BB104 BB80:BB84">
    <cfRule type="cellIs" dxfId="10777" priority="1831" operator="lessThan">
      <formula>0</formula>
    </cfRule>
    <cfRule type="cellIs" dxfId="1077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0775" priority="1829" operator="lessThan">
      <formula>0</formula>
    </cfRule>
    <cfRule type="cellIs" dxfId="10774" priority="1830" operator="lessThan">
      <formula>-105575</formula>
    </cfRule>
  </conditionalFormatting>
  <conditionalFormatting sqref="BB41">
    <cfRule type="cellIs" dxfId="10773" priority="1827" operator="lessThan">
      <formula>0</formula>
    </cfRule>
    <cfRule type="cellIs" dxfId="10772" priority="1828" operator="lessThan">
      <formula>-105575</formula>
    </cfRule>
  </conditionalFormatting>
  <conditionalFormatting sqref="BB152:BB155">
    <cfRule type="cellIs" dxfId="10771" priority="1825" operator="lessThan">
      <formula>0</formula>
    </cfRule>
    <cfRule type="cellIs" dxfId="10770" priority="1826" operator="lessThan">
      <formula>-105575</formula>
    </cfRule>
  </conditionalFormatting>
  <conditionalFormatting sqref="BB152:BB155">
    <cfRule type="cellIs" dxfId="10769" priority="1823" operator="lessThan">
      <formula>0</formula>
    </cfRule>
    <cfRule type="cellIs" dxfId="10768" priority="1824" operator="lessThan">
      <formula>-105575</formula>
    </cfRule>
  </conditionalFormatting>
  <conditionalFormatting sqref="BB152:BB155">
    <cfRule type="cellIs" dxfId="10767" priority="1821" operator="lessThan">
      <formula>0</formula>
    </cfRule>
    <cfRule type="cellIs" dxfId="10766" priority="1822" operator="lessThan">
      <formula>-105575</formula>
    </cfRule>
  </conditionalFormatting>
  <conditionalFormatting sqref="BB157:BB158">
    <cfRule type="cellIs" dxfId="10765" priority="1819" operator="lessThan">
      <formula>0</formula>
    </cfRule>
    <cfRule type="cellIs" dxfId="10764" priority="1820" operator="lessThan">
      <formula>-105575</formula>
    </cfRule>
  </conditionalFormatting>
  <conditionalFormatting sqref="BB157:BB158">
    <cfRule type="cellIs" dxfId="10763" priority="1817" operator="lessThan">
      <formula>0</formula>
    </cfRule>
    <cfRule type="cellIs" dxfId="10762" priority="1818" operator="lessThan">
      <formula>-105575</formula>
    </cfRule>
  </conditionalFormatting>
  <conditionalFormatting sqref="BB157:BB158">
    <cfRule type="cellIs" dxfId="10761" priority="1815" operator="lessThan">
      <formula>0</formula>
    </cfRule>
    <cfRule type="cellIs" dxfId="10760" priority="1816" operator="lessThan">
      <formula>-105575</formula>
    </cfRule>
  </conditionalFormatting>
  <conditionalFormatting sqref="BB160:BB161">
    <cfRule type="cellIs" dxfId="10759" priority="1813" operator="lessThan">
      <formula>0</formula>
    </cfRule>
    <cfRule type="cellIs" dxfId="10758" priority="1814" operator="lessThan">
      <formula>-105575</formula>
    </cfRule>
  </conditionalFormatting>
  <conditionalFormatting sqref="BB160:BB161">
    <cfRule type="cellIs" dxfId="10757" priority="1811" operator="lessThan">
      <formula>0</formula>
    </cfRule>
    <cfRule type="cellIs" dxfId="10756" priority="1812" operator="lessThan">
      <formula>-105575</formula>
    </cfRule>
  </conditionalFormatting>
  <conditionalFormatting sqref="BB160:BB161">
    <cfRule type="cellIs" dxfId="10755" priority="1809" operator="lessThan">
      <formula>0</formula>
    </cfRule>
    <cfRule type="cellIs" dxfId="10754" priority="1810" operator="lessThan">
      <formula>-105575</formula>
    </cfRule>
  </conditionalFormatting>
  <conditionalFormatting sqref="BB164:BB167">
    <cfRule type="cellIs" dxfId="10753" priority="1807" operator="lessThan">
      <formula>0</formula>
    </cfRule>
    <cfRule type="cellIs" dxfId="10752" priority="1808" operator="lessThan">
      <formula>-105575</formula>
    </cfRule>
  </conditionalFormatting>
  <conditionalFormatting sqref="BB164:BB167">
    <cfRule type="cellIs" dxfId="10751" priority="1805" operator="lessThan">
      <formula>0</formula>
    </cfRule>
    <cfRule type="cellIs" dxfId="10750" priority="1806" operator="lessThan">
      <formula>-105575</formula>
    </cfRule>
  </conditionalFormatting>
  <conditionalFormatting sqref="BB164:BB167">
    <cfRule type="cellIs" dxfId="10749" priority="1803" operator="lessThan">
      <formula>0</formula>
    </cfRule>
    <cfRule type="cellIs" dxfId="10748" priority="1804" operator="lessThan">
      <formula>-105575</formula>
    </cfRule>
  </conditionalFormatting>
  <conditionalFormatting sqref="BB169:BB177">
    <cfRule type="cellIs" dxfId="10747" priority="1801" operator="lessThan">
      <formula>0</formula>
    </cfRule>
    <cfRule type="cellIs" dxfId="10746" priority="1802" operator="lessThan">
      <formula>-105575</formula>
    </cfRule>
  </conditionalFormatting>
  <conditionalFormatting sqref="BB169:BB177">
    <cfRule type="cellIs" dxfId="10745" priority="1799" operator="lessThan">
      <formula>0</formula>
    </cfRule>
    <cfRule type="cellIs" dxfId="10744" priority="1800" operator="lessThan">
      <formula>-105575</formula>
    </cfRule>
  </conditionalFormatting>
  <conditionalFormatting sqref="BB169:BB177">
    <cfRule type="cellIs" dxfId="10743" priority="1797" operator="lessThan">
      <formula>0</formula>
    </cfRule>
    <cfRule type="cellIs" dxfId="10742" priority="1798" operator="lessThan">
      <formula>-105575</formula>
    </cfRule>
  </conditionalFormatting>
  <conditionalFormatting sqref="BB179:BB180">
    <cfRule type="cellIs" dxfId="10741" priority="1795" operator="lessThan">
      <formula>0</formula>
    </cfRule>
    <cfRule type="cellIs" dxfId="10740" priority="1796" operator="lessThan">
      <formula>-105575</formula>
    </cfRule>
  </conditionalFormatting>
  <conditionalFormatting sqref="BB179:BB180">
    <cfRule type="cellIs" dxfId="10739" priority="1793" operator="lessThan">
      <formula>0</formula>
    </cfRule>
    <cfRule type="cellIs" dxfId="10738" priority="1794" operator="lessThan">
      <formula>-105575</formula>
    </cfRule>
  </conditionalFormatting>
  <conditionalFormatting sqref="BB179:BB180">
    <cfRule type="cellIs" dxfId="10737" priority="1791" operator="lessThan">
      <formula>0</formula>
    </cfRule>
    <cfRule type="cellIs" dxfId="10736" priority="1792" operator="lessThan">
      <formula>-105575</formula>
    </cfRule>
  </conditionalFormatting>
  <conditionalFormatting sqref="BB183:BB189">
    <cfRule type="cellIs" dxfId="10735" priority="1789" operator="lessThan">
      <formula>0</formula>
    </cfRule>
    <cfRule type="cellIs" dxfId="10734" priority="1790" operator="lessThan">
      <formula>-105575</formula>
    </cfRule>
  </conditionalFormatting>
  <conditionalFormatting sqref="BB183:BB189">
    <cfRule type="cellIs" dxfId="10733" priority="1787" operator="lessThan">
      <formula>0</formula>
    </cfRule>
    <cfRule type="cellIs" dxfId="10732" priority="1788" operator="lessThan">
      <formula>-105575</formula>
    </cfRule>
  </conditionalFormatting>
  <conditionalFormatting sqref="BB183:BB189">
    <cfRule type="cellIs" dxfId="10731" priority="1785" operator="lessThan">
      <formula>0</formula>
    </cfRule>
    <cfRule type="cellIs" dxfId="10730" priority="1786" operator="lessThan">
      <formula>-105575</formula>
    </cfRule>
  </conditionalFormatting>
  <conditionalFormatting sqref="BB191:BB192">
    <cfRule type="cellIs" dxfId="10729" priority="1783" operator="lessThan">
      <formula>0</formula>
    </cfRule>
    <cfRule type="cellIs" dxfId="10728" priority="1784" operator="lessThan">
      <formula>-105575</formula>
    </cfRule>
  </conditionalFormatting>
  <conditionalFormatting sqref="BB191:BB192">
    <cfRule type="cellIs" dxfId="10727" priority="1781" operator="lessThan">
      <formula>0</formula>
    </cfRule>
    <cfRule type="cellIs" dxfId="10726" priority="1782" operator="lessThan">
      <formula>-105575</formula>
    </cfRule>
  </conditionalFormatting>
  <conditionalFormatting sqref="BB191:BB192">
    <cfRule type="cellIs" dxfId="10725" priority="1779" operator="lessThan">
      <formula>0</formula>
    </cfRule>
    <cfRule type="cellIs" dxfId="10724" priority="1780" operator="lessThan">
      <formula>-105575</formula>
    </cfRule>
  </conditionalFormatting>
  <conditionalFormatting sqref="BB194:BB195">
    <cfRule type="cellIs" dxfId="10723" priority="1777" operator="lessThan">
      <formula>0</formula>
    </cfRule>
    <cfRule type="cellIs" dxfId="10722" priority="1778" operator="lessThan">
      <formula>-105575</formula>
    </cfRule>
  </conditionalFormatting>
  <conditionalFormatting sqref="BB194:BB195">
    <cfRule type="cellIs" dxfId="10721" priority="1775" operator="lessThan">
      <formula>0</formula>
    </cfRule>
    <cfRule type="cellIs" dxfId="10720" priority="1776" operator="lessThan">
      <formula>-105575</formula>
    </cfRule>
  </conditionalFormatting>
  <conditionalFormatting sqref="BB194:BB195">
    <cfRule type="cellIs" dxfId="10719" priority="1773" operator="lessThan">
      <formula>0</formula>
    </cfRule>
    <cfRule type="cellIs" dxfId="10718" priority="1774" operator="lessThan">
      <formula>-105575</formula>
    </cfRule>
  </conditionalFormatting>
  <conditionalFormatting sqref="BB199:BB202">
    <cfRule type="cellIs" dxfId="10717" priority="1771" operator="lessThan">
      <formula>0</formula>
    </cfRule>
    <cfRule type="cellIs" dxfId="10716" priority="1772" operator="lessThan">
      <formula>-105575</formula>
    </cfRule>
  </conditionalFormatting>
  <conditionalFormatting sqref="BB199:BB202">
    <cfRule type="cellIs" dxfId="10715" priority="1769" operator="lessThan">
      <formula>0</formula>
    </cfRule>
    <cfRule type="cellIs" dxfId="10714" priority="1770" operator="lessThan">
      <formula>-105575</formula>
    </cfRule>
  </conditionalFormatting>
  <conditionalFormatting sqref="BB199:BB202">
    <cfRule type="cellIs" dxfId="10713" priority="1767" operator="lessThan">
      <formula>0</formula>
    </cfRule>
    <cfRule type="cellIs" dxfId="10712" priority="1768" operator="lessThan">
      <formula>-105575</formula>
    </cfRule>
  </conditionalFormatting>
  <conditionalFormatting sqref="BB204:BB208">
    <cfRule type="cellIs" dxfId="10711" priority="1765" operator="lessThan">
      <formula>0</formula>
    </cfRule>
    <cfRule type="cellIs" dxfId="10710" priority="1766" operator="lessThan">
      <formula>-105575</formula>
    </cfRule>
  </conditionalFormatting>
  <conditionalFormatting sqref="BB204:BB208">
    <cfRule type="cellIs" dxfId="10709" priority="1763" operator="lessThan">
      <formula>0</formula>
    </cfRule>
    <cfRule type="cellIs" dxfId="10708" priority="1764" operator="lessThan">
      <formula>-105575</formula>
    </cfRule>
  </conditionalFormatting>
  <conditionalFormatting sqref="BB204:BB208">
    <cfRule type="cellIs" dxfId="10707" priority="1761" operator="lessThan">
      <formula>0</formula>
    </cfRule>
    <cfRule type="cellIs" dxfId="10706" priority="1762" operator="lessThan">
      <formula>-105575</formula>
    </cfRule>
  </conditionalFormatting>
  <conditionalFormatting sqref="BB210:BB211">
    <cfRule type="cellIs" dxfId="10705" priority="1759" operator="lessThan">
      <formula>0</formula>
    </cfRule>
    <cfRule type="cellIs" dxfId="10704" priority="1760" operator="lessThan">
      <formula>-105575</formula>
    </cfRule>
  </conditionalFormatting>
  <conditionalFormatting sqref="BB210:BB211">
    <cfRule type="cellIs" dxfId="10703" priority="1757" operator="lessThan">
      <formula>0</formula>
    </cfRule>
    <cfRule type="cellIs" dxfId="10702" priority="1758" operator="lessThan">
      <formula>-105575</formula>
    </cfRule>
  </conditionalFormatting>
  <conditionalFormatting sqref="BB210:BB211">
    <cfRule type="cellIs" dxfId="10701" priority="1755" operator="lessThan">
      <formula>0</formula>
    </cfRule>
    <cfRule type="cellIs" dxfId="10700" priority="1756" operator="lessThan">
      <formula>-105575</formula>
    </cfRule>
  </conditionalFormatting>
  <conditionalFormatting sqref="BB214:BB219">
    <cfRule type="cellIs" dxfId="10699" priority="1753" operator="lessThan">
      <formula>0</formula>
    </cfRule>
    <cfRule type="cellIs" dxfId="10698" priority="1754" operator="lessThan">
      <formula>-105575</formula>
    </cfRule>
  </conditionalFormatting>
  <conditionalFormatting sqref="BB214:BB219">
    <cfRule type="cellIs" dxfId="10697" priority="1751" operator="lessThan">
      <formula>0</formula>
    </cfRule>
    <cfRule type="cellIs" dxfId="10696" priority="1752" operator="lessThan">
      <formula>-105575</formula>
    </cfRule>
  </conditionalFormatting>
  <conditionalFormatting sqref="BB214:BB219">
    <cfRule type="cellIs" dxfId="10695" priority="1749" operator="lessThan">
      <formula>0</formula>
    </cfRule>
    <cfRule type="cellIs" dxfId="10694" priority="1750" operator="lessThan">
      <formula>-105575</formula>
    </cfRule>
  </conditionalFormatting>
  <conditionalFormatting sqref="BB222:BB224">
    <cfRule type="cellIs" dxfId="10693" priority="1747" operator="lessThan">
      <formula>0</formula>
    </cfRule>
    <cfRule type="cellIs" dxfId="10692" priority="1748" operator="lessThan">
      <formula>-105575</formula>
    </cfRule>
  </conditionalFormatting>
  <conditionalFormatting sqref="BB222:BB224">
    <cfRule type="cellIs" dxfId="10691" priority="1745" operator="lessThan">
      <formula>0</formula>
    </cfRule>
    <cfRule type="cellIs" dxfId="10690" priority="1746" operator="lessThan">
      <formula>-105575</formula>
    </cfRule>
  </conditionalFormatting>
  <conditionalFormatting sqref="BB222:BB224">
    <cfRule type="cellIs" dxfId="10689" priority="1743" operator="lessThan">
      <formula>0</formula>
    </cfRule>
    <cfRule type="cellIs" dxfId="10688" priority="1744" operator="lessThan">
      <formula>-105575</formula>
    </cfRule>
  </conditionalFormatting>
  <conditionalFormatting sqref="BB227:BB230">
    <cfRule type="cellIs" dxfId="10687" priority="1741" operator="lessThan">
      <formula>0</formula>
    </cfRule>
    <cfRule type="cellIs" dxfId="10686" priority="1742" operator="lessThan">
      <formula>-105575</formula>
    </cfRule>
  </conditionalFormatting>
  <conditionalFormatting sqref="BB227:BB230">
    <cfRule type="cellIs" dxfId="10685" priority="1739" operator="lessThan">
      <formula>0</formula>
    </cfRule>
    <cfRule type="cellIs" dxfId="10684" priority="1740" operator="lessThan">
      <formula>-105575</formula>
    </cfRule>
  </conditionalFormatting>
  <conditionalFormatting sqref="BB227:BB230">
    <cfRule type="cellIs" dxfId="10683" priority="1737" operator="lessThan">
      <formula>0</formula>
    </cfRule>
    <cfRule type="cellIs" dxfId="10682" priority="1738" operator="lessThan">
      <formula>-105575</formula>
    </cfRule>
  </conditionalFormatting>
  <conditionalFormatting sqref="BB246:BB249">
    <cfRule type="cellIs" dxfId="10681" priority="1735" operator="lessThan">
      <formula>0</formula>
    </cfRule>
    <cfRule type="cellIs" dxfId="10680" priority="1736" operator="lessThan">
      <formula>-105575</formula>
    </cfRule>
  </conditionalFormatting>
  <conditionalFormatting sqref="BB246:BB249">
    <cfRule type="cellIs" dxfId="10679" priority="1733" operator="lessThan">
      <formula>0</formula>
    </cfRule>
    <cfRule type="cellIs" dxfId="10678" priority="1734" operator="lessThan">
      <formula>-105575</formula>
    </cfRule>
  </conditionalFormatting>
  <conditionalFormatting sqref="BB246:BB249">
    <cfRule type="cellIs" dxfId="10677" priority="1731" operator="lessThan">
      <formula>0</formula>
    </cfRule>
    <cfRule type="cellIs" dxfId="10676" priority="1732" operator="lessThan">
      <formula>-105575</formula>
    </cfRule>
  </conditionalFormatting>
  <conditionalFormatting sqref="BB246:BB249">
    <cfRule type="cellIs" dxfId="10675" priority="1729" operator="lessThan">
      <formula>0</formula>
    </cfRule>
    <cfRule type="cellIs" dxfId="10674" priority="1730" operator="lessThan">
      <formula>-105575</formula>
    </cfRule>
  </conditionalFormatting>
  <conditionalFormatting sqref="BB246:BB249">
    <cfRule type="cellIs" dxfId="10673" priority="1727" operator="lessThan">
      <formula>0</formula>
    </cfRule>
    <cfRule type="cellIs" dxfId="10672" priority="1728" operator="lessThan">
      <formula>-105575</formula>
    </cfRule>
  </conditionalFormatting>
  <conditionalFormatting sqref="BB246:BB249">
    <cfRule type="cellIs" dxfId="10671" priority="1725" operator="lessThan">
      <formula>0</formula>
    </cfRule>
    <cfRule type="cellIs" dxfId="10670" priority="1726" operator="lessThan">
      <formula>-105575</formula>
    </cfRule>
  </conditionalFormatting>
  <conditionalFormatting sqref="BB246:BB249">
    <cfRule type="cellIs" dxfId="10669" priority="1723" operator="lessThan">
      <formula>0</formula>
    </cfRule>
    <cfRule type="cellIs" dxfId="10668" priority="1724" operator="lessThan">
      <formula>-105575</formula>
    </cfRule>
  </conditionalFormatting>
  <conditionalFormatting sqref="BB246:BB249">
    <cfRule type="cellIs" dxfId="10667" priority="1721" operator="lessThan">
      <formula>0</formula>
    </cfRule>
    <cfRule type="cellIs" dxfId="10666" priority="1722" operator="lessThan">
      <formula>-105575</formula>
    </cfRule>
  </conditionalFormatting>
  <conditionalFormatting sqref="BB246:BB249">
    <cfRule type="cellIs" dxfId="10665" priority="1719" operator="lessThan">
      <formula>0</formula>
    </cfRule>
    <cfRule type="cellIs" dxfId="10664" priority="1720" operator="lessThan">
      <formula>-105575</formula>
    </cfRule>
  </conditionalFormatting>
  <conditionalFormatting sqref="BB251:BB253">
    <cfRule type="cellIs" dxfId="10663" priority="1717" operator="lessThan">
      <formula>0</formula>
    </cfRule>
    <cfRule type="cellIs" dxfId="10662" priority="1718" operator="lessThan">
      <formula>-105575</formula>
    </cfRule>
  </conditionalFormatting>
  <conditionalFormatting sqref="BB251:BB253">
    <cfRule type="cellIs" dxfId="10661" priority="1715" operator="lessThan">
      <formula>0</formula>
    </cfRule>
    <cfRule type="cellIs" dxfId="10660" priority="1716" operator="lessThan">
      <formula>-105575</formula>
    </cfRule>
  </conditionalFormatting>
  <conditionalFormatting sqref="BB251:BB253">
    <cfRule type="cellIs" dxfId="10659" priority="1713" operator="lessThan">
      <formula>0</formula>
    </cfRule>
    <cfRule type="cellIs" dxfId="10658" priority="1714" operator="lessThan">
      <formula>-105575</formula>
    </cfRule>
  </conditionalFormatting>
  <conditionalFormatting sqref="BB251:BB253">
    <cfRule type="cellIs" dxfId="10657" priority="1711" operator="lessThan">
      <formula>0</formula>
    </cfRule>
    <cfRule type="cellIs" dxfId="10656" priority="1712" operator="lessThan">
      <formula>-105575</formula>
    </cfRule>
  </conditionalFormatting>
  <conditionalFormatting sqref="BB251:BB253">
    <cfRule type="cellIs" dxfId="10655" priority="1709" operator="lessThan">
      <formula>0</formula>
    </cfRule>
    <cfRule type="cellIs" dxfId="10654" priority="1710" operator="lessThan">
      <formula>-105575</formula>
    </cfRule>
  </conditionalFormatting>
  <conditionalFormatting sqref="BB251:BB253">
    <cfRule type="cellIs" dxfId="10653" priority="1707" operator="lessThan">
      <formula>0</formula>
    </cfRule>
    <cfRule type="cellIs" dxfId="10652" priority="1708" operator="lessThan">
      <formula>-105575</formula>
    </cfRule>
  </conditionalFormatting>
  <conditionalFormatting sqref="BB251:BB253">
    <cfRule type="cellIs" dxfId="10651" priority="1705" operator="lessThan">
      <formula>0</formula>
    </cfRule>
    <cfRule type="cellIs" dxfId="10650" priority="1706" operator="lessThan">
      <formula>-105575</formula>
    </cfRule>
  </conditionalFormatting>
  <conditionalFormatting sqref="BB251:BB253">
    <cfRule type="cellIs" dxfId="10649" priority="1703" operator="lessThan">
      <formula>0</formula>
    </cfRule>
    <cfRule type="cellIs" dxfId="10648" priority="1704" operator="lessThan">
      <formula>-105575</formula>
    </cfRule>
  </conditionalFormatting>
  <conditionalFormatting sqref="BB251:BB253">
    <cfRule type="cellIs" dxfId="10647" priority="1701" operator="lessThan">
      <formula>0</formula>
    </cfRule>
    <cfRule type="cellIs" dxfId="10646" priority="1702" operator="lessThan">
      <formula>-105575</formula>
    </cfRule>
  </conditionalFormatting>
  <conditionalFormatting sqref="BB255:BB257">
    <cfRule type="cellIs" dxfId="10645" priority="1699" operator="lessThan">
      <formula>0</formula>
    </cfRule>
    <cfRule type="cellIs" dxfId="10644" priority="1700" operator="lessThan">
      <formula>-105575</formula>
    </cfRule>
  </conditionalFormatting>
  <conditionalFormatting sqref="BB255:BB257">
    <cfRule type="cellIs" dxfId="10643" priority="1697" operator="lessThan">
      <formula>0</formula>
    </cfRule>
    <cfRule type="cellIs" dxfId="10642" priority="1698" operator="lessThan">
      <formula>-105575</formula>
    </cfRule>
  </conditionalFormatting>
  <conditionalFormatting sqref="BB255:BB257">
    <cfRule type="cellIs" dxfId="10641" priority="1695" operator="lessThan">
      <formula>0</formula>
    </cfRule>
    <cfRule type="cellIs" dxfId="10640" priority="1696" operator="lessThan">
      <formula>-105575</formula>
    </cfRule>
  </conditionalFormatting>
  <conditionalFormatting sqref="BB255:BB257">
    <cfRule type="cellIs" dxfId="10639" priority="1693" operator="lessThan">
      <formula>0</formula>
    </cfRule>
    <cfRule type="cellIs" dxfId="10638" priority="1694" operator="lessThan">
      <formula>-105575</formula>
    </cfRule>
  </conditionalFormatting>
  <conditionalFormatting sqref="BB255:BB257">
    <cfRule type="cellIs" dxfId="10637" priority="1691" operator="lessThan">
      <formula>0</formula>
    </cfRule>
    <cfRule type="cellIs" dxfId="10636" priority="1692" operator="lessThan">
      <formula>-105575</formula>
    </cfRule>
  </conditionalFormatting>
  <conditionalFormatting sqref="BB255:BB257">
    <cfRule type="cellIs" dxfId="10635" priority="1689" operator="lessThan">
      <formula>0</formula>
    </cfRule>
    <cfRule type="cellIs" dxfId="10634" priority="1690" operator="lessThan">
      <formula>-105575</formula>
    </cfRule>
  </conditionalFormatting>
  <conditionalFormatting sqref="BB255:BB257">
    <cfRule type="cellIs" dxfId="10633" priority="1687" operator="lessThan">
      <formula>0</formula>
    </cfRule>
    <cfRule type="cellIs" dxfId="10632" priority="1688" operator="lessThan">
      <formula>-105575</formula>
    </cfRule>
  </conditionalFormatting>
  <conditionalFormatting sqref="BB255:BB257">
    <cfRule type="cellIs" dxfId="10631" priority="1685" operator="lessThan">
      <formula>0</formula>
    </cfRule>
    <cfRule type="cellIs" dxfId="10630" priority="1686" operator="lessThan">
      <formula>-105575</formula>
    </cfRule>
  </conditionalFormatting>
  <conditionalFormatting sqref="BB255:BB257">
    <cfRule type="cellIs" dxfId="10629" priority="1683" operator="lessThan">
      <formula>0</formula>
    </cfRule>
    <cfRule type="cellIs" dxfId="10628" priority="1684" operator="lessThan">
      <formula>-105575</formula>
    </cfRule>
  </conditionalFormatting>
  <conditionalFormatting sqref="BB260:BB262">
    <cfRule type="cellIs" dxfId="10627" priority="1681" operator="lessThan">
      <formula>0</formula>
    </cfRule>
    <cfRule type="cellIs" dxfId="10626" priority="1682" operator="lessThan">
      <formula>-105575</formula>
    </cfRule>
  </conditionalFormatting>
  <conditionalFormatting sqref="BB260:BB262">
    <cfRule type="cellIs" dxfId="10625" priority="1679" operator="lessThan">
      <formula>0</formula>
    </cfRule>
    <cfRule type="cellIs" dxfId="10624" priority="1680" operator="lessThan">
      <formula>-105575</formula>
    </cfRule>
  </conditionalFormatting>
  <conditionalFormatting sqref="BB260:BB262">
    <cfRule type="cellIs" dxfId="10623" priority="1677" operator="lessThan">
      <formula>0</formula>
    </cfRule>
    <cfRule type="cellIs" dxfId="10622" priority="1678" operator="lessThan">
      <formula>-105575</formula>
    </cfRule>
  </conditionalFormatting>
  <conditionalFormatting sqref="BB260:BB262">
    <cfRule type="cellIs" dxfId="10621" priority="1675" operator="lessThan">
      <formula>0</formula>
    </cfRule>
    <cfRule type="cellIs" dxfId="10620" priority="1676" operator="lessThan">
      <formula>-105575</formula>
    </cfRule>
  </conditionalFormatting>
  <conditionalFormatting sqref="BB260:BB262">
    <cfRule type="cellIs" dxfId="10619" priority="1673" operator="lessThan">
      <formula>0</formula>
    </cfRule>
    <cfRule type="cellIs" dxfId="10618" priority="1674" operator="lessThan">
      <formula>-105575</formula>
    </cfRule>
  </conditionalFormatting>
  <conditionalFormatting sqref="BB260:BB262">
    <cfRule type="cellIs" dxfId="10617" priority="1671" operator="lessThan">
      <formula>0</formula>
    </cfRule>
    <cfRule type="cellIs" dxfId="10616" priority="1672" operator="lessThan">
      <formula>-105575</formula>
    </cfRule>
  </conditionalFormatting>
  <conditionalFormatting sqref="BB260:BB262">
    <cfRule type="cellIs" dxfId="10615" priority="1669" operator="lessThan">
      <formula>0</formula>
    </cfRule>
    <cfRule type="cellIs" dxfId="10614" priority="1670" operator="lessThan">
      <formula>-105575</formula>
    </cfRule>
  </conditionalFormatting>
  <conditionalFormatting sqref="BB260:BB262">
    <cfRule type="cellIs" dxfId="10613" priority="1667" operator="lessThan">
      <formula>0</formula>
    </cfRule>
    <cfRule type="cellIs" dxfId="10612" priority="1668" operator="lessThan">
      <formula>-105575</formula>
    </cfRule>
  </conditionalFormatting>
  <conditionalFormatting sqref="BB260:BB262">
    <cfRule type="cellIs" dxfId="10611" priority="1665" operator="lessThan">
      <formula>0</formula>
    </cfRule>
    <cfRule type="cellIs" dxfId="10610" priority="1666" operator="lessThan">
      <formula>-105575</formula>
    </cfRule>
  </conditionalFormatting>
  <conditionalFormatting sqref="BB264:BB267">
    <cfRule type="cellIs" dxfId="10609" priority="1663" operator="lessThan">
      <formula>0</formula>
    </cfRule>
    <cfRule type="cellIs" dxfId="10608" priority="1664" operator="lessThan">
      <formula>-105575</formula>
    </cfRule>
  </conditionalFormatting>
  <conditionalFormatting sqref="BB264:BB267">
    <cfRule type="cellIs" dxfId="10607" priority="1661" operator="lessThan">
      <formula>0</formula>
    </cfRule>
    <cfRule type="cellIs" dxfId="10606" priority="1662" operator="lessThan">
      <formula>-105575</formula>
    </cfRule>
  </conditionalFormatting>
  <conditionalFormatting sqref="BB264:BB267">
    <cfRule type="cellIs" dxfId="10605" priority="1659" operator="lessThan">
      <formula>0</formula>
    </cfRule>
    <cfRule type="cellIs" dxfId="10604" priority="1660" operator="lessThan">
      <formula>-105575</formula>
    </cfRule>
  </conditionalFormatting>
  <conditionalFormatting sqref="BB264:BB267">
    <cfRule type="cellIs" dxfId="10603" priority="1657" operator="lessThan">
      <formula>0</formula>
    </cfRule>
    <cfRule type="cellIs" dxfId="10602" priority="1658" operator="lessThan">
      <formula>-105575</formula>
    </cfRule>
  </conditionalFormatting>
  <conditionalFormatting sqref="BB264:BB267">
    <cfRule type="cellIs" dxfId="10601" priority="1655" operator="lessThan">
      <formula>0</formula>
    </cfRule>
    <cfRule type="cellIs" dxfId="10600" priority="1656" operator="lessThan">
      <formula>-105575</formula>
    </cfRule>
  </conditionalFormatting>
  <conditionalFormatting sqref="BB264:BB267">
    <cfRule type="cellIs" dxfId="10599" priority="1653" operator="lessThan">
      <formula>0</formula>
    </cfRule>
    <cfRule type="cellIs" dxfId="10598" priority="1654" operator="lessThan">
      <formula>-105575</formula>
    </cfRule>
  </conditionalFormatting>
  <conditionalFormatting sqref="BB264:BB267">
    <cfRule type="cellIs" dxfId="10597" priority="1651" operator="lessThan">
      <formula>0</formula>
    </cfRule>
    <cfRule type="cellIs" dxfId="10596" priority="1652" operator="lessThan">
      <formula>-105575</formula>
    </cfRule>
  </conditionalFormatting>
  <conditionalFormatting sqref="BB264:BB267">
    <cfRule type="cellIs" dxfId="10595" priority="1649" operator="lessThan">
      <formula>0</formula>
    </cfRule>
    <cfRule type="cellIs" dxfId="10594" priority="1650" operator="lessThan">
      <formula>-105575</formula>
    </cfRule>
  </conditionalFormatting>
  <conditionalFormatting sqref="BB264:BB267">
    <cfRule type="cellIs" dxfId="10593" priority="1647" operator="lessThan">
      <formula>0</formula>
    </cfRule>
    <cfRule type="cellIs" dxfId="10592" priority="1648" operator="lessThan">
      <formula>-105575</formula>
    </cfRule>
  </conditionalFormatting>
  <conditionalFormatting sqref="BB270:BB272">
    <cfRule type="cellIs" dxfId="10591" priority="1645" operator="lessThan">
      <formula>0</formula>
    </cfRule>
    <cfRule type="cellIs" dxfId="10590" priority="1646" operator="lessThan">
      <formula>-105575</formula>
    </cfRule>
  </conditionalFormatting>
  <conditionalFormatting sqref="BB270:BB272">
    <cfRule type="cellIs" dxfId="10589" priority="1643" operator="lessThan">
      <formula>0</formula>
    </cfRule>
    <cfRule type="cellIs" dxfId="10588" priority="1644" operator="lessThan">
      <formula>-105575</formula>
    </cfRule>
  </conditionalFormatting>
  <conditionalFormatting sqref="BB270:BB272">
    <cfRule type="cellIs" dxfId="10587" priority="1641" operator="lessThan">
      <formula>0</formula>
    </cfRule>
    <cfRule type="cellIs" dxfId="10586" priority="1642" operator="lessThan">
      <formula>-105575</formula>
    </cfRule>
  </conditionalFormatting>
  <conditionalFormatting sqref="BB270:BB272">
    <cfRule type="cellIs" dxfId="10585" priority="1639" operator="lessThan">
      <formula>0</formula>
    </cfRule>
    <cfRule type="cellIs" dxfId="10584" priority="1640" operator="lessThan">
      <formula>-105575</formula>
    </cfRule>
  </conditionalFormatting>
  <conditionalFormatting sqref="BB270:BB272">
    <cfRule type="cellIs" dxfId="10583" priority="1637" operator="lessThan">
      <formula>0</formula>
    </cfRule>
    <cfRule type="cellIs" dxfId="10582" priority="1638" operator="lessThan">
      <formula>-105575</formula>
    </cfRule>
  </conditionalFormatting>
  <conditionalFormatting sqref="BB270:BB272">
    <cfRule type="cellIs" dxfId="10581" priority="1635" operator="lessThan">
      <formula>0</formula>
    </cfRule>
    <cfRule type="cellIs" dxfId="10580" priority="1636" operator="lessThan">
      <formula>-105575</formula>
    </cfRule>
  </conditionalFormatting>
  <conditionalFormatting sqref="BB270:BB272">
    <cfRule type="cellIs" dxfId="10579" priority="1633" operator="lessThan">
      <formula>0</formula>
    </cfRule>
    <cfRule type="cellIs" dxfId="10578" priority="1634" operator="lessThan">
      <formula>-105575</formula>
    </cfRule>
  </conditionalFormatting>
  <conditionalFormatting sqref="BB270:BB272">
    <cfRule type="cellIs" dxfId="10577" priority="1631" operator="lessThan">
      <formula>0</formula>
    </cfRule>
    <cfRule type="cellIs" dxfId="10576" priority="1632" operator="lessThan">
      <formula>-105575</formula>
    </cfRule>
  </conditionalFormatting>
  <conditionalFormatting sqref="BB270:BB272">
    <cfRule type="cellIs" dxfId="10575" priority="1629" operator="lessThan">
      <formula>0</formula>
    </cfRule>
    <cfRule type="cellIs" dxfId="10574" priority="1630" operator="lessThan">
      <formula>-105575</formula>
    </cfRule>
  </conditionalFormatting>
  <conditionalFormatting sqref="BB274:BB275">
    <cfRule type="cellIs" dxfId="10573" priority="1627" operator="lessThan">
      <formula>0</formula>
    </cfRule>
    <cfRule type="cellIs" dxfId="10572" priority="1628" operator="lessThan">
      <formula>-105575</formula>
    </cfRule>
  </conditionalFormatting>
  <conditionalFormatting sqref="BB274:BB275">
    <cfRule type="cellIs" dxfId="10571" priority="1625" operator="lessThan">
      <formula>0</formula>
    </cfRule>
    <cfRule type="cellIs" dxfId="10570" priority="1626" operator="lessThan">
      <formula>-105575</formula>
    </cfRule>
  </conditionalFormatting>
  <conditionalFormatting sqref="BB274:BB275">
    <cfRule type="cellIs" dxfId="10569" priority="1623" operator="lessThan">
      <formula>0</formula>
    </cfRule>
    <cfRule type="cellIs" dxfId="10568" priority="1624" operator="lessThan">
      <formula>-105575</formula>
    </cfRule>
  </conditionalFormatting>
  <conditionalFormatting sqref="BB274:BB275">
    <cfRule type="cellIs" dxfId="10567" priority="1621" operator="lessThan">
      <formula>0</formula>
    </cfRule>
    <cfRule type="cellIs" dxfId="10566" priority="1622" operator="lessThan">
      <formula>-105575</formula>
    </cfRule>
  </conditionalFormatting>
  <conditionalFormatting sqref="BB274:BB275">
    <cfRule type="cellIs" dxfId="10565" priority="1619" operator="lessThan">
      <formula>0</formula>
    </cfRule>
    <cfRule type="cellIs" dxfId="10564" priority="1620" operator="lessThan">
      <formula>-105575</formula>
    </cfRule>
  </conditionalFormatting>
  <conditionalFormatting sqref="BB274:BB275">
    <cfRule type="cellIs" dxfId="10563" priority="1617" operator="lessThan">
      <formula>0</formula>
    </cfRule>
    <cfRule type="cellIs" dxfId="10562" priority="1618" operator="lessThan">
      <formula>-105575</formula>
    </cfRule>
  </conditionalFormatting>
  <conditionalFormatting sqref="BB274:BB275">
    <cfRule type="cellIs" dxfId="10561" priority="1615" operator="lessThan">
      <formula>0</formula>
    </cfRule>
    <cfRule type="cellIs" dxfId="10560" priority="1616" operator="lessThan">
      <formula>-105575</formula>
    </cfRule>
  </conditionalFormatting>
  <conditionalFormatting sqref="BB274:BB275">
    <cfRule type="cellIs" dxfId="10559" priority="1613" operator="lessThan">
      <formula>0</formula>
    </cfRule>
    <cfRule type="cellIs" dxfId="10558" priority="1614" operator="lessThan">
      <formula>-105575</formula>
    </cfRule>
  </conditionalFormatting>
  <conditionalFormatting sqref="BB274:BB275">
    <cfRule type="cellIs" dxfId="10557" priority="1611" operator="lessThan">
      <formula>0</formula>
    </cfRule>
    <cfRule type="cellIs" dxfId="10556" priority="1612" operator="lessThan">
      <formula>-105575</formula>
    </cfRule>
  </conditionalFormatting>
  <conditionalFormatting sqref="BB278:BB282">
    <cfRule type="cellIs" dxfId="10555" priority="1609" operator="lessThan">
      <formula>0</formula>
    </cfRule>
    <cfRule type="cellIs" dxfId="10554" priority="1610" operator="lessThan">
      <formula>-105575</formula>
    </cfRule>
  </conditionalFormatting>
  <conditionalFormatting sqref="BB278:BB282">
    <cfRule type="cellIs" dxfId="10553" priority="1607" operator="lessThan">
      <formula>0</formula>
    </cfRule>
    <cfRule type="cellIs" dxfId="10552" priority="1608" operator="lessThan">
      <formula>-105575</formula>
    </cfRule>
  </conditionalFormatting>
  <conditionalFormatting sqref="BB278:BB282">
    <cfRule type="cellIs" dxfId="10551" priority="1605" operator="lessThan">
      <formula>0</formula>
    </cfRule>
    <cfRule type="cellIs" dxfId="10550" priority="1606" operator="lessThan">
      <formula>-105575</formula>
    </cfRule>
  </conditionalFormatting>
  <conditionalFormatting sqref="BB278:BB282">
    <cfRule type="cellIs" dxfId="10549" priority="1603" operator="lessThan">
      <formula>0</formula>
    </cfRule>
    <cfRule type="cellIs" dxfId="10548" priority="1604" operator="lessThan">
      <formula>-105575</formula>
    </cfRule>
  </conditionalFormatting>
  <conditionalFormatting sqref="BB278:BB282">
    <cfRule type="cellIs" dxfId="10547" priority="1601" operator="lessThan">
      <formula>0</formula>
    </cfRule>
    <cfRule type="cellIs" dxfId="10546" priority="1602" operator="lessThan">
      <formula>-105575</formula>
    </cfRule>
  </conditionalFormatting>
  <conditionalFormatting sqref="BB278:BB282">
    <cfRule type="cellIs" dxfId="10545" priority="1599" operator="lessThan">
      <formula>0</formula>
    </cfRule>
    <cfRule type="cellIs" dxfId="10544" priority="1600" operator="lessThan">
      <formula>-105575</formula>
    </cfRule>
  </conditionalFormatting>
  <conditionalFormatting sqref="BB278:BB282">
    <cfRule type="cellIs" dxfId="10543" priority="1597" operator="lessThan">
      <formula>0</formula>
    </cfRule>
    <cfRule type="cellIs" dxfId="10542" priority="1598" operator="lessThan">
      <formula>-105575</formula>
    </cfRule>
  </conditionalFormatting>
  <conditionalFormatting sqref="BB278:BB282">
    <cfRule type="cellIs" dxfId="10541" priority="1595" operator="lessThan">
      <formula>0</formula>
    </cfRule>
    <cfRule type="cellIs" dxfId="10540" priority="1596" operator="lessThan">
      <formula>-105575</formula>
    </cfRule>
  </conditionalFormatting>
  <conditionalFormatting sqref="BB278:BB282">
    <cfRule type="cellIs" dxfId="10539" priority="1593" operator="lessThan">
      <formula>0</formula>
    </cfRule>
    <cfRule type="cellIs" dxfId="10538" priority="1594" operator="lessThan">
      <formula>-105575</formula>
    </cfRule>
  </conditionalFormatting>
  <conditionalFormatting sqref="BB285:BB288">
    <cfRule type="cellIs" dxfId="10537" priority="1591" operator="lessThan">
      <formula>0</formula>
    </cfRule>
    <cfRule type="cellIs" dxfId="10536" priority="1592" operator="lessThan">
      <formula>-105575</formula>
    </cfRule>
  </conditionalFormatting>
  <conditionalFormatting sqref="BB285:BB288">
    <cfRule type="cellIs" dxfId="10535" priority="1589" operator="lessThan">
      <formula>0</formula>
    </cfRule>
    <cfRule type="cellIs" dxfId="10534" priority="1590" operator="lessThan">
      <formula>-105575</formula>
    </cfRule>
  </conditionalFormatting>
  <conditionalFormatting sqref="BB285:BB288">
    <cfRule type="cellIs" dxfId="10533" priority="1587" operator="lessThan">
      <formula>0</formula>
    </cfRule>
    <cfRule type="cellIs" dxfId="10532" priority="1588" operator="lessThan">
      <formula>-105575</formula>
    </cfRule>
  </conditionalFormatting>
  <conditionalFormatting sqref="BB285:BB288">
    <cfRule type="cellIs" dxfId="10531" priority="1585" operator="lessThan">
      <formula>0</formula>
    </cfRule>
    <cfRule type="cellIs" dxfId="10530" priority="1586" operator="lessThan">
      <formula>-105575</formula>
    </cfRule>
  </conditionalFormatting>
  <conditionalFormatting sqref="BB285:BB288">
    <cfRule type="cellIs" dxfId="10529" priority="1583" operator="lessThan">
      <formula>0</formula>
    </cfRule>
    <cfRule type="cellIs" dxfId="10528" priority="1584" operator="lessThan">
      <formula>-105575</formula>
    </cfRule>
  </conditionalFormatting>
  <conditionalFormatting sqref="BB285:BB288">
    <cfRule type="cellIs" dxfId="10527" priority="1581" operator="lessThan">
      <formula>0</formula>
    </cfRule>
    <cfRule type="cellIs" dxfId="10526" priority="1582" operator="lessThan">
      <formula>-105575</formula>
    </cfRule>
  </conditionalFormatting>
  <conditionalFormatting sqref="BB285:BB288">
    <cfRule type="cellIs" dxfId="10525" priority="1579" operator="lessThan">
      <formula>0</formula>
    </cfRule>
    <cfRule type="cellIs" dxfId="10524" priority="1580" operator="lessThan">
      <formula>-105575</formula>
    </cfRule>
  </conditionalFormatting>
  <conditionalFormatting sqref="BB285:BB288">
    <cfRule type="cellIs" dxfId="10523" priority="1577" operator="lessThan">
      <formula>0</formula>
    </cfRule>
    <cfRule type="cellIs" dxfId="10522" priority="1578" operator="lessThan">
      <formula>-105575</formula>
    </cfRule>
  </conditionalFormatting>
  <conditionalFormatting sqref="BB285:BB288">
    <cfRule type="cellIs" dxfId="10521" priority="1575" operator="lessThan">
      <formula>0</formula>
    </cfRule>
    <cfRule type="cellIs" dxfId="10520" priority="1576" operator="lessThan">
      <formula>-105575</formula>
    </cfRule>
  </conditionalFormatting>
  <conditionalFormatting sqref="BB203 BB220:BB221 BB235:BB243 BB231:BB233 BB212:BB213 BB225:BB226">
    <cfRule type="cellIs" dxfId="10519" priority="1573" operator="lessThan">
      <formula>0</formula>
    </cfRule>
    <cfRule type="cellIs" dxfId="10518" priority="1574" operator="lessThan">
      <formula>-105575</formula>
    </cfRule>
  </conditionalFormatting>
  <conditionalFormatting sqref="BB220 BB212:BB213 BB235:BB238 BB240:BB243 BB225:BB226 BB231:BB233">
    <cfRule type="cellIs" dxfId="10517" priority="1571" operator="lessThan">
      <formula>0</formula>
    </cfRule>
    <cfRule type="cellIs" dxfId="10516" priority="1572" operator="lessThan">
      <formula>-105575</formula>
    </cfRule>
  </conditionalFormatting>
  <conditionalFormatting sqref="BB220:BB221 BB243 BB226 BB231:BB236 BB238:BB241 BB203 BB213">
    <cfRule type="cellIs" dxfId="10515" priority="1569" operator="lessThan">
      <formula>0</formula>
    </cfRule>
    <cfRule type="cellIs" dxfId="10514" priority="1570" operator="lessThan">
      <formula>-105575</formula>
    </cfRule>
  </conditionalFormatting>
  <conditionalFormatting sqref="BB235:BB243 BB231:BB233 BB220 BB212:BB213 BB225:BB226">
    <cfRule type="cellIs" dxfId="10513" priority="1567" operator="lessThan">
      <formula>0</formula>
    </cfRule>
    <cfRule type="cellIs" dxfId="10512" priority="1568" operator="lessThan">
      <formula>-105575</formula>
    </cfRule>
  </conditionalFormatting>
  <conditionalFormatting sqref="BB220:BB221 BB237:BB243 BB203 BB231:BB235 BB212:BB213 BB225:BB226">
    <cfRule type="cellIs" dxfId="10511" priority="1565" operator="lessThan">
      <formula>0</formula>
    </cfRule>
    <cfRule type="cellIs" dxfId="10510" priority="1566" operator="lessThan">
      <formula>-105575</formula>
    </cfRule>
  </conditionalFormatting>
  <conditionalFormatting sqref="BB220:BB221 BB237:BB240 BB242:BB243 BB225:BB226 BB231:BB235">
    <cfRule type="cellIs" dxfId="10509" priority="1563" operator="lessThan">
      <formula>0</formula>
    </cfRule>
    <cfRule type="cellIs" dxfId="10508" priority="1564" operator="lessThan">
      <formula>-105575</formula>
    </cfRule>
  </conditionalFormatting>
  <conditionalFormatting sqref="BB212 BB231 BB233:BB238 BB240:BB243 BB225">
    <cfRule type="cellIs" dxfId="10507" priority="1561" operator="lessThan">
      <formula>0</formula>
    </cfRule>
    <cfRule type="cellIs" dxfId="10506" priority="1562" operator="lessThan">
      <formula>-105575</formula>
    </cfRule>
  </conditionalFormatting>
  <conditionalFormatting sqref="BB237:BB243 BB231:BB235 BB220:BB221 BB225:BB226">
    <cfRule type="cellIs" dxfId="10505" priority="1559" operator="lessThan">
      <formula>0</formula>
    </cfRule>
    <cfRule type="cellIs" dxfId="10504" priority="1560" operator="lessThan">
      <formula>-105575</formula>
    </cfRule>
  </conditionalFormatting>
  <conditionalFormatting sqref="BB233:BB237 BB231 BB239:BB243">
    <cfRule type="cellIs" dxfId="10503" priority="1557" operator="lessThan">
      <formula>0</formula>
    </cfRule>
    <cfRule type="cellIs" dxfId="10502" priority="1558" operator="lessThan">
      <formula>-105575</formula>
    </cfRule>
  </conditionalFormatting>
  <conditionalFormatting sqref="BB233:BB237 BB231 BB239:BB243">
    <cfRule type="cellIs" dxfId="10501" priority="1555" operator="lessThan">
      <formula>0</formula>
    </cfRule>
    <cfRule type="cellIs" dxfId="10500" priority="1556" operator="lessThan">
      <formula>-105575</formula>
    </cfRule>
  </conditionalFormatting>
  <conditionalFormatting sqref="BB119:BB128 BB106:BB117 BB101:BB104 BB80:BB98">
    <cfRule type="cellIs" dxfId="10499" priority="1553" operator="lessThan">
      <formula>0</formula>
    </cfRule>
    <cfRule type="cellIs" dxfId="10498" priority="1554" operator="lessThan">
      <formula>-105575</formula>
    </cfRule>
  </conditionalFormatting>
  <conditionalFormatting sqref="BB130 BB132 BB134">
    <cfRule type="cellIs" dxfId="10497" priority="1551" operator="lessThan">
      <formula>0</formula>
    </cfRule>
    <cfRule type="cellIs" dxfId="10496" priority="1552" operator="lessThan">
      <formula>-105575</formula>
    </cfRule>
  </conditionalFormatting>
  <conditionalFormatting sqref="BB130 BB132 BB134">
    <cfRule type="cellIs" dxfId="10495" priority="1549" operator="lessThan">
      <formula>0</formula>
    </cfRule>
    <cfRule type="cellIs" dxfId="10494" priority="1550" operator="lessThan">
      <formula>-105575</formula>
    </cfRule>
  </conditionalFormatting>
  <conditionalFormatting sqref="BB129 BB131 BB133 BB135">
    <cfRule type="cellIs" dxfId="10493" priority="1547" operator="lessThan">
      <formula>0</formula>
    </cfRule>
    <cfRule type="cellIs" dxfId="10492" priority="1548" operator="lessThan">
      <formula>-105575</formula>
    </cfRule>
  </conditionalFormatting>
  <conditionalFormatting sqref="BB140 BB145 BB142:BB143 BB137:BB138">
    <cfRule type="cellIs" dxfId="10491" priority="1545" operator="lessThan">
      <formula>0</formula>
    </cfRule>
    <cfRule type="cellIs" dxfId="10490" priority="1546" operator="lessThan">
      <formula>-105575</formula>
    </cfRule>
  </conditionalFormatting>
  <conditionalFormatting sqref="BB149">
    <cfRule type="cellIs" dxfId="10489" priority="1543" operator="lessThan">
      <formula>0</formula>
    </cfRule>
    <cfRule type="cellIs" dxfId="10488" priority="1544" operator="lessThan">
      <formula>-105575</formula>
    </cfRule>
  </conditionalFormatting>
  <conditionalFormatting sqref="BB129:BB138 BB140:BB149">
    <cfRule type="cellIs" dxfId="10487" priority="1541" operator="lessThan">
      <formula>0</formula>
    </cfRule>
    <cfRule type="cellIs" dxfId="10486" priority="1542" operator="lessThan">
      <formula>-105575</formula>
    </cfRule>
  </conditionalFormatting>
  <conditionalFormatting sqref="BB94:BB98 BB86:BB87 BB89:BB91 BB141:BB149 BB124:BB133 BB107:BB110 BB112:BB117 BB119:BB122 BB135:BB138 BB101:BB104 BB80:BB84">
    <cfRule type="cellIs" dxfId="10485" priority="1539" operator="lessThan">
      <formula>0</formula>
    </cfRule>
    <cfRule type="cellIs" dxfId="10484" priority="1540" operator="lessThan">
      <formula>-105575</formula>
    </cfRule>
  </conditionalFormatting>
  <conditionalFormatting sqref="BB129 BB131 BB133 BB135">
    <cfRule type="cellIs" dxfId="10483" priority="1537" operator="lessThan">
      <formula>0</formula>
    </cfRule>
    <cfRule type="cellIs" dxfId="10482" priority="1538" operator="lessThan">
      <formula>-105575</formula>
    </cfRule>
  </conditionalFormatting>
  <conditionalFormatting sqref="BB146 BB144 BB141">
    <cfRule type="cellIs" dxfId="10481" priority="1535" operator="lessThan">
      <formula>0</formula>
    </cfRule>
    <cfRule type="cellIs" dxfId="10480" priority="1536" operator="lessThan">
      <formula>-105575</formula>
    </cfRule>
  </conditionalFormatting>
  <conditionalFormatting sqref="BB146 BB144 BB141">
    <cfRule type="cellIs" dxfId="10479" priority="1533" operator="lessThan">
      <formula>0</formula>
    </cfRule>
    <cfRule type="cellIs" dxfId="10478" priority="1534" operator="lessThan">
      <formula>-105575</formula>
    </cfRule>
  </conditionalFormatting>
  <conditionalFormatting sqref="BB140 BB145 BB142:BB143 BB137:BB138">
    <cfRule type="cellIs" dxfId="10477" priority="1531" operator="lessThan">
      <formula>0</formula>
    </cfRule>
    <cfRule type="cellIs" dxfId="10476" priority="1532" operator="lessThan">
      <formula>-105575</formula>
    </cfRule>
  </conditionalFormatting>
  <conditionalFormatting sqref="BB149">
    <cfRule type="cellIs" dxfId="10475" priority="1529" operator="lessThan">
      <formula>0</formula>
    </cfRule>
    <cfRule type="cellIs" dxfId="10474" priority="1530" operator="lessThan">
      <formula>-105575</formula>
    </cfRule>
  </conditionalFormatting>
  <conditionalFormatting sqref="BB94:BB98 BB86:BB87 BB89:BB91 BB141:BB149 BB124:BB133 BB107:BB110 BB112:BB117 BB119:BB122 BB135:BB138 BB101:BB104 BB80:BB84">
    <cfRule type="cellIs" dxfId="10473" priority="1527" operator="lessThan">
      <formula>0</formula>
    </cfRule>
    <cfRule type="cellIs" dxfId="1047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471" priority="1525" operator="lessThan">
      <formula>0</formula>
    </cfRule>
    <cfRule type="cellIs" dxfId="10470" priority="1526" operator="lessThan">
      <formula>-105575</formula>
    </cfRule>
  </conditionalFormatting>
  <conditionalFormatting sqref="BB41">
    <cfRule type="cellIs" dxfId="10469" priority="1523" operator="lessThan">
      <formula>0</formula>
    </cfRule>
    <cfRule type="cellIs" dxfId="10468" priority="1524" operator="lessThan">
      <formula>-105575</formula>
    </cfRule>
  </conditionalFormatting>
  <conditionalFormatting sqref="BB152:BB155">
    <cfRule type="cellIs" dxfId="10467" priority="1521" operator="lessThan">
      <formula>0</formula>
    </cfRule>
    <cfRule type="cellIs" dxfId="10466" priority="1522" operator="lessThan">
      <formula>-105575</formula>
    </cfRule>
  </conditionalFormatting>
  <conditionalFormatting sqref="BB152:BB155">
    <cfRule type="cellIs" dxfId="10465" priority="1519" operator="lessThan">
      <formula>0</formula>
    </cfRule>
    <cfRule type="cellIs" dxfId="10464" priority="1520" operator="lessThan">
      <formula>-105575</formula>
    </cfRule>
  </conditionalFormatting>
  <conditionalFormatting sqref="BB152:BB155">
    <cfRule type="cellIs" dxfId="10463" priority="1517" operator="lessThan">
      <formula>0</formula>
    </cfRule>
    <cfRule type="cellIs" dxfId="10462" priority="1518" operator="lessThan">
      <formula>-105575</formula>
    </cfRule>
  </conditionalFormatting>
  <conditionalFormatting sqref="BB157:BB158">
    <cfRule type="cellIs" dxfId="10461" priority="1515" operator="lessThan">
      <formula>0</formula>
    </cfRule>
    <cfRule type="cellIs" dxfId="10460" priority="1516" operator="lessThan">
      <formula>-105575</formula>
    </cfRule>
  </conditionalFormatting>
  <conditionalFormatting sqref="BB157:BB158">
    <cfRule type="cellIs" dxfId="10459" priority="1513" operator="lessThan">
      <formula>0</formula>
    </cfRule>
    <cfRule type="cellIs" dxfId="10458" priority="1514" operator="lessThan">
      <formula>-105575</formula>
    </cfRule>
  </conditionalFormatting>
  <conditionalFormatting sqref="BB157:BB158">
    <cfRule type="cellIs" dxfId="10457" priority="1511" operator="lessThan">
      <formula>0</formula>
    </cfRule>
    <cfRule type="cellIs" dxfId="10456" priority="1512" operator="lessThan">
      <formula>-105575</formula>
    </cfRule>
  </conditionalFormatting>
  <conditionalFormatting sqref="BB160:BB161">
    <cfRule type="cellIs" dxfId="10455" priority="1509" operator="lessThan">
      <formula>0</formula>
    </cfRule>
    <cfRule type="cellIs" dxfId="10454" priority="1510" operator="lessThan">
      <formula>-105575</formula>
    </cfRule>
  </conditionalFormatting>
  <conditionalFormatting sqref="BB160:BB161">
    <cfRule type="cellIs" dxfId="10453" priority="1507" operator="lessThan">
      <formula>0</formula>
    </cfRule>
    <cfRule type="cellIs" dxfId="10452" priority="1508" operator="lessThan">
      <formula>-105575</formula>
    </cfRule>
  </conditionalFormatting>
  <conditionalFormatting sqref="BB160:BB161">
    <cfRule type="cellIs" dxfId="10451" priority="1505" operator="lessThan">
      <formula>0</formula>
    </cfRule>
    <cfRule type="cellIs" dxfId="10450" priority="1506" operator="lessThan">
      <formula>-105575</formula>
    </cfRule>
  </conditionalFormatting>
  <conditionalFormatting sqref="BB164:BB167">
    <cfRule type="cellIs" dxfId="10449" priority="1503" operator="lessThan">
      <formula>0</formula>
    </cfRule>
    <cfRule type="cellIs" dxfId="10448" priority="1504" operator="lessThan">
      <formula>-105575</formula>
    </cfRule>
  </conditionalFormatting>
  <conditionalFormatting sqref="BB164:BB167">
    <cfRule type="cellIs" dxfId="10447" priority="1501" operator="lessThan">
      <formula>0</formula>
    </cfRule>
    <cfRule type="cellIs" dxfId="10446" priority="1502" operator="lessThan">
      <formula>-105575</formula>
    </cfRule>
  </conditionalFormatting>
  <conditionalFormatting sqref="BB164:BB167">
    <cfRule type="cellIs" dxfId="10445" priority="1499" operator="lessThan">
      <formula>0</formula>
    </cfRule>
    <cfRule type="cellIs" dxfId="10444" priority="1500" operator="lessThan">
      <formula>-105575</formula>
    </cfRule>
  </conditionalFormatting>
  <conditionalFormatting sqref="BB169:BB177">
    <cfRule type="cellIs" dxfId="10443" priority="1497" operator="lessThan">
      <formula>0</formula>
    </cfRule>
    <cfRule type="cellIs" dxfId="10442" priority="1498" operator="lessThan">
      <formula>-105575</formula>
    </cfRule>
  </conditionalFormatting>
  <conditionalFormatting sqref="BB169:BB177">
    <cfRule type="cellIs" dxfId="10441" priority="1495" operator="lessThan">
      <formula>0</formula>
    </cfRule>
    <cfRule type="cellIs" dxfId="10440" priority="1496" operator="lessThan">
      <formula>-105575</formula>
    </cfRule>
  </conditionalFormatting>
  <conditionalFormatting sqref="BB169:BB177">
    <cfRule type="cellIs" dxfId="10439" priority="1493" operator="lessThan">
      <formula>0</formula>
    </cfRule>
    <cfRule type="cellIs" dxfId="10438" priority="1494" operator="lessThan">
      <formula>-105575</formula>
    </cfRule>
  </conditionalFormatting>
  <conditionalFormatting sqref="BB179:BB180">
    <cfRule type="cellIs" dxfId="10437" priority="1491" operator="lessThan">
      <formula>0</formula>
    </cfRule>
    <cfRule type="cellIs" dxfId="10436" priority="1492" operator="lessThan">
      <formula>-105575</formula>
    </cfRule>
  </conditionalFormatting>
  <conditionalFormatting sqref="BB179:BB180">
    <cfRule type="cellIs" dxfId="10435" priority="1489" operator="lessThan">
      <formula>0</formula>
    </cfRule>
    <cfRule type="cellIs" dxfId="10434" priority="1490" operator="lessThan">
      <formula>-105575</formula>
    </cfRule>
  </conditionalFormatting>
  <conditionalFormatting sqref="BB179:BB180">
    <cfRule type="cellIs" dxfId="10433" priority="1487" operator="lessThan">
      <formula>0</formula>
    </cfRule>
    <cfRule type="cellIs" dxfId="10432" priority="1488" operator="lessThan">
      <formula>-105575</formula>
    </cfRule>
  </conditionalFormatting>
  <conditionalFormatting sqref="BB183:BB189">
    <cfRule type="cellIs" dxfId="10431" priority="1485" operator="lessThan">
      <formula>0</formula>
    </cfRule>
    <cfRule type="cellIs" dxfId="10430" priority="1486" operator="lessThan">
      <formula>-105575</formula>
    </cfRule>
  </conditionalFormatting>
  <conditionalFormatting sqref="BB183:BB189">
    <cfRule type="cellIs" dxfId="10429" priority="1483" operator="lessThan">
      <formula>0</formula>
    </cfRule>
    <cfRule type="cellIs" dxfId="10428" priority="1484" operator="lessThan">
      <formula>-105575</formula>
    </cfRule>
  </conditionalFormatting>
  <conditionalFormatting sqref="BB183:BB189">
    <cfRule type="cellIs" dxfId="10427" priority="1481" operator="lessThan">
      <formula>0</formula>
    </cfRule>
    <cfRule type="cellIs" dxfId="10426" priority="1482" operator="lessThan">
      <formula>-105575</formula>
    </cfRule>
  </conditionalFormatting>
  <conditionalFormatting sqref="BB191:BB192">
    <cfRule type="cellIs" dxfId="10425" priority="1479" operator="lessThan">
      <formula>0</formula>
    </cfRule>
    <cfRule type="cellIs" dxfId="10424" priority="1480" operator="lessThan">
      <formula>-105575</formula>
    </cfRule>
  </conditionalFormatting>
  <conditionalFormatting sqref="BB191:BB192">
    <cfRule type="cellIs" dxfId="10423" priority="1477" operator="lessThan">
      <formula>0</formula>
    </cfRule>
    <cfRule type="cellIs" dxfId="10422" priority="1478" operator="lessThan">
      <formula>-105575</formula>
    </cfRule>
  </conditionalFormatting>
  <conditionalFormatting sqref="BB191:BB192">
    <cfRule type="cellIs" dxfId="10421" priority="1475" operator="lessThan">
      <formula>0</formula>
    </cfRule>
    <cfRule type="cellIs" dxfId="10420" priority="1476" operator="lessThan">
      <formula>-105575</formula>
    </cfRule>
  </conditionalFormatting>
  <conditionalFormatting sqref="BB194:BB195">
    <cfRule type="cellIs" dxfId="10419" priority="1473" operator="lessThan">
      <formula>0</formula>
    </cfRule>
    <cfRule type="cellIs" dxfId="10418" priority="1474" operator="lessThan">
      <formula>-105575</formula>
    </cfRule>
  </conditionalFormatting>
  <conditionalFormatting sqref="BB194:BB195">
    <cfRule type="cellIs" dxfId="10417" priority="1471" operator="lessThan">
      <formula>0</formula>
    </cfRule>
    <cfRule type="cellIs" dxfId="10416" priority="1472" operator="lessThan">
      <formula>-105575</formula>
    </cfRule>
  </conditionalFormatting>
  <conditionalFormatting sqref="BB194:BB195">
    <cfRule type="cellIs" dxfId="10415" priority="1469" operator="lessThan">
      <formula>0</formula>
    </cfRule>
    <cfRule type="cellIs" dxfId="10414" priority="1470" operator="lessThan">
      <formula>-105575</formula>
    </cfRule>
  </conditionalFormatting>
  <conditionalFormatting sqref="BB199:BB202">
    <cfRule type="cellIs" dxfId="10413" priority="1467" operator="lessThan">
      <formula>0</formula>
    </cfRule>
    <cfRule type="cellIs" dxfId="10412" priority="1468" operator="lessThan">
      <formula>-105575</formula>
    </cfRule>
  </conditionalFormatting>
  <conditionalFormatting sqref="BB199:BB202">
    <cfRule type="cellIs" dxfId="10411" priority="1465" operator="lessThan">
      <formula>0</formula>
    </cfRule>
    <cfRule type="cellIs" dxfId="10410" priority="1466" operator="lessThan">
      <formula>-105575</formula>
    </cfRule>
  </conditionalFormatting>
  <conditionalFormatting sqref="BB199:BB202">
    <cfRule type="cellIs" dxfId="10409" priority="1463" operator="lessThan">
      <formula>0</formula>
    </cfRule>
    <cfRule type="cellIs" dxfId="10408" priority="1464" operator="lessThan">
      <formula>-105575</formula>
    </cfRule>
  </conditionalFormatting>
  <conditionalFormatting sqref="BB204:BB208">
    <cfRule type="cellIs" dxfId="10407" priority="1461" operator="lessThan">
      <formula>0</formula>
    </cfRule>
    <cfRule type="cellIs" dxfId="10406" priority="1462" operator="lessThan">
      <formula>-105575</formula>
    </cfRule>
  </conditionalFormatting>
  <conditionalFormatting sqref="BB204:BB208">
    <cfRule type="cellIs" dxfId="10405" priority="1459" operator="lessThan">
      <formula>0</formula>
    </cfRule>
    <cfRule type="cellIs" dxfId="10404" priority="1460" operator="lessThan">
      <formula>-105575</formula>
    </cfRule>
  </conditionalFormatting>
  <conditionalFormatting sqref="BB204:BB208">
    <cfRule type="cellIs" dxfId="10403" priority="1457" operator="lessThan">
      <formula>0</formula>
    </cfRule>
    <cfRule type="cellIs" dxfId="10402" priority="1458" operator="lessThan">
      <formula>-105575</formula>
    </cfRule>
  </conditionalFormatting>
  <conditionalFormatting sqref="BB210:BB211">
    <cfRule type="cellIs" dxfId="10401" priority="1455" operator="lessThan">
      <formula>0</formula>
    </cfRule>
    <cfRule type="cellIs" dxfId="10400" priority="1456" operator="lessThan">
      <formula>-105575</formula>
    </cfRule>
  </conditionalFormatting>
  <conditionalFormatting sqref="BB210:BB211">
    <cfRule type="cellIs" dxfId="10399" priority="1453" operator="lessThan">
      <formula>0</formula>
    </cfRule>
    <cfRule type="cellIs" dxfId="10398" priority="1454" operator="lessThan">
      <formula>-105575</formula>
    </cfRule>
  </conditionalFormatting>
  <conditionalFormatting sqref="BB210:BB211">
    <cfRule type="cellIs" dxfId="10397" priority="1451" operator="lessThan">
      <formula>0</formula>
    </cfRule>
    <cfRule type="cellIs" dxfId="10396" priority="1452" operator="lessThan">
      <formula>-105575</formula>
    </cfRule>
  </conditionalFormatting>
  <conditionalFormatting sqref="BB214:BB219">
    <cfRule type="cellIs" dxfId="10395" priority="1449" operator="lessThan">
      <formula>0</formula>
    </cfRule>
    <cfRule type="cellIs" dxfId="10394" priority="1450" operator="lessThan">
      <formula>-105575</formula>
    </cfRule>
  </conditionalFormatting>
  <conditionalFormatting sqref="BB214:BB219">
    <cfRule type="cellIs" dxfId="10393" priority="1447" operator="lessThan">
      <formula>0</formula>
    </cfRule>
    <cfRule type="cellIs" dxfId="10392" priority="1448" operator="lessThan">
      <formula>-105575</formula>
    </cfRule>
  </conditionalFormatting>
  <conditionalFormatting sqref="BB214:BB219">
    <cfRule type="cellIs" dxfId="10391" priority="1445" operator="lessThan">
      <formula>0</formula>
    </cfRule>
    <cfRule type="cellIs" dxfId="10390" priority="1446" operator="lessThan">
      <formula>-105575</formula>
    </cfRule>
  </conditionalFormatting>
  <conditionalFormatting sqref="BB222:BB224">
    <cfRule type="cellIs" dxfId="10389" priority="1443" operator="lessThan">
      <formula>0</formula>
    </cfRule>
    <cfRule type="cellIs" dxfId="10388" priority="1444" operator="lessThan">
      <formula>-105575</formula>
    </cfRule>
  </conditionalFormatting>
  <conditionalFormatting sqref="BB222:BB224">
    <cfRule type="cellIs" dxfId="10387" priority="1441" operator="lessThan">
      <formula>0</formula>
    </cfRule>
    <cfRule type="cellIs" dxfId="10386" priority="1442" operator="lessThan">
      <formula>-105575</formula>
    </cfRule>
  </conditionalFormatting>
  <conditionalFormatting sqref="BB222:BB224">
    <cfRule type="cellIs" dxfId="10385" priority="1439" operator="lessThan">
      <formula>0</formula>
    </cfRule>
    <cfRule type="cellIs" dxfId="10384" priority="1440" operator="lessThan">
      <formula>-105575</formula>
    </cfRule>
  </conditionalFormatting>
  <conditionalFormatting sqref="BB227:BB230">
    <cfRule type="cellIs" dxfId="10383" priority="1437" operator="lessThan">
      <formula>0</formula>
    </cfRule>
    <cfRule type="cellIs" dxfId="10382" priority="1438" operator="lessThan">
      <formula>-105575</formula>
    </cfRule>
  </conditionalFormatting>
  <conditionalFormatting sqref="BB227:BB230">
    <cfRule type="cellIs" dxfId="10381" priority="1435" operator="lessThan">
      <formula>0</formula>
    </cfRule>
    <cfRule type="cellIs" dxfId="10380" priority="1436" operator="lessThan">
      <formula>-105575</formula>
    </cfRule>
  </conditionalFormatting>
  <conditionalFormatting sqref="BB227:BB230">
    <cfRule type="cellIs" dxfId="10379" priority="1433" operator="lessThan">
      <formula>0</formula>
    </cfRule>
    <cfRule type="cellIs" dxfId="10378" priority="1434" operator="lessThan">
      <formula>-105575</formula>
    </cfRule>
  </conditionalFormatting>
  <conditionalFormatting sqref="BB203 BB220:BB221 BB235:BB243 BB231:BB233 BB212:BB213 BB225:BB226">
    <cfRule type="cellIs" dxfId="10377" priority="1431" operator="lessThan">
      <formula>0</formula>
    </cfRule>
    <cfRule type="cellIs" dxfId="10376" priority="1432" operator="lessThan">
      <formula>-105575</formula>
    </cfRule>
  </conditionalFormatting>
  <conditionalFormatting sqref="BB220 BB212:BB213 BB235:BB238 BB240:BB243 BB225:BB226 BB231:BB233">
    <cfRule type="cellIs" dxfId="10375" priority="1429" operator="lessThan">
      <formula>0</formula>
    </cfRule>
    <cfRule type="cellIs" dxfId="10374" priority="1430" operator="lessThan">
      <formula>-105575</formula>
    </cfRule>
  </conditionalFormatting>
  <conditionalFormatting sqref="BB220:BB221 BB243 BB226 BB231:BB236 BB238:BB241 BB203 BB213">
    <cfRule type="cellIs" dxfId="10373" priority="1427" operator="lessThan">
      <formula>0</formula>
    </cfRule>
    <cfRule type="cellIs" dxfId="10372" priority="1428" operator="lessThan">
      <formula>-105575</formula>
    </cfRule>
  </conditionalFormatting>
  <conditionalFormatting sqref="BB235:BB243 BB231:BB233 BB220 BB212:BB213 BB225:BB226">
    <cfRule type="cellIs" dxfId="10371" priority="1425" operator="lessThan">
      <formula>0</formula>
    </cfRule>
    <cfRule type="cellIs" dxfId="10370" priority="1426" operator="lessThan">
      <formula>-105575</formula>
    </cfRule>
  </conditionalFormatting>
  <conditionalFormatting sqref="BB220:BB221 BB237:BB243 BB203 BB231:BB235 BB212:BB213 BB225:BB226">
    <cfRule type="cellIs" dxfId="10369" priority="1423" operator="lessThan">
      <formula>0</formula>
    </cfRule>
    <cfRule type="cellIs" dxfId="10368" priority="1424" operator="lessThan">
      <formula>-105575</formula>
    </cfRule>
  </conditionalFormatting>
  <conditionalFormatting sqref="BB220:BB221 BB237:BB240 BB242:BB243 BB225:BB226 BB231:BB235">
    <cfRule type="cellIs" dxfId="10367" priority="1421" operator="lessThan">
      <formula>0</formula>
    </cfRule>
    <cfRule type="cellIs" dxfId="10366" priority="1422" operator="lessThan">
      <formula>-105575</formula>
    </cfRule>
  </conditionalFormatting>
  <conditionalFormatting sqref="BB212 BB231 BB233:BB238 BB240:BB243 BB225">
    <cfRule type="cellIs" dxfId="10365" priority="1419" operator="lessThan">
      <formula>0</formula>
    </cfRule>
    <cfRule type="cellIs" dxfId="10364" priority="1420" operator="lessThan">
      <formula>-105575</formula>
    </cfRule>
  </conditionalFormatting>
  <conditionalFormatting sqref="BB237:BB243 BB231:BB235 BB220:BB221 BB225:BB226">
    <cfRule type="cellIs" dxfId="10363" priority="1417" operator="lessThan">
      <formula>0</formula>
    </cfRule>
    <cfRule type="cellIs" dxfId="10362" priority="1418" operator="lessThan">
      <formula>-105575</formula>
    </cfRule>
  </conditionalFormatting>
  <conditionalFormatting sqref="BB233:BB237 BB231 BB239:BB243">
    <cfRule type="cellIs" dxfId="10361" priority="1415" operator="lessThan">
      <formula>0</formula>
    </cfRule>
    <cfRule type="cellIs" dxfId="10360" priority="1416" operator="lessThan">
      <formula>-105575</formula>
    </cfRule>
  </conditionalFormatting>
  <conditionalFormatting sqref="BB233:BB237 BB231 BB239:BB243">
    <cfRule type="cellIs" dxfId="10359" priority="1413" operator="lessThan">
      <formula>0</formula>
    </cfRule>
    <cfRule type="cellIs" dxfId="10358" priority="1414" operator="lessThan">
      <formula>-105575</formula>
    </cfRule>
  </conditionalFormatting>
  <conditionalFormatting sqref="BB119:BB128 BB106:BB117 BB101:BB104 BB80:BB98">
    <cfRule type="cellIs" dxfId="10357" priority="1411" operator="lessThan">
      <formula>0</formula>
    </cfRule>
    <cfRule type="cellIs" dxfId="10356" priority="1412" operator="lessThan">
      <formula>-105575</formula>
    </cfRule>
  </conditionalFormatting>
  <conditionalFormatting sqref="BB130 BB132 BB134">
    <cfRule type="cellIs" dxfId="10355" priority="1409" operator="lessThan">
      <formula>0</formula>
    </cfRule>
    <cfRule type="cellIs" dxfId="10354" priority="1410" operator="lessThan">
      <formula>-105575</formula>
    </cfRule>
  </conditionalFormatting>
  <conditionalFormatting sqref="BB130 BB132 BB134">
    <cfRule type="cellIs" dxfId="10353" priority="1407" operator="lessThan">
      <formula>0</formula>
    </cfRule>
    <cfRule type="cellIs" dxfId="10352" priority="1408" operator="lessThan">
      <formula>-105575</formula>
    </cfRule>
  </conditionalFormatting>
  <conditionalFormatting sqref="BB129 BB131 BB133 BB135">
    <cfRule type="cellIs" dxfId="10351" priority="1405" operator="lessThan">
      <formula>0</formula>
    </cfRule>
    <cfRule type="cellIs" dxfId="10350" priority="1406" operator="lessThan">
      <formula>-105575</formula>
    </cfRule>
  </conditionalFormatting>
  <conditionalFormatting sqref="BB140 BB145 BB142:BB143 BB137:BB138">
    <cfRule type="cellIs" dxfId="10349" priority="1403" operator="lessThan">
      <formula>0</formula>
    </cfRule>
    <cfRule type="cellIs" dxfId="10348" priority="1404" operator="lessThan">
      <formula>-105575</formula>
    </cfRule>
  </conditionalFormatting>
  <conditionalFormatting sqref="BB149">
    <cfRule type="cellIs" dxfId="10347" priority="1401" operator="lessThan">
      <formula>0</formula>
    </cfRule>
    <cfRule type="cellIs" dxfId="10346" priority="1402" operator="lessThan">
      <formula>-105575</formula>
    </cfRule>
  </conditionalFormatting>
  <conditionalFormatting sqref="BB129:BB138 BB140:BB149">
    <cfRule type="cellIs" dxfId="10345" priority="1399" operator="lessThan">
      <formula>0</formula>
    </cfRule>
    <cfRule type="cellIs" dxfId="10344" priority="1400" operator="lessThan">
      <formula>-105575</formula>
    </cfRule>
  </conditionalFormatting>
  <conditionalFormatting sqref="BB94:BB98 BB86:BB87 BB89:BB91 BB141:BB149 BB124:BB133 BB107:BB110 BB112:BB117 BB119:BB122 BB135:BB138 BB101:BB104 BB80:BB84">
    <cfRule type="cellIs" dxfId="10343" priority="1397" operator="lessThan">
      <formula>0</formula>
    </cfRule>
    <cfRule type="cellIs" dxfId="10342" priority="1398" operator="lessThan">
      <formula>-105575</formula>
    </cfRule>
  </conditionalFormatting>
  <conditionalFormatting sqref="BB129 BB131 BB133 BB135">
    <cfRule type="cellIs" dxfId="10341" priority="1395" operator="lessThan">
      <formula>0</formula>
    </cfRule>
    <cfRule type="cellIs" dxfId="10340" priority="1396" operator="lessThan">
      <formula>-105575</formula>
    </cfRule>
  </conditionalFormatting>
  <conditionalFormatting sqref="BB146 BB144 BB141">
    <cfRule type="cellIs" dxfId="10339" priority="1393" operator="lessThan">
      <formula>0</formula>
    </cfRule>
    <cfRule type="cellIs" dxfId="10338" priority="1394" operator="lessThan">
      <formula>-105575</formula>
    </cfRule>
  </conditionalFormatting>
  <conditionalFormatting sqref="BB146 BB144 BB141">
    <cfRule type="cellIs" dxfId="10337" priority="1391" operator="lessThan">
      <formula>0</formula>
    </cfRule>
    <cfRule type="cellIs" dxfId="10336" priority="1392" operator="lessThan">
      <formula>-105575</formula>
    </cfRule>
  </conditionalFormatting>
  <conditionalFormatting sqref="BB140 BB145 BB142:BB143 BB137:BB138">
    <cfRule type="cellIs" dxfId="10335" priority="1389" operator="lessThan">
      <formula>0</formula>
    </cfRule>
    <cfRule type="cellIs" dxfId="10334" priority="1390" operator="lessThan">
      <formula>-105575</formula>
    </cfRule>
  </conditionalFormatting>
  <conditionalFormatting sqref="BB149">
    <cfRule type="cellIs" dxfId="10333" priority="1387" operator="lessThan">
      <formula>0</formula>
    </cfRule>
    <cfRule type="cellIs" dxfId="10332" priority="1388" operator="lessThan">
      <formula>-105575</formula>
    </cfRule>
  </conditionalFormatting>
  <conditionalFormatting sqref="BB94:BB98 BB86:BB87 BB89:BB91 BB141:BB149 BB124:BB133 BB107:BB110 BB112:BB117 BB119:BB122 BB135:BB138 BB101:BB104 BB80:BB84">
    <cfRule type="cellIs" dxfId="10331" priority="1385" operator="lessThan">
      <formula>0</formula>
    </cfRule>
    <cfRule type="cellIs" dxfId="1033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0329" priority="1383" operator="lessThan">
      <formula>0</formula>
    </cfRule>
    <cfRule type="cellIs" dxfId="10328" priority="1384" operator="lessThan">
      <formula>-105575</formula>
    </cfRule>
  </conditionalFormatting>
  <conditionalFormatting sqref="BB41">
    <cfRule type="cellIs" dxfId="10327" priority="1381" operator="lessThan">
      <formula>0</formula>
    </cfRule>
    <cfRule type="cellIs" dxfId="10326" priority="1382" operator="lessThan">
      <formula>-105575</formula>
    </cfRule>
  </conditionalFormatting>
  <conditionalFormatting sqref="BB152:BB155">
    <cfRule type="cellIs" dxfId="10325" priority="1379" operator="lessThan">
      <formula>0</formula>
    </cfRule>
    <cfRule type="cellIs" dxfId="10324" priority="1380" operator="lessThan">
      <formula>-105575</formula>
    </cfRule>
  </conditionalFormatting>
  <conditionalFormatting sqref="BB152:BB155">
    <cfRule type="cellIs" dxfId="10323" priority="1377" operator="lessThan">
      <formula>0</formula>
    </cfRule>
    <cfRule type="cellIs" dxfId="10322" priority="1378" operator="lessThan">
      <formula>-105575</formula>
    </cfRule>
  </conditionalFormatting>
  <conditionalFormatting sqref="BB152:BB155">
    <cfRule type="cellIs" dxfId="10321" priority="1375" operator="lessThan">
      <formula>0</formula>
    </cfRule>
    <cfRule type="cellIs" dxfId="10320" priority="1376" operator="lessThan">
      <formula>-105575</formula>
    </cfRule>
  </conditionalFormatting>
  <conditionalFormatting sqref="BB157:BB158">
    <cfRule type="cellIs" dxfId="10319" priority="1373" operator="lessThan">
      <formula>0</formula>
    </cfRule>
    <cfRule type="cellIs" dxfId="10318" priority="1374" operator="lessThan">
      <formula>-105575</formula>
    </cfRule>
  </conditionalFormatting>
  <conditionalFormatting sqref="BB157:BB158">
    <cfRule type="cellIs" dxfId="10317" priority="1371" operator="lessThan">
      <formula>0</formula>
    </cfRule>
    <cfRule type="cellIs" dxfId="10316" priority="1372" operator="lessThan">
      <formula>-105575</formula>
    </cfRule>
  </conditionalFormatting>
  <conditionalFormatting sqref="BB157:BB158">
    <cfRule type="cellIs" dxfId="10315" priority="1369" operator="lessThan">
      <formula>0</formula>
    </cfRule>
    <cfRule type="cellIs" dxfId="10314" priority="1370" operator="lessThan">
      <formula>-105575</formula>
    </cfRule>
  </conditionalFormatting>
  <conditionalFormatting sqref="BB160:BB161">
    <cfRule type="cellIs" dxfId="10313" priority="1367" operator="lessThan">
      <formula>0</formula>
    </cfRule>
    <cfRule type="cellIs" dxfId="10312" priority="1368" operator="lessThan">
      <formula>-105575</formula>
    </cfRule>
  </conditionalFormatting>
  <conditionalFormatting sqref="BB160:BB161">
    <cfRule type="cellIs" dxfId="10311" priority="1365" operator="lessThan">
      <formula>0</formula>
    </cfRule>
    <cfRule type="cellIs" dxfId="10310" priority="1366" operator="lessThan">
      <formula>-105575</formula>
    </cfRule>
  </conditionalFormatting>
  <conditionalFormatting sqref="BB160:BB161">
    <cfRule type="cellIs" dxfId="10309" priority="1363" operator="lessThan">
      <formula>0</formula>
    </cfRule>
    <cfRule type="cellIs" dxfId="10308" priority="1364" operator="lessThan">
      <formula>-105575</formula>
    </cfRule>
  </conditionalFormatting>
  <conditionalFormatting sqref="BB164:BB167">
    <cfRule type="cellIs" dxfId="10307" priority="1361" operator="lessThan">
      <formula>0</formula>
    </cfRule>
    <cfRule type="cellIs" dxfId="10306" priority="1362" operator="lessThan">
      <formula>-105575</formula>
    </cfRule>
  </conditionalFormatting>
  <conditionalFormatting sqref="BB164:BB167">
    <cfRule type="cellIs" dxfId="10305" priority="1359" operator="lessThan">
      <formula>0</formula>
    </cfRule>
    <cfRule type="cellIs" dxfId="10304" priority="1360" operator="lessThan">
      <formula>-105575</formula>
    </cfRule>
  </conditionalFormatting>
  <conditionalFormatting sqref="BB164:BB167">
    <cfRule type="cellIs" dxfId="10303" priority="1357" operator="lessThan">
      <formula>0</formula>
    </cfRule>
    <cfRule type="cellIs" dxfId="10302" priority="1358" operator="lessThan">
      <formula>-105575</formula>
    </cfRule>
  </conditionalFormatting>
  <conditionalFormatting sqref="BB169:BB177">
    <cfRule type="cellIs" dxfId="10301" priority="1355" operator="lessThan">
      <formula>0</formula>
    </cfRule>
    <cfRule type="cellIs" dxfId="10300" priority="1356" operator="lessThan">
      <formula>-105575</formula>
    </cfRule>
  </conditionalFormatting>
  <conditionalFormatting sqref="BB169:BB177">
    <cfRule type="cellIs" dxfId="10299" priority="1353" operator="lessThan">
      <formula>0</formula>
    </cfRule>
    <cfRule type="cellIs" dxfId="10298" priority="1354" operator="lessThan">
      <formula>-105575</formula>
    </cfRule>
  </conditionalFormatting>
  <conditionalFormatting sqref="BB169:BB177">
    <cfRule type="cellIs" dxfId="10297" priority="1351" operator="lessThan">
      <formula>0</formula>
    </cfRule>
    <cfRule type="cellIs" dxfId="10296" priority="1352" operator="lessThan">
      <formula>-105575</formula>
    </cfRule>
  </conditionalFormatting>
  <conditionalFormatting sqref="BB179:BB180">
    <cfRule type="cellIs" dxfId="10295" priority="1349" operator="lessThan">
      <formula>0</formula>
    </cfRule>
    <cfRule type="cellIs" dxfId="10294" priority="1350" operator="lessThan">
      <formula>-105575</formula>
    </cfRule>
  </conditionalFormatting>
  <conditionalFormatting sqref="BB179:BB180">
    <cfRule type="cellIs" dxfId="10293" priority="1347" operator="lessThan">
      <formula>0</formula>
    </cfRule>
    <cfRule type="cellIs" dxfId="10292" priority="1348" operator="lessThan">
      <formula>-105575</formula>
    </cfRule>
  </conditionalFormatting>
  <conditionalFormatting sqref="BB179:BB180">
    <cfRule type="cellIs" dxfId="10291" priority="1345" operator="lessThan">
      <formula>0</formula>
    </cfRule>
    <cfRule type="cellIs" dxfId="10290" priority="1346" operator="lessThan">
      <formula>-105575</formula>
    </cfRule>
  </conditionalFormatting>
  <conditionalFormatting sqref="BB183:BB189">
    <cfRule type="cellIs" dxfId="10289" priority="1343" operator="lessThan">
      <formula>0</formula>
    </cfRule>
    <cfRule type="cellIs" dxfId="10288" priority="1344" operator="lessThan">
      <formula>-105575</formula>
    </cfRule>
  </conditionalFormatting>
  <conditionalFormatting sqref="BB183:BB189">
    <cfRule type="cellIs" dxfId="10287" priority="1341" operator="lessThan">
      <formula>0</formula>
    </cfRule>
    <cfRule type="cellIs" dxfId="10286" priority="1342" operator="lessThan">
      <formula>-105575</formula>
    </cfRule>
  </conditionalFormatting>
  <conditionalFormatting sqref="BB183:BB189">
    <cfRule type="cellIs" dxfId="10285" priority="1339" operator="lessThan">
      <formula>0</formula>
    </cfRule>
    <cfRule type="cellIs" dxfId="10284" priority="1340" operator="lessThan">
      <formula>-105575</formula>
    </cfRule>
  </conditionalFormatting>
  <conditionalFormatting sqref="BB191:BB192">
    <cfRule type="cellIs" dxfId="10283" priority="1337" operator="lessThan">
      <formula>0</formula>
    </cfRule>
    <cfRule type="cellIs" dxfId="10282" priority="1338" operator="lessThan">
      <formula>-105575</formula>
    </cfRule>
  </conditionalFormatting>
  <conditionalFormatting sqref="BB191:BB192">
    <cfRule type="cellIs" dxfId="10281" priority="1335" operator="lessThan">
      <formula>0</formula>
    </cfRule>
    <cfRule type="cellIs" dxfId="10280" priority="1336" operator="lessThan">
      <formula>-105575</formula>
    </cfRule>
  </conditionalFormatting>
  <conditionalFormatting sqref="BB191:BB192">
    <cfRule type="cellIs" dxfId="10279" priority="1333" operator="lessThan">
      <formula>0</formula>
    </cfRule>
    <cfRule type="cellIs" dxfId="10278" priority="1334" operator="lessThan">
      <formula>-105575</formula>
    </cfRule>
  </conditionalFormatting>
  <conditionalFormatting sqref="BB194:BB195">
    <cfRule type="cellIs" dxfId="10277" priority="1331" operator="lessThan">
      <formula>0</formula>
    </cfRule>
    <cfRule type="cellIs" dxfId="10276" priority="1332" operator="lessThan">
      <formula>-105575</formula>
    </cfRule>
  </conditionalFormatting>
  <conditionalFormatting sqref="BB194:BB195">
    <cfRule type="cellIs" dxfId="10275" priority="1329" operator="lessThan">
      <formula>0</formula>
    </cfRule>
    <cfRule type="cellIs" dxfId="10274" priority="1330" operator="lessThan">
      <formula>-105575</formula>
    </cfRule>
  </conditionalFormatting>
  <conditionalFormatting sqref="BB194:BB195">
    <cfRule type="cellIs" dxfId="10273" priority="1327" operator="lessThan">
      <formula>0</formula>
    </cfRule>
    <cfRule type="cellIs" dxfId="10272" priority="1328" operator="lessThan">
      <formula>-105575</formula>
    </cfRule>
  </conditionalFormatting>
  <conditionalFormatting sqref="BB199:BB202">
    <cfRule type="cellIs" dxfId="10271" priority="1325" operator="lessThan">
      <formula>0</formula>
    </cfRule>
    <cfRule type="cellIs" dxfId="10270" priority="1326" operator="lessThan">
      <formula>-105575</formula>
    </cfRule>
  </conditionalFormatting>
  <conditionalFormatting sqref="BB199:BB202">
    <cfRule type="cellIs" dxfId="10269" priority="1323" operator="lessThan">
      <formula>0</formula>
    </cfRule>
    <cfRule type="cellIs" dxfId="10268" priority="1324" operator="lessThan">
      <formula>-105575</formula>
    </cfRule>
  </conditionalFormatting>
  <conditionalFormatting sqref="BB199:BB202">
    <cfRule type="cellIs" dxfId="10267" priority="1321" operator="lessThan">
      <formula>0</formula>
    </cfRule>
    <cfRule type="cellIs" dxfId="10266" priority="1322" operator="lessThan">
      <formula>-105575</formula>
    </cfRule>
  </conditionalFormatting>
  <conditionalFormatting sqref="BB204:BB208">
    <cfRule type="cellIs" dxfId="10265" priority="1319" operator="lessThan">
      <formula>0</formula>
    </cfRule>
    <cfRule type="cellIs" dxfId="10264" priority="1320" operator="lessThan">
      <formula>-105575</formula>
    </cfRule>
  </conditionalFormatting>
  <conditionalFormatting sqref="BB204:BB208">
    <cfRule type="cellIs" dxfId="10263" priority="1317" operator="lessThan">
      <formula>0</formula>
    </cfRule>
    <cfRule type="cellIs" dxfId="10262" priority="1318" operator="lessThan">
      <formula>-105575</formula>
    </cfRule>
  </conditionalFormatting>
  <conditionalFormatting sqref="BB204:BB208">
    <cfRule type="cellIs" dxfId="10261" priority="1315" operator="lessThan">
      <formula>0</formula>
    </cfRule>
    <cfRule type="cellIs" dxfId="10260" priority="1316" operator="lessThan">
      <formula>-105575</formula>
    </cfRule>
  </conditionalFormatting>
  <conditionalFormatting sqref="BB210:BB211">
    <cfRule type="cellIs" dxfId="10259" priority="1313" operator="lessThan">
      <formula>0</formula>
    </cfRule>
    <cfRule type="cellIs" dxfId="10258" priority="1314" operator="lessThan">
      <formula>-105575</formula>
    </cfRule>
  </conditionalFormatting>
  <conditionalFormatting sqref="BB210:BB211">
    <cfRule type="cellIs" dxfId="10257" priority="1311" operator="lessThan">
      <formula>0</formula>
    </cfRule>
    <cfRule type="cellIs" dxfId="10256" priority="1312" operator="lessThan">
      <formula>-105575</formula>
    </cfRule>
  </conditionalFormatting>
  <conditionalFormatting sqref="BB210:BB211">
    <cfRule type="cellIs" dxfId="10255" priority="1309" operator="lessThan">
      <formula>0</formula>
    </cfRule>
    <cfRule type="cellIs" dxfId="10254" priority="1310" operator="lessThan">
      <formula>-105575</formula>
    </cfRule>
  </conditionalFormatting>
  <conditionalFormatting sqref="BB214:BB219">
    <cfRule type="cellIs" dxfId="10253" priority="1307" operator="lessThan">
      <formula>0</formula>
    </cfRule>
    <cfRule type="cellIs" dxfId="10252" priority="1308" operator="lessThan">
      <formula>-105575</formula>
    </cfRule>
  </conditionalFormatting>
  <conditionalFormatting sqref="BB214:BB219">
    <cfRule type="cellIs" dxfId="10251" priority="1305" operator="lessThan">
      <formula>0</formula>
    </cfRule>
    <cfRule type="cellIs" dxfId="10250" priority="1306" operator="lessThan">
      <formula>-105575</formula>
    </cfRule>
  </conditionalFormatting>
  <conditionalFormatting sqref="BB214:BB219">
    <cfRule type="cellIs" dxfId="10249" priority="1303" operator="lessThan">
      <formula>0</formula>
    </cfRule>
    <cfRule type="cellIs" dxfId="10248" priority="1304" operator="lessThan">
      <formula>-105575</formula>
    </cfRule>
  </conditionalFormatting>
  <conditionalFormatting sqref="BB222:BB224">
    <cfRule type="cellIs" dxfId="10247" priority="1301" operator="lessThan">
      <formula>0</formula>
    </cfRule>
    <cfRule type="cellIs" dxfId="10246" priority="1302" operator="lessThan">
      <formula>-105575</formula>
    </cfRule>
  </conditionalFormatting>
  <conditionalFormatting sqref="BB222:BB224">
    <cfRule type="cellIs" dxfId="10245" priority="1299" operator="lessThan">
      <formula>0</formula>
    </cfRule>
    <cfRule type="cellIs" dxfId="10244" priority="1300" operator="lessThan">
      <formula>-105575</formula>
    </cfRule>
  </conditionalFormatting>
  <conditionalFormatting sqref="BB222:BB224">
    <cfRule type="cellIs" dxfId="10243" priority="1297" operator="lessThan">
      <formula>0</formula>
    </cfRule>
    <cfRule type="cellIs" dxfId="10242" priority="1298" operator="lessThan">
      <formula>-105575</formula>
    </cfRule>
  </conditionalFormatting>
  <conditionalFormatting sqref="BB227:BB230">
    <cfRule type="cellIs" dxfId="10241" priority="1295" operator="lessThan">
      <formula>0</formula>
    </cfRule>
    <cfRule type="cellIs" dxfId="10240" priority="1296" operator="lessThan">
      <formula>-105575</formula>
    </cfRule>
  </conditionalFormatting>
  <conditionalFormatting sqref="BB227:BB230">
    <cfRule type="cellIs" dxfId="10239" priority="1293" operator="lessThan">
      <formula>0</formula>
    </cfRule>
    <cfRule type="cellIs" dxfId="10238" priority="1294" operator="lessThan">
      <formula>-105575</formula>
    </cfRule>
  </conditionalFormatting>
  <conditionalFormatting sqref="BB227:BB230">
    <cfRule type="cellIs" dxfId="10237" priority="1291" operator="lessThan">
      <formula>0</formula>
    </cfRule>
    <cfRule type="cellIs" dxfId="10236" priority="1292" operator="lessThan">
      <formula>-105575</formula>
    </cfRule>
  </conditionalFormatting>
  <conditionalFormatting sqref="BB246:BB249">
    <cfRule type="cellIs" dxfId="10235" priority="1289" operator="lessThan">
      <formula>0</formula>
    </cfRule>
    <cfRule type="cellIs" dxfId="10234" priority="1290" operator="lessThan">
      <formula>-105575</formula>
    </cfRule>
  </conditionalFormatting>
  <conditionalFormatting sqref="BB246:BB249">
    <cfRule type="cellIs" dxfId="10233" priority="1287" operator="lessThan">
      <formula>0</formula>
    </cfRule>
    <cfRule type="cellIs" dxfId="10232" priority="1288" operator="lessThan">
      <formula>-105575</formula>
    </cfRule>
  </conditionalFormatting>
  <conditionalFormatting sqref="BB246:BB249">
    <cfRule type="cellIs" dxfId="10231" priority="1285" operator="lessThan">
      <formula>0</formula>
    </cfRule>
    <cfRule type="cellIs" dxfId="10230" priority="1286" operator="lessThan">
      <formula>-105575</formula>
    </cfRule>
  </conditionalFormatting>
  <conditionalFormatting sqref="BB246:BB249">
    <cfRule type="cellIs" dxfId="10229" priority="1283" operator="lessThan">
      <formula>0</formula>
    </cfRule>
    <cfRule type="cellIs" dxfId="10228" priority="1284" operator="lessThan">
      <formula>-105575</formula>
    </cfRule>
  </conditionalFormatting>
  <conditionalFormatting sqref="BB246:BB249">
    <cfRule type="cellIs" dxfId="10227" priority="1281" operator="lessThan">
      <formula>0</formula>
    </cfRule>
    <cfRule type="cellIs" dxfId="10226" priority="1282" operator="lessThan">
      <formula>-105575</formula>
    </cfRule>
  </conditionalFormatting>
  <conditionalFormatting sqref="BB246:BB249">
    <cfRule type="cellIs" dxfId="10225" priority="1279" operator="lessThan">
      <formula>0</formula>
    </cfRule>
    <cfRule type="cellIs" dxfId="10224" priority="1280" operator="lessThan">
      <formula>-105575</formula>
    </cfRule>
  </conditionalFormatting>
  <conditionalFormatting sqref="BB246:BB249">
    <cfRule type="cellIs" dxfId="10223" priority="1277" operator="lessThan">
      <formula>0</formula>
    </cfRule>
    <cfRule type="cellIs" dxfId="10222" priority="1278" operator="lessThan">
      <formula>-105575</formula>
    </cfRule>
  </conditionalFormatting>
  <conditionalFormatting sqref="BB246:BB249">
    <cfRule type="cellIs" dxfId="10221" priority="1275" operator="lessThan">
      <formula>0</formula>
    </cfRule>
    <cfRule type="cellIs" dxfId="10220" priority="1276" operator="lessThan">
      <formula>-105575</formula>
    </cfRule>
  </conditionalFormatting>
  <conditionalFormatting sqref="BB246:BB249">
    <cfRule type="cellIs" dxfId="10219" priority="1273" operator="lessThan">
      <formula>0</formula>
    </cfRule>
    <cfRule type="cellIs" dxfId="10218" priority="1274" operator="lessThan">
      <formula>-105575</formula>
    </cfRule>
  </conditionalFormatting>
  <conditionalFormatting sqref="BB251:BB253">
    <cfRule type="cellIs" dxfId="10217" priority="1271" operator="lessThan">
      <formula>0</formula>
    </cfRule>
    <cfRule type="cellIs" dxfId="10216" priority="1272" operator="lessThan">
      <formula>-105575</formula>
    </cfRule>
  </conditionalFormatting>
  <conditionalFormatting sqref="BB251:BB253">
    <cfRule type="cellIs" dxfId="10215" priority="1269" operator="lessThan">
      <formula>0</formula>
    </cfRule>
    <cfRule type="cellIs" dxfId="10214" priority="1270" operator="lessThan">
      <formula>-105575</formula>
    </cfRule>
  </conditionalFormatting>
  <conditionalFormatting sqref="BB251:BB253">
    <cfRule type="cellIs" dxfId="10213" priority="1267" operator="lessThan">
      <formula>0</formula>
    </cfRule>
    <cfRule type="cellIs" dxfId="10212" priority="1268" operator="lessThan">
      <formula>-105575</formula>
    </cfRule>
  </conditionalFormatting>
  <conditionalFormatting sqref="BB251:BB253">
    <cfRule type="cellIs" dxfId="10211" priority="1265" operator="lessThan">
      <formula>0</formula>
    </cfRule>
    <cfRule type="cellIs" dxfId="10210" priority="1266" operator="lessThan">
      <formula>-105575</formula>
    </cfRule>
  </conditionalFormatting>
  <conditionalFormatting sqref="BB251:BB253">
    <cfRule type="cellIs" dxfId="10209" priority="1263" operator="lessThan">
      <formula>0</formula>
    </cfRule>
    <cfRule type="cellIs" dxfId="10208" priority="1264" operator="lessThan">
      <formula>-105575</formula>
    </cfRule>
  </conditionalFormatting>
  <conditionalFormatting sqref="BB251:BB253">
    <cfRule type="cellIs" dxfId="10207" priority="1261" operator="lessThan">
      <formula>0</formula>
    </cfRule>
    <cfRule type="cellIs" dxfId="10206" priority="1262" operator="lessThan">
      <formula>-105575</formula>
    </cfRule>
  </conditionalFormatting>
  <conditionalFormatting sqref="BB251:BB253">
    <cfRule type="cellIs" dxfId="10205" priority="1259" operator="lessThan">
      <formula>0</formula>
    </cfRule>
    <cfRule type="cellIs" dxfId="10204" priority="1260" operator="lessThan">
      <formula>-105575</formula>
    </cfRule>
  </conditionalFormatting>
  <conditionalFormatting sqref="BB251:BB253">
    <cfRule type="cellIs" dxfId="10203" priority="1257" operator="lessThan">
      <formula>0</formula>
    </cfRule>
    <cfRule type="cellIs" dxfId="10202" priority="1258" operator="lessThan">
      <formula>-105575</formula>
    </cfRule>
  </conditionalFormatting>
  <conditionalFormatting sqref="BB251:BB253">
    <cfRule type="cellIs" dxfId="10201" priority="1255" operator="lessThan">
      <formula>0</formula>
    </cfRule>
    <cfRule type="cellIs" dxfId="10200" priority="1256" operator="lessThan">
      <formula>-105575</formula>
    </cfRule>
  </conditionalFormatting>
  <conditionalFormatting sqref="BB255:BB257">
    <cfRule type="cellIs" dxfId="10199" priority="1253" operator="lessThan">
      <formula>0</formula>
    </cfRule>
    <cfRule type="cellIs" dxfId="10198" priority="1254" operator="lessThan">
      <formula>-105575</formula>
    </cfRule>
  </conditionalFormatting>
  <conditionalFormatting sqref="BB255:BB257">
    <cfRule type="cellIs" dxfId="10197" priority="1251" operator="lessThan">
      <formula>0</formula>
    </cfRule>
    <cfRule type="cellIs" dxfId="10196" priority="1252" operator="lessThan">
      <formula>-105575</formula>
    </cfRule>
  </conditionalFormatting>
  <conditionalFormatting sqref="BB255:BB257">
    <cfRule type="cellIs" dxfId="10195" priority="1249" operator="lessThan">
      <formula>0</formula>
    </cfRule>
    <cfRule type="cellIs" dxfId="10194" priority="1250" operator="lessThan">
      <formula>-105575</formula>
    </cfRule>
  </conditionalFormatting>
  <conditionalFormatting sqref="BB255:BB257">
    <cfRule type="cellIs" dxfId="10193" priority="1247" operator="lessThan">
      <formula>0</formula>
    </cfRule>
    <cfRule type="cellIs" dxfId="10192" priority="1248" operator="lessThan">
      <formula>-105575</formula>
    </cfRule>
  </conditionalFormatting>
  <conditionalFormatting sqref="BB255:BB257">
    <cfRule type="cellIs" dxfId="10191" priority="1245" operator="lessThan">
      <formula>0</formula>
    </cfRule>
    <cfRule type="cellIs" dxfId="10190" priority="1246" operator="lessThan">
      <formula>-105575</formula>
    </cfRule>
  </conditionalFormatting>
  <conditionalFormatting sqref="BB255:BB257">
    <cfRule type="cellIs" dxfId="10189" priority="1243" operator="lessThan">
      <formula>0</formula>
    </cfRule>
    <cfRule type="cellIs" dxfId="10188" priority="1244" operator="lessThan">
      <formula>-105575</formula>
    </cfRule>
  </conditionalFormatting>
  <conditionalFormatting sqref="BB255:BB257">
    <cfRule type="cellIs" dxfId="10187" priority="1241" operator="lessThan">
      <formula>0</formula>
    </cfRule>
    <cfRule type="cellIs" dxfId="10186" priority="1242" operator="lessThan">
      <formula>-105575</formula>
    </cfRule>
  </conditionalFormatting>
  <conditionalFormatting sqref="BB255:BB257">
    <cfRule type="cellIs" dxfId="10185" priority="1239" operator="lessThan">
      <formula>0</formula>
    </cfRule>
    <cfRule type="cellIs" dxfId="10184" priority="1240" operator="lessThan">
      <formula>-105575</formula>
    </cfRule>
  </conditionalFormatting>
  <conditionalFormatting sqref="BB255:BB257">
    <cfRule type="cellIs" dxfId="10183" priority="1237" operator="lessThan">
      <formula>0</formula>
    </cfRule>
    <cfRule type="cellIs" dxfId="10182" priority="1238" operator="lessThan">
      <formula>-105575</formula>
    </cfRule>
  </conditionalFormatting>
  <conditionalFormatting sqref="BB260:BB262">
    <cfRule type="cellIs" dxfId="10181" priority="1235" operator="lessThan">
      <formula>0</formula>
    </cfRule>
    <cfRule type="cellIs" dxfId="10180" priority="1236" operator="lessThan">
      <formula>-105575</formula>
    </cfRule>
  </conditionalFormatting>
  <conditionalFormatting sqref="BB260:BB262">
    <cfRule type="cellIs" dxfId="10179" priority="1233" operator="lessThan">
      <formula>0</formula>
    </cfRule>
    <cfRule type="cellIs" dxfId="10178" priority="1234" operator="lessThan">
      <formula>-105575</formula>
    </cfRule>
  </conditionalFormatting>
  <conditionalFormatting sqref="BB260:BB262">
    <cfRule type="cellIs" dxfId="10177" priority="1231" operator="lessThan">
      <formula>0</formula>
    </cfRule>
    <cfRule type="cellIs" dxfId="10176" priority="1232" operator="lessThan">
      <formula>-105575</formula>
    </cfRule>
  </conditionalFormatting>
  <conditionalFormatting sqref="BB260:BB262">
    <cfRule type="cellIs" dxfId="10175" priority="1229" operator="lessThan">
      <formula>0</formula>
    </cfRule>
    <cfRule type="cellIs" dxfId="10174" priority="1230" operator="lessThan">
      <formula>-105575</formula>
    </cfRule>
  </conditionalFormatting>
  <conditionalFormatting sqref="BB260:BB262">
    <cfRule type="cellIs" dxfId="10173" priority="1227" operator="lessThan">
      <formula>0</formula>
    </cfRule>
    <cfRule type="cellIs" dxfId="10172" priority="1228" operator="lessThan">
      <formula>-105575</formula>
    </cfRule>
  </conditionalFormatting>
  <conditionalFormatting sqref="BB260:BB262">
    <cfRule type="cellIs" dxfId="10171" priority="1225" operator="lessThan">
      <formula>0</formula>
    </cfRule>
    <cfRule type="cellIs" dxfId="10170" priority="1226" operator="lessThan">
      <formula>-105575</formula>
    </cfRule>
  </conditionalFormatting>
  <conditionalFormatting sqref="BB260:BB262">
    <cfRule type="cellIs" dxfId="10169" priority="1223" operator="lessThan">
      <formula>0</formula>
    </cfRule>
    <cfRule type="cellIs" dxfId="10168" priority="1224" operator="lessThan">
      <formula>-105575</formula>
    </cfRule>
  </conditionalFormatting>
  <conditionalFormatting sqref="BB260:BB262">
    <cfRule type="cellIs" dxfId="10167" priority="1221" operator="lessThan">
      <formula>0</formula>
    </cfRule>
    <cfRule type="cellIs" dxfId="10166" priority="1222" operator="lessThan">
      <formula>-105575</formula>
    </cfRule>
  </conditionalFormatting>
  <conditionalFormatting sqref="BB260:BB262">
    <cfRule type="cellIs" dxfId="10165" priority="1219" operator="lessThan">
      <formula>0</formula>
    </cfRule>
    <cfRule type="cellIs" dxfId="10164" priority="1220" operator="lessThan">
      <formula>-105575</formula>
    </cfRule>
  </conditionalFormatting>
  <conditionalFormatting sqref="BB264:BB267">
    <cfRule type="cellIs" dxfId="10163" priority="1217" operator="lessThan">
      <formula>0</formula>
    </cfRule>
    <cfRule type="cellIs" dxfId="10162" priority="1218" operator="lessThan">
      <formula>-105575</formula>
    </cfRule>
  </conditionalFormatting>
  <conditionalFormatting sqref="BB264:BB267">
    <cfRule type="cellIs" dxfId="10161" priority="1215" operator="lessThan">
      <formula>0</formula>
    </cfRule>
    <cfRule type="cellIs" dxfId="10160" priority="1216" operator="lessThan">
      <formula>-105575</formula>
    </cfRule>
  </conditionalFormatting>
  <conditionalFormatting sqref="BB264:BB267">
    <cfRule type="cellIs" dxfId="10159" priority="1213" operator="lessThan">
      <formula>0</formula>
    </cfRule>
    <cfRule type="cellIs" dxfId="10158" priority="1214" operator="lessThan">
      <formula>-105575</formula>
    </cfRule>
  </conditionalFormatting>
  <conditionalFormatting sqref="BB264:BB267">
    <cfRule type="cellIs" dxfId="10157" priority="1211" operator="lessThan">
      <formula>0</formula>
    </cfRule>
    <cfRule type="cellIs" dxfId="10156" priority="1212" operator="lessThan">
      <formula>-105575</formula>
    </cfRule>
  </conditionalFormatting>
  <conditionalFormatting sqref="BB264:BB267">
    <cfRule type="cellIs" dxfId="10155" priority="1209" operator="lessThan">
      <formula>0</formula>
    </cfRule>
    <cfRule type="cellIs" dxfId="10154" priority="1210" operator="lessThan">
      <formula>-105575</formula>
    </cfRule>
  </conditionalFormatting>
  <conditionalFormatting sqref="BB264:BB267">
    <cfRule type="cellIs" dxfId="10153" priority="1207" operator="lessThan">
      <formula>0</formula>
    </cfRule>
    <cfRule type="cellIs" dxfId="10152" priority="1208" operator="lessThan">
      <formula>-105575</formula>
    </cfRule>
  </conditionalFormatting>
  <conditionalFormatting sqref="BB264:BB267">
    <cfRule type="cellIs" dxfId="10151" priority="1205" operator="lessThan">
      <formula>0</formula>
    </cfRule>
    <cfRule type="cellIs" dxfId="10150" priority="1206" operator="lessThan">
      <formula>-105575</formula>
    </cfRule>
  </conditionalFormatting>
  <conditionalFormatting sqref="BB264:BB267">
    <cfRule type="cellIs" dxfId="10149" priority="1203" operator="lessThan">
      <formula>0</formula>
    </cfRule>
    <cfRule type="cellIs" dxfId="10148" priority="1204" operator="lessThan">
      <formula>-105575</formula>
    </cfRule>
  </conditionalFormatting>
  <conditionalFormatting sqref="BB264:BB267">
    <cfRule type="cellIs" dxfId="10147" priority="1201" operator="lessThan">
      <formula>0</formula>
    </cfRule>
    <cfRule type="cellIs" dxfId="10146" priority="1202" operator="lessThan">
      <formula>-105575</formula>
    </cfRule>
  </conditionalFormatting>
  <conditionalFormatting sqref="BB270:BB272">
    <cfRule type="cellIs" dxfId="10145" priority="1199" operator="lessThan">
      <formula>0</formula>
    </cfRule>
    <cfRule type="cellIs" dxfId="10144" priority="1200" operator="lessThan">
      <formula>-105575</formula>
    </cfRule>
  </conditionalFormatting>
  <conditionalFormatting sqref="BB270:BB272">
    <cfRule type="cellIs" dxfId="10143" priority="1197" operator="lessThan">
      <formula>0</formula>
    </cfRule>
    <cfRule type="cellIs" dxfId="10142" priority="1198" operator="lessThan">
      <formula>-105575</formula>
    </cfRule>
  </conditionalFormatting>
  <conditionalFormatting sqref="BB270:BB272">
    <cfRule type="cellIs" dxfId="10141" priority="1195" operator="lessThan">
      <formula>0</formula>
    </cfRule>
    <cfRule type="cellIs" dxfId="10140" priority="1196" operator="lessThan">
      <formula>-105575</formula>
    </cfRule>
  </conditionalFormatting>
  <conditionalFormatting sqref="BB270:BB272">
    <cfRule type="cellIs" dxfId="10139" priority="1193" operator="lessThan">
      <formula>0</formula>
    </cfRule>
    <cfRule type="cellIs" dxfId="10138" priority="1194" operator="lessThan">
      <formula>-105575</formula>
    </cfRule>
  </conditionalFormatting>
  <conditionalFormatting sqref="BB270:BB272">
    <cfRule type="cellIs" dxfId="10137" priority="1191" operator="lessThan">
      <formula>0</formula>
    </cfRule>
    <cfRule type="cellIs" dxfId="10136" priority="1192" operator="lessThan">
      <formula>-105575</formula>
    </cfRule>
  </conditionalFormatting>
  <conditionalFormatting sqref="BB270:BB272">
    <cfRule type="cellIs" dxfId="10135" priority="1189" operator="lessThan">
      <formula>0</formula>
    </cfRule>
    <cfRule type="cellIs" dxfId="10134" priority="1190" operator="lessThan">
      <formula>-105575</formula>
    </cfRule>
  </conditionalFormatting>
  <conditionalFormatting sqref="BB270:BB272">
    <cfRule type="cellIs" dxfId="10133" priority="1187" operator="lessThan">
      <formula>0</formula>
    </cfRule>
    <cfRule type="cellIs" dxfId="10132" priority="1188" operator="lessThan">
      <formula>-105575</formula>
    </cfRule>
  </conditionalFormatting>
  <conditionalFormatting sqref="BB270:BB272">
    <cfRule type="cellIs" dxfId="10131" priority="1185" operator="lessThan">
      <formula>0</formula>
    </cfRule>
    <cfRule type="cellIs" dxfId="10130" priority="1186" operator="lessThan">
      <formula>-105575</formula>
    </cfRule>
  </conditionalFormatting>
  <conditionalFormatting sqref="BB270:BB272">
    <cfRule type="cellIs" dxfId="10129" priority="1183" operator="lessThan">
      <formula>0</formula>
    </cfRule>
    <cfRule type="cellIs" dxfId="10128" priority="1184" operator="lessThan">
      <formula>-105575</formula>
    </cfRule>
  </conditionalFormatting>
  <conditionalFormatting sqref="BB274:BB275">
    <cfRule type="cellIs" dxfId="10127" priority="1181" operator="lessThan">
      <formula>0</formula>
    </cfRule>
    <cfRule type="cellIs" dxfId="10126" priority="1182" operator="lessThan">
      <formula>-105575</formula>
    </cfRule>
  </conditionalFormatting>
  <conditionalFormatting sqref="BB274:BB275">
    <cfRule type="cellIs" dxfId="10125" priority="1179" operator="lessThan">
      <formula>0</formula>
    </cfRule>
    <cfRule type="cellIs" dxfId="10124" priority="1180" operator="lessThan">
      <formula>-105575</formula>
    </cfRule>
  </conditionalFormatting>
  <conditionalFormatting sqref="BB274:BB275">
    <cfRule type="cellIs" dxfId="10123" priority="1177" operator="lessThan">
      <formula>0</formula>
    </cfRule>
    <cfRule type="cellIs" dxfId="10122" priority="1178" operator="lessThan">
      <formula>-105575</formula>
    </cfRule>
  </conditionalFormatting>
  <conditionalFormatting sqref="BB274:BB275">
    <cfRule type="cellIs" dxfId="10121" priority="1175" operator="lessThan">
      <formula>0</formula>
    </cfRule>
    <cfRule type="cellIs" dxfId="10120" priority="1176" operator="lessThan">
      <formula>-105575</formula>
    </cfRule>
  </conditionalFormatting>
  <conditionalFormatting sqref="BB274:BB275">
    <cfRule type="cellIs" dxfId="10119" priority="1173" operator="lessThan">
      <formula>0</formula>
    </cfRule>
    <cfRule type="cellIs" dxfId="10118" priority="1174" operator="lessThan">
      <formula>-105575</formula>
    </cfRule>
  </conditionalFormatting>
  <conditionalFormatting sqref="BB274:BB275">
    <cfRule type="cellIs" dxfId="10117" priority="1171" operator="lessThan">
      <formula>0</formula>
    </cfRule>
    <cfRule type="cellIs" dxfId="10116" priority="1172" operator="lessThan">
      <formula>-105575</formula>
    </cfRule>
  </conditionalFormatting>
  <conditionalFormatting sqref="BB274:BB275">
    <cfRule type="cellIs" dxfId="10115" priority="1169" operator="lessThan">
      <formula>0</formula>
    </cfRule>
    <cfRule type="cellIs" dxfId="10114" priority="1170" operator="lessThan">
      <formula>-105575</formula>
    </cfRule>
  </conditionalFormatting>
  <conditionalFormatting sqref="BB274:BB275">
    <cfRule type="cellIs" dxfId="10113" priority="1167" operator="lessThan">
      <formula>0</formula>
    </cfRule>
    <cfRule type="cellIs" dxfId="10112" priority="1168" operator="lessThan">
      <formula>-105575</formula>
    </cfRule>
  </conditionalFormatting>
  <conditionalFormatting sqref="BB274:BB275">
    <cfRule type="cellIs" dxfId="10111" priority="1165" operator="lessThan">
      <formula>0</formula>
    </cfRule>
    <cfRule type="cellIs" dxfId="10110" priority="1166" operator="lessThan">
      <formula>-105575</formula>
    </cfRule>
  </conditionalFormatting>
  <conditionalFormatting sqref="BB278:BB282">
    <cfRule type="cellIs" dxfId="10109" priority="1163" operator="lessThan">
      <formula>0</formula>
    </cfRule>
    <cfRule type="cellIs" dxfId="10108" priority="1164" operator="lessThan">
      <formula>-105575</formula>
    </cfRule>
  </conditionalFormatting>
  <conditionalFormatting sqref="BB278:BB282">
    <cfRule type="cellIs" dxfId="10107" priority="1161" operator="lessThan">
      <formula>0</formula>
    </cfRule>
    <cfRule type="cellIs" dxfId="10106" priority="1162" operator="lessThan">
      <formula>-105575</formula>
    </cfRule>
  </conditionalFormatting>
  <conditionalFormatting sqref="BB278:BB282">
    <cfRule type="cellIs" dxfId="10105" priority="1159" operator="lessThan">
      <formula>0</formula>
    </cfRule>
    <cfRule type="cellIs" dxfId="10104" priority="1160" operator="lessThan">
      <formula>-105575</formula>
    </cfRule>
  </conditionalFormatting>
  <conditionalFormatting sqref="BB278:BB282">
    <cfRule type="cellIs" dxfId="10103" priority="1157" operator="lessThan">
      <formula>0</formula>
    </cfRule>
    <cfRule type="cellIs" dxfId="10102" priority="1158" operator="lessThan">
      <formula>-105575</formula>
    </cfRule>
  </conditionalFormatting>
  <conditionalFormatting sqref="BB278:BB282">
    <cfRule type="cellIs" dxfId="10101" priority="1155" operator="lessThan">
      <formula>0</formula>
    </cfRule>
    <cfRule type="cellIs" dxfId="10100" priority="1156" operator="lessThan">
      <formula>-105575</formula>
    </cfRule>
  </conditionalFormatting>
  <conditionalFormatting sqref="BB278:BB282">
    <cfRule type="cellIs" dxfId="10099" priority="1153" operator="lessThan">
      <formula>0</formula>
    </cfRule>
    <cfRule type="cellIs" dxfId="10098" priority="1154" operator="lessThan">
      <formula>-105575</formula>
    </cfRule>
  </conditionalFormatting>
  <conditionalFormatting sqref="BB278:BB282">
    <cfRule type="cellIs" dxfId="10097" priority="1151" operator="lessThan">
      <formula>0</formula>
    </cfRule>
    <cfRule type="cellIs" dxfId="10096" priority="1152" operator="lessThan">
      <formula>-105575</formula>
    </cfRule>
  </conditionalFormatting>
  <conditionalFormatting sqref="BB278:BB282">
    <cfRule type="cellIs" dxfId="10095" priority="1149" operator="lessThan">
      <formula>0</formula>
    </cfRule>
    <cfRule type="cellIs" dxfId="10094" priority="1150" operator="lessThan">
      <formula>-105575</formula>
    </cfRule>
  </conditionalFormatting>
  <conditionalFormatting sqref="BB278:BB282">
    <cfRule type="cellIs" dxfId="10093" priority="1147" operator="lessThan">
      <formula>0</formula>
    </cfRule>
    <cfRule type="cellIs" dxfId="10092" priority="1148" operator="lessThan">
      <formula>-105575</formula>
    </cfRule>
  </conditionalFormatting>
  <conditionalFormatting sqref="BB285:BB288">
    <cfRule type="cellIs" dxfId="10091" priority="1145" operator="lessThan">
      <formula>0</formula>
    </cfRule>
    <cfRule type="cellIs" dxfId="10090" priority="1146" operator="lessThan">
      <formula>-105575</formula>
    </cfRule>
  </conditionalFormatting>
  <conditionalFormatting sqref="BB285:BB288">
    <cfRule type="cellIs" dxfId="10089" priority="1143" operator="lessThan">
      <formula>0</formula>
    </cfRule>
    <cfRule type="cellIs" dxfId="10088" priority="1144" operator="lessThan">
      <formula>-105575</formula>
    </cfRule>
  </conditionalFormatting>
  <conditionalFormatting sqref="BB285:BB288">
    <cfRule type="cellIs" dxfId="10087" priority="1141" operator="lessThan">
      <formula>0</formula>
    </cfRule>
    <cfRule type="cellIs" dxfId="10086" priority="1142" operator="lessThan">
      <formula>-105575</formula>
    </cfRule>
  </conditionalFormatting>
  <conditionalFormatting sqref="BB285:BB288">
    <cfRule type="cellIs" dxfId="10085" priority="1139" operator="lessThan">
      <formula>0</formula>
    </cfRule>
    <cfRule type="cellIs" dxfId="10084" priority="1140" operator="lessThan">
      <formula>-105575</formula>
    </cfRule>
  </conditionalFormatting>
  <conditionalFormatting sqref="BB285:BB288">
    <cfRule type="cellIs" dxfId="10083" priority="1137" operator="lessThan">
      <formula>0</formula>
    </cfRule>
    <cfRule type="cellIs" dxfId="10082" priority="1138" operator="lessThan">
      <formula>-105575</formula>
    </cfRule>
  </conditionalFormatting>
  <conditionalFormatting sqref="BB285:BB288">
    <cfRule type="cellIs" dxfId="10081" priority="1135" operator="lessThan">
      <formula>0</formula>
    </cfRule>
    <cfRule type="cellIs" dxfId="10080" priority="1136" operator="lessThan">
      <formula>-105575</formula>
    </cfRule>
  </conditionalFormatting>
  <conditionalFormatting sqref="BB285:BB288">
    <cfRule type="cellIs" dxfId="10079" priority="1133" operator="lessThan">
      <formula>0</formula>
    </cfRule>
    <cfRule type="cellIs" dxfId="10078" priority="1134" operator="lessThan">
      <formula>-105575</formula>
    </cfRule>
  </conditionalFormatting>
  <conditionalFormatting sqref="BB285:BB288">
    <cfRule type="cellIs" dxfId="10077" priority="1131" operator="lessThan">
      <formula>0</formula>
    </cfRule>
    <cfRule type="cellIs" dxfId="10076" priority="1132" operator="lessThan">
      <formula>-105575</formula>
    </cfRule>
  </conditionalFormatting>
  <conditionalFormatting sqref="BB285:BB288">
    <cfRule type="cellIs" dxfId="10075" priority="1129" operator="lessThan">
      <formula>0</formula>
    </cfRule>
    <cfRule type="cellIs" dxfId="10074" priority="1130" operator="lessThan">
      <formula>-105575</formula>
    </cfRule>
  </conditionalFormatting>
  <conditionalFormatting sqref="BB203 BB220:BB221 BB235:BB243 BB231:BB233 BB212:BB213 BB225:BB226">
    <cfRule type="cellIs" dxfId="10073" priority="1127" operator="lessThan">
      <formula>0</formula>
    </cfRule>
    <cfRule type="cellIs" dxfId="10072" priority="1128" operator="lessThan">
      <formula>-105575</formula>
    </cfRule>
  </conditionalFormatting>
  <conditionalFormatting sqref="BB220 BB212:BB213 BB235:BB238 BB240:BB243 BB225:BB226 BB231:BB233">
    <cfRule type="cellIs" dxfId="10071" priority="1125" operator="lessThan">
      <formula>0</formula>
    </cfRule>
    <cfRule type="cellIs" dxfId="10070" priority="1126" operator="lessThan">
      <formula>-105575</formula>
    </cfRule>
  </conditionalFormatting>
  <conditionalFormatting sqref="BB220:BB221 BB243 BB226 BB231:BB236 BB238:BB241 BB203 BB213">
    <cfRule type="cellIs" dxfId="10069" priority="1123" operator="lessThan">
      <formula>0</formula>
    </cfRule>
    <cfRule type="cellIs" dxfId="10068" priority="1124" operator="lessThan">
      <formula>-105575</formula>
    </cfRule>
  </conditionalFormatting>
  <conditionalFormatting sqref="BB235:BB243 BB231:BB233 BB220 BB212:BB213 BB225:BB226">
    <cfRule type="cellIs" dxfId="10067" priority="1121" operator="lessThan">
      <formula>0</formula>
    </cfRule>
    <cfRule type="cellIs" dxfId="10066" priority="1122" operator="lessThan">
      <formula>-105575</formula>
    </cfRule>
  </conditionalFormatting>
  <conditionalFormatting sqref="BB220:BB221 BB237:BB243 BB203 BB231:BB235 BB212:BB213 BB225:BB226">
    <cfRule type="cellIs" dxfId="10065" priority="1119" operator="lessThan">
      <formula>0</formula>
    </cfRule>
    <cfRule type="cellIs" dxfId="10064" priority="1120" operator="lessThan">
      <formula>-105575</formula>
    </cfRule>
  </conditionalFormatting>
  <conditionalFormatting sqref="BB220:BB221 BB237:BB240 BB242:BB243 BB225:BB226 BB231:BB235">
    <cfRule type="cellIs" dxfId="10063" priority="1117" operator="lessThan">
      <formula>0</formula>
    </cfRule>
    <cfRule type="cellIs" dxfId="10062" priority="1118" operator="lessThan">
      <formula>-105575</formula>
    </cfRule>
  </conditionalFormatting>
  <conditionalFormatting sqref="BB212 BB231 BB233:BB238 BB240:BB243 BB225">
    <cfRule type="cellIs" dxfId="10061" priority="1115" operator="lessThan">
      <formula>0</formula>
    </cfRule>
    <cfRule type="cellIs" dxfId="10060" priority="1116" operator="lessThan">
      <formula>-105575</formula>
    </cfRule>
  </conditionalFormatting>
  <conditionalFormatting sqref="BB237:BB243 BB231:BB235 BB220:BB221 BB225:BB226">
    <cfRule type="cellIs" dxfId="10059" priority="1113" operator="lessThan">
      <formula>0</formula>
    </cfRule>
    <cfRule type="cellIs" dxfId="10058" priority="1114" operator="lessThan">
      <formula>-105575</formula>
    </cfRule>
  </conditionalFormatting>
  <conditionalFormatting sqref="BB233:BB237 BB231 BB239:BB243">
    <cfRule type="cellIs" dxfId="10057" priority="1111" operator="lessThan">
      <formula>0</formula>
    </cfRule>
    <cfRule type="cellIs" dxfId="10056" priority="1112" operator="lessThan">
      <formula>-105575</formula>
    </cfRule>
  </conditionalFormatting>
  <conditionalFormatting sqref="BB233:BB237 BB231 BB239:BB243">
    <cfRule type="cellIs" dxfId="10055" priority="1109" operator="lessThan">
      <formula>0</formula>
    </cfRule>
    <cfRule type="cellIs" dxfId="10054" priority="1110" operator="lessThan">
      <formula>-105575</formula>
    </cfRule>
  </conditionalFormatting>
  <conditionalFormatting sqref="BB119:BB128 BB106:BB117 BB101:BB104 BB80:BB98">
    <cfRule type="cellIs" dxfId="10053" priority="1107" operator="lessThan">
      <formula>0</formula>
    </cfRule>
    <cfRule type="cellIs" dxfId="10052" priority="1108" operator="lessThan">
      <formula>-105575</formula>
    </cfRule>
  </conditionalFormatting>
  <conditionalFormatting sqref="BB130 BB132 BB134">
    <cfRule type="cellIs" dxfId="10051" priority="1105" operator="lessThan">
      <formula>0</formula>
    </cfRule>
    <cfRule type="cellIs" dxfId="10050" priority="1106" operator="lessThan">
      <formula>-105575</formula>
    </cfRule>
  </conditionalFormatting>
  <conditionalFormatting sqref="BB130 BB132 BB134">
    <cfRule type="cellIs" dxfId="10049" priority="1103" operator="lessThan">
      <formula>0</formula>
    </cfRule>
    <cfRule type="cellIs" dxfId="10048" priority="1104" operator="lessThan">
      <formula>-105575</formula>
    </cfRule>
  </conditionalFormatting>
  <conditionalFormatting sqref="BB129 BB131 BB133 BB135">
    <cfRule type="cellIs" dxfId="10047" priority="1101" operator="lessThan">
      <formula>0</formula>
    </cfRule>
    <cfRule type="cellIs" dxfId="10046" priority="1102" operator="lessThan">
      <formula>-105575</formula>
    </cfRule>
  </conditionalFormatting>
  <conditionalFormatting sqref="BB140 BB145 BB142:BB143 BB137:BB138">
    <cfRule type="cellIs" dxfId="10045" priority="1099" operator="lessThan">
      <formula>0</formula>
    </cfRule>
    <cfRule type="cellIs" dxfId="10044" priority="1100" operator="lessThan">
      <formula>-105575</formula>
    </cfRule>
  </conditionalFormatting>
  <conditionalFormatting sqref="BB149">
    <cfRule type="cellIs" dxfId="10043" priority="1097" operator="lessThan">
      <formula>0</formula>
    </cfRule>
    <cfRule type="cellIs" dxfId="10042" priority="1098" operator="lessThan">
      <formula>-105575</formula>
    </cfRule>
  </conditionalFormatting>
  <conditionalFormatting sqref="BB129:BB138 BB140:BB149">
    <cfRule type="cellIs" dxfId="10041" priority="1095" operator="lessThan">
      <formula>0</formula>
    </cfRule>
    <cfRule type="cellIs" dxfId="10040" priority="1096" operator="lessThan">
      <formula>-105575</formula>
    </cfRule>
  </conditionalFormatting>
  <conditionalFormatting sqref="BB94:BB98 BB86:BB87 BB89:BB91 BB141:BB149 BB124:BB133 BB107:BB110 BB112:BB117 BB119:BB122 BB135:BB138 BB101:BB104 BB80:BB84">
    <cfRule type="cellIs" dxfId="10039" priority="1093" operator="lessThan">
      <formula>0</formula>
    </cfRule>
    <cfRule type="cellIs" dxfId="10038" priority="1094" operator="lessThan">
      <formula>-105575</formula>
    </cfRule>
  </conditionalFormatting>
  <conditionalFormatting sqref="BB129 BB131 BB133 BB135">
    <cfRule type="cellIs" dxfId="10037" priority="1091" operator="lessThan">
      <formula>0</formula>
    </cfRule>
    <cfRule type="cellIs" dxfId="10036" priority="1092" operator="lessThan">
      <formula>-105575</formula>
    </cfRule>
  </conditionalFormatting>
  <conditionalFormatting sqref="BB146 BB144 BB141">
    <cfRule type="cellIs" dxfId="10035" priority="1089" operator="lessThan">
      <formula>0</formula>
    </cfRule>
    <cfRule type="cellIs" dxfId="10034" priority="1090" operator="lessThan">
      <formula>-105575</formula>
    </cfRule>
  </conditionalFormatting>
  <conditionalFormatting sqref="BB146 BB144 BB141">
    <cfRule type="cellIs" dxfId="10033" priority="1087" operator="lessThan">
      <formula>0</formula>
    </cfRule>
    <cfRule type="cellIs" dxfId="10032" priority="1088" operator="lessThan">
      <formula>-105575</formula>
    </cfRule>
  </conditionalFormatting>
  <conditionalFormatting sqref="BB140 BB145 BB142:BB143 BB137:BB138">
    <cfRule type="cellIs" dxfId="10031" priority="1085" operator="lessThan">
      <formula>0</formula>
    </cfRule>
    <cfRule type="cellIs" dxfId="10030" priority="1086" operator="lessThan">
      <formula>-105575</formula>
    </cfRule>
  </conditionalFormatting>
  <conditionalFormatting sqref="BB149">
    <cfRule type="cellIs" dxfId="10029" priority="1083" operator="lessThan">
      <formula>0</formula>
    </cfRule>
    <cfRule type="cellIs" dxfId="10028" priority="1084" operator="lessThan">
      <formula>-105575</formula>
    </cfRule>
  </conditionalFormatting>
  <conditionalFormatting sqref="BB94:BB98 BB86:BB87 BB89:BB91 BB141:BB149 BB124:BB133 BB107:BB110 BB112:BB117 BB119:BB122 BB135:BB138 BB101:BB104 BB80:BB84">
    <cfRule type="cellIs" dxfId="10027" priority="1081" operator="lessThan">
      <formula>0</formula>
    </cfRule>
    <cfRule type="cellIs" dxfId="1002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025" priority="1079" operator="lessThan">
      <formula>0</formula>
    </cfRule>
    <cfRule type="cellIs" dxfId="10024" priority="1080" operator="lessThan">
      <formula>-105575</formula>
    </cfRule>
  </conditionalFormatting>
  <conditionalFormatting sqref="BB41">
    <cfRule type="cellIs" dxfId="10023" priority="1077" operator="lessThan">
      <formula>0</formula>
    </cfRule>
    <cfRule type="cellIs" dxfId="10022" priority="1078" operator="lessThan">
      <formula>-105575</formula>
    </cfRule>
  </conditionalFormatting>
  <conditionalFormatting sqref="BB152:BB155">
    <cfRule type="cellIs" dxfId="10021" priority="1075" operator="lessThan">
      <formula>0</formula>
    </cfRule>
    <cfRule type="cellIs" dxfId="10020" priority="1076" operator="lessThan">
      <formula>-105575</formula>
    </cfRule>
  </conditionalFormatting>
  <conditionalFormatting sqref="BB152:BB155">
    <cfRule type="cellIs" dxfId="10019" priority="1073" operator="lessThan">
      <formula>0</formula>
    </cfRule>
    <cfRule type="cellIs" dxfId="10018" priority="1074" operator="lessThan">
      <formula>-105575</formula>
    </cfRule>
  </conditionalFormatting>
  <conditionalFormatting sqref="BB152:BB155">
    <cfRule type="cellIs" dxfId="10017" priority="1071" operator="lessThan">
      <formula>0</formula>
    </cfRule>
    <cfRule type="cellIs" dxfId="10016" priority="1072" operator="lessThan">
      <formula>-105575</formula>
    </cfRule>
  </conditionalFormatting>
  <conditionalFormatting sqref="BB157:BB158">
    <cfRule type="cellIs" dxfId="10015" priority="1069" operator="lessThan">
      <formula>0</formula>
    </cfRule>
    <cfRule type="cellIs" dxfId="10014" priority="1070" operator="lessThan">
      <formula>-105575</formula>
    </cfRule>
  </conditionalFormatting>
  <conditionalFormatting sqref="BB157:BB158">
    <cfRule type="cellIs" dxfId="10013" priority="1067" operator="lessThan">
      <formula>0</formula>
    </cfRule>
    <cfRule type="cellIs" dxfId="10012" priority="1068" operator="lessThan">
      <formula>-105575</formula>
    </cfRule>
  </conditionalFormatting>
  <conditionalFormatting sqref="BB157:BB158">
    <cfRule type="cellIs" dxfId="10011" priority="1065" operator="lessThan">
      <formula>0</formula>
    </cfRule>
    <cfRule type="cellIs" dxfId="10010" priority="1066" operator="lessThan">
      <formula>-105575</formula>
    </cfRule>
  </conditionalFormatting>
  <conditionalFormatting sqref="BB160:BB161">
    <cfRule type="cellIs" dxfId="10009" priority="1063" operator="lessThan">
      <formula>0</formula>
    </cfRule>
    <cfRule type="cellIs" dxfId="10008" priority="1064" operator="lessThan">
      <formula>-105575</formula>
    </cfRule>
  </conditionalFormatting>
  <conditionalFormatting sqref="BB160:BB161">
    <cfRule type="cellIs" dxfId="10007" priority="1061" operator="lessThan">
      <formula>0</formula>
    </cfRule>
    <cfRule type="cellIs" dxfId="10006" priority="1062" operator="lessThan">
      <formula>-105575</formula>
    </cfRule>
  </conditionalFormatting>
  <conditionalFormatting sqref="BB160:BB161">
    <cfRule type="cellIs" dxfId="10005" priority="1059" operator="lessThan">
      <formula>0</formula>
    </cfRule>
    <cfRule type="cellIs" dxfId="10004" priority="1060" operator="lessThan">
      <formula>-105575</formula>
    </cfRule>
  </conditionalFormatting>
  <conditionalFormatting sqref="BB164:BB167">
    <cfRule type="cellIs" dxfId="10003" priority="1057" operator="lessThan">
      <formula>0</formula>
    </cfRule>
    <cfRule type="cellIs" dxfId="10002" priority="1058" operator="lessThan">
      <formula>-105575</formula>
    </cfRule>
  </conditionalFormatting>
  <conditionalFormatting sqref="BB164:BB167">
    <cfRule type="cellIs" dxfId="10001" priority="1055" operator="lessThan">
      <formula>0</formula>
    </cfRule>
    <cfRule type="cellIs" dxfId="10000" priority="1056" operator="lessThan">
      <formula>-105575</formula>
    </cfRule>
  </conditionalFormatting>
  <conditionalFormatting sqref="BB164:BB167">
    <cfRule type="cellIs" dxfId="9999" priority="1053" operator="lessThan">
      <formula>0</formula>
    </cfRule>
    <cfRule type="cellIs" dxfId="9998" priority="1054" operator="lessThan">
      <formula>-105575</formula>
    </cfRule>
  </conditionalFormatting>
  <conditionalFormatting sqref="BB169:BB177">
    <cfRule type="cellIs" dxfId="9997" priority="1051" operator="lessThan">
      <formula>0</formula>
    </cfRule>
    <cfRule type="cellIs" dxfId="9996" priority="1052" operator="lessThan">
      <formula>-105575</formula>
    </cfRule>
  </conditionalFormatting>
  <conditionalFormatting sqref="BB169:BB177">
    <cfRule type="cellIs" dxfId="9995" priority="1049" operator="lessThan">
      <formula>0</formula>
    </cfRule>
    <cfRule type="cellIs" dxfId="9994" priority="1050" operator="lessThan">
      <formula>-105575</formula>
    </cfRule>
  </conditionalFormatting>
  <conditionalFormatting sqref="BB169:BB177">
    <cfRule type="cellIs" dxfId="9993" priority="1047" operator="lessThan">
      <formula>0</formula>
    </cfRule>
    <cfRule type="cellIs" dxfId="9992" priority="1048" operator="lessThan">
      <formula>-105575</formula>
    </cfRule>
  </conditionalFormatting>
  <conditionalFormatting sqref="BB179:BB180">
    <cfRule type="cellIs" dxfId="9991" priority="1045" operator="lessThan">
      <formula>0</formula>
    </cfRule>
    <cfRule type="cellIs" dxfId="9990" priority="1046" operator="lessThan">
      <formula>-105575</formula>
    </cfRule>
  </conditionalFormatting>
  <conditionalFormatting sqref="BB179:BB180">
    <cfRule type="cellIs" dxfId="9989" priority="1043" operator="lessThan">
      <formula>0</formula>
    </cfRule>
    <cfRule type="cellIs" dxfId="9988" priority="1044" operator="lessThan">
      <formula>-105575</formula>
    </cfRule>
  </conditionalFormatting>
  <conditionalFormatting sqref="BB179:BB180">
    <cfRule type="cellIs" dxfId="9987" priority="1041" operator="lessThan">
      <formula>0</formula>
    </cfRule>
    <cfRule type="cellIs" dxfId="9986" priority="1042" operator="lessThan">
      <formula>-105575</formula>
    </cfRule>
  </conditionalFormatting>
  <conditionalFormatting sqref="BB183:BB189">
    <cfRule type="cellIs" dxfId="9985" priority="1039" operator="lessThan">
      <formula>0</formula>
    </cfRule>
    <cfRule type="cellIs" dxfId="9984" priority="1040" operator="lessThan">
      <formula>-105575</formula>
    </cfRule>
  </conditionalFormatting>
  <conditionalFormatting sqref="BB183:BB189">
    <cfRule type="cellIs" dxfId="9983" priority="1037" operator="lessThan">
      <formula>0</formula>
    </cfRule>
    <cfRule type="cellIs" dxfId="9982" priority="1038" operator="lessThan">
      <formula>-105575</formula>
    </cfRule>
  </conditionalFormatting>
  <conditionalFormatting sqref="BB183:BB189">
    <cfRule type="cellIs" dxfId="9981" priority="1035" operator="lessThan">
      <formula>0</formula>
    </cfRule>
    <cfRule type="cellIs" dxfId="9980" priority="1036" operator="lessThan">
      <formula>-105575</formula>
    </cfRule>
  </conditionalFormatting>
  <conditionalFormatting sqref="BB191:BB192">
    <cfRule type="cellIs" dxfId="9979" priority="1033" operator="lessThan">
      <formula>0</formula>
    </cfRule>
    <cfRule type="cellIs" dxfId="9978" priority="1034" operator="lessThan">
      <formula>-105575</formula>
    </cfRule>
  </conditionalFormatting>
  <conditionalFormatting sqref="BB191:BB192">
    <cfRule type="cellIs" dxfId="9977" priority="1031" operator="lessThan">
      <formula>0</formula>
    </cfRule>
    <cfRule type="cellIs" dxfId="9976" priority="1032" operator="lessThan">
      <formula>-105575</formula>
    </cfRule>
  </conditionalFormatting>
  <conditionalFormatting sqref="BB191:BB192">
    <cfRule type="cellIs" dxfId="9975" priority="1029" operator="lessThan">
      <formula>0</formula>
    </cfRule>
    <cfRule type="cellIs" dxfId="9974" priority="1030" operator="lessThan">
      <formula>-105575</formula>
    </cfRule>
  </conditionalFormatting>
  <conditionalFormatting sqref="BB194:BB195">
    <cfRule type="cellIs" dxfId="9973" priority="1027" operator="lessThan">
      <formula>0</formula>
    </cfRule>
    <cfRule type="cellIs" dxfId="9972" priority="1028" operator="lessThan">
      <formula>-105575</formula>
    </cfRule>
  </conditionalFormatting>
  <conditionalFormatting sqref="BB194:BB195">
    <cfRule type="cellIs" dxfId="9971" priority="1025" operator="lessThan">
      <formula>0</formula>
    </cfRule>
    <cfRule type="cellIs" dxfId="9970" priority="1026" operator="lessThan">
      <formula>-105575</formula>
    </cfRule>
  </conditionalFormatting>
  <conditionalFormatting sqref="BB194:BB195">
    <cfRule type="cellIs" dxfId="9969" priority="1023" operator="lessThan">
      <formula>0</formula>
    </cfRule>
    <cfRule type="cellIs" dxfId="9968" priority="1024" operator="lessThan">
      <formula>-105575</formula>
    </cfRule>
  </conditionalFormatting>
  <conditionalFormatting sqref="BB199:BB202">
    <cfRule type="cellIs" dxfId="9967" priority="1021" operator="lessThan">
      <formula>0</formula>
    </cfRule>
    <cfRule type="cellIs" dxfId="9966" priority="1022" operator="lessThan">
      <formula>-105575</formula>
    </cfRule>
  </conditionalFormatting>
  <conditionalFormatting sqref="BB199:BB202">
    <cfRule type="cellIs" dxfId="9965" priority="1019" operator="lessThan">
      <formula>0</formula>
    </cfRule>
    <cfRule type="cellIs" dxfId="9964" priority="1020" operator="lessThan">
      <formula>-105575</formula>
    </cfRule>
  </conditionalFormatting>
  <conditionalFormatting sqref="BB199:BB202">
    <cfRule type="cellIs" dxfId="9963" priority="1017" operator="lessThan">
      <formula>0</formula>
    </cfRule>
    <cfRule type="cellIs" dxfId="9962" priority="1018" operator="lessThan">
      <formula>-105575</formula>
    </cfRule>
  </conditionalFormatting>
  <conditionalFormatting sqref="BB204:BB208">
    <cfRule type="cellIs" dxfId="9961" priority="1015" operator="lessThan">
      <formula>0</formula>
    </cfRule>
    <cfRule type="cellIs" dxfId="9960" priority="1016" operator="lessThan">
      <formula>-105575</formula>
    </cfRule>
  </conditionalFormatting>
  <conditionalFormatting sqref="BB204:BB208">
    <cfRule type="cellIs" dxfId="9959" priority="1013" operator="lessThan">
      <formula>0</formula>
    </cfRule>
    <cfRule type="cellIs" dxfId="9958" priority="1014" operator="lessThan">
      <formula>-105575</formula>
    </cfRule>
  </conditionalFormatting>
  <conditionalFormatting sqref="BB204:BB208">
    <cfRule type="cellIs" dxfId="9957" priority="1011" operator="lessThan">
      <formula>0</formula>
    </cfRule>
    <cfRule type="cellIs" dxfId="9956" priority="1012" operator="lessThan">
      <formula>-105575</formula>
    </cfRule>
  </conditionalFormatting>
  <conditionalFormatting sqref="BB210:BB211">
    <cfRule type="cellIs" dxfId="9955" priority="1009" operator="lessThan">
      <formula>0</formula>
    </cfRule>
    <cfRule type="cellIs" dxfId="9954" priority="1010" operator="lessThan">
      <formula>-105575</formula>
    </cfRule>
  </conditionalFormatting>
  <conditionalFormatting sqref="BB210:BB211">
    <cfRule type="cellIs" dxfId="9953" priority="1007" operator="lessThan">
      <formula>0</formula>
    </cfRule>
    <cfRule type="cellIs" dxfId="9952" priority="1008" operator="lessThan">
      <formula>-105575</formula>
    </cfRule>
  </conditionalFormatting>
  <conditionalFormatting sqref="BB210:BB211">
    <cfRule type="cellIs" dxfId="9951" priority="1005" operator="lessThan">
      <formula>0</formula>
    </cfRule>
    <cfRule type="cellIs" dxfId="9950" priority="1006" operator="lessThan">
      <formula>-105575</formula>
    </cfRule>
  </conditionalFormatting>
  <conditionalFormatting sqref="BB214:BB219">
    <cfRule type="cellIs" dxfId="9949" priority="1003" operator="lessThan">
      <formula>0</formula>
    </cfRule>
    <cfRule type="cellIs" dxfId="9948" priority="1004" operator="lessThan">
      <formula>-105575</formula>
    </cfRule>
  </conditionalFormatting>
  <conditionalFormatting sqref="BB214:BB219">
    <cfRule type="cellIs" dxfId="9947" priority="1001" operator="lessThan">
      <formula>0</formula>
    </cfRule>
    <cfRule type="cellIs" dxfId="9946" priority="1002" operator="lessThan">
      <formula>-105575</formula>
    </cfRule>
  </conditionalFormatting>
  <conditionalFormatting sqref="BB214:BB219">
    <cfRule type="cellIs" dxfId="9945" priority="999" operator="lessThan">
      <formula>0</formula>
    </cfRule>
    <cfRule type="cellIs" dxfId="9944" priority="1000" operator="lessThan">
      <formula>-105575</formula>
    </cfRule>
  </conditionalFormatting>
  <conditionalFormatting sqref="BB222:BB224">
    <cfRule type="cellIs" dxfId="9943" priority="997" operator="lessThan">
      <formula>0</formula>
    </cfRule>
    <cfRule type="cellIs" dxfId="9942" priority="998" operator="lessThan">
      <formula>-105575</formula>
    </cfRule>
  </conditionalFormatting>
  <conditionalFormatting sqref="BB222:BB224">
    <cfRule type="cellIs" dxfId="9941" priority="995" operator="lessThan">
      <formula>0</formula>
    </cfRule>
    <cfRule type="cellIs" dxfId="9940" priority="996" operator="lessThan">
      <formula>-105575</formula>
    </cfRule>
  </conditionalFormatting>
  <conditionalFormatting sqref="BB222:BB224">
    <cfRule type="cellIs" dxfId="9939" priority="993" operator="lessThan">
      <formula>0</formula>
    </cfRule>
    <cfRule type="cellIs" dxfId="9938" priority="994" operator="lessThan">
      <formula>-105575</formula>
    </cfRule>
  </conditionalFormatting>
  <conditionalFormatting sqref="BB227:BB230">
    <cfRule type="cellIs" dxfId="9937" priority="991" operator="lessThan">
      <formula>0</formula>
    </cfRule>
    <cfRule type="cellIs" dxfId="9936" priority="992" operator="lessThan">
      <formula>-105575</formula>
    </cfRule>
  </conditionalFormatting>
  <conditionalFormatting sqref="BB227:BB230">
    <cfRule type="cellIs" dxfId="9935" priority="989" operator="lessThan">
      <formula>0</formula>
    </cfRule>
    <cfRule type="cellIs" dxfId="9934" priority="990" operator="lessThan">
      <formula>-105575</formula>
    </cfRule>
  </conditionalFormatting>
  <conditionalFormatting sqref="BB227:BB230">
    <cfRule type="cellIs" dxfId="9933" priority="987" operator="lessThan">
      <formula>0</formula>
    </cfRule>
    <cfRule type="cellIs" dxfId="9932" priority="988" operator="lessThan">
      <formula>-105575</formula>
    </cfRule>
  </conditionalFormatting>
  <conditionalFormatting sqref="BB203 BB220:BB221 BB235:BB243 BB231:BB233 BB212:BB213 BB225:BB226">
    <cfRule type="cellIs" dxfId="9931" priority="985" operator="lessThan">
      <formula>0</formula>
    </cfRule>
    <cfRule type="cellIs" dxfId="9930" priority="986" operator="lessThan">
      <formula>-105575</formula>
    </cfRule>
  </conditionalFormatting>
  <conditionalFormatting sqref="BB220 BB212:BB213 BB235:BB238 BB240:BB243 BB225:BB226 BB231:BB233">
    <cfRule type="cellIs" dxfId="9929" priority="983" operator="lessThan">
      <formula>0</formula>
    </cfRule>
    <cfRule type="cellIs" dxfId="9928" priority="984" operator="lessThan">
      <formula>-105575</formula>
    </cfRule>
  </conditionalFormatting>
  <conditionalFormatting sqref="BB220:BB221 BB243 BB226 BB231:BB236 BB238:BB241 BB203 BB213">
    <cfRule type="cellIs" dxfId="9927" priority="981" operator="lessThan">
      <formula>0</formula>
    </cfRule>
    <cfRule type="cellIs" dxfId="9926" priority="982" operator="lessThan">
      <formula>-105575</formula>
    </cfRule>
  </conditionalFormatting>
  <conditionalFormatting sqref="BB235:BB243 BB231:BB233 BB220 BB212:BB213 BB225:BB226">
    <cfRule type="cellIs" dxfId="9925" priority="979" operator="lessThan">
      <formula>0</formula>
    </cfRule>
    <cfRule type="cellIs" dxfId="9924" priority="980" operator="lessThan">
      <formula>-105575</formula>
    </cfRule>
  </conditionalFormatting>
  <conditionalFormatting sqref="BB220:BB221 BB237:BB243 BB203 BB231:BB235 BB212:BB213 BB225:BB226">
    <cfRule type="cellIs" dxfId="9923" priority="977" operator="lessThan">
      <formula>0</formula>
    </cfRule>
    <cfRule type="cellIs" dxfId="9922" priority="978" operator="lessThan">
      <formula>-105575</formula>
    </cfRule>
  </conditionalFormatting>
  <conditionalFormatting sqref="BB220:BB221 BB237:BB240 BB242:BB243 BB225:BB226 BB231:BB235">
    <cfRule type="cellIs" dxfId="9921" priority="975" operator="lessThan">
      <formula>0</formula>
    </cfRule>
    <cfRule type="cellIs" dxfId="9920" priority="976" operator="lessThan">
      <formula>-105575</formula>
    </cfRule>
  </conditionalFormatting>
  <conditionalFormatting sqref="BB212 BB231 BB233:BB238 BB240:BB243 BB225">
    <cfRule type="cellIs" dxfId="9919" priority="973" operator="lessThan">
      <formula>0</formula>
    </cfRule>
    <cfRule type="cellIs" dxfId="9918" priority="974" operator="lessThan">
      <formula>-105575</formula>
    </cfRule>
  </conditionalFormatting>
  <conditionalFormatting sqref="BB237:BB243 BB231:BB235 BB220:BB221 BB225:BB226">
    <cfRule type="cellIs" dxfId="9917" priority="971" operator="lessThan">
      <formula>0</formula>
    </cfRule>
    <cfRule type="cellIs" dxfId="9916" priority="972" operator="lessThan">
      <formula>-105575</formula>
    </cfRule>
  </conditionalFormatting>
  <conditionalFormatting sqref="BB233:BB237 BB231 BB239:BB243">
    <cfRule type="cellIs" dxfId="9915" priority="969" operator="lessThan">
      <formula>0</formula>
    </cfRule>
    <cfRule type="cellIs" dxfId="9914" priority="970" operator="lessThan">
      <formula>-105575</formula>
    </cfRule>
  </conditionalFormatting>
  <conditionalFormatting sqref="BB233:BB237 BB231 BB239:BB243">
    <cfRule type="cellIs" dxfId="9913" priority="967" operator="lessThan">
      <formula>0</formula>
    </cfRule>
    <cfRule type="cellIs" dxfId="9912" priority="968" operator="lessThan">
      <formula>-105575</formula>
    </cfRule>
  </conditionalFormatting>
  <conditionalFormatting sqref="BB119:BB128 BB106:BB117 BB101:BB104 BB80:BB98">
    <cfRule type="cellIs" dxfId="9911" priority="965" operator="lessThan">
      <formula>0</formula>
    </cfRule>
    <cfRule type="cellIs" dxfId="9910" priority="966" operator="lessThan">
      <formula>-105575</formula>
    </cfRule>
  </conditionalFormatting>
  <conditionalFormatting sqref="BB130 BB132 BB134">
    <cfRule type="cellIs" dxfId="9909" priority="963" operator="lessThan">
      <formula>0</formula>
    </cfRule>
    <cfRule type="cellIs" dxfId="9908" priority="964" operator="lessThan">
      <formula>-105575</formula>
    </cfRule>
  </conditionalFormatting>
  <conditionalFormatting sqref="BB130 BB132 BB134">
    <cfRule type="cellIs" dxfId="9907" priority="961" operator="lessThan">
      <formula>0</formula>
    </cfRule>
    <cfRule type="cellIs" dxfId="9906" priority="962" operator="lessThan">
      <formula>-105575</formula>
    </cfRule>
  </conditionalFormatting>
  <conditionalFormatting sqref="BB129 BB131 BB133 BB135">
    <cfRule type="cellIs" dxfId="9905" priority="959" operator="lessThan">
      <formula>0</formula>
    </cfRule>
    <cfRule type="cellIs" dxfId="9904" priority="960" operator="lessThan">
      <formula>-105575</formula>
    </cfRule>
  </conditionalFormatting>
  <conditionalFormatting sqref="BB140 BB145 BB142:BB143 BB137:BB138">
    <cfRule type="cellIs" dxfId="9903" priority="957" operator="lessThan">
      <formula>0</formula>
    </cfRule>
    <cfRule type="cellIs" dxfId="9902" priority="958" operator="lessThan">
      <formula>-105575</formula>
    </cfRule>
  </conditionalFormatting>
  <conditionalFormatting sqref="BB149">
    <cfRule type="cellIs" dxfId="9901" priority="955" operator="lessThan">
      <formula>0</formula>
    </cfRule>
    <cfRule type="cellIs" dxfId="9900" priority="956" operator="lessThan">
      <formula>-105575</formula>
    </cfRule>
  </conditionalFormatting>
  <conditionalFormatting sqref="BB129:BB138 BB140:BB149">
    <cfRule type="cellIs" dxfId="9899" priority="953" operator="lessThan">
      <formula>0</formula>
    </cfRule>
    <cfRule type="cellIs" dxfId="9898" priority="954" operator="lessThan">
      <formula>-105575</formula>
    </cfRule>
  </conditionalFormatting>
  <conditionalFormatting sqref="BB94:BB98 BB86:BB87 BB89:BB91 BB141:BB149 BB124:BB133 BB107:BB110 BB112:BB117 BB119:BB122 BB135:BB138 BB101:BB104 BB80:BB84">
    <cfRule type="cellIs" dxfId="9897" priority="951" operator="lessThan">
      <formula>0</formula>
    </cfRule>
    <cfRule type="cellIs" dxfId="9896" priority="952" operator="lessThan">
      <formula>-105575</formula>
    </cfRule>
  </conditionalFormatting>
  <conditionalFormatting sqref="BB129 BB131 BB133 BB135">
    <cfRule type="cellIs" dxfId="9895" priority="949" operator="lessThan">
      <formula>0</formula>
    </cfRule>
    <cfRule type="cellIs" dxfId="9894" priority="950" operator="lessThan">
      <formula>-105575</formula>
    </cfRule>
  </conditionalFormatting>
  <conditionalFormatting sqref="BB146 BB144 BB141">
    <cfRule type="cellIs" dxfId="9893" priority="947" operator="lessThan">
      <formula>0</formula>
    </cfRule>
    <cfRule type="cellIs" dxfId="9892" priority="948" operator="lessThan">
      <formula>-105575</formula>
    </cfRule>
  </conditionalFormatting>
  <conditionalFormatting sqref="BB146 BB144 BB141">
    <cfRule type="cellIs" dxfId="9891" priority="945" operator="lessThan">
      <formula>0</formula>
    </cfRule>
    <cfRule type="cellIs" dxfId="9890" priority="946" operator="lessThan">
      <formula>-105575</formula>
    </cfRule>
  </conditionalFormatting>
  <conditionalFormatting sqref="BB140 BB145 BB142:BB143 BB137:BB138">
    <cfRule type="cellIs" dxfId="9889" priority="943" operator="lessThan">
      <formula>0</formula>
    </cfRule>
    <cfRule type="cellIs" dxfId="9888" priority="944" operator="lessThan">
      <formula>-105575</formula>
    </cfRule>
  </conditionalFormatting>
  <conditionalFormatting sqref="BB149">
    <cfRule type="cellIs" dxfId="9887" priority="941" operator="lessThan">
      <formula>0</formula>
    </cfRule>
    <cfRule type="cellIs" dxfId="9886" priority="942" operator="lessThan">
      <formula>-105575</formula>
    </cfRule>
  </conditionalFormatting>
  <conditionalFormatting sqref="BB94:BB98 BB86:BB87 BB89:BB91 BB141:BB149 BB124:BB133 BB107:BB110 BB112:BB117 BB119:BB122 BB135:BB138 BB101:BB104 BB80:BB84">
    <cfRule type="cellIs" dxfId="9885" priority="939" operator="lessThan">
      <formula>0</formula>
    </cfRule>
    <cfRule type="cellIs" dxfId="988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883" priority="937" operator="lessThan">
      <formula>0</formula>
    </cfRule>
    <cfRule type="cellIs" dxfId="9882" priority="938" operator="lessThan">
      <formula>-105575</formula>
    </cfRule>
  </conditionalFormatting>
  <conditionalFormatting sqref="BB41">
    <cfRule type="cellIs" dxfId="9881" priority="935" operator="lessThan">
      <formula>0</formula>
    </cfRule>
    <cfRule type="cellIs" dxfId="9880" priority="936" operator="lessThan">
      <formula>-105575</formula>
    </cfRule>
  </conditionalFormatting>
  <conditionalFormatting sqref="BB152:BB155">
    <cfRule type="cellIs" dxfId="9879" priority="933" operator="lessThan">
      <formula>0</formula>
    </cfRule>
    <cfRule type="cellIs" dxfId="9878" priority="934" operator="lessThan">
      <formula>-105575</formula>
    </cfRule>
  </conditionalFormatting>
  <conditionalFormatting sqref="BB152:BB155">
    <cfRule type="cellIs" dxfId="9877" priority="931" operator="lessThan">
      <formula>0</formula>
    </cfRule>
    <cfRule type="cellIs" dxfId="9876" priority="932" operator="lessThan">
      <formula>-105575</formula>
    </cfRule>
  </conditionalFormatting>
  <conditionalFormatting sqref="BB152:BB155">
    <cfRule type="cellIs" dxfId="9875" priority="929" operator="lessThan">
      <formula>0</formula>
    </cfRule>
    <cfRule type="cellIs" dxfId="9874" priority="930" operator="lessThan">
      <formula>-105575</formula>
    </cfRule>
  </conditionalFormatting>
  <conditionalFormatting sqref="BB157:BB158">
    <cfRule type="cellIs" dxfId="9873" priority="927" operator="lessThan">
      <formula>0</formula>
    </cfRule>
    <cfRule type="cellIs" dxfId="9872" priority="928" operator="lessThan">
      <formula>-105575</formula>
    </cfRule>
  </conditionalFormatting>
  <conditionalFormatting sqref="BB157:BB158">
    <cfRule type="cellIs" dxfId="9871" priority="925" operator="lessThan">
      <formula>0</formula>
    </cfRule>
    <cfRule type="cellIs" dxfId="9870" priority="926" operator="lessThan">
      <formula>-105575</formula>
    </cfRule>
  </conditionalFormatting>
  <conditionalFormatting sqref="BB157:BB158">
    <cfRule type="cellIs" dxfId="9869" priority="923" operator="lessThan">
      <formula>0</formula>
    </cfRule>
    <cfRule type="cellIs" dxfId="9868" priority="924" operator="lessThan">
      <formula>-105575</formula>
    </cfRule>
  </conditionalFormatting>
  <conditionalFormatting sqref="BB160:BB161">
    <cfRule type="cellIs" dxfId="9867" priority="921" operator="lessThan">
      <formula>0</formula>
    </cfRule>
    <cfRule type="cellIs" dxfId="9866" priority="922" operator="lessThan">
      <formula>-105575</formula>
    </cfRule>
  </conditionalFormatting>
  <conditionalFormatting sqref="BB160:BB161">
    <cfRule type="cellIs" dxfId="9865" priority="919" operator="lessThan">
      <formula>0</formula>
    </cfRule>
    <cfRule type="cellIs" dxfId="9864" priority="920" operator="lessThan">
      <formula>-105575</formula>
    </cfRule>
  </conditionalFormatting>
  <conditionalFormatting sqref="BB160:BB161">
    <cfRule type="cellIs" dxfId="9863" priority="917" operator="lessThan">
      <formula>0</formula>
    </cfRule>
    <cfRule type="cellIs" dxfId="9862" priority="918" operator="lessThan">
      <formula>-105575</formula>
    </cfRule>
  </conditionalFormatting>
  <conditionalFormatting sqref="BB164:BB167">
    <cfRule type="cellIs" dxfId="9861" priority="915" operator="lessThan">
      <formula>0</formula>
    </cfRule>
    <cfRule type="cellIs" dxfId="9860" priority="916" operator="lessThan">
      <formula>-105575</formula>
    </cfRule>
  </conditionalFormatting>
  <conditionalFormatting sqref="BB164:BB167">
    <cfRule type="cellIs" dxfId="9859" priority="913" operator="lessThan">
      <formula>0</formula>
    </cfRule>
    <cfRule type="cellIs" dxfId="9858" priority="914" operator="lessThan">
      <formula>-105575</formula>
    </cfRule>
  </conditionalFormatting>
  <conditionalFormatting sqref="BB164:BB167">
    <cfRule type="cellIs" dxfId="9857" priority="911" operator="lessThan">
      <formula>0</formula>
    </cfRule>
    <cfRule type="cellIs" dxfId="9856" priority="912" operator="lessThan">
      <formula>-105575</formula>
    </cfRule>
  </conditionalFormatting>
  <conditionalFormatting sqref="BB169:BB177">
    <cfRule type="cellIs" dxfId="9855" priority="909" operator="lessThan">
      <formula>0</formula>
    </cfRule>
    <cfRule type="cellIs" dxfId="9854" priority="910" operator="lessThan">
      <formula>-105575</formula>
    </cfRule>
  </conditionalFormatting>
  <conditionalFormatting sqref="BB169:BB177">
    <cfRule type="cellIs" dxfId="9853" priority="907" operator="lessThan">
      <formula>0</formula>
    </cfRule>
    <cfRule type="cellIs" dxfId="9852" priority="908" operator="lessThan">
      <formula>-105575</formula>
    </cfRule>
  </conditionalFormatting>
  <conditionalFormatting sqref="BB169:BB177">
    <cfRule type="cellIs" dxfId="9851" priority="905" operator="lessThan">
      <formula>0</formula>
    </cfRule>
    <cfRule type="cellIs" dxfId="9850" priority="906" operator="lessThan">
      <formula>-105575</formula>
    </cfRule>
  </conditionalFormatting>
  <conditionalFormatting sqref="BB179:BB180">
    <cfRule type="cellIs" dxfId="9849" priority="903" operator="lessThan">
      <formula>0</formula>
    </cfRule>
    <cfRule type="cellIs" dxfId="9848" priority="904" operator="lessThan">
      <formula>-105575</formula>
    </cfRule>
  </conditionalFormatting>
  <conditionalFormatting sqref="BB179:BB180">
    <cfRule type="cellIs" dxfId="9847" priority="901" operator="lessThan">
      <formula>0</formula>
    </cfRule>
    <cfRule type="cellIs" dxfId="9846" priority="902" operator="lessThan">
      <formula>-105575</formula>
    </cfRule>
  </conditionalFormatting>
  <conditionalFormatting sqref="BB179:BB180">
    <cfRule type="cellIs" dxfId="9845" priority="899" operator="lessThan">
      <formula>0</formula>
    </cfRule>
    <cfRule type="cellIs" dxfId="9844" priority="900" operator="lessThan">
      <formula>-105575</formula>
    </cfRule>
  </conditionalFormatting>
  <conditionalFormatting sqref="BB183:BB189">
    <cfRule type="cellIs" dxfId="9843" priority="897" operator="lessThan">
      <formula>0</formula>
    </cfRule>
    <cfRule type="cellIs" dxfId="9842" priority="898" operator="lessThan">
      <formula>-105575</formula>
    </cfRule>
  </conditionalFormatting>
  <conditionalFormatting sqref="BB183:BB189">
    <cfRule type="cellIs" dxfId="9841" priority="895" operator="lessThan">
      <formula>0</formula>
    </cfRule>
    <cfRule type="cellIs" dxfId="9840" priority="896" operator="lessThan">
      <formula>-105575</formula>
    </cfRule>
  </conditionalFormatting>
  <conditionalFormatting sqref="BB183:BB189">
    <cfRule type="cellIs" dxfId="9839" priority="893" operator="lessThan">
      <formula>0</formula>
    </cfRule>
    <cfRule type="cellIs" dxfId="9838" priority="894" operator="lessThan">
      <formula>-105575</formula>
    </cfRule>
  </conditionalFormatting>
  <conditionalFormatting sqref="BB191:BB192">
    <cfRule type="cellIs" dxfId="9837" priority="891" operator="lessThan">
      <formula>0</formula>
    </cfRule>
    <cfRule type="cellIs" dxfId="9836" priority="892" operator="lessThan">
      <formula>-105575</formula>
    </cfRule>
  </conditionalFormatting>
  <conditionalFormatting sqref="BB191:BB192">
    <cfRule type="cellIs" dxfId="9835" priority="889" operator="lessThan">
      <formula>0</formula>
    </cfRule>
    <cfRule type="cellIs" dxfId="9834" priority="890" operator="lessThan">
      <formula>-105575</formula>
    </cfRule>
  </conditionalFormatting>
  <conditionalFormatting sqref="BB191:BB192">
    <cfRule type="cellIs" dxfId="9833" priority="887" operator="lessThan">
      <formula>0</formula>
    </cfRule>
    <cfRule type="cellIs" dxfId="9832" priority="888" operator="lessThan">
      <formula>-105575</formula>
    </cfRule>
  </conditionalFormatting>
  <conditionalFormatting sqref="BB194:BB195">
    <cfRule type="cellIs" dxfId="9831" priority="885" operator="lessThan">
      <formula>0</formula>
    </cfRule>
    <cfRule type="cellIs" dxfId="9830" priority="886" operator="lessThan">
      <formula>-105575</formula>
    </cfRule>
  </conditionalFormatting>
  <conditionalFormatting sqref="BB194:BB195">
    <cfRule type="cellIs" dxfId="9829" priority="883" operator="lessThan">
      <formula>0</formula>
    </cfRule>
    <cfRule type="cellIs" dxfId="9828" priority="884" operator="lessThan">
      <formula>-105575</formula>
    </cfRule>
  </conditionalFormatting>
  <conditionalFormatting sqref="BB194:BB195">
    <cfRule type="cellIs" dxfId="9827" priority="881" operator="lessThan">
      <formula>0</formula>
    </cfRule>
    <cfRule type="cellIs" dxfId="9826" priority="882" operator="lessThan">
      <formula>-105575</formula>
    </cfRule>
  </conditionalFormatting>
  <conditionalFormatting sqref="BB199:BB202">
    <cfRule type="cellIs" dxfId="9825" priority="879" operator="lessThan">
      <formula>0</formula>
    </cfRule>
    <cfRule type="cellIs" dxfId="9824" priority="880" operator="lessThan">
      <formula>-105575</formula>
    </cfRule>
  </conditionalFormatting>
  <conditionalFormatting sqref="BB199:BB202">
    <cfRule type="cellIs" dxfId="9823" priority="877" operator="lessThan">
      <formula>0</formula>
    </cfRule>
    <cfRule type="cellIs" dxfId="9822" priority="878" operator="lessThan">
      <formula>-105575</formula>
    </cfRule>
  </conditionalFormatting>
  <conditionalFormatting sqref="BB199:BB202">
    <cfRule type="cellIs" dxfId="9821" priority="875" operator="lessThan">
      <formula>0</formula>
    </cfRule>
    <cfRule type="cellIs" dxfId="9820" priority="876" operator="lessThan">
      <formula>-105575</formula>
    </cfRule>
  </conditionalFormatting>
  <conditionalFormatting sqref="BB204:BB208">
    <cfRule type="cellIs" dxfId="9819" priority="873" operator="lessThan">
      <formula>0</formula>
    </cfRule>
    <cfRule type="cellIs" dxfId="9818" priority="874" operator="lessThan">
      <formula>-105575</formula>
    </cfRule>
  </conditionalFormatting>
  <conditionalFormatting sqref="BB204:BB208">
    <cfRule type="cellIs" dxfId="9817" priority="871" operator="lessThan">
      <formula>0</formula>
    </cfRule>
    <cfRule type="cellIs" dxfId="9816" priority="872" operator="lessThan">
      <formula>-105575</formula>
    </cfRule>
  </conditionalFormatting>
  <conditionalFormatting sqref="BB204:BB208">
    <cfRule type="cellIs" dxfId="9815" priority="869" operator="lessThan">
      <formula>0</formula>
    </cfRule>
    <cfRule type="cellIs" dxfId="9814" priority="870" operator="lessThan">
      <formula>-105575</formula>
    </cfRule>
  </conditionalFormatting>
  <conditionalFormatting sqref="BB210:BB211">
    <cfRule type="cellIs" dxfId="9813" priority="867" operator="lessThan">
      <formula>0</formula>
    </cfRule>
    <cfRule type="cellIs" dxfId="9812" priority="868" operator="lessThan">
      <formula>-105575</formula>
    </cfRule>
  </conditionalFormatting>
  <conditionalFormatting sqref="BB210:BB211">
    <cfRule type="cellIs" dxfId="9811" priority="865" operator="lessThan">
      <formula>0</formula>
    </cfRule>
    <cfRule type="cellIs" dxfId="9810" priority="866" operator="lessThan">
      <formula>-105575</formula>
    </cfRule>
  </conditionalFormatting>
  <conditionalFormatting sqref="BB210:BB211">
    <cfRule type="cellIs" dxfId="9809" priority="863" operator="lessThan">
      <formula>0</formula>
    </cfRule>
    <cfRule type="cellIs" dxfId="9808" priority="864" operator="lessThan">
      <formula>-105575</formula>
    </cfRule>
  </conditionalFormatting>
  <conditionalFormatting sqref="BB214:BB219">
    <cfRule type="cellIs" dxfId="9807" priority="861" operator="lessThan">
      <formula>0</formula>
    </cfRule>
    <cfRule type="cellIs" dxfId="9806" priority="862" operator="lessThan">
      <formula>-105575</formula>
    </cfRule>
  </conditionalFormatting>
  <conditionalFormatting sqref="BB214:BB219">
    <cfRule type="cellIs" dxfId="9805" priority="859" operator="lessThan">
      <formula>0</formula>
    </cfRule>
    <cfRule type="cellIs" dxfId="9804" priority="860" operator="lessThan">
      <formula>-105575</formula>
    </cfRule>
  </conditionalFormatting>
  <conditionalFormatting sqref="BB214:BB219">
    <cfRule type="cellIs" dxfId="9803" priority="857" operator="lessThan">
      <formula>0</formula>
    </cfRule>
    <cfRule type="cellIs" dxfId="9802" priority="858" operator="lessThan">
      <formula>-105575</formula>
    </cfRule>
  </conditionalFormatting>
  <conditionalFormatting sqref="BB222:BB224">
    <cfRule type="cellIs" dxfId="9801" priority="855" operator="lessThan">
      <formula>0</formula>
    </cfRule>
    <cfRule type="cellIs" dxfId="9800" priority="856" operator="lessThan">
      <formula>-105575</formula>
    </cfRule>
  </conditionalFormatting>
  <conditionalFormatting sqref="BB222:BB224">
    <cfRule type="cellIs" dxfId="9799" priority="853" operator="lessThan">
      <formula>0</formula>
    </cfRule>
    <cfRule type="cellIs" dxfId="9798" priority="854" operator="lessThan">
      <formula>-105575</formula>
    </cfRule>
  </conditionalFormatting>
  <conditionalFormatting sqref="BB222:BB224">
    <cfRule type="cellIs" dxfId="9797" priority="851" operator="lessThan">
      <formula>0</formula>
    </cfRule>
    <cfRule type="cellIs" dxfId="9796" priority="852" operator="lessThan">
      <formula>-105575</formula>
    </cfRule>
  </conditionalFormatting>
  <conditionalFormatting sqref="BB227:BB230">
    <cfRule type="cellIs" dxfId="9795" priority="849" operator="lessThan">
      <formula>0</formula>
    </cfRule>
    <cfRule type="cellIs" dxfId="9794" priority="850" operator="lessThan">
      <formula>-105575</formula>
    </cfRule>
  </conditionalFormatting>
  <conditionalFormatting sqref="BB227:BB230">
    <cfRule type="cellIs" dxfId="9793" priority="847" operator="lessThan">
      <formula>0</formula>
    </cfRule>
    <cfRule type="cellIs" dxfId="9792" priority="848" operator="lessThan">
      <formula>-105575</formula>
    </cfRule>
  </conditionalFormatting>
  <conditionalFormatting sqref="BB227:BB230">
    <cfRule type="cellIs" dxfId="9791" priority="845" operator="lessThan">
      <formula>0</formula>
    </cfRule>
    <cfRule type="cellIs" dxfId="9790" priority="846" operator="lessThan">
      <formula>-105575</formula>
    </cfRule>
  </conditionalFormatting>
  <conditionalFormatting sqref="BB246:BB249">
    <cfRule type="cellIs" dxfId="9789" priority="843" operator="lessThan">
      <formula>0</formula>
    </cfRule>
    <cfRule type="cellIs" dxfId="9788" priority="844" operator="lessThan">
      <formula>-105575</formula>
    </cfRule>
  </conditionalFormatting>
  <conditionalFormatting sqref="BB246:BB249">
    <cfRule type="cellIs" dxfId="9787" priority="841" operator="lessThan">
      <formula>0</formula>
    </cfRule>
    <cfRule type="cellIs" dxfId="9786" priority="842" operator="lessThan">
      <formula>-105575</formula>
    </cfRule>
  </conditionalFormatting>
  <conditionalFormatting sqref="BB246:BB249">
    <cfRule type="cellIs" dxfId="9785" priority="839" operator="lessThan">
      <formula>0</formula>
    </cfRule>
    <cfRule type="cellIs" dxfId="9784" priority="840" operator="lessThan">
      <formula>-105575</formula>
    </cfRule>
  </conditionalFormatting>
  <conditionalFormatting sqref="BB246:BB249">
    <cfRule type="cellIs" dxfId="9783" priority="837" operator="lessThan">
      <formula>0</formula>
    </cfRule>
    <cfRule type="cellIs" dxfId="9782" priority="838" operator="lessThan">
      <formula>-105575</formula>
    </cfRule>
  </conditionalFormatting>
  <conditionalFormatting sqref="BB246:BB249">
    <cfRule type="cellIs" dxfId="9781" priority="835" operator="lessThan">
      <formula>0</formula>
    </cfRule>
    <cfRule type="cellIs" dxfId="9780" priority="836" operator="lessThan">
      <formula>-105575</formula>
    </cfRule>
  </conditionalFormatting>
  <conditionalFormatting sqref="BB246:BB249">
    <cfRule type="cellIs" dxfId="9779" priority="833" operator="lessThan">
      <formula>0</formula>
    </cfRule>
    <cfRule type="cellIs" dxfId="9778" priority="834" operator="lessThan">
      <formula>-105575</formula>
    </cfRule>
  </conditionalFormatting>
  <conditionalFormatting sqref="BB246:BB249">
    <cfRule type="cellIs" dxfId="9777" priority="831" operator="lessThan">
      <formula>0</formula>
    </cfRule>
    <cfRule type="cellIs" dxfId="9776" priority="832" operator="lessThan">
      <formula>-105575</formula>
    </cfRule>
  </conditionalFormatting>
  <conditionalFormatting sqref="BB246:BB249">
    <cfRule type="cellIs" dxfId="9775" priority="829" operator="lessThan">
      <formula>0</formula>
    </cfRule>
    <cfRule type="cellIs" dxfId="9774" priority="830" operator="lessThan">
      <formula>-105575</formula>
    </cfRule>
  </conditionalFormatting>
  <conditionalFormatting sqref="BB246:BB249">
    <cfRule type="cellIs" dxfId="9773" priority="827" operator="lessThan">
      <formula>0</formula>
    </cfRule>
    <cfRule type="cellIs" dxfId="9772" priority="828" operator="lessThan">
      <formula>-105575</formula>
    </cfRule>
  </conditionalFormatting>
  <conditionalFormatting sqref="BB251:BB253">
    <cfRule type="cellIs" dxfId="9771" priority="825" operator="lessThan">
      <formula>0</formula>
    </cfRule>
    <cfRule type="cellIs" dxfId="9770" priority="826" operator="lessThan">
      <formula>-105575</formula>
    </cfRule>
  </conditionalFormatting>
  <conditionalFormatting sqref="BB251:BB253">
    <cfRule type="cellIs" dxfId="9769" priority="823" operator="lessThan">
      <formula>0</formula>
    </cfRule>
    <cfRule type="cellIs" dxfId="9768" priority="824" operator="lessThan">
      <formula>-105575</formula>
    </cfRule>
  </conditionalFormatting>
  <conditionalFormatting sqref="BB251:BB253">
    <cfRule type="cellIs" dxfId="9767" priority="821" operator="lessThan">
      <formula>0</formula>
    </cfRule>
    <cfRule type="cellIs" dxfId="9766" priority="822" operator="lessThan">
      <formula>-105575</formula>
    </cfRule>
  </conditionalFormatting>
  <conditionalFormatting sqref="BB251:BB253">
    <cfRule type="cellIs" dxfId="9765" priority="819" operator="lessThan">
      <formula>0</formula>
    </cfRule>
    <cfRule type="cellIs" dxfId="9764" priority="820" operator="lessThan">
      <formula>-105575</formula>
    </cfRule>
  </conditionalFormatting>
  <conditionalFormatting sqref="BB251:BB253">
    <cfRule type="cellIs" dxfId="9763" priority="817" operator="lessThan">
      <formula>0</formula>
    </cfRule>
    <cfRule type="cellIs" dxfId="9762" priority="818" operator="lessThan">
      <formula>-105575</formula>
    </cfRule>
  </conditionalFormatting>
  <conditionalFormatting sqref="BB251:BB253">
    <cfRule type="cellIs" dxfId="9761" priority="815" operator="lessThan">
      <formula>0</formula>
    </cfRule>
    <cfRule type="cellIs" dxfId="9760" priority="816" operator="lessThan">
      <formula>-105575</formula>
    </cfRule>
  </conditionalFormatting>
  <conditionalFormatting sqref="BB251:BB253">
    <cfRule type="cellIs" dxfId="9759" priority="813" operator="lessThan">
      <formula>0</formula>
    </cfRule>
    <cfRule type="cellIs" dxfId="9758" priority="814" operator="lessThan">
      <formula>-105575</formula>
    </cfRule>
  </conditionalFormatting>
  <conditionalFormatting sqref="BB251:BB253">
    <cfRule type="cellIs" dxfId="9757" priority="811" operator="lessThan">
      <formula>0</formula>
    </cfRule>
    <cfRule type="cellIs" dxfId="9756" priority="812" operator="lessThan">
      <formula>-105575</formula>
    </cfRule>
  </conditionalFormatting>
  <conditionalFormatting sqref="BB251:BB253">
    <cfRule type="cellIs" dxfId="9755" priority="809" operator="lessThan">
      <formula>0</formula>
    </cfRule>
    <cfRule type="cellIs" dxfId="9754" priority="810" operator="lessThan">
      <formula>-105575</formula>
    </cfRule>
  </conditionalFormatting>
  <conditionalFormatting sqref="BB255:BB257">
    <cfRule type="cellIs" dxfId="9753" priority="807" operator="lessThan">
      <formula>0</formula>
    </cfRule>
    <cfRule type="cellIs" dxfId="9752" priority="808" operator="lessThan">
      <formula>-105575</formula>
    </cfRule>
  </conditionalFormatting>
  <conditionalFormatting sqref="BB255:BB257">
    <cfRule type="cellIs" dxfId="9751" priority="805" operator="lessThan">
      <formula>0</formula>
    </cfRule>
    <cfRule type="cellIs" dxfId="9750" priority="806" operator="lessThan">
      <formula>-105575</formula>
    </cfRule>
  </conditionalFormatting>
  <conditionalFormatting sqref="BB255:BB257">
    <cfRule type="cellIs" dxfId="9749" priority="803" operator="lessThan">
      <formula>0</formula>
    </cfRule>
    <cfRule type="cellIs" dxfId="9748" priority="804" operator="lessThan">
      <formula>-105575</formula>
    </cfRule>
  </conditionalFormatting>
  <conditionalFormatting sqref="BB255:BB257">
    <cfRule type="cellIs" dxfId="9747" priority="801" operator="lessThan">
      <formula>0</formula>
    </cfRule>
    <cfRule type="cellIs" dxfId="9746" priority="802" operator="lessThan">
      <formula>-105575</formula>
    </cfRule>
  </conditionalFormatting>
  <conditionalFormatting sqref="BB255:BB257">
    <cfRule type="cellIs" dxfId="9745" priority="799" operator="lessThan">
      <formula>0</formula>
    </cfRule>
    <cfRule type="cellIs" dxfId="9744" priority="800" operator="lessThan">
      <formula>-105575</formula>
    </cfRule>
  </conditionalFormatting>
  <conditionalFormatting sqref="BB255:BB257">
    <cfRule type="cellIs" dxfId="9743" priority="797" operator="lessThan">
      <formula>0</formula>
    </cfRule>
    <cfRule type="cellIs" dxfId="9742" priority="798" operator="lessThan">
      <formula>-105575</formula>
    </cfRule>
  </conditionalFormatting>
  <conditionalFormatting sqref="BB255:BB257">
    <cfRule type="cellIs" dxfId="9741" priority="795" operator="lessThan">
      <formula>0</formula>
    </cfRule>
    <cfRule type="cellIs" dxfId="9740" priority="796" operator="lessThan">
      <formula>-105575</formula>
    </cfRule>
  </conditionalFormatting>
  <conditionalFormatting sqref="BB255:BB257">
    <cfRule type="cellIs" dxfId="9739" priority="793" operator="lessThan">
      <formula>0</formula>
    </cfRule>
    <cfRule type="cellIs" dxfId="9738" priority="794" operator="lessThan">
      <formula>-105575</formula>
    </cfRule>
  </conditionalFormatting>
  <conditionalFormatting sqref="BB255:BB257">
    <cfRule type="cellIs" dxfId="9737" priority="791" operator="lessThan">
      <formula>0</formula>
    </cfRule>
    <cfRule type="cellIs" dxfId="9736" priority="792" operator="lessThan">
      <formula>-105575</formula>
    </cfRule>
  </conditionalFormatting>
  <conditionalFormatting sqref="BB260:BB262">
    <cfRule type="cellIs" dxfId="9735" priority="789" operator="lessThan">
      <formula>0</formula>
    </cfRule>
    <cfRule type="cellIs" dxfId="9734" priority="790" operator="lessThan">
      <formula>-105575</formula>
    </cfRule>
  </conditionalFormatting>
  <conditionalFormatting sqref="BB260:BB262">
    <cfRule type="cellIs" dxfId="9733" priority="787" operator="lessThan">
      <formula>0</formula>
    </cfRule>
    <cfRule type="cellIs" dxfId="9732" priority="788" operator="lessThan">
      <formula>-105575</formula>
    </cfRule>
  </conditionalFormatting>
  <conditionalFormatting sqref="BB260:BB262">
    <cfRule type="cellIs" dxfId="9731" priority="785" operator="lessThan">
      <formula>0</formula>
    </cfRule>
    <cfRule type="cellIs" dxfId="9730" priority="786" operator="lessThan">
      <formula>-105575</formula>
    </cfRule>
  </conditionalFormatting>
  <conditionalFormatting sqref="BB260:BB262">
    <cfRule type="cellIs" dxfId="9729" priority="783" operator="lessThan">
      <formula>0</formula>
    </cfRule>
    <cfRule type="cellIs" dxfId="9728" priority="784" operator="lessThan">
      <formula>-105575</formula>
    </cfRule>
  </conditionalFormatting>
  <conditionalFormatting sqref="BB260:BB262">
    <cfRule type="cellIs" dxfId="9727" priority="781" operator="lessThan">
      <formula>0</formula>
    </cfRule>
    <cfRule type="cellIs" dxfId="9726" priority="782" operator="lessThan">
      <formula>-105575</formula>
    </cfRule>
  </conditionalFormatting>
  <conditionalFormatting sqref="BB260:BB262">
    <cfRule type="cellIs" dxfId="9725" priority="779" operator="lessThan">
      <formula>0</formula>
    </cfRule>
    <cfRule type="cellIs" dxfId="9724" priority="780" operator="lessThan">
      <formula>-105575</formula>
    </cfRule>
  </conditionalFormatting>
  <conditionalFormatting sqref="BB260:BB262">
    <cfRule type="cellIs" dxfId="9723" priority="777" operator="lessThan">
      <formula>0</formula>
    </cfRule>
    <cfRule type="cellIs" dxfId="9722" priority="778" operator="lessThan">
      <formula>-105575</formula>
    </cfRule>
  </conditionalFormatting>
  <conditionalFormatting sqref="BB260:BB262">
    <cfRule type="cellIs" dxfId="9721" priority="775" operator="lessThan">
      <formula>0</formula>
    </cfRule>
    <cfRule type="cellIs" dxfId="9720" priority="776" operator="lessThan">
      <formula>-105575</formula>
    </cfRule>
  </conditionalFormatting>
  <conditionalFormatting sqref="BB260:BB262">
    <cfRule type="cellIs" dxfId="9719" priority="773" operator="lessThan">
      <formula>0</formula>
    </cfRule>
    <cfRule type="cellIs" dxfId="9718" priority="774" operator="lessThan">
      <formula>-105575</formula>
    </cfRule>
  </conditionalFormatting>
  <conditionalFormatting sqref="BB264:BB267">
    <cfRule type="cellIs" dxfId="9717" priority="771" operator="lessThan">
      <formula>0</formula>
    </cfRule>
    <cfRule type="cellIs" dxfId="9716" priority="772" operator="lessThan">
      <formula>-105575</formula>
    </cfRule>
  </conditionalFormatting>
  <conditionalFormatting sqref="BB264:BB267">
    <cfRule type="cellIs" dxfId="9715" priority="769" operator="lessThan">
      <formula>0</formula>
    </cfRule>
    <cfRule type="cellIs" dxfId="9714" priority="770" operator="lessThan">
      <formula>-105575</formula>
    </cfRule>
  </conditionalFormatting>
  <conditionalFormatting sqref="BB264:BB267">
    <cfRule type="cellIs" dxfId="9713" priority="767" operator="lessThan">
      <formula>0</formula>
    </cfRule>
    <cfRule type="cellIs" dxfId="9712" priority="768" operator="lessThan">
      <formula>-105575</formula>
    </cfRule>
  </conditionalFormatting>
  <conditionalFormatting sqref="BB264:BB267">
    <cfRule type="cellIs" dxfId="9711" priority="765" operator="lessThan">
      <formula>0</formula>
    </cfRule>
    <cfRule type="cellIs" dxfId="9710" priority="766" operator="lessThan">
      <formula>-105575</formula>
    </cfRule>
  </conditionalFormatting>
  <conditionalFormatting sqref="BB264:BB267">
    <cfRule type="cellIs" dxfId="9709" priority="763" operator="lessThan">
      <formula>0</formula>
    </cfRule>
    <cfRule type="cellIs" dxfId="9708" priority="764" operator="lessThan">
      <formula>-105575</formula>
    </cfRule>
  </conditionalFormatting>
  <conditionalFormatting sqref="BB264:BB267">
    <cfRule type="cellIs" dxfId="9707" priority="761" operator="lessThan">
      <formula>0</formula>
    </cfRule>
    <cfRule type="cellIs" dxfId="9706" priority="762" operator="lessThan">
      <formula>-105575</formula>
    </cfRule>
  </conditionalFormatting>
  <conditionalFormatting sqref="BB264:BB267">
    <cfRule type="cellIs" dxfId="9705" priority="759" operator="lessThan">
      <formula>0</formula>
    </cfRule>
    <cfRule type="cellIs" dxfId="9704" priority="760" operator="lessThan">
      <formula>-105575</formula>
    </cfRule>
  </conditionalFormatting>
  <conditionalFormatting sqref="BB264:BB267">
    <cfRule type="cellIs" dxfId="9703" priority="757" operator="lessThan">
      <formula>0</formula>
    </cfRule>
    <cfRule type="cellIs" dxfId="9702" priority="758" operator="lessThan">
      <formula>-105575</formula>
    </cfRule>
  </conditionalFormatting>
  <conditionalFormatting sqref="BB264:BB267">
    <cfRule type="cellIs" dxfId="9701" priority="755" operator="lessThan">
      <formula>0</formula>
    </cfRule>
    <cfRule type="cellIs" dxfId="9700" priority="756" operator="lessThan">
      <formula>-105575</formula>
    </cfRule>
  </conditionalFormatting>
  <conditionalFormatting sqref="BB270:BB272">
    <cfRule type="cellIs" dxfId="9699" priority="753" operator="lessThan">
      <formula>0</formula>
    </cfRule>
    <cfRule type="cellIs" dxfId="9698" priority="754" operator="lessThan">
      <formula>-105575</formula>
    </cfRule>
  </conditionalFormatting>
  <conditionalFormatting sqref="BB270:BB272">
    <cfRule type="cellIs" dxfId="9697" priority="751" operator="lessThan">
      <formula>0</formula>
    </cfRule>
    <cfRule type="cellIs" dxfId="9696" priority="752" operator="lessThan">
      <formula>-105575</formula>
    </cfRule>
  </conditionalFormatting>
  <conditionalFormatting sqref="BB270:BB272">
    <cfRule type="cellIs" dxfId="9695" priority="749" operator="lessThan">
      <formula>0</formula>
    </cfRule>
    <cfRule type="cellIs" dxfId="9694" priority="750" operator="lessThan">
      <formula>-105575</formula>
    </cfRule>
  </conditionalFormatting>
  <conditionalFormatting sqref="BB270:BB272">
    <cfRule type="cellIs" dxfId="9693" priority="747" operator="lessThan">
      <formula>0</formula>
    </cfRule>
    <cfRule type="cellIs" dxfId="9692" priority="748" operator="lessThan">
      <formula>-105575</formula>
    </cfRule>
  </conditionalFormatting>
  <conditionalFormatting sqref="BB270:BB272">
    <cfRule type="cellIs" dxfId="9691" priority="745" operator="lessThan">
      <formula>0</formula>
    </cfRule>
    <cfRule type="cellIs" dxfId="9690" priority="746" operator="lessThan">
      <formula>-105575</formula>
    </cfRule>
  </conditionalFormatting>
  <conditionalFormatting sqref="BB270:BB272">
    <cfRule type="cellIs" dxfId="9689" priority="743" operator="lessThan">
      <formula>0</formula>
    </cfRule>
    <cfRule type="cellIs" dxfId="9688" priority="744" operator="lessThan">
      <formula>-105575</formula>
    </cfRule>
  </conditionalFormatting>
  <conditionalFormatting sqref="BB270:BB272">
    <cfRule type="cellIs" dxfId="9687" priority="741" operator="lessThan">
      <formula>0</formula>
    </cfRule>
    <cfRule type="cellIs" dxfId="9686" priority="742" operator="lessThan">
      <formula>-105575</formula>
    </cfRule>
  </conditionalFormatting>
  <conditionalFormatting sqref="BB270:BB272">
    <cfRule type="cellIs" dxfId="9685" priority="739" operator="lessThan">
      <formula>0</formula>
    </cfRule>
    <cfRule type="cellIs" dxfId="9684" priority="740" operator="lessThan">
      <formula>-105575</formula>
    </cfRule>
  </conditionalFormatting>
  <conditionalFormatting sqref="BB270:BB272">
    <cfRule type="cellIs" dxfId="9683" priority="737" operator="lessThan">
      <formula>0</formula>
    </cfRule>
    <cfRule type="cellIs" dxfId="9682" priority="738" operator="lessThan">
      <formula>-105575</formula>
    </cfRule>
  </conditionalFormatting>
  <conditionalFormatting sqref="BB274:BB275">
    <cfRule type="cellIs" dxfId="9681" priority="735" operator="lessThan">
      <formula>0</formula>
    </cfRule>
    <cfRule type="cellIs" dxfId="9680" priority="736" operator="lessThan">
      <formula>-105575</formula>
    </cfRule>
  </conditionalFormatting>
  <conditionalFormatting sqref="BB274:BB275">
    <cfRule type="cellIs" dxfId="9679" priority="733" operator="lessThan">
      <formula>0</formula>
    </cfRule>
    <cfRule type="cellIs" dxfId="9678" priority="734" operator="lessThan">
      <formula>-105575</formula>
    </cfRule>
  </conditionalFormatting>
  <conditionalFormatting sqref="BB274:BB275">
    <cfRule type="cellIs" dxfId="9677" priority="731" operator="lessThan">
      <formula>0</formula>
    </cfRule>
    <cfRule type="cellIs" dxfId="9676" priority="732" operator="lessThan">
      <formula>-105575</formula>
    </cfRule>
  </conditionalFormatting>
  <conditionalFormatting sqref="BB274:BB275">
    <cfRule type="cellIs" dxfId="9675" priority="729" operator="lessThan">
      <formula>0</formula>
    </cfRule>
    <cfRule type="cellIs" dxfId="9674" priority="730" operator="lessThan">
      <formula>-105575</formula>
    </cfRule>
  </conditionalFormatting>
  <conditionalFormatting sqref="BB274:BB275">
    <cfRule type="cellIs" dxfId="9673" priority="727" operator="lessThan">
      <formula>0</formula>
    </cfRule>
    <cfRule type="cellIs" dxfId="9672" priority="728" operator="lessThan">
      <formula>-105575</formula>
    </cfRule>
  </conditionalFormatting>
  <conditionalFormatting sqref="BB274:BB275">
    <cfRule type="cellIs" dxfId="9671" priority="725" operator="lessThan">
      <formula>0</formula>
    </cfRule>
    <cfRule type="cellIs" dxfId="9670" priority="726" operator="lessThan">
      <formula>-105575</formula>
    </cfRule>
  </conditionalFormatting>
  <conditionalFormatting sqref="BB274:BB275">
    <cfRule type="cellIs" dxfId="9669" priority="723" operator="lessThan">
      <formula>0</formula>
    </cfRule>
    <cfRule type="cellIs" dxfId="9668" priority="724" operator="lessThan">
      <formula>-105575</formula>
    </cfRule>
  </conditionalFormatting>
  <conditionalFormatting sqref="BB274:BB275">
    <cfRule type="cellIs" dxfId="9667" priority="721" operator="lessThan">
      <formula>0</formula>
    </cfRule>
    <cfRule type="cellIs" dxfId="9666" priority="722" operator="lessThan">
      <formula>-105575</formula>
    </cfRule>
  </conditionalFormatting>
  <conditionalFormatting sqref="BB274:BB275">
    <cfRule type="cellIs" dxfId="9665" priority="719" operator="lessThan">
      <formula>0</formula>
    </cfRule>
    <cfRule type="cellIs" dxfId="9664" priority="720" operator="lessThan">
      <formula>-105575</formula>
    </cfRule>
  </conditionalFormatting>
  <conditionalFormatting sqref="BB278:BB282">
    <cfRule type="cellIs" dxfId="9663" priority="717" operator="lessThan">
      <formula>0</formula>
    </cfRule>
    <cfRule type="cellIs" dxfId="9662" priority="718" operator="lessThan">
      <formula>-105575</formula>
    </cfRule>
  </conditionalFormatting>
  <conditionalFormatting sqref="BB278:BB282">
    <cfRule type="cellIs" dxfId="9661" priority="715" operator="lessThan">
      <formula>0</formula>
    </cfRule>
    <cfRule type="cellIs" dxfId="9660" priority="716" operator="lessThan">
      <formula>-105575</formula>
    </cfRule>
  </conditionalFormatting>
  <conditionalFormatting sqref="BB278:BB282">
    <cfRule type="cellIs" dxfId="9659" priority="713" operator="lessThan">
      <formula>0</formula>
    </cfRule>
    <cfRule type="cellIs" dxfId="9658" priority="714" operator="lessThan">
      <formula>-105575</formula>
    </cfRule>
  </conditionalFormatting>
  <conditionalFormatting sqref="BB278:BB282">
    <cfRule type="cellIs" dxfId="9657" priority="711" operator="lessThan">
      <formula>0</formula>
    </cfRule>
    <cfRule type="cellIs" dxfId="9656" priority="712" operator="lessThan">
      <formula>-105575</formula>
    </cfRule>
  </conditionalFormatting>
  <conditionalFormatting sqref="BB278:BB282">
    <cfRule type="cellIs" dxfId="9655" priority="709" operator="lessThan">
      <formula>0</formula>
    </cfRule>
    <cfRule type="cellIs" dxfId="9654" priority="710" operator="lessThan">
      <formula>-105575</formula>
    </cfRule>
  </conditionalFormatting>
  <conditionalFormatting sqref="BB278:BB282">
    <cfRule type="cellIs" dxfId="9653" priority="707" operator="lessThan">
      <formula>0</formula>
    </cfRule>
    <cfRule type="cellIs" dxfId="9652" priority="708" operator="lessThan">
      <formula>-105575</formula>
    </cfRule>
  </conditionalFormatting>
  <conditionalFormatting sqref="BB278:BB282">
    <cfRule type="cellIs" dxfId="9651" priority="705" operator="lessThan">
      <formula>0</formula>
    </cfRule>
    <cfRule type="cellIs" dxfId="9650" priority="706" operator="lessThan">
      <formula>-105575</formula>
    </cfRule>
  </conditionalFormatting>
  <conditionalFormatting sqref="BB278:BB282">
    <cfRule type="cellIs" dxfId="9649" priority="703" operator="lessThan">
      <formula>0</formula>
    </cfRule>
    <cfRule type="cellIs" dxfId="9648" priority="704" operator="lessThan">
      <formula>-105575</formula>
    </cfRule>
  </conditionalFormatting>
  <conditionalFormatting sqref="BB278:BB282">
    <cfRule type="cellIs" dxfId="9647" priority="701" operator="lessThan">
      <formula>0</formula>
    </cfRule>
    <cfRule type="cellIs" dxfId="9646" priority="702" operator="lessThan">
      <formula>-105575</formula>
    </cfRule>
  </conditionalFormatting>
  <conditionalFormatting sqref="BB285:BB288">
    <cfRule type="cellIs" dxfId="9645" priority="699" operator="lessThan">
      <formula>0</formula>
    </cfRule>
    <cfRule type="cellIs" dxfId="9644" priority="700" operator="lessThan">
      <formula>-105575</formula>
    </cfRule>
  </conditionalFormatting>
  <conditionalFormatting sqref="BB285:BB288">
    <cfRule type="cellIs" dxfId="9643" priority="697" operator="lessThan">
      <formula>0</formula>
    </cfRule>
    <cfRule type="cellIs" dxfId="9642" priority="698" operator="lessThan">
      <formula>-105575</formula>
    </cfRule>
  </conditionalFormatting>
  <conditionalFormatting sqref="BB285:BB288">
    <cfRule type="cellIs" dxfId="9641" priority="695" operator="lessThan">
      <formula>0</formula>
    </cfRule>
    <cfRule type="cellIs" dxfId="9640" priority="696" operator="lessThan">
      <formula>-105575</formula>
    </cfRule>
  </conditionalFormatting>
  <conditionalFormatting sqref="BB285:BB288">
    <cfRule type="cellIs" dxfId="9639" priority="693" operator="lessThan">
      <formula>0</formula>
    </cfRule>
    <cfRule type="cellIs" dxfId="9638" priority="694" operator="lessThan">
      <formula>-105575</formula>
    </cfRule>
  </conditionalFormatting>
  <conditionalFormatting sqref="BB285:BB288">
    <cfRule type="cellIs" dxfId="9637" priority="691" operator="lessThan">
      <formula>0</formula>
    </cfRule>
    <cfRule type="cellIs" dxfId="9636" priority="692" operator="lessThan">
      <formula>-105575</formula>
    </cfRule>
  </conditionalFormatting>
  <conditionalFormatting sqref="BB285:BB288">
    <cfRule type="cellIs" dxfId="9635" priority="689" operator="lessThan">
      <formula>0</formula>
    </cfRule>
    <cfRule type="cellIs" dxfId="9634" priority="690" operator="lessThan">
      <formula>-105575</formula>
    </cfRule>
  </conditionalFormatting>
  <conditionalFormatting sqref="BB285:BB288">
    <cfRule type="cellIs" dxfId="9633" priority="687" operator="lessThan">
      <formula>0</formula>
    </cfRule>
    <cfRule type="cellIs" dxfId="9632" priority="688" operator="lessThan">
      <formula>-105575</formula>
    </cfRule>
  </conditionalFormatting>
  <conditionalFormatting sqref="BB285:BB288">
    <cfRule type="cellIs" dxfId="9631" priority="685" operator="lessThan">
      <formula>0</formula>
    </cfRule>
    <cfRule type="cellIs" dxfId="9630" priority="686" operator="lessThan">
      <formula>-105575</formula>
    </cfRule>
  </conditionalFormatting>
  <conditionalFormatting sqref="BB285:BB288">
    <cfRule type="cellIs" dxfId="9629" priority="683" operator="lessThan">
      <formula>0</formula>
    </cfRule>
    <cfRule type="cellIs" dxfId="9628" priority="684" operator="lessThan">
      <formula>-105575</formula>
    </cfRule>
  </conditionalFormatting>
  <conditionalFormatting sqref="BB203 BB220:BB221 BB235:BB243 BB231:BB233 BB212:BB213 BB225:BB226">
    <cfRule type="cellIs" dxfId="9627" priority="681" operator="lessThan">
      <formula>0</formula>
    </cfRule>
    <cfRule type="cellIs" dxfId="9626" priority="682" operator="lessThan">
      <formula>-105575</formula>
    </cfRule>
  </conditionalFormatting>
  <conditionalFormatting sqref="BB220 BB212:BB213 BB235:BB238 BB240:BB243 BB225:BB226 BB231:BB233">
    <cfRule type="cellIs" dxfId="9625" priority="679" operator="lessThan">
      <formula>0</formula>
    </cfRule>
    <cfRule type="cellIs" dxfId="9624" priority="680" operator="lessThan">
      <formula>-105575</formula>
    </cfRule>
  </conditionalFormatting>
  <conditionalFormatting sqref="BB220:BB221 BB243 BB226 BB231:BB236 BB238:BB241 BB203 BB213">
    <cfRule type="cellIs" dxfId="9623" priority="677" operator="lessThan">
      <formula>0</formula>
    </cfRule>
    <cfRule type="cellIs" dxfId="9622" priority="678" operator="lessThan">
      <formula>-105575</formula>
    </cfRule>
  </conditionalFormatting>
  <conditionalFormatting sqref="BB235:BB243 BB231:BB233 BB220 BB212:BB213 BB225:BB226">
    <cfRule type="cellIs" dxfId="9621" priority="675" operator="lessThan">
      <formula>0</formula>
    </cfRule>
    <cfRule type="cellIs" dxfId="9620" priority="676" operator="lessThan">
      <formula>-105575</formula>
    </cfRule>
  </conditionalFormatting>
  <conditionalFormatting sqref="BB220:BB221 BB237:BB243 BB203 BB231:BB235 BB212:BB213 BB225:BB226">
    <cfRule type="cellIs" dxfId="9619" priority="673" operator="lessThan">
      <formula>0</formula>
    </cfRule>
    <cfRule type="cellIs" dxfId="9618" priority="674" operator="lessThan">
      <formula>-105575</formula>
    </cfRule>
  </conditionalFormatting>
  <conditionalFormatting sqref="BB220:BB221 BB237:BB240 BB242:BB243 BB225:BB226 BB231:BB235">
    <cfRule type="cellIs" dxfId="9617" priority="671" operator="lessThan">
      <formula>0</formula>
    </cfRule>
    <cfRule type="cellIs" dxfId="9616" priority="672" operator="lessThan">
      <formula>-105575</formula>
    </cfRule>
  </conditionalFormatting>
  <conditionalFormatting sqref="BB212 BB231 BB233:BB238 BB240:BB243 BB225">
    <cfRule type="cellIs" dxfId="9615" priority="669" operator="lessThan">
      <formula>0</formula>
    </cfRule>
    <cfRule type="cellIs" dxfId="9614" priority="670" operator="lessThan">
      <formula>-105575</formula>
    </cfRule>
  </conditionalFormatting>
  <conditionalFormatting sqref="BB237:BB243 BB231:BB235 BB220:BB221 BB225:BB226">
    <cfRule type="cellIs" dxfId="9613" priority="667" operator="lessThan">
      <formula>0</formula>
    </cfRule>
    <cfRule type="cellIs" dxfId="9612" priority="668" operator="lessThan">
      <formula>-105575</formula>
    </cfRule>
  </conditionalFormatting>
  <conditionalFormatting sqref="BB233:BB237 BB231 BB239:BB243">
    <cfRule type="cellIs" dxfId="9611" priority="665" operator="lessThan">
      <formula>0</formula>
    </cfRule>
    <cfRule type="cellIs" dxfId="9610" priority="666" operator="lessThan">
      <formula>-105575</formula>
    </cfRule>
  </conditionalFormatting>
  <conditionalFormatting sqref="BB233:BB237 BB231 BB239:BB243">
    <cfRule type="cellIs" dxfId="9609" priority="663" operator="lessThan">
      <formula>0</formula>
    </cfRule>
    <cfRule type="cellIs" dxfId="9608" priority="664" operator="lessThan">
      <formula>-105575</formula>
    </cfRule>
  </conditionalFormatting>
  <conditionalFormatting sqref="BB119:BB128 BB106:BB117 BB101:BB104 BB80:BB98">
    <cfRule type="cellIs" dxfId="9607" priority="661" operator="lessThan">
      <formula>0</formula>
    </cfRule>
    <cfRule type="cellIs" dxfId="9606" priority="662" operator="lessThan">
      <formula>-105575</formula>
    </cfRule>
  </conditionalFormatting>
  <conditionalFormatting sqref="BB130 BB132 BB134">
    <cfRule type="cellIs" dxfId="9605" priority="659" operator="lessThan">
      <formula>0</formula>
    </cfRule>
    <cfRule type="cellIs" dxfId="9604" priority="660" operator="lessThan">
      <formula>-105575</formula>
    </cfRule>
  </conditionalFormatting>
  <conditionalFormatting sqref="BB130 BB132 BB134">
    <cfRule type="cellIs" dxfId="9603" priority="657" operator="lessThan">
      <formula>0</formula>
    </cfRule>
    <cfRule type="cellIs" dxfId="9602" priority="658" operator="lessThan">
      <formula>-105575</formula>
    </cfRule>
  </conditionalFormatting>
  <conditionalFormatting sqref="BB129 BB131 BB133 BB135">
    <cfRule type="cellIs" dxfId="9601" priority="655" operator="lessThan">
      <formula>0</formula>
    </cfRule>
    <cfRule type="cellIs" dxfId="9600" priority="656" operator="lessThan">
      <formula>-105575</formula>
    </cfRule>
  </conditionalFormatting>
  <conditionalFormatting sqref="BB140 BB145 BB142:BB143 BB137:BB138">
    <cfRule type="cellIs" dxfId="9599" priority="653" operator="lessThan">
      <formula>0</formula>
    </cfRule>
    <cfRule type="cellIs" dxfId="9598" priority="654" operator="lessThan">
      <formula>-105575</formula>
    </cfRule>
  </conditionalFormatting>
  <conditionalFormatting sqref="BB149">
    <cfRule type="cellIs" dxfId="9597" priority="651" operator="lessThan">
      <formula>0</formula>
    </cfRule>
    <cfRule type="cellIs" dxfId="9596" priority="652" operator="lessThan">
      <formula>-105575</formula>
    </cfRule>
  </conditionalFormatting>
  <conditionalFormatting sqref="BB129:BB138 BB140:BB149">
    <cfRule type="cellIs" dxfId="9595" priority="649" operator="lessThan">
      <formula>0</formula>
    </cfRule>
    <cfRule type="cellIs" dxfId="9594" priority="650" operator="lessThan">
      <formula>-105575</formula>
    </cfRule>
  </conditionalFormatting>
  <conditionalFormatting sqref="BB94:BB98 BB86:BB87 BB89:BB91 BB141:BB149 BB124:BB133 BB107:BB110 BB112:BB117 BB119:BB122 BB135:BB138 BB101:BB104 BB80:BB84">
    <cfRule type="cellIs" dxfId="9593" priority="647" operator="lessThan">
      <formula>0</formula>
    </cfRule>
    <cfRule type="cellIs" dxfId="9592" priority="648" operator="lessThan">
      <formula>-105575</formula>
    </cfRule>
  </conditionalFormatting>
  <conditionalFormatting sqref="BB129 BB131 BB133 BB135">
    <cfRule type="cellIs" dxfId="9591" priority="645" operator="lessThan">
      <formula>0</formula>
    </cfRule>
    <cfRule type="cellIs" dxfId="9590" priority="646" operator="lessThan">
      <formula>-105575</formula>
    </cfRule>
  </conditionalFormatting>
  <conditionalFormatting sqref="BB146 BB144 BB141">
    <cfRule type="cellIs" dxfId="9589" priority="643" operator="lessThan">
      <formula>0</formula>
    </cfRule>
    <cfRule type="cellIs" dxfId="9588" priority="644" operator="lessThan">
      <formula>-105575</formula>
    </cfRule>
  </conditionalFormatting>
  <conditionalFormatting sqref="BB146 BB144 BB141">
    <cfRule type="cellIs" dxfId="9587" priority="641" operator="lessThan">
      <formula>0</formula>
    </cfRule>
    <cfRule type="cellIs" dxfId="9586" priority="642" operator="lessThan">
      <formula>-105575</formula>
    </cfRule>
  </conditionalFormatting>
  <conditionalFormatting sqref="BB140 BB145 BB142:BB143 BB137:BB138">
    <cfRule type="cellIs" dxfId="9585" priority="639" operator="lessThan">
      <formula>0</formula>
    </cfRule>
    <cfRule type="cellIs" dxfId="9584" priority="640" operator="lessThan">
      <formula>-105575</formula>
    </cfRule>
  </conditionalFormatting>
  <conditionalFormatting sqref="BB149">
    <cfRule type="cellIs" dxfId="9583" priority="637" operator="lessThan">
      <formula>0</formula>
    </cfRule>
    <cfRule type="cellIs" dxfId="9582" priority="638" operator="lessThan">
      <formula>-105575</formula>
    </cfRule>
  </conditionalFormatting>
  <conditionalFormatting sqref="BB94:BB98 BB86:BB87 BB89:BB91 BB141:BB149 BB124:BB133 BB107:BB110 BB112:BB117 BB119:BB122 BB135:BB138 BB101:BB104 BB80:BB84">
    <cfRule type="cellIs" dxfId="9581" priority="635" operator="lessThan">
      <formula>0</formula>
    </cfRule>
    <cfRule type="cellIs" dxfId="958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579" priority="633" operator="lessThan">
      <formula>0</formula>
    </cfRule>
    <cfRule type="cellIs" dxfId="9578" priority="634" operator="lessThan">
      <formula>-105575</formula>
    </cfRule>
  </conditionalFormatting>
  <conditionalFormatting sqref="BB41">
    <cfRule type="cellIs" dxfId="9577" priority="631" operator="lessThan">
      <formula>0</formula>
    </cfRule>
    <cfRule type="cellIs" dxfId="9576" priority="632" operator="lessThan">
      <formula>-105575</formula>
    </cfRule>
  </conditionalFormatting>
  <conditionalFormatting sqref="BB152:BB155">
    <cfRule type="cellIs" dxfId="9575" priority="629" operator="lessThan">
      <formula>0</formula>
    </cfRule>
    <cfRule type="cellIs" dxfId="9574" priority="630" operator="lessThan">
      <formula>-105575</formula>
    </cfRule>
  </conditionalFormatting>
  <conditionalFormatting sqref="BB152:BB155">
    <cfRule type="cellIs" dxfId="9573" priority="627" operator="lessThan">
      <formula>0</formula>
    </cfRule>
    <cfRule type="cellIs" dxfId="9572" priority="628" operator="lessThan">
      <formula>-105575</formula>
    </cfRule>
  </conditionalFormatting>
  <conditionalFormatting sqref="BB152:BB155">
    <cfRule type="cellIs" dxfId="9571" priority="625" operator="lessThan">
      <formula>0</formula>
    </cfRule>
    <cfRule type="cellIs" dxfId="9570" priority="626" operator="lessThan">
      <formula>-105575</formula>
    </cfRule>
  </conditionalFormatting>
  <conditionalFormatting sqref="BB157:BB158">
    <cfRule type="cellIs" dxfId="9569" priority="623" operator="lessThan">
      <formula>0</formula>
    </cfRule>
    <cfRule type="cellIs" dxfId="9568" priority="624" operator="lessThan">
      <formula>-105575</formula>
    </cfRule>
  </conditionalFormatting>
  <conditionalFormatting sqref="BB157:BB158">
    <cfRule type="cellIs" dxfId="9567" priority="621" operator="lessThan">
      <formula>0</formula>
    </cfRule>
    <cfRule type="cellIs" dxfId="9566" priority="622" operator="lessThan">
      <formula>-105575</formula>
    </cfRule>
  </conditionalFormatting>
  <conditionalFormatting sqref="BB157:BB158">
    <cfRule type="cellIs" dxfId="9565" priority="619" operator="lessThan">
      <formula>0</formula>
    </cfRule>
    <cfRule type="cellIs" dxfId="9564" priority="620" operator="lessThan">
      <formula>-105575</formula>
    </cfRule>
  </conditionalFormatting>
  <conditionalFormatting sqref="BB160:BB161">
    <cfRule type="cellIs" dxfId="9563" priority="617" operator="lessThan">
      <formula>0</formula>
    </cfRule>
    <cfRule type="cellIs" dxfId="9562" priority="618" operator="lessThan">
      <formula>-105575</formula>
    </cfRule>
  </conditionalFormatting>
  <conditionalFormatting sqref="BB160:BB161">
    <cfRule type="cellIs" dxfId="9561" priority="615" operator="lessThan">
      <formula>0</formula>
    </cfRule>
    <cfRule type="cellIs" dxfId="9560" priority="616" operator="lessThan">
      <formula>-105575</formula>
    </cfRule>
  </conditionalFormatting>
  <conditionalFormatting sqref="BB160:BB161">
    <cfRule type="cellIs" dxfId="9559" priority="613" operator="lessThan">
      <formula>0</formula>
    </cfRule>
    <cfRule type="cellIs" dxfId="9558" priority="614" operator="lessThan">
      <formula>-105575</formula>
    </cfRule>
  </conditionalFormatting>
  <conditionalFormatting sqref="BB164:BB167">
    <cfRule type="cellIs" dxfId="9557" priority="611" operator="lessThan">
      <formula>0</formula>
    </cfRule>
    <cfRule type="cellIs" dxfId="9556" priority="612" operator="lessThan">
      <formula>-105575</formula>
    </cfRule>
  </conditionalFormatting>
  <conditionalFormatting sqref="BB164:BB167">
    <cfRule type="cellIs" dxfId="9555" priority="609" operator="lessThan">
      <formula>0</formula>
    </cfRule>
    <cfRule type="cellIs" dxfId="9554" priority="610" operator="lessThan">
      <formula>-105575</formula>
    </cfRule>
  </conditionalFormatting>
  <conditionalFormatting sqref="BB164:BB167">
    <cfRule type="cellIs" dxfId="9553" priority="607" operator="lessThan">
      <formula>0</formula>
    </cfRule>
    <cfRule type="cellIs" dxfId="9552" priority="608" operator="lessThan">
      <formula>-105575</formula>
    </cfRule>
  </conditionalFormatting>
  <conditionalFormatting sqref="BB169:BB177">
    <cfRule type="cellIs" dxfId="9551" priority="605" operator="lessThan">
      <formula>0</formula>
    </cfRule>
    <cfRule type="cellIs" dxfId="9550" priority="606" operator="lessThan">
      <formula>-105575</formula>
    </cfRule>
  </conditionalFormatting>
  <conditionalFormatting sqref="BB169:BB177">
    <cfRule type="cellIs" dxfId="9549" priority="603" operator="lessThan">
      <formula>0</formula>
    </cfRule>
    <cfRule type="cellIs" dxfId="9548" priority="604" operator="lessThan">
      <formula>-105575</formula>
    </cfRule>
  </conditionalFormatting>
  <conditionalFormatting sqref="BB169:BB177">
    <cfRule type="cellIs" dxfId="9547" priority="601" operator="lessThan">
      <formula>0</formula>
    </cfRule>
    <cfRule type="cellIs" dxfId="9546" priority="602" operator="lessThan">
      <formula>-105575</formula>
    </cfRule>
  </conditionalFormatting>
  <conditionalFormatting sqref="BB179:BB180">
    <cfRule type="cellIs" dxfId="9545" priority="599" operator="lessThan">
      <formula>0</formula>
    </cfRule>
    <cfRule type="cellIs" dxfId="9544" priority="600" operator="lessThan">
      <formula>-105575</formula>
    </cfRule>
  </conditionalFormatting>
  <conditionalFormatting sqref="BB179:BB180">
    <cfRule type="cellIs" dxfId="9543" priority="597" operator="lessThan">
      <formula>0</formula>
    </cfRule>
    <cfRule type="cellIs" dxfId="9542" priority="598" operator="lessThan">
      <formula>-105575</formula>
    </cfRule>
  </conditionalFormatting>
  <conditionalFormatting sqref="BB179:BB180">
    <cfRule type="cellIs" dxfId="9541" priority="595" operator="lessThan">
      <formula>0</formula>
    </cfRule>
    <cfRule type="cellIs" dxfId="9540" priority="596" operator="lessThan">
      <formula>-105575</formula>
    </cfRule>
  </conditionalFormatting>
  <conditionalFormatting sqref="BB183:BB189">
    <cfRule type="cellIs" dxfId="9539" priority="593" operator="lessThan">
      <formula>0</formula>
    </cfRule>
    <cfRule type="cellIs" dxfId="9538" priority="594" operator="lessThan">
      <formula>-105575</formula>
    </cfRule>
  </conditionalFormatting>
  <conditionalFormatting sqref="BB183:BB189">
    <cfRule type="cellIs" dxfId="9537" priority="591" operator="lessThan">
      <formula>0</formula>
    </cfRule>
    <cfRule type="cellIs" dxfId="9536" priority="592" operator="lessThan">
      <formula>-105575</formula>
    </cfRule>
  </conditionalFormatting>
  <conditionalFormatting sqref="BB183:BB189">
    <cfRule type="cellIs" dxfId="9535" priority="589" operator="lessThan">
      <formula>0</formula>
    </cfRule>
    <cfRule type="cellIs" dxfId="9534" priority="590" operator="lessThan">
      <formula>-105575</formula>
    </cfRule>
  </conditionalFormatting>
  <conditionalFormatting sqref="BB191:BB192">
    <cfRule type="cellIs" dxfId="9533" priority="587" operator="lessThan">
      <formula>0</formula>
    </cfRule>
    <cfRule type="cellIs" dxfId="9532" priority="588" operator="lessThan">
      <formula>-105575</formula>
    </cfRule>
  </conditionalFormatting>
  <conditionalFormatting sqref="BB191:BB192">
    <cfRule type="cellIs" dxfId="9531" priority="585" operator="lessThan">
      <formula>0</formula>
    </cfRule>
    <cfRule type="cellIs" dxfId="9530" priority="586" operator="lessThan">
      <formula>-105575</formula>
    </cfRule>
  </conditionalFormatting>
  <conditionalFormatting sqref="BB191:BB192">
    <cfRule type="cellIs" dxfId="9529" priority="583" operator="lessThan">
      <formula>0</formula>
    </cfRule>
    <cfRule type="cellIs" dxfId="9528" priority="584" operator="lessThan">
      <formula>-105575</formula>
    </cfRule>
  </conditionalFormatting>
  <conditionalFormatting sqref="BB194:BB195">
    <cfRule type="cellIs" dxfId="9527" priority="581" operator="lessThan">
      <formula>0</formula>
    </cfRule>
    <cfRule type="cellIs" dxfId="9526" priority="582" operator="lessThan">
      <formula>-105575</formula>
    </cfRule>
  </conditionalFormatting>
  <conditionalFormatting sqref="BB194:BB195">
    <cfRule type="cellIs" dxfId="9525" priority="579" operator="lessThan">
      <formula>0</formula>
    </cfRule>
    <cfRule type="cellIs" dxfId="9524" priority="580" operator="lessThan">
      <formula>-105575</formula>
    </cfRule>
  </conditionalFormatting>
  <conditionalFormatting sqref="BB194:BB195">
    <cfRule type="cellIs" dxfId="9523" priority="577" operator="lessThan">
      <formula>0</formula>
    </cfRule>
    <cfRule type="cellIs" dxfId="9522" priority="578" operator="lessThan">
      <formula>-105575</formula>
    </cfRule>
  </conditionalFormatting>
  <conditionalFormatting sqref="BB199:BB202">
    <cfRule type="cellIs" dxfId="9521" priority="575" operator="lessThan">
      <formula>0</formula>
    </cfRule>
    <cfRule type="cellIs" dxfId="9520" priority="576" operator="lessThan">
      <formula>-105575</formula>
    </cfRule>
  </conditionalFormatting>
  <conditionalFormatting sqref="BB199:BB202">
    <cfRule type="cellIs" dxfId="9519" priority="573" operator="lessThan">
      <formula>0</formula>
    </cfRule>
    <cfRule type="cellIs" dxfId="9518" priority="574" operator="lessThan">
      <formula>-105575</formula>
    </cfRule>
  </conditionalFormatting>
  <conditionalFormatting sqref="BB199:BB202">
    <cfRule type="cellIs" dxfId="9517" priority="571" operator="lessThan">
      <formula>0</formula>
    </cfRule>
    <cfRule type="cellIs" dxfId="9516" priority="572" operator="lessThan">
      <formula>-105575</formula>
    </cfRule>
  </conditionalFormatting>
  <conditionalFormatting sqref="BB204:BB208">
    <cfRule type="cellIs" dxfId="9515" priority="569" operator="lessThan">
      <formula>0</formula>
    </cfRule>
    <cfRule type="cellIs" dxfId="9514" priority="570" operator="lessThan">
      <formula>-105575</formula>
    </cfRule>
  </conditionalFormatting>
  <conditionalFormatting sqref="BB204:BB208">
    <cfRule type="cellIs" dxfId="9513" priority="567" operator="lessThan">
      <formula>0</formula>
    </cfRule>
    <cfRule type="cellIs" dxfId="9512" priority="568" operator="lessThan">
      <formula>-105575</formula>
    </cfRule>
  </conditionalFormatting>
  <conditionalFormatting sqref="BB204:BB208">
    <cfRule type="cellIs" dxfId="9511" priority="565" operator="lessThan">
      <formula>0</formula>
    </cfRule>
    <cfRule type="cellIs" dxfId="9510" priority="566" operator="lessThan">
      <formula>-105575</formula>
    </cfRule>
  </conditionalFormatting>
  <conditionalFormatting sqref="BB210:BB211">
    <cfRule type="cellIs" dxfId="9509" priority="563" operator="lessThan">
      <formula>0</formula>
    </cfRule>
    <cfRule type="cellIs" dxfId="9508" priority="564" operator="lessThan">
      <formula>-105575</formula>
    </cfRule>
  </conditionalFormatting>
  <conditionalFormatting sqref="BB210:BB211">
    <cfRule type="cellIs" dxfId="9507" priority="561" operator="lessThan">
      <formula>0</formula>
    </cfRule>
    <cfRule type="cellIs" dxfId="9506" priority="562" operator="lessThan">
      <formula>-105575</formula>
    </cfRule>
  </conditionalFormatting>
  <conditionalFormatting sqref="BB210:BB211">
    <cfRule type="cellIs" dxfId="9505" priority="559" operator="lessThan">
      <formula>0</formula>
    </cfRule>
    <cfRule type="cellIs" dxfId="9504" priority="560" operator="lessThan">
      <formula>-105575</formula>
    </cfRule>
  </conditionalFormatting>
  <conditionalFormatting sqref="BB214:BB219">
    <cfRule type="cellIs" dxfId="9503" priority="557" operator="lessThan">
      <formula>0</formula>
    </cfRule>
    <cfRule type="cellIs" dxfId="9502" priority="558" operator="lessThan">
      <formula>-105575</formula>
    </cfRule>
  </conditionalFormatting>
  <conditionalFormatting sqref="BB214:BB219">
    <cfRule type="cellIs" dxfId="9501" priority="555" operator="lessThan">
      <formula>0</formula>
    </cfRule>
    <cfRule type="cellIs" dxfId="9500" priority="556" operator="lessThan">
      <formula>-105575</formula>
    </cfRule>
  </conditionalFormatting>
  <conditionalFormatting sqref="BB214:BB219">
    <cfRule type="cellIs" dxfId="9499" priority="553" operator="lessThan">
      <formula>0</formula>
    </cfRule>
    <cfRule type="cellIs" dxfId="9498" priority="554" operator="lessThan">
      <formula>-105575</formula>
    </cfRule>
  </conditionalFormatting>
  <conditionalFormatting sqref="BB222:BB224">
    <cfRule type="cellIs" dxfId="9497" priority="551" operator="lessThan">
      <formula>0</formula>
    </cfRule>
    <cfRule type="cellIs" dxfId="9496" priority="552" operator="lessThan">
      <formula>-105575</formula>
    </cfRule>
  </conditionalFormatting>
  <conditionalFormatting sqref="BB222:BB224">
    <cfRule type="cellIs" dxfId="9495" priority="549" operator="lessThan">
      <formula>0</formula>
    </cfRule>
    <cfRule type="cellIs" dxfId="9494" priority="550" operator="lessThan">
      <formula>-105575</formula>
    </cfRule>
  </conditionalFormatting>
  <conditionalFormatting sqref="BB222:BB224">
    <cfRule type="cellIs" dxfId="9493" priority="547" operator="lessThan">
      <formula>0</formula>
    </cfRule>
    <cfRule type="cellIs" dxfId="9492" priority="548" operator="lessThan">
      <formula>-105575</formula>
    </cfRule>
  </conditionalFormatting>
  <conditionalFormatting sqref="BB227:BB230">
    <cfRule type="cellIs" dxfId="9491" priority="545" operator="lessThan">
      <formula>0</formula>
    </cfRule>
    <cfRule type="cellIs" dxfId="9490" priority="546" operator="lessThan">
      <formula>-105575</formula>
    </cfRule>
  </conditionalFormatting>
  <conditionalFormatting sqref="BB227:BB230">
    <cfRule type="cellIs" dxfId="9489" priority="543" operator="lessThan">
      <formula>0</formula>
    </cfRule>
    <cfRule type="cellIs" dxfId="9488" priority="544" operator="lessThan">
      <formula>-105575</formula>
    </cfRule>
  </conditionalFormatting>
  <conditionalFormatting sqref="BB227:BB230">
    <cfRule type="cellIs" dxfId="9487" priority="541" operator="lessThan">
      <formula>0</formula>
    </cfRule>
    <cfRule type="cellIs" dxfId="9486" priority="542" operator="lessThan">
      <formula>-105575</formula>
    </cfRule>
  </conditionalFormatting>
  <conditionalFormatting sqref="BB246:BB249">
    <cfRule type="cellIs" dxfId="9485" priority="539" operator="lessThan">
      <formula>0</formula>
    </cfRule>
    <cfRule type="cellIs" dxfId="9484" priority="540" operator="lessThan">
      <formula>-105575</formula>
    </cfRule>
  </conditionalFormatting>
  <conditionalFormatting sqref="BB246:BB249">
    <cfRule type="cellIs" dxfId="9483" priority="537" operator="lessThan">
      <formula>0</formula>
    </cfRule>
    <cfRule type="cellIs" dxfId="9482" priority="538" operator="lessThan">
      <formula>-105575</formula>
    </cfRule>
  </conditionalFormatting>
  <conditionalFormatting sqref="BB246:BB249">
    <cfRule type="cellIs" dxfId="9481" priority="535" operator="lessThan">
      <formula>0</formula>
    </cfRule>
    <cfRule type="cellIs" dxfId="9480" priority="536" operator="lessThan">
      <formula>-105575</formula>
    </cfRule>
  </conditionalFormatting>
  <conditionalFormatting sqref="BB246:BB249">
    <cfRule type="cellIs" dxfId="9479" priority="533" operator="lessThan">
      <formula>0</formula>
    </cfRule>
    <cfRule type="cellIs" dxfId="9478" priority="534" operator="lessThan">
      <formula>-105575</formula>
    </cfRule>
  </conditionalFormatting>
  <conditionalFormatting sqref="BB246:BB249">
    <cfRule type="cellIs" dxfId="9477" priority="531" operator="lessThan">
      <formula>0</formula>
    </cfRule>
    <cfRule type="cellIs" dxfId="9476" priority="532" operator="lessThan">
      <formula>-105575</formula>
    </cfRule>
  </conditionalFormatting>
  <conditionalFormatting sqref="BB246:BB249">
    <cfRule type="cellIs" dxfId="9475" priority="529" operator="lessThan">
      <formula>0</formula>
    </cfRule>
    <cfRule type="cellIs" dxfId="9474" priority="530" operator="lessThan">
      <formula>-105575</formula>
    </cfRule>
  </conditionalFormatting>
  <conditionalFormatting sqref="BB246:BB249">
    <cfRule type="cellIs" dxfId="9473" priority="527" operator="lessThan">
      <formula>0</formula>
    </cfRule>
    <cfRule type="cellIs" dxfId="9472" priority="528" operator="lessThan">
      <formula>-105575</formula>
    </cfRule>
  </conditionalFormatting>
  <conditionalFormatting sqref="BB246:BB249">
    <cfRule type="cellIs" dxfId="9471" priority="525" operator="lessThan">
      <formula>0</formula>
    </cfRule>
    <cfRule type="cellIs" dxfId="9470" priority="526" operator="lessThan">
      <formula>-105575</formula>
    </cfRule>
  </conditionalFormatting>
  <conditionalFormatting sqref="BB246:BB249">
    <cfRule type="cellIs" dxfId="9469" priority="523" operator="lessThan">
      <formula>0</formula>
    </cfRule>
    <cfRule type="cellIs" dxfId="9468" priority="524" operator="lessThan">
      <formula>-105575</formula>
    </cfRule>
  </conditionalFormatting>
  <conditionalFormatting sqref="BB251:BB253">
    <cfRule type="cellIs" dxfId="9467" priority="521" operator="lessThan">
      <formula>0</formula>
    </cfRule>
    <cfRule type="cellIs" dxfId="9466" priority="522" operator="lessThan">
      <formula>-105575</formula>
    </cfRule>
  </conditionalFormatting>
  <conditionalFormatting sqref="BB251:BB253">
    <cfRule type="cellIs" dxfId="9465" priority="519" operator="lessThan">
      <formula>0</formula>
    </cfRule>
    <cfRule type="cellIs" dxfId="9464" priority="520" operator="lessThan">
      <formula>-105575</formula>
    </cfRule>
  </conditionalFormatting>
  <conditionalFormatting sqref="BB251:BB253">
    <cfRule type="cellIs" dxfId="9463" priority="517" operator="lessThan">
      <formula>0</formula>
    </cfRule>
    <cfRule type="cellIs" dxfId="9462" priority="518" operator="lessThan">
      <formula>-105575</formula>
    </cfRule>
  </conditionalFormatting>
  <conditionalFormatting sqref="BB251:BB253">
    <cfRule type="cellIs" dxfId="9461" priority="515" operator="lessThan">
      <formula>0</formula>
    </cfRule>
    <cfRule type="cellIs" dxfId="9460" priority="516" operator="lessThan">
      <formula>-105575</formula>
    </cfRule>
  </conditionalFormatting>
  <conditionalFormatting sqref="BB251:BB253">
    <cfRule type="cellIs" dxfId="9459" priority="513" operator="lessThan">
      <formula>0</formula>
    </cfRule>
    <cfRule type="cellIs" dxfId="9458" priority="514" operator="lessThan">
      <formula>-105575</formula>
    </cfRule>
  </conditionalFormatting>
  <conditionalFormatting sqref="BB251:BB253">
    <cfRule type="cellIs" dxfId="9457" priority="511" operator="lessThan">
      <formula>0</formula>
    </cfRule>
    <cfRule type="cellIs" dxfId="9456" priority="512" operator="lessThan">
      <formula>-105575</formula>
    </cfRule>
  </conditionalFormatting>
  <conditionalFormatting sqref="BB251:BB253">
    <cfRule type="cellIs" dxfId="9455" priority="509" operator="lessThan">
      <formula>0</formula>
    </cfRule>
    <cfRule type="cellIs" dxfId="9454" priority="510" operator="lessThan">
      <formula>-105575</formula>
    </cfRule>
  </conditionalFormatting>
  <conditionalFormatting sqref="BB251:BB253">
    <cfRule type="cellIs" dxfId="9453" priority="507" operator="lessThan">
      <formula>0</formula>
    </cfRule>
    <cfRule type="cellIs" dxfId="9452" priority="508" operator="lessThan">
      <formula>-105575</formula>
    </cfRule>
  </conditionalFormatting>
  <conditionalFormatting sqref="BB251:BB253">
    <cfRule type="cellIs" dxfId="9451" priority="505" operator="lessThan">
      <formula>0</formula>
    </cfRule>
    <cfRule type="cellIs" dxfId="9450" priority="506" operator="lessThan">
      <formula>-105575</formula>
    </cfRule>
  </conditionalFormatting>
  <conditionalFormatting sqref="BB255:BB257">
    <cfRule type="cellIs" dxfId="9449" priority="503" operator="lessThan">
      <formula>0</formula>
    </cfRule>
    <cfRule type="cellIs" dxfId="9448" priority="504" operator="lessThan">
      <formula>-105575</formula>
    </cfRule>
  </conditionalFormatting>
  <conditionalFormatting sqref="BB255:BB257">
    <cfRule type="cellIs" dxfId="9447" priority="501" operator="lessThan">
      <formula>0</formula>
    </cfRule>
    <cfRule type="cellIs" dxfId="9446" priority="502" operator="lessThan">
      <formula>-105575</formula>
    </cfRule>
  </conditionalFormatting>
  <conditionalFormatting sqref="BB255:BB257">
    <cfRule type="cellIs" dxfId="9445" priority="499" operator="lessThan">
      <formula>0</formula>
    </cfRule>
    <cfRule type="cellIs" dxfId="9444" priority="500" operator="lessThan">
      <formula>-105575</formula>
    </cfRule>
  </conditionalFormatting>
  <conditionalFormatting sqref="BB255:BB257">
    <cfRule type="cellIs" dxfId="9443" priority="497" operator="lessThan">
      <formula>0</formula>
    </cfRule>
    <cfRule type="cellIs" dxfId="9442" priority="498" operator="lessThan">
      <formula>-105575</formula>
    </cfRule>
  </conditionalFormatting>
  <conditionalFormatting sqref="BB255:BB257">
    <cfRule type="cellIs" dxfId="9441" priority="495" operator="lessThan">
      <formula>0</formula>
    </cfRule>
    <cfRule type="cellIs" dxfId="9440" priority="496" operator="lessThan">
      <formula>-105575</formula>
    </cfRule>
  </conditionalFormatting>
  <conditionalFormatting sqref="BB255:BB257">
    <cfRule type="cellIs" dxfId="9439" priority="493" operator="lessThan">
      <formula>0</formula>
    </cfRule>
    <cfRule type="cellIs" dxfId="9438" priority="494" operator="lessThan">
      <formula>-105575</formula>
    </cfRule>
  </conditionalFormatting>
  <conditionalFormatting sqref="BB255:BB257">
    <cfRule type="cellIs" dxfId="9437" priority="491" operator="lessThan">
      <formula>0</formula>
    </cfRule>
    <cfRule type="cellIs" dxfId="9436" priority="492" operator="lessThan">
      <formula>-105575</formula>
    </cfRule>
  </conditionalFormatting>
  <conditionalFormatting sqref="BB255:BB257">
    <cfRule type="cellIs" dxfId="9435" priority="489" operator="lessThan">
      <formula>0</formula>
    </cfRule>
    <cfRule type="cellIs" dxfId="9434" priority="490" operator="lessThan">
      <formula>-105575</formula>
    </cfRule>
  </conditionalFormatting>
  <conditionalFormatting sqref="BB255:BB257">
    <cfRule type="cellIs" dxfId="9433" priority="487" operator="lessThan">
      <formula>0</formula>
    </cfRule>
    <cfRule type="cellIs" dxfId="9432" priority="488" operator="lessThan">
      <formula>-105575</formula>
    </cfRule>
  </conditionalFormatting>
  <conditionalFormatting sqref="BB260:BB262">
    <cfRule type="cellIs" dxfId="9431" priority="485" operator="lessThan">
      <formula>0</formula>
    </cfRule>
    <cfRule type="cellIs" dxfId="9430" priority="486" operator="lessThan">
      <formula>-105575</formula>
    </cfRule>
  </conditionalFormatting>
  <conditionalFormatting sqref="BB260:BB262">
    <cfRule type="cellIs" dxfId="9429" priority="483" operator="lessThan">
      <formula>0</formula>
    </cfRule>
    <cfRule type="cellIs" dxfId="9428" priority="484" operator="lessThan">
      <formula>-105575</formula>
    </cfRule>
  </conditionalFormatting>
  <conditionalFormatting sqref="BB260:BB262">
    <cfRule type="cellIs" dxfId="9427" priority="481" operator="lessThan">
      <formula>0</formula>
    </cfRule>
    <cfRule type="cellIs" dxfId="9426" priority="482" operator="lessThan">
      <formula>-105575</formula>
    </cfRule>
  </conditionalFormatting>
  <conditionalFormatting sqref="BB260:BB262">
    <cfRule type="cellIs" dxfId="9425" priority="479" operator="lessThan">
      <formula>0</formula>
    </cfRule>
    <cfRule type="cellIs" dxfId="9424" priority="480" operator="lessThan">
      <formula>-105575</formula>
    </cfRule>
  </conditionalFormatting>
  <conditionalFormatting sqref="BB260:BB262">
    <cfRule type="cellIs" dxfId="9423" priority="477" operator="lessThan">
      <formula>0</formula>
    </cfRule>
    <cfRule type="cellIs" dxfId="9422" priority="478" operator="lessThan">
      <formula>-105575</formula>
    </cfRule>
  </conditionalFormatting>
  <conditionalFormatting sqref="BB260:BB262">
    <cfRule type="cellIs" dxfId="9421" priority="475" operator="lessThan">
      <formula>0</formula>
    </cfRule>
    <cfRule type="cellIs" dxfId="9420" priority="476" operator="lessThan">
      <formula>-105575</formula>
    </cfRule>
  </conditionalFormatting>
  <conditionalFormatting sqref="BB260:BB262">
    <cfRule type="cellIs" dxfId="9419" priority="473" operator="lessThan">
      <formula>0</formula>
    </cfRule>
    <cfRule type="cellIs" dxfId="9418" priority="474" operator="lessThan">
      <formula>-105575</formula>
    </cfRule>
  </conditionalFormatting>
  <conditionalFormatting sqref="BB260:BB262">
    <cfRule type="cellIs" dxfId="9417" priority="471" operator="lessThan">
      <formula>0</formula>
    </cfRule>
    <cfRule type="cellIs" dxfId="9416" priority="472" operator="lessThan">
      <formula>-105575</formula>
    </cfRule>
  </conditionalFormatting>
  <conditionalFormatting sqref="BB260:BB262">
    <cfRule type="cellIs" dxfId="9415" priority="469" operator="lessThan">
      <formula>0</formula>
    </cfRule>
    <cfRule type="cellIs" dxfId="9414" priority="470" operator="lessThan">
      <formula>-105575</formula>
    </cfRule>
  </conditionalFormatting>
  <conditionalFormatting sqref="BB264:BB267">
    <cfRule type="cellIs" dxfId="9413" priority="467" operator="lessThan">
      <formula>0</formula>
    </cfRule>
    <cfRule type="cellIs" dxfId="9412" priority="468" operator="lessThan">
      <formula>-105575</formula>
    </cfRule>
  </conditionalFormatting>
  <conditionalFormatting sqref="BB264:BB267">
    <cfRule type="cellIs" dxfId="9411" priority="465" operator="lessThan">
      <formula>0</formula>
    </cfRule>
    <cfRule type="cellIs" dxfId="9410" priority="466" operator="lessThan">
      <formula>-105575</formula>
    </cfRule>
  </conditionalFormatting>
  <conditionalFormatting sqref="BB264:BB267">
    <cfRule type="cellIs" dxfId="9409" priority="463" operator="lessThan">
      <formula>0</formula>
    </cfRule>
    <cfRule type="cellIs" dxfId="9408" priority="464" operator="lessThan">
      <formula>-105575</formula>
    </cfRule>
  </conditionalFormatting>
  <conditionalFormatting sqref="BB264:BB267">
    <cfRule type="cellIs" dxfId="9407" priority="461" operator="lessThan">
      <formula>0</formula>
    </cfRule>
    <cfRule type="cellIs" dxfId="9406" priority="462" operator="lessThan">
      <formula>-105575</formula>
    </cfRule>
  </conditionalFormatting>
  <conditionalFormatting sqref="BB264:BB267">
    <cfRule type="cellIs" dxfId="9405" priority="459" operator="lessThan">
      <formula>0</formula>
    </cfRule>
    <cfRule type="cellIs" dxfId="9404" priority="460" operator="lessThan">
      <formula>-105575</formula>
    </cfRule>
  </conditionalFormatting>
  <conditionalFormatting sqref="BB264:BB267">
    <cfRule type="cellIs" dxfId="9403" priority="457" operator="lessThan">
      <formula>0</formula>
    </cfRule>
    <cfRule type="cellIs" dxfId="9402" priority="458" operator="lessThan">
      <formula>-105575</formula>
    </cfRule>
  </conditionalFormatting>
  <conditionalFormatting sqref="BB264:BB267">
    <cfRule type="cellIs" dxfId="9401" priority="455" operator="lessThan">
      <formula>0</formula>
    </cfRule>
    <cfRule type="cellIs" dxfId="9400" priority="456" operator="lessThan">
      <formula>-105575</formula>
    </cfRule>
  </conditionalFormatting>
  <conditionalFormatting sqref="BB264:BB267">
    <cfRule type="cellIs" dxfId="9399" priority="453" operator="lessThan">
      <formula>0</formula>
    </cfRule>
    <cfRule type="cellIs" dxfId="9398" priority="454" operator="lessThan">
      <formula>-105575</formula>
    </cfRule>
  </conditionalFormatting>
  <conditionalFormatting sqref="BB264:BB267">
    <cfRule type="cellIs" dxfId="9397" priority="451" operator="lessThan">
      <formula>0</formula>
    </cfRule>
    <cfRule type="cellIs" dxfId="9396" priority="452" operator="lessThan">
      <formula>-105575</formula>
    </cfRule>
  </conditionalFormatting>
  <conditionalFormatting sqref="BB270:BB272">
    <cfRule type="cellIs" dxfId="9395" priority="449" operator="lessThan">
      <formula>0</formula>
    </cfRule>
    <cfRule type="cellIs" dxfId="9394" priority="450" operator="lessThan">
      <formula>-105575</formula>
    </cfRule>
  </conditionalFormatting>
  <conditionalFormatting sqref="BB270:BB272">
    <cfRule type="cellIs" dxfId="9393" priority="447" operator="lessThan">
      <formula>0</formula>
    </cfRule>
    <cfRule type="cellIs" dxfId="9392" priority="448" operator="lessThan">
      <formula>-105575</formula>
    </cfRule>
  </conditionalFormatting>
  <conditionalFormatting sqref="BB270:BB272">
    <cfRule type="cellIs" dxfId="9391" priority="445" operator="lessThan">
      <formula>0</formula>
    </cfRule>
    <cfRule type="cellIs" dxfId="9390" priority="446" operator="lessThan">
      <formula>-105575</formula>
    </cfRule>
  </conditionalFormatting>
  <conditionalFormatting sqref="BB270:BB272">
    <cfRule type="cellIs" dxfId="9389" priority="443" operator="lessThan">
      <formula>0</formula>
    </cfRule>
    <cfRule type="cellIs" dxfId="9388" priority="444" operator="lessThan">
      <formula>-105575</formula>
    </cfRule>
  </conditionalFormatting>
  <conditionalFormatting sqref="BB270:BB272">
    <cfRule type="cellIs" dxfId="9387" priority="441" operator="lessThan">
      <formula>0</formula>
    </cfRule>
    <cfRule type="cellIs" dxfId="9386" priority="442" operator="lessThan">
      <formula>-105575</formula>
    </cfRule>
  </conditionalFormatting>
  <conditionalFormatting sqref="BB270:BB272">
    <cfRule type="cellIs" dxfId="9385" priority="439" operator="lessThan">
      <formula>0</formula>
    </cfRule>
    <cfRule type="cellIs" dxfId="9384" priority="440" operator="lessThan">
      <formula>-105575</formula>
    </cfRule>
  </conditionalFormatting>
  <conditionalFormatting sqref="BB270:BB272">
    <cfRule type="cellIs" dxfId="9383" priority="437" operator="lessThan">
      <formula>0</formula>
    </cfRule>
    <cfRule type="cellIs" dxfId="9382" priority="438" operator="lessThan">
      <formula>-105575</formula>
    </cfRule>
  </conditionalFormatting>
  <conditionalFormatting sqref="BB270:BB272">
    <cfRule type="cellIs" dxfId="9381" priority="435" operator="lessThan">
      <formula>0</formula>
    </cfRule>
    <cfRule type="cellIs" dxfId="9380" priority="436" operator="lessThan">
      <formula>-105575</formula>
    </cfRule>
  </conditionalFormatting>
  <conditionalFormatting sqref="BB270:BB272">
    <cfRule type="cellIs" dxfId="9379" priority="433" operator="lessThan">
      <formula>0</formula>
    </cfRule>
    <cfRule type="cellIs" dxfId="9378" priority="434" operator="lessThan">
      <formula>-105575</formula>
    </cfRule>
  </conditionalFormatting>
  <conditionalFormatting sqref="BB274:BB275">
    <cfRule type="cellIs" dxfId="9377" priority="431" operator="lessThan">
      <formula>0</formula>
    </cfRule>
    <cfRule type="cellIs" dxfId="9376" priority="432" operator="lessThan">
      <formula>-105575</formula>
    </cfRule>
  </conditionalFormatting>
  <conditionalFormatting sqref="BB274:BB275">
    <cfRule type="cellIs" dxfId="9375" priority="429" operator="lessThan">
      <formula>0</formula>
    </cfRule>
    <cfRule type="cellIs" dxfId="9374" priority="430" operator="lessThan">
      <formula>-105575</formula>
    </cfRule>
  </conditionalFormatting>
  <conditionalFormatting sqref="BB274:BB275">
    <cfRule type="cellIs" dxfId="9373" priority="427" operator="lessThan">
      <formula>0</formula>
    </cfRule>
    <cfRule type="cellIs" dxfId="9372" priority="428" operator="lessThan">
      <formula>-105575</formula>
    </cfRule>
  </conditionalFormatting>
  <conditionalFormatting sqref="BB274:BB275">
    <cfRule type="cellIs" dxfId="9371" priority="425" operator="lessThan">
      <formula>0</formula>
    </cfRule>
    <cfRule type="cellIs" dxfId="9370" priority="426" operator="lessThan">
      <formula>-105575</formula>
    </cfRule>
  </conditionalFormatting>
  <conditionalFormatting sqref="BB274:BB275">
    <cfRule type="cellIs" dxfId="9369" priority="423" operator="lessThan">
      <formula>0</formula>
    </cfRule>
    <cfRule type="cellIs" dxfId="9368" priority="424" operator="lessThan">
      <formula>-105575</formula>
    </cfRule>
  </conditionalFormatting>
  <conditionalFormatting sqref="BB274:BB275">
    <cfRule type="cellIs" dxfId="9367" priority="421" operator="lessThan">
      <formula>0</formula>
    </cfRule>
    <cfRule type="cellIs" dxfId="9366" priority="422" operator="lessThan">
      <formula>-105575</formula>
    </cfRule>
  </conditionalFormatting>
  <conditionalFormatting sqref="BB274:BB275">
    <cfRule type="cellIs" dxfId="9365" priority="419" operator="lessThan">
      <formula>0</formula>
    </cfRule>
    <cfRule type="cellIs" dxfId="9364" priority="420" operator="lessThan">
      <formula>-105575</formula>
    </cfRule>
  </conditionalFormatting>
  <conditionalFormatting sqref="BB274:BB275">
    <cfRule type="cellIs" dxfId="9363" priority="417" operator="lessThan">
      <formula>0</formula>
    </cfRule>
    <cfRule type="cellIs" dxfId="9362" priority="418" operator="lessThan">
      <formula>-105575</formula>
    </cfRule>
  </conditionalFormatting>
  <conditionalFormatting sqref="BB274:BB275">
    <cfRule type="cellIs" dxfId="9361" priority="415" operator="lessThan">
      <formula>0</formula>
    </cfRule>
    <cfRule type="cellIs" dxfId="9360" priority="416" operator="lessThan">
      <formula>-105575</formula>
    </cfRule>
  </conditionalFormatting>
  <conditionalFormatting sqref="BB278:BB282">
    <cfRule type="cellIs" dxfId="9359" priority="413" operator="lessThan">
      <formula>0</formula>
    </cfRule>
    <cfRule type="cellIs" dxfId="9358" priority="414" operator="lessThan">
      <formula>-105575</formula>
    </cfRule>
  </conditionalFormatting>
  <conditionalFormatting sqref="BB278:BB282">
    <cfRule type="cellIs" dxfId="9357" priority="411" operator="lessThan">
      <formula>0</formula>
    </cfRule>
    <cfRule type="cellIs" dxfId="9356" priority="412" operator="lessThan">
      <formula>-105575</formula>
    </cfRule>
  </conditionalFormatting>
  <conditionalFormatting sqref="BB278:BB282">
    <cfRule type="cellIs" dxfId="9355" priority="409" operator="lessThan">
      <formula>0</formula>
    </cfRule>
    <cfRule type="cellIs" dxfId="9354" priority="410" operator="lessThan">
      <formula>-105575</formula>
    </cfRule>
  </conditionalFormatting>
  <conditionalFormatting sqref="BB278:BB282">
    <cfRule type="cellIs" dxfId="9353" priority="407" operator="lessThan">
      <formula>0</formula>
    </cfRule>
    <cfRule type="cellIs" dxfId="9352" priority="408" operator="lessThan">
      <formula>-105575</formula>
    </cfRule>
  </conditionalFormatting>
  <conditionalFormatting sqref="BB278:BB282">
    <cfRule type="cellIs" dxfId="9351" priority="405" operator="lessThan">
      <formula>0</formula>
    </cfRule>
    <cfRule type="cellIs" dxfId="9350" priority="406" operator="lessThan">
      <formula>-105575</formula>
    </cfRule>
  </conditionalFormatting>
  <conditionalFormatting sqref="BB278:BB282">
    <cfRule type="cellIs" dxfId="9349" priority="403" operator="lessThan">
      <formula>0</formula>
    </cfRule>
    <cfRule type="cellIs" dxfId="9348" priority="404" operator="lessThan">
      <formula>-105575</formula>
    </cfRule>
  </conditionalFormatting>
  <conditionalFormatting sqref="BB278:BB282">
    <cfRule type="cellIs" dxfId="9347" priority="401" operator="lessThan">
      <formula>0</formula>
    </cfRule>
    <cfRule type="cellIs" dxfId="9346" priority="402" operator="lessThan">
      <formula>-105575</formula>
    </cfRule>
  </conditionalFormatting>
  <conditionalFormatting sqref="BB278:BB282">
    <cfRule type="cellIs" dxfId="9345" priority="399" operator="lessThan">
      <formula>0</formula>
    </cfRule>
    <cfRule type="cellIs" dxfId="9344" priority="400" operator="lessThan">
      <formula>-105575</formula>
    </cfRule>
  </conditionalFormatting>
  <conditionalFormatting sqref="BB278:BB282">
    <cfRule type="cellIs" dxfId="9343" priority="397" operator="lessThan">
      <formula>0</formula>
    </cfRule>
    <cfRule type="cellIs" dxfId="9342" priority="398" operator="lessThan">
      <formula>-105575</formula>
    </cfRule>
  </conditionalFormatting>
  <conditionalFormatting sqref="BB285:BB288">
    <cfRule type="cellIs" dxfId="9341" priority="395" operator="lessThan">
      <formula>0</formula>
    </cfRule>
    <cfRule type="cellIs" dxfId="9340" priority="396" operator="lessThan">
      <formula>-105575</formula>
    </cfRule>
  </conditionalFormatting>
  <conditionalFormatting sqref="BB285:BB288">
    <cfRule type="cellIs" dxfId="9339" priority="393" operator="lessThan">
      <formula>0</formula>
    </cfRule>
    <cfRule type="cellIs" dxfId="9338" priority="394" operator="lessThan">
      <formula>-105575</formula>
    </cfRule>
  </conditionalFormatting>
  <conditionalFormatting sqref="BB285:BB288">
    <cfRule type="cellIs" dxfId="9337" priority="391" operator="lessThan">
      <formula>0</formula>
    </cfRule>
    <cfRule type="cellIs" dxfId="9336" priority="392" operator="lessThan">
      <formula>-105575</formula>
    </cfRule>
  </conditionalFormatting>
  <conditionalFormatting sqref="BB285:BB288">
    <cfRule type="cellIs" dxfId="9335" priority="389" operator="lessThan">
      <formula>0</formula>
    </cfRule>
    <cfRule type="cellIs" dxfId="9334" priority="390" operator="lessThan">
      <formula>-105575</formula>
    </cfRule>
  </conditionalFormatting>
  <conditionalFormatting sqref="BB285:BB288">
    <cfRule type="cellIs" dxfId="9333" priority="387" operator="lessThan">
      <formula>0</formula>
    </cfRule>
    <cfRule type="cellIs" dxfId="9332" priority="388" operator="lessThan">
      <formula>-105575</formula>
    </cfRule>
  </conditionalFormatting>
  <conditionalFormatting sqref="BB285:BB288">
    <cfRule type="cellIs" dxfId="9331" priority="385" operator="lessThan">
      <formula>0</formula>
    </cfRule>
    <cfRule type="cellIs" dxfId="9330" priority="386" operator="lessThan">
      <formula>-105575</formula>
    </cfRule>
  </conditionalFormatting>
  <conditionalFormatting sqref="BB285:BB288">
    <cfRule type="cellIs" dxfId="9329" priority="383" operator="lessThan">
      <formula>0</formula>
    </cfRule>
    <cfRule type="cellIs" dxfId="9328" priority="384" operator="lessThan">
      <formula>-105575</formula>
    </cfRule>
  </conditionalFormatting>
  <conditionalFormatting sqref="BB285:BB288">
    <cfRule type="cellIs" dxfId="9327" priority="381" operator="lessThan">
      <formula>0</formula>
    </cfRule>
    <cfRule type="cellIs" dxfId="9326" priority="382" operator="lessThan">
      <formula>-105575</formula>
    </cfRule>
  </conditionalFormatting>
  <conditionalFormatting sqref="BB285:BB288">
    <cfRule type="cellIs" dxfId="9325" priority="379" operator="lessThan">
      <formula>0</formula>
    </cfRule>
    <cfRule type="cellIs" dxfId="9324" priority="380" operator="lessThan">
      <formula>-105575</formula>
    </cfRule>
  </conditionalFormatting>
  <conditionalFormatting sqref="BB203 BB220:BB221 BB235:BB243 BB231:BB233 BB212:BB213 BB225:BB226">
    <cfRule type="cellIs" dxfId="9323" priority="377" operator="lessThan">
      <formula>0</formula>
    </cfRule>
    <cfRule type="cellIs" dxfId="9322" priority="378" operator="lessThan">
      <formula>-105575</formula>
    </cfRule>
  </conditionalFormatting>
  <conditionalFormatting sqref="BB220 BB212:BB213 BB235:BB238 BB240:BB243 BB225:BB226 BB231:BB233">
    <cfRule type="cellIs" dxfId="9321" priority="375" operator="lessThan">
      <formula>0</formula>
    </cfRule>
    <cfRule type="cellIs" dxfId="9320" priority="376" operator="lessThan">
      <formula>-105575</formula>
    </cfRule>
  </conditionalFormatting>
  <conditionalFormatting sqref="BB220:BB221 BB243 BB226 BB231:BB236 BB238:BB241 BB203 BB213">
    <cfRule type="cellIs" dxfId="9319" priority="373" operator="lessThan">
      <formula>0</formula>
    </cfRule>
    <cfRule type="cellIs" dxfId="9318" priority="374" operator="lessThan">
      <formula>-105575</formula>
    </cfRule>
  </conditionalFormatting>
  <conditionalFormatting sqref="BB235:BB243 BB231:BB233 BB220 BB212:BB213 BB225:BB226">
    <cfRule type="cellIs" dxfId="9317" priority="371" operator="lessThan">
      <formula>0</formula>
    </cfRule>
    <cfRule type="cellIs" dxfId="9316" priority="372" operator="lessThan">
      <formula>-105575</formula>
    </cfRule>
  </conditionalFormatting>
  <conditionalFormatting sqref="BB220:BB221 BB237:BB243 BB203 BB231:BB235 BB212:BB213 BB225:BB226">
    <cfRule type="cellIs" dxfId="9315" priority="369" operator="lessThan">
      <formula>0</formula>
    </cfRule>
    <cfRule type="cellIs" dxfId="9314" priority="370" operator="lessThan">
      <formula>-105575</formula>
    </cfRule>
  </conditionalFormatting>
  <conditionalFormatting sqref="BB220:BB221 BB237:BB240 BB242:BB243 BB225:BB226 BB231:BB235">
    <cfRule type="cellIs" dxfId="9313" priority="367" operator="lessThan">
      <formula>0</formula>
    </cfRule>
    <cfRule type="cellIs" dxfId="9312" priority="368" operator="lessThan">
      <formula>-105575</formula>
    </cfRule>
  </conditionalFormatting>
  <conditionalFormatting sqref="BB212 BB231 BB233:BB238 BB240:BB243 BB225">
    <cfRule type="cellIs" dxfId="9311" priority="365" operator="lessThan">
      <formula>0</formula>
    </cfRule>
    <cfRule type="cellIs" dxfId="9310" priority="366" operator="lessThan">
      <formula>-105575</formula>
    </cfRule>
  </conditionalFormatting>
  <conditionalFormatting sqref="BB237:BB243 BB231:BB235 BB220:BB221 BB225:BB226">
    <cfRule type="cellIs" dxfId="9309" priority="363" operator="lessThan">
      <formula>0</formula>
    </cfRule>
    <cfRule type="cellIs" dxfId="9308" priority="364" operator="lessThan">
      <formula>-105575</formula>
    </cfRule>
  </conditionalFormatting>
  <conditionalFormatting sqref="BB233:BB237 BB231 BB239:BB243">
    <cfRule type="cellIs" dxfId="9307" priority="361" operator="lessThan">
      <formula>0</formula>
    </cfRule>
    <cfRule type="cellIs" dxfId="9306" priority="362" operator="lessThan">
      <formula>-105575</formula>
    </cfRule>
  </conditionalFormatting>
  <conditionalFormatting sqref="BB233:BB237 BB231 BB239:BB243">
    <cfRule type="cellIs" dxfId="9305" priority="359" operator="lessThan">
      <formula>0</formula>
    </cfRule>
    <cfRule type="cellIs" dxfId="9304" priority="360" operator="lessThan">
      <formula>-105575</formula>
    </cfRule>
  </conditionalFormatting>
  <conditionalFormatting sqref="BB119:BB128 BB106:BB117 BB101:BB104 BB80:BB99">
    <cfRule type="cellIs" dxfId="9303" priority="357" operator="lessThan">
      <formula>0</formula>
    </cfRule>
    <cfRule type="cellIs" dxfId="9302" priority="358" operator="lessThan">
      <formula>-105575</formula>
    </cfRule>
  </conditionalFormatting>
  <conditionalFormatting sqref="BB130 BB132 BB134">
    <cfRule type="cellIs" dxfId="9301" priority="355" operator="lessThan">
      <formula>0</formula>
    </cfRule>
    <cfRule type="cellIs" dxfId="9300" priority="356" operator="lessThan">
      <formula>-105575</formula>
    </cfRule>
  </conditionalFormatting>
  <conditionalFormatting sqref="BB130 BB132 BB134">
    <cfRule type="cellIs" dxfId="9299" priority="353" operator="lessThan">
      <formula>0</formula>
    </cfRule>
    <cfRule type="cellIs" dxfId="9298" priority="354" operator="lessThan">
      <formula>-105575</formula>
    </cfRule>
  </conditionalFormatting>
  <conditionalFormatting sqref="BB129 BB131 BB133 BB135">
    <cfRule type="cellIs" dxfId="9297" priority="351" operator="lessThan">
      <formula>0</formula>
    </cfRule>
    <cfRule type="cellIs" dxfId="9296" priority="352" operator="lessThan">
      <formula>-105575</formula>
    </cfRule>
  </conditionalFormatting>
  <conditionalFormatting sqref="BB140 BB145 BB142:BB143 BB137:BB138">
    <cfRule type="cellIs" dxfId="9295" priority="349" operator="lessThan">
      <formula>0</formula>
    </cfRule>
    <cfRule type="cellIs" dxfId="9294" priority="350" operator="lessThan">
      <formula>-105575</formula>
    </cfRule>
  </conditionalFormatting>
  <conditionalFormatting sqref="BB149">
    <cfRule type="cellIs" dxfId="9293" priority="347" operator="lessThan">
      <formula>0</formula>
    </cfRule>
    <cfRule type="cellIs" dxfId="9292" priority="348" operator="lessThan">
      <formula>-105575</formula>
    </cfRule>
  </conditionalFormatting>
  <conditionalFormatting sqref="BB129:BB138 BB140:BB149">
    <cfRule type="cellIs" dxfId="9291" priority="345" operator="lessThan">
      <formula>0</formula>
    </cfRule>
    <cfRule type="cellIs" dxfId="9290" priority="346" operator="lessThan">
      <formula>-105575</formula>
    </cfRule>
  </conditionalFormatting>
  <conditionalFormatting sqref="BB86:BB87 BB89:BB91 BB141:BB149 BB124:BB133 BB107:BB110 BB112:BB117 BB119:BB122 BB135:BB138 BB101:BB104 BB80:BB84 BB94:BB99">
    <cfRule type="cellIs" dxfId="9289" priority="343" operator="lessThan">
      <formula>0</formula>
    </cfRule>
    <cfRule type="cellIs" dxfId="9288" priority="344" operator="lessThan">
      <formula>-105575</formula>
    </cfRule>
  </conditionalFormatting>
  <conditionalFormatting sqref="BB129 BB131 BB133 BB135">
    <cfRule type="cellIs" dxfId="9287" priority="341" operator="lessThan">
      <formula>0</formula>
    </cfRule>
    <cfRule type="cellIs" dxfId="9286" priority="342" operator="lessThan">
      <formula>-105575</formula>
    </cfRule>
  </conditionalFormatting>
  <conditionalFormatting sqref="BB146 BB144 BB141">
    <cfRule type="cellIs" dxfId="9285" priority="339" operator="lessThan">
      <formula>0</formula>
    </cfRule>
    <cfRule type="cellIs" dxfId="9284" priority="340" operator="lessThan">
      <formula>-105575</formula>
    </cfRule>
  </conditionalFormatting>
  <conditionalFormatting sqref="BB146 BB144 BB141">
    <cfRule type="cellIs" dxfId="9283" priority="337" operator="lessThan">
      <formula>0</formula>
    </cfRule>
    <cfRule type="cellIs" dxfId="9282" priority="338" operator="lessThan">
      <formula>-105575</formula>
    </cfRule>
  </conditionalFormatting>
  <conditionalFormatting sqref="BB140 BB145 BB142:BB143 BB137:BB138">
    <cfRule type="cellIs" dxfId="9281" priority="335" operator="lessThan">
      <formula>0</formula>
    </cfRule>
    <cfRule type="cellIs" dxfId="9280" priority="336" operator="lessThan">
      <formula>-105575</formula>
    </cfRule>
  </conditionalFormatting>
  <conditionalFormatting sqref="BB149">
    <cfRule type="cellIs" dxfId="9279" priority="333" operator="lessThan">
      <formula>0</formula>
    </cfRule>
    <cfRule type="cellIs" dxfId="9278" priority="334" operator="lessThan">
      <formula>-105575</formula>
    </cfRule>
  </conditionalFormatting>
  <conditionalFormatting sqref="BB86:BB87 BB89:BB91 BB141:BB149 BB124:BB133 BB107:BB110 BB112:BB117 BB119:BB122 BB135:BB138 BB101:BB104 BB80:BB84 BB94:BB99">
    <cfRule type="cellIs" dxfId="9277" priority="331" operator="lessThan">
      <formula>0</formula>
    </cfRule>
    <cfRule type="cellIs" dxfId="927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9275" priority="329" operator="lessThan">
      <formula>0</formula>
    </cfRule>
    <cfRule type="cellIs" dxfId="9274" priority="330" operator="lessThan">
      <formula>-105575</formula>
    </cfRule>
  </conditionalFormatting>
  <conditionalFormatting sqref="BB41">
    <cfRule type="cellIs" dxfId="9273" priority="327" operator="lessThan">
      <formula>0</formula>
    </cfRule>
    <cfRule type="cellIs" dxfId="9272" priority="328" operator="lessThan">
      <formula>-105575</formula>
    </cfRule>
  </conditionalFormatting>
  <conditionalFormatting sqref="BB152:BB155">
    <cfRule type="cellIs" dxfId="9271" priority="325" operator="lessThan">
      <formula>0</formula>
    </cfRule>
    <cfRule type="cellIs" dxfId="9270" priority="326" operator="lessThan">
      <formula>-105575</formula>
    </cfRule>
  </conditionalFormatting>
  <conditionalFormatting sqref="BB152:BB155">
    <cfRule type="cellIs" dxfId="9269" priority="323" operator="lessThan">
      <formula>0</formula>
    </cfRule>
    <cfRule type="cellIs" dxfId="9268" priority="324" operator="lessThan">
      <formula>-105575</formula>
    </cfRule>
  </conditionalFormatting>
  <conditionalFormatting sqref="BB152:BB155">
    <cfRule type="cellIs" dxfId="9267" priority="321" operator="lessThan">
      <formula>0</formula>
    </cfRule>
    <cfRule type="cellIs" dxfId="9266" priority="322" operator="lessThan">
      <formula>-105575</formula>
    </cfRule>
  </conditionalFormatting>
  <conditionalFormatting sqref="BB157:BB158">
    <cfRule type="cellIs" dxfId="9265" priority="319" operator="lessThan">
      <formula>0</formula>
    </cfRule>
    <cfRule type="cellIs" dxfId="9264" priority="320" operator="lessThan">
      <formula>-105575</formula>
    </cfRule>
  </conditionalFormatting>
  <conditionalFormatting sqref="BB157:BB158">
    <cfRule type="cellIs" dxfId="9263" priority="317" operator="lessThan">
      <formula>0</formula>
    </cfRule>
    <cfRule type="cellIs" dxfId="9262" priority="318" operator="lessThan">
      <formula>-105575</formula>
    </cfRule>
  </conditionalFormatting>
  <conditionalFormatting sqref="BB157:BB158">
    <cfRule type="cellIs" dxfId="9261" priority="315" operator="lessThan">
      <formula>0</formula>
    </cfRule>
    <cfRule type="cellIs" dxfId="9260" priority="316" operator="lessThan">
      <formula>-105575</formula>
    </cfRule>
  </conditionalFormatting>
  <conditionalFormatting sqref="BB160:BB161">
    <cfRule type="cellIs" dxfId="9259" priority="313" operator="lessThan">
      <formula>0</formula>
    </cfRule>
    <cfRule type="cellIs" dxfId="9258" priority="314" operator="lessThan">
      <formula>-105575</formula>
    </cfRule>
  </conditionalFormatting>
  <conditionalFormatting sqref="BB160:BB161">
    <cfRule type="cellIs" dxfId="9257" priority="311" operator="lessThan">
      <formula>0</formula>
    </cfRule>
    <cfRule type="cellIs" dxfId="9256" priority="312" operator="lessThan">
      <formula>-105575</formula>
    </cfRule>
  </conditionalFormatting>
  <conditionalFormatting sqref="BB160:BB161">
    <cfRule type="cellIs" dxfId="9255" priority="309" operator="lessThan">
      <formula>0</formula>
    </cfRule>
    <cfRule type="cellIs" dxfId="9254" priority="310" operator="lessThan">
      <formula>-105575</formula>
    </cfRule>
  </conditionalFormatting>
  <conditionalFormatting sqref="BB164:BB167">
    <cfRule type="cellIs" dxfId="9253" priority="307" operator="lessThan">
      <formula>0</formula>
    </cfRule>
    <cfRule type="cellIs" dxfId="9252" priority="308" operator="lessThan">
      <formula>-105575</formula>
    </cfRule>
  </conditionalFormatting>
  <conditionalFormatting sqref="BB164:BB167">
    <cfRule type="cellIs" dxfId="9251" priority="305" operator="lessThan">
      <formula>0</formula>
    </cfRule>
    <cfRule type="cellIs" dxfId="9250" priority="306" operator="lessThan">
      <formula>-105575</formula>
    </cfRule>
  </conditionalFormatting>
  <conditionalFormatting sqref="BB164:BB167">
    <cfRule type="cellIs" dxfId="9249" priority="303" operator="lessThan">
      <formula>0</formula>
    </cfRule>
    <cfRule type="cellIs" dxfId="9248" priority="304" operator="lessThan">
      <formula>-105575</formula>
    </cfRule>
  </conditionalFormatting>
  <conditionalFormatting sqref="BB169:BB177">
    <cfRule type="cellIs" dxfId="9247" priority="301" operator="lessThan">
      <formula>0</formula>
    </cfRule>
    <cfRule type="cellIs" dxfId="9246" priority="302" operator="lessThan">
      <formula>-105575</formula>
    </cfRule>
  </conditionalFormatting>
  <conditionalFormatting sqref="BB169:BB177">
    <cfRule type="cellIs" dxfId="9245" priority="299" operator="lessThan">
      <formula>0</formula>
    </cfRule>
    <cfRule type="cellIs" dxfId="9244" priority="300" operator="lessThan">
      <formula>-105575</formula>
    </cfRule>
  </conditionalFormatting>
  <conditionalFormatting sqref="BB169:BB177">
    <cfRule type="cellIs" dxfId="9243" priority="297" operator="lessThan">
      <formula>0</formula>
    </cfRule>
    <cfRule type="cellIs" dxfId="9242" priority="298" operator="lessThan">
      <formula>-105575</formula>
    </cfRule>
  </conditionalFormatting>
  <conditionalFormatting sqref="BB179:BB180">
    <cfRule type="cellIs" dxfId="9241" priority="295" operator="lessThan">
      <formula>0</formula>
    </cfRule>
    <cfRule type="cellIs" dxfId="9240" priority="296" operator="lessThan">
      <formula>-105575</formula>
    </cfRule>
  </conditionalFormatting>
  <conditionalFormatting sqref="BB179:BB180">
    <cfRule type="cellIs" dxfId="9239" priority="293" operator="lessThan">
      <formula>0</formula>
    </cfRule>
    <cfRule type="cellIs" dxfId="9238" priority="294" operator="lessThan">
      <formula>-105575</formula>
    </cfRule>
  </conditionalFormatting>
  <conditionalFormatting sqref="BB179:BB180">
    <cfRule type="cellIs" dxfId="9237" priority="291" operator="lessThan">
      <formula>0</formula>
    </cfRule>
    <cfRule type="cellIs" dxfId="9236" priority="292" operator="lessThan">
      <formula>-105575</formula>
    </cfRule>
  </conditionalFormatting>
  <conditionalFormatting sqref="BB183:BB189">
    <cfRule type="cellIs" dxfId="9235" priority="289" operator="lessThan">
      <formula>0</formula>
    </cfRule>
    <cfRule type="cellIs" dxfId="9234" priority="290" operator="lessThan">
      <formula>-105575</formula>
    </cfRule>
  </conditionalFormatting>
  <conditionalFormatting sqref="BB183:BB189">
    <cfRule type="cellIs" dxfId="9233" priority="287" operator="lessThan">
      <formula>0</formula>
    </cfRule>
    <cfRule type="cellIs" dxfId="9232" priority="288" operator="lessThan">
      <formula>-105575</formula>
    </cfRule>
  </conditionalFormatting>
  <conditionalFormatting sqref="BB183:BB189">
    <cfRule type="cellIs" dxfId="9231" priority="285" operator="lessThan">
      <formula>0</formula>
    </cfRule>
    <cfRule type="cellIs" dxfId="9230" priority="286" operator="lessThan">
      <formula>-105575</formula>
    </cfRule>
  </conditionalFormatting>
  <conditionalFormatting sqref="BB191:BB192">
    <cfRule type="cellIs" dxfId="9229" priority="283" operator="lessThan">
      <formula>0</formula>
    </cfRule>
    <cfRule type="cellIs" dxfId="9228" priority="284" operator="lessThan">
      <formula>-105575</formula>
    </cfRule>
  </conditionalFormatting>
  <conditionalFormatting sqref="BB191:BB192">
    <cfRule type="cellIs" dxfId="9227" priority="281" operator="lessThan">
      <formula>0</formula>
    </cfRule>
    <cfRule type="cellIs" dxfId="9226" priority="282" operator="lessThan">
      <formula>-105575</formula>
    </cfRule>
  </conditionalFormatting>
  <conditionalFormatting sqref="BB191:BB192">
    <cfRule type="cellIs" dxfId="9225" priority="279" operator="lessThan">
      <formula>0</formula>
    </cfRule>
    <cfRule type="cellIs" dxfId="9224" priority="280" operator="lessThan">
      <formula>-105575</formula>
    </cfRule>
  </conditionalFormatting>
  <conditionalFormatting sqref="BB194:BB195">
    <cfRule type="cellIs" dxfId="9223" priority="277" operator="lessThan">
      <formula>0</formula>
    </cfRule>
    <cfRule type="cellIs" dxfId="9222" priority="278" operator="lessThan">
      <formula>-105575</formula>
    </cfRule>
  </conditionalFormatting>
  <conditionalFormatting sqref="BB194:BB195">
    <cfRule type="cellIs" dxfId="9221" priority="275" operator="lessThan">
      <formula>0</formula>
    </cfRule>
    <cfRule type="cellIs" dxfId="9220" priority="276" operator="lessThan">
      <formula>-105575</formula>
    </cfRule>
  </conditionalFormatting>
  <conditionalFormatting sqref="BB194:BB195">
    <cfRule type="cellIs" dxfId="9219" priority="273" operator="lessThan">
      <formula>0</formula>
    </cfRule>
    <cfRule type="cellIs" dxfId="9218" priority="274" operator="lessThan">
      <formula>-105575</formula>
    </cfRule>
  </conditionalFormatting>
  <conditionalFormatting sqref="BB199:BB202">
    <cfRule type="cellIs" dxfId="9217" priority="271" operator="lessThan">
      <formula>0</formula>
    </cfRule>
    <cfRule type="cellIs" dxfId="9216" priority="272" operator="lessThan">
      <formula>-105575</formula>
    </cfRule>
  </conditionalFormatting>
  <conditionalFormatting sqref="BB199:BB202">
    <cfRule type="cellIs" dxfId="9215" priority="269" operator="lessThan">
      <formula>0</formula>
    </cfRule>
    <cfRule type="cellIs" dxfId="9214" priority="270" operator="lessThan">
      <formula>-105575</formula>
    </cfRule>
  </conditionalFormatting>
  <conditionalFormatting sqref="BB199:BB202">
    <cfRule type="cellIs" dxfId="9213" priority="267" operator="lessThan">
      <formula>0</formula>
    </cfRule>
    <cfRule type="cellIs" dxfId="9212" priority="268" operator="lessThan">
      <formula>-105575</formula>
    </cfRule>
  </conditionalFormatting>
  <conditionalFormatting sqref="BB204:BB208">
    <cfRule type="cellIs" dxfId="9211" priority="265" operator="lessThan">
      <formula>0</formula>
    </cfRule>
    <cfRule type="cellIs" dxfId="9210" priority="266" operator="lessThan">
      <formula>-105575</formula>
    </cfRule>
  </conditionalFormatting>
  <conditionalFormatting sqref="BB204:BB208">
    <cfRule type="cellIs" dxfId="9209" priority="263" operator="lessThan">
      <formula>0</formula>
    </cfRule>
    <cfRule type="cellIs" dxfId="9208" priority="264" operator="lessThan">
      <formula>-105575</formula>
    </cfRule>
  </conditionalFormatting>
  <conditionalFormatting sqref="BB204:BB208">
    <cfRule type="cellIs" dxfId="9207" priority="261" operator="lessThan">
      <formula>0</formula>
    </cfRule>
    <cfRule type="cellIs" dxfId="9206" priority="262" operator="lessThan">
      <formula>-105575</formula>
    </cfRule>
  </conditionalFormatting>
  <conditionalFormatting sqref="BB210:BB211">
    <cfRule type="cellIs" dxfId="9205" priority="259" operator="lessThan">
      <formula>0</formula>
    </cfRule>
    <cfRule type="cellIs" dxfId="9204" priority="260" operator="lessThan">
      <formula>-105575</formula>
    </cfRule>
  </conditionalFormatting>
  <conditionalFormatting sqref="BB210:BB211">
    <cfRule type="cellIs" dxfId="9203" priority="257" operator="lessThan">
      <formula>0</formula>
    </cfRule>
    <cfRule type="cellIs" dxfId="9202" priority="258" operator="lessThan">
      <formula>-105575</formula>
    </cfRule>
  </conditionalFormatting>
  <conditionalFormatting sqref="BB210:BB211">
    <cfRule type="cellIs" dxfId="9201" priority="255" operator="lessThan">
      <formula>0</formula>
    </cfRule>
    <cfRule type="cellIs" dxfId="9200" priority="256" operator="lessThan">
      <formula>-105575</formula>
    </cfRule>
  </conditionalFormatting>
  <conditionalFormatting sqref="BB214:BB219">
    <cfRule type="cellIs" dxfId="9199" priority="253" operator="lessThan">
      <formula>0</formula>
    </cfRule>
    <cfRule type="cellIs" dxfId="9198" priority="254" operator="lessThan">
      <formula>-105575</formula>
    </cfRule>
  </conditionalFormatting>
  <conditionalFormatting sqref="BB214:BB219">
    <cfRule type="cellIs" dxfId="9197" priority="251" operator="lessThan">
      <formula>0</formula>
    </cfRule>
    <cfRule type="cellIs" dxfId="9196" priority="252" operator="lessThan">
      <formula>-105575</formula>
    </cfRule>
  </conditionalFormatting>
  <conditionalFormatting sqref="BB214:BB219">
    <cfRule type="cellIs" dxfId="9195" priority="249" operator="lessThan">
      <formula>0</formula>
    </cfRule>
    <cfRule type="cellIs" dxfId="9194" priority="250" operator="lessThan">
      <formula>-105575</formula>
    </cfRule>
  </conditionalFormatting>
  <conditionalFormatting sqref="BB222:BB224">
    <cfRule type="cellIs" dxfId="9193" priority="247" operator="lessThan">
      <formula>0</formula>
    </cfRule>
    <cfRule type="cellIs" dxfId="9192" priority="248" operator="lessThan">
      <formula>-105575</formula>
    </cfRule>
  </conditionalFormatting>
  <conditionalFormatting sqref="BB222:BB224">
    <cfRule type="cellIs" dxfId="9191" priority="245" operator="lessThan">
      <formula>0</formula>
    </cfRule>
    <cfRule type="cellIs" dxfId="9190" priority="246" operator="lessThan">
      <formula>-105575</formula>
    </cfRule>
  </conditionalFormatting>
  <conditionalFormatting sqref="BB222:BB224">
    <cfRule type="cellIs" dxfId="9189" priority="243" operator="lessThan">
      <formula>0</formula>
    </cfRule>
    <cfRule type="cellIs" dxfId="9188" priority="244" operator="lessThan">
      <formula>-105575</formula>
    </cfRule>
  </conditionalFormatting>
  <conditionalFormatting sqref="BB227:BB230">
    <cfRule type="cellIs" dxfId="9187" priority="241" operator="lessThan">
      <formula>0</formula>
    </cfRule>
    <cfRule type="cellIs" dxfId="9186" priority="242" operator="lessThan">
      <formula>-105575</formula>
    </cfRule>
  </conditionalFormatting>
  <conditionalFormatting sqref="BB227:BB230">
    <cfRule type="cellIs" dxfId="9185" priority="239" operator="lessThan">
      <formula>0</formula>
    </cfRule>
    <cfRule type="cellIs" dxfId="9184" priority="240" operator="lessThan">
      <formula>-105575</formula>
    </cfRule>
  </conditionalFormatting>
  <conditionalFormatting sqref="BB227:BB230">
    <cfRule type="cellIs" dxfId="9183" priority="237" operator="lessThan">
      <formula>0</formula>
    </cfRule>
    <cfRule type="cellIs" dxfId="9182" priority="238" operator="lessThan">
      <formula>-105575</formula>
    </cfRule>
  </conditionalFormatting>
  <conditionalFormatting sqref="BB246:BB249">
    <cfRule type="cellIs" dxfId="9181" priority="235" operator="lessThan">
      <formula>0</formula>
    </cfRule>
    <cfRule type="cellIs" dxfId="9180" priority="236" operator="lessThan">
      <formula>-105575</formula>
    </cfRule>
  </conditionalFormatting>
  <conditionalFormatting sqref="BB246:BB249">
    <cfRule type="cellIs" dxfId="9179" priority="233" operator="lessThan">
      <formula>0</formula>
    </cfRule>
    <cfRule type="cellIs" dxfId="9178" priority="234" operator="lessThan">
      <formula>-105575</formula>
    </cfRule>
  </conditionalFormatting>
  <conditionalFormatting sqref="BB246:BB249">
    <cfRule type="cellIs" dxfId="9177" priority="231" operator="lessThan">
      <formula>0</formula>
    </cfRule>
    <cfRule type="cellIs" dxfId="9176" priority="232" operator="lessThan">
      <formula>-105575</formula>
    </cfRule>
  </conditionalFormatting>
  <conditionalFormatting sqref="BB246:BB249">
    <cfRule type="cellIs" dxfId="9175" priority="229" operator="lessThan">
      <formula>0</formula>
    </cfRule>
    <cfRule type="cellIs" dxfId="9174" priority="230" operator="lessThan">
      <formula>-105575</formula>
    </cfRule>
  </conditionalFormatting>
  <conditionalFormatting sqref="BB246:BB249">
    <cfRule type="cellIs" dxfId="9173" priority="227" operator="lessThan">
      <formula>0</formula>
    </cfRule>
    <cfRule type="cellIs" dxfId="9172" priority="228" operator="lessThan">
      <formula>-105575</formula>
    </cfRule>
  </conditionalFormatting>
  <conditionalFormatting sqref="BB246:BB249">
    <cfRule type="cellIs" dxfId="9171" priority="225" operator="lessThan">
      <formula>0</formula>
    </cfRule>
    <cfRule type="cellIs" dxfId="9170" priority="226" operator="lessThan">
      <formula>-105575</formula>
    </cfRule>
  </conditionalFormatting>
  <conditionalFormatting sqref="BB246:BB249">
    <cfRule type="cellIs" dxfId="9169" priority="223" operator="lessThan">
      <formula>0</formula>
    </cfRule>
    <cfRule type="cellIs" dxfId="9168" priority="224" operator="lessThan">
      <formula>-105575</formula>
    </cfRule>
  </conditionalFormatting>
  <conditionalFormatting sqref="BB246:BB249">
    <cfRule type="cellIs" dxfId="9167" priority="221" operator="lessThan">
      <formula>0</formula>
    </cfRule>
    <cfRule type="cellIs" dxfId="9166" priority="222" operator="lessThan">
      <formula>-105575</formula>
    </cfRule>
  </conditionalFormatting>
  <conditionalFormatting sqref="BB246:BB249">
    <cfRule type="cellIs" dxfId="9165" priority="219" operator="lessThan">
      <formula>0</formula>
    </cfRule>
    <cfRule type="cellIs" dxfId="9164" priority="220" operator="lessThan">
      <formula>-105575</formula>
    </cfRule>
  </conditionalFormatting>
  <conditionalFormatting sqref="BB251:BB253">
    <cfRule type="cellIs" dxfId="9163" priority="217" operator="lessThan">
      <formula>0</formula>
    </cfRule>
    <cfRule type="cellIs" dxfId="9162" priority="218" operator="lessThan">
      <formula>-105575</formula>
    </cfRule>
  </conditionalFormatting>
  <conditionalFormatting sqref="BB251:BB253">
    <cfRule type="cellIs" dxfId="9161" priority="215" operator="lessThan">
      <formula>0</formula>
    </cfRule>
    <cfRule type="cellIs" dxfId="9160" priority="216" operator="lessThan">
      <formula>-105575</formula>
    </cfRule>
  </conditionalFormatting>
  <conditionalFormatting sqref="BB251:BB253">
    <cfRule type="cellIs" dxfId="9159" priority="213" operator="lessThan">
      <formula>0</formula>
    </cfRule>
    <cfRule type="cellIs" dxfId="9158" priority="214" operator="lessThan">
      <formula>-105575</formula>
    </cfRule>
  </conditionalFormatting>
  <conditionalFormatting sqref="BB251:BB253">
    <cfRule type="cellIs" dxfId="9157" priority="211" operator="lessThan">
      <formula>0</formula>
    </cfRule>
    <cfRule type="cellIs" dxfId="9156" priority="212" operator="lessThan">
      <formula>-105575</formula>
    </cfRule>
  </conditionalFormatting>
  <conditionalFormatting sqref="BB251:BB253">
    <cfRule type="cellIs" dxfId="9155" priority="209" operator="lessThan">
      <formula>0</formula>
    </cfRule>
    <cfRule type="cellIs" dxfId="9154" priority="210" operator="lessThan">
      <formula>-105575</formula>
    </cfRule>
  </conditionalFormatting>
  <conditionalFormatting sqref="BB251:BB253">
    <cfRule type="cellIs" dxfId="9153" priority="207" operator="lessThan">
      <formula>0</formula>
    </cfRule>
    <cfRule type="cellIs" dxfId="9152" priority="208" operator="lessThan">
      <formula>-105575</formula>
    </cfRule>
  </conditionalFormatting>
  <conditionalFormatting sqref="BB251:BB253">
    <cfRule type="cellIs" dxfId="9151" priority="205" operator="lessThan">
      <formula>0</formula>
    </cfRule>
    <cfRule type="cellIs" dxfId="9150" priority="206" operator="lessThan">
      <formula>-105575</formula>
    </cfRule>
  </conditionalFormatting>
  <conditionalFormatting sqref="BB251:BB253">
    <cfRule type="cellIs" dxfId="9149" priority="203" operator="lessThan">
      <formula>0</formula>
    </cfRule>
    <cfRule type="cellIs" dxfId="9148" priority="204" operator="lessThan">
      <formula>-105575</formula>
    </cfRule>
  </conditionalFormatting>
  <conditionalFormatting sqref="BB251:BB253">
    <cfRule type="cellIs" dxfId="9147" priority="201" operator="lessThan">
      <formula>0</formula>
    </cfRule>
    <cfRule type="cellIs" dxfId="9146" priority="202" operator="lessThan">
      <formula>-105575</formula>
    </cfRule>
  </conditionalFormatting>
  <conditionalFormatting sqref="BB255:BB257">
    <cfRule type="cellIs" dxfId="9145" priority="199" operator="lessThan">
      <formula>0</formula>
    </cfRule>
    <cfRule type="cellIs" dxfId="9144" priority="200" operator="lessThan">
      <formula>-105575</formula>
    </cfRule>
  </conditionalFormatting>
  <conditionalFormatting sqref="BB255:BB257">
    <cfRule type="cellIs" dxfId="9143" priority="197" operator="lessThan">
      <formula>0</formula>
    </cfRule>
    <cfRule type="cellIs" dxfId="9142" priority="198" operator="lessThan">
      <formula>-105575</formula>
    </cfRule>
  </conditionalFormatting>
  <conditionalFormatting sqref="BB255:BB257">
    <cfRule type="cellIs" dxfId="9141" priority="195" operator="lessThan">
      <formula>0</formula>
    </cfRule>
    <cfRule type="cellIs" dxfId="9140" priority="196" operator="lessThan">
      <formula>-105575</formula>
    </cfRule>
  </conditionalFormatting>
  <conditionalFormatting sqref="BB255:BB257">
    <cfRule type="cellIs" dxfId="9139" priority="193" operator="lessThan">
      <formula>0</formula>
    </cfRule>
    <cfRule type="cellIs" dxfId="9138" priority="194" operator="lessThan">
      <formula>-105575</formula>
    </cfRule>
  </conditionalFormatting>
  <conditionalFormatting sqref="BB255:BB257">
    <cfRule type="cellIs" dxfId="9137" priority="191" operator="lessThan">
      <formula>0</formula>
    </cfRule>
    <cfRule type="cellIs" dxfId="9136" priority="192" operator="lessThan">
      <formula>-105575</formula>
    </cfRule>
  </conditionalFormatting>
  <conditionalFormatting sqref="BB255:BB257">
    <cfRule type="cellIs" dxfId="9135" priority="189" operator="lessThan">
      <formula>0</formula>
    </cfRule>
    <cfRule type="cellIs" dxfId="9134" priority="190" operator="lessThan">
      <formula>-105575</formula>
    </cfRule>
  </conditionalFormatting>
  <conditionalFormatting sqref="BB255:BB257">
    <cfRule type="cellIs" dxfId="9133" priority="187" operator="lessThan">
      <formula>0</formula>
    </cfRule>
    <cfRule type="cellIs" dxfId="9132" priority="188" operator="lessThan">
      <formula>-105575</formula>
    </cfRule>
  </conditionalFormatting>
  <conditionalFormatting sqref="BB255:BB257">
    <cfRule type="cellIs" dxfId="9131" priority="185" operator="lessThan">
      <formula>0</formula>
    </cfRule>
    <cfRule type="cellIs" dxfId="9130" priority="186" operator="lessThan">
      <formula>-105575</formula>
    </cfRule>
  </conditionalFormatting>
  <conditionalFormatting sqref="BB255:BB257">
    <cfRule type="cellIs" dxfId="9129" priority="183" operator="lessThan">
      <formula>0</formula>
    </cfRule>
    <cfRule type="cellIs" dxfId="9128" priority="184" operator="lessThan">
      <formula>-105575</formula>
    </cfRule>
  </conditionalFormatting>
  <conditionalFormatting sqref="BB260:BB262">
    <cfRule type="cellIs" dxfId="9127" priority="181" operator="lessThan">
      <formula>0</formula>
    </cfRule>
    <cfRule type="cellIs" dxfId="9126" priority="182" operator="lessThan">
      <formula>-105575</formula>
    </cfRule>
  </conditionalFormatting>
  <conditionalFormatting sqref="BB260:BB262">
    <cfRule type="cellIs" dxfId="9125" priority="179" operator="lessThan">
      <formula>0</formula>
    </cfRule>
    <cfRule type="cellIs" dxfId="9124" priority="180" operator="lessThan">
      <formula>-105575</formula>
    </cfRule>
  </conditionalFormatting>
  <conditionalFormatting sqref="BB260:BB262">
    <cfRule type="cellIs" dxfId="9123" priority="177" operator="lessThan">
      <formula>0</formula>
    </cfRule>
    <cfRule type="cellIs" dxfId="9122" priority="178" operator="lessThan">
      <formula>-105575</formula>
    </cfRule>
  </conditionalFormatting>
  <conditionalFormatting sqref="BB260:BB262">
    <cfRule type="cellIs" dxfId="9121" priority="175" operator="lessThan">
      <formula>0</formula>
    </cfRule>
    <cfRule type="cellIs" dxfId="9120" priority="176" operator="lessThan">
      <formula>-105575</formula>
    </cfRule>
  </conditionalFormatting>
  <conditionalFormatting sqref="BB260:BB262">
    <cfRule type="cellIs" dxfId="9119" priority="173" operator="lessThan">
      <formula>0</formula>
    </cfRule>
    <cfRule type="cellIs" dxfId="9118" priority="174" operator="lessThan">
      <formula>-105575</formula>
    </cfRule>
  </conditionalFormatting>
  <conditionalFormatting sqref="BB260:BB262">
    <cfRule type="cellIs" dxfId="9117" priority="171" operator="lessThan">
      <formula>0</formula>
    </cfRule>
    <cfRule type="cellIs" dxfId="9116" priority="172" operator="lessThan">
      <formula>-105575</formula>
    </cfRule>
  </conditionalFormatting>
  <conditionalFormatting sqref="BB260:BB262">
    <cfRule type="cellIs" dxfId="9115" priority="169" operator="lessThan">
      <formula>0</formula>
    </cfRule>
    <cfRule type="cellIs" dxfId="9114" priority="170" operator="lessThan">
      <formula>-105575</formula>
    </cfRule>
  </conditionalFormatting>
  <conditionalFormatting sqref="BB260:BB262">
    <cfRule type="cellIs" dxfId="9113" priority="167" operator="lessThan">
      <formula>0</formula>
    </cfRule>
    <cfRule type="cellIs" dxfId="9112" priority="168" operator="lessThan">
      <formula>-105575</formula>
    </cfRule>
  </conditionalFormatting>
  <conditionalFormatting sqref="BB260:BB262">
    <cfRule type="cellIs" dxfId="9111" priority="165" operator="lessThan">
      <formula>0</formula>
    </cfRule>
    <cfRule type="cellIs" dxfId="9110" priority="166" operator="lessThan">
      <formula>-105575</formula>
    </cfRule>
  </conditionalFormatting>
  <conditionalFormatting sqref="BB264:BB267">
    <cfRule type="cellIs" dxfId="9109" priority="163" operator="lessThan">
      <formula>0</formula>
    </cfRule>
    <cfRule type="cellIs" dxfId="9108" priority="164" operator="lessThan">
      <formula>-105575</formula>
    </cfRule>
  </conditionalFormatting>
  <conditionalFormatting sqref="BB264:BB267">
    <cfRule type="cellIs" dxfId="9107" priority="161" operator="lessThan">
      <formula>0</formula>
    </cfRule>
    <cfRule type="cellIs" dxfId="9106" priority="162" operator="lessThan">
      <formula>-105575</formula>
    </cfRule>
  </conditionalFormatting>
  <conditionalFormatting sqref="BB264:BB267">
    <cfRule type="cellIs" dxfId="9105" priority="159" operator="lessThan">
      <formula>0</formula>
    </cfRule>
    <cfRule type="cellIs" dxfId="9104" priority="160" operator="lessThan">
      <formula>-105575</formula>
    </cfRule>
  </conditionalFormatting>
  <conditionalFormatting sqref="BB264:BB267">
    <cfRule type="cellIs" dxfId="9103" priority="157" operator="lessThan">
      <formula>0</formula>
    </cfRule>
    <cfRule type="cellIs" dxfId="9102" priority="158" operator="lessThan">
      <formula>-105575</formula>
    </cfRule>
  </conditionalFormatting>
  <conditionalFormatting sqref="BB264:BB267">
    <cfRule type="cellIs" dxfId="9101" priority="155" operator="lessThan">
      <formula>0</formula>
    </cfRule>
    <cfRule type="cellIs" dxfId="9100" priority="156" operator="lessThan">
      <formula>-105575</formula>
    </cfRule>
  </conditionalFormatting>
  <conditionalFormatting sqref="BB264:BB267">
    <cfRule type="cellIs" dxfId="9099" priority="153" operator="lessThan">
      <formula>0</formula>
    </cfRule>
    <cfRule type="cellIs" dxfId="9098" priority="154" operator="lessThan">
      <formula>-105575</formula>
    </cfRule>
  </conditionalFormatting>
  <conditionalFormatting sqref="BB264:BB267">
    <cfRule type="cellIs" dxfId="9097" priority="151" operator="lessThan">
      <formula>0</formula>
    </cfRule>
    <cfRule type="cellIs" dxfId="9096" priority="152" operator="lessThan">
      <formula>-105575</formula>
    </cfRule>
  </conditionalFormatting>
  <conditionalFormatting sqref="BB264:BB267">
    <cfRule type="cellIs" dxfId="9095" priority="149" operator="lessThan">
      <formula>0</formula>
    </cfRule>
    <cfRule type="cellIs" dxfId="9094" priority="150" operator="lessThan">
      <formula>-105575</formula>
    </cfRule>
  </conditionalFormatting>
  <conditionalFormatting sqref="BB264:BB267">
    <cfRule type="cellIs" dxfId="9093" priority="147" operator="lessThan">
      <formula>0</formula>
    </cfRule>
    <cfRule type="cellIs" dxfId="9092" priority="148" operator="lessThan">
      <formula>-105575</formula>
    </cfRule>
  </conditionalFormatting>
  <conditionalFormatting sqref="BB270:BB272">
    <cfRule type="cellIs" dxfId="9091" priority="145" operator="lessThan">
      <formula>0</formula>
    </cfRule>
    <cfRule type="cellIs" dxfId="9090" priority="146" operator="lessThan">
      <formula>-105575</formula>
    </cfRule>
  </conditionalFormatting>
  <conditionalFormatting sqref="BB270:BB272">
    <cfRule type="cellIs" dxfId="9089" priority="143" operator="lessThan">
      <formula>0</formula>
    </cfRule>
    <cfRule type="cellIs" dxfId="9088" priority="144" operator="lessThan">
      <formula>-105575</formula>
    </cfRule>
  </conditionalFormatting>
  <conditionalFormatting sqref="BB270:BB272">
    <cfRule type="cellIs" dxfId="9087" priority="141" operator="lessThan">
      <formula>0</formula>
    </cfRule>
    <cfRule type="cellIs" dxfId="9086" priority="142" operator="lessThan">
      <formula>-105575</formula>
    </cfRule>
  </conditionalFormatting>
  <conditionalFormatting sqref="BB270:BB272">
    <cfRule type="cellIs" dxfId="9085" priority="139" operator="lessThan">
      <formula>0</formula>
    </cfRule>
    <cfRule type="cellIs" dxfId="9084" priority="140" operator="lessThan">
      <formula>-105575</formula>
    </cfRule>
  </conditionalFormatting>
  <conditionalFormatting sqref="BB270:BB272">
    <cfRule type="cellIs" dxfId="9083" priority="137" operator="lessThan">
      <formula>0</formula>
    </cfRule>
    <cfRule type="cellIs" dxfId="9082" priority="138" operator="lessThan">
      <formula>-105575</formula>
    </cfRule>
  </conditionalFormatting>
  <conditionalFormatting sqref="BB270:BB272">
    <cfRule type="cellIs" dxfId="9081" priority="135" operator="lessThan">
      <formula>0</formula>
    </cfRule>
    <cfRule type="cellIs" dxfId="9080" priority="136" operator="lessThan">
      <formula>-105575</formula>
    </cfRule>
  </conditionalFormatting>
  <conditionalFormatting sqref="BB270:BB272">
    <cfRule type="cellIs" dxfId="9079" priority="133" operator="lessThan">
      <formula>0</formula>
    </cfRule>
    <cfRule type="cellIs" dxfId="9078" priority="134" operator="lessThan">
      <formula>-105575</formula>
    </cfRule>
  </conditionalFormatting>
  <conditionalFormatting sqref="BB270:BB272">
    <cfRule type="cellIs" dxfId="9077" priority="131" operator="lessThan">
      <formula>0</formula>
    </cfRule>
    <cfRule type="cellIs" dxfId="9076" priority="132" operator="lessThan">
      <formula>-105575</formula>
    </cfRule>
  </conditionalFormatting>
  <conditionalFormatting sqref="BB270:BB272">
    <cfRule type="cellIs" dxfId="9075" priority="129" operator="lessThan">
      <formula>0</formula>
    </cfRule>
    <cfRule type="cellIs" dxfId="9074" priority="130" operator="lessThan">
      <formula>-105575</formula>
    </cfRule>
  </conditionalFormatting>
  <conditionalFormatting sqref="BB274:BB275">
    <cfRule type="cellIs" dxfId="9073" priority="127" operator="lessThan">
      <formula>0</formula>
    </cfRule>
    <cfRule type="cellIs" dxfId="9072" priority="128" operator="lessThan">
      <formula>-105575</formula>
    </cfRule>
  </conditionalFormatting>
  <conditionalFormatting sqref="BB274:BB275">
    <cfRule type="cellIs" dxfId="9071" priority="125" operator="lessThan">
      <formula>0</formula>
    </cfRule>
    <cfRule type="cellIs" dxfId="9070" priority="126" operator="lessThan">
      <formula>-105575</formula>
    </cfRule>
  </conditionalFormatting>
  <conditionalFormatting sqref="BB274:BB275">
    <cfRule type="cellIs" dxfId="9069" priority="123" operator="lessThan">
      <formula>0</formula>
    </cfRule>
    <cfRule type="cellIs" dxfId="9068" priority="124" operator="lessThan">
      <formula>-105575</formula>
    </cfRule>
  </conditionalFormatting>
  <conditionalFormatting sqref="BB274:BB275">
    <cfRule type="cellIs" dxfId="9067" priority="121" operator="lessThan">
      <formula>0</formula>
    </cfRule>
    <cfRule type="cellIs" dxfId="9066" priority="122" operator="lessThan">
      <formula>-105575</formula>
    </cfRule>
  </conditionalFormatting>
  <conditionalFormatting sqref="BB274:BB275">
    <cfRule type="cellIs" dxfId="9065" priority="119" operator="lessThan">
      <formula>0</formula>
    </cfRule>
    <cfRule type="cellIs" dxfId="9064" priority="120" operator="lessThan">
      <formula>-105575</formula>
    </cfRule>
  </conditionalFormatting>
  <conditionalFormatting sqref="BB274:BB275">
    <cfRule type="cellIs" dxfId="9063" priority="117" operator="lessThan">
      <formula>0</formula>
    </cfRule>
    <cfRule type="cellIs" dxfId="9062" priority="118" operator="lessThan">
      <formula>-105575</formula>
    </cfRule>
  </conditionalFormatting>
  <conditionalFormatting sqref="BB274:BB275">
    <cfRule type="cellIs" dxfId="9061" priority="115" operator="lessThan">
      <formula>0</formula>
    </cfRule>
    <cfRule type="cellIs" dxfId="9060" priority="116" operator="lessThan">
      <formula>-105575</formula>
    </cfRule>
  </conditionalFormatting>
  <conditionalFormatting sqref="BB274:BB275">
    <cfRule type="cellIs" dxfId="9059" priority="113" operator="lessThan">
      <formula>0</formula>
    </cfRule>
    <cfRule type="cellIs" dxfId="9058" priority="114" operator="lessThan">
      <formula>-105575</formula>
    </cfRule>
  </conditionalFormatting>
  <conditionalFormatting sqref="BB274:BB275">
    <cfRule type="cellIs" dxfId="9057" priority="111" operator="lessThan">
      <formula>0</formula>
    </cfRule>
    <cfRule type="cellIs" dxfId="9056" priority="112" operator="lessThan">
      <formula>-105575</formula>
    </cfRule>
  </conditionalFormatting>
  <conditionalFormatting sqref="BB278:BB282">
    <cfRule type="cellIs" dxfId="9055" priority="109" operator="lessThan">
      <formula>0</formula>
    </cfRule>
    <cfRule type="cellIs" dxfId="9054" priority="110" operator="lessThan">
      <formula>-105575</formula>
    </cfRule>
  </conditionalFormatting>
  <conditionalFormatting sqref="BB278:BB282">
    <cfRule type="cellIs" dxfId="9053" priority="107" operator="lessThan">
      <formula>0</formula>
    </cfRule>
    <cfRule type="cellIs" dxfId="9052" priority="108" operator="lessThan">
      <formula>-105575</formula>
    </cfRule>
  </conditionalFormatting>
  <conditionalFormatting sqref="BB278:BB282">
    <cfRule type="cellIs" dxfId="9051" priority="105" operator="lessThan">
      <formula>0</formula>
    </cfRule>
    <cfRule type="cellIs" dxfId="9050" priority="106" operator="lessThan">
      <formula>-105575</formula>
    </cfRule>
  </conditionalFormatting>
  <conditionalFormatting sqref="BB278:BB282">
    <cfRule type="cellIs" dxfId="9049" priority="103" operator="lessThan">
      <formula>0</formula>
    </cfRule>
    <cfRule type="cellIs" dxfId="9048" priority="104" operator="lessThan">
      <formula>-105575</formula>
    </cfRule>
  </conditionalFormatting>
  <conditionalFormatting sqref="BB278:BB282">
    <cfRule type="cellIs" dxfId="9047" priority="101" operator="lessThan">
      <formula>0</formula>
    </cfRule>
    <cfRule type="cellIs" dxfId="9046" priority="102" operator="lessThan">
      <formula>-105575</formula>
    </cfRule>
  </conditionalFormatting>
  <conditionalFormatting sqref="BB278:BB282">
    <cfRule type="cellIs" dxfId="9045" priority="99" operator="lessThan">
      <formula>0</formula>
    </cfRule>
    <cfRule type="cellIs" dxfId="9044" priority="100" operator="lessThan">
      <formula>-105575</formula>
    </cfRule>
  </conditionalFormatting>
  <conditionalFormatting sqref="BB278:BB282">
    <cfRule type="cellIs" dxfId="9043" priority="97" operator="lessThan">
      <formula>0</formula>
    </cfRule>
    <cfRule type="cellIs" dxfId="9042" priority="98" operator="lessThan">
      <formula>-105575</formula>
    </cfRule>
  </conditionalFormatting>
  <conditionalFormatting sqref="BB278:BB282">
    <cfRule type="cellIs" dxfId="9041" priority="95" operator="lessThan">
      <formula>0</formula>
    </cfRule>
    <cfRule type="cellIs" dxfId="9040" priority="96" operator="lessThan">
      <formula>-105575</formula>
    </cfRule>
  </conditionalFormatting>
  <conditionalFormatting sqref="BB278:BB282">
    <cfRule type="cellIs" dxfId="9039" priority="93" operator="lessThan">
      <formula>0</formula>
    </cfRule>
    <cfRule type="cellIs" dxfId="9038" priority="94" operator="lessThan">
      <formula>-105575</formula>
    </cfRule>
  </conditionalFormatting>
  <conditionalFormatting sqref="BB285:BB288">
    <cfRule type="cellIs" dxfId="9037" priority="91" operator="lessThan">
      <formula>0</formula>
    </cfRule>
    <cfRule type="cellIs" dxfId="9036" priority="92" operator="lessThan">
      <formula>-105575</formula>
    </cfRule>
  </conditionalFormatting>
  <conditionalFormatting sqref="BB285:BB288">
    <cfRule type="cellIs" dxfId="9035" priority="89" operator="lessThan">
      <formula>0</formula>
    </cfRule>
    <cfRule type="cellIs" dxfId="9034" priority="90" operator="lessThan">
      <formula>-105575</formula>
    </cfRule>
  </conditionalFormatting>
  <conditionalFormatting sqref="BB285:BB288">
    <cfRule type="cellIs" dxfId="9033" priority="87" operator="lessThan">
      <formula>0</formula>
    </cfRule>
    <cfRule type="cellIs" dxfId="9032" priority="88" operator="lessThan">
      <formula>-105575</formula>
    </cfRule>
  </conditionalFormatting>
  <conditionalFormatting sqref="BB285:BB288">
    <cfRule type="cellIs" dxfId="9031" priority="85" operator="lessThan">
      <formula>0</formula>
    </cfRule>
    <cfRule type="cellIs" dxfId="9030" priority="86" operator="lessThan">
      <formula>-105575</formula>
    </cfRule>
  </conditionalFormatting>
  <conditionalFormatting sqref="BB285:BB288">
    <cfRule type="cellIs" dxfId="9029" priority="83" operator="lessThan">
      <formula>0</formula>
    </cfRule>
    <cfRule type="cellIs" dxfId="9028" priority="84" operator="lessThan">
      <formula>-105575</formula>
    </cfRule>
  </conditionalFormatting>
  <conditionalFormatting sqref="BB285:BB288">
    <cfRule type="cellIs" dxfId="9027" priority="81" operator="lessThan">
      <formula>0</formula>
    </cfRule>
    <cfRule type="cellIs" dxfId="9026" priority="82" operator="lessThan">
      <formula>-105575</formula>
    </cfRule>
  </conditionalFormatting>
  <conditionalFormatting sqref="BB285:BB288">
    <cfRule type="cellIs" dxfId="9025" priority="79" operator="lessThan">
      <formula>0</formula>
    </cfRule>
    <cfRule type="cellIs" dxfId="9024" priority="80" operator="lessThan">
      <formula>-105575</formula>
    </cfRule>
  </conditionalFormatting>
  <conditionalFormatting sqref="BB285:BB288">
    <cfRule type="cellIs" dxfId="9023" priority="77" operator="lessThan">
      <formula>0</formula>
    </cfRule>
    <cfRule type="cellIs" dxfId="9022" priority="78" operator="lessThan">
      <formula>-105575</formula>
    </cfRule>
  </conditionalFormatting>
  <conditionalFormatting sqref="BB285:BB288">
    <cfRule type="cellIs" dxfId="9021" priority="75" operator="lessThan">
      <formula>0</formula>
    </cfRule>
    <cfRule type="cellIs" dxfId="9020" priority="76" operator="lessThan">
      <formula>-105575</formula>
    </cfRule>
  </conditionalFormatting>
  <conditionalFormatting sqref="BB80:BB84">
    <cfRule type="cellIs" dxfId="9019" priority="73" operator="lessThan">
      <formula>0</formula>
    </cfRule>
    <cfRule type="cellIs" dxfId="9018" priority="74" operator="lessThan">
      <formula>-105575</formula>
    </cfRule>
  </conditionalFormatting>
  <conditionalFormatting sqref="BB86:BB87">
    <cfRule type="cellIs" dxfId="9017" priority="71" operator="lessThan">
      <formula>0</formula>
    </cfRule>
    <cfRule type="cellIs" dxfId="9016" priority="72" operator="lessThan">
      <formula>-105575</formula>
    </cfRule>
  </conditionalFormatting>
  <conditionalFormatting sqref="BB89:BB91">
    <cfRule type="cellIs" dxfId="9015" priority="69" operator="lessThan">
      <formula>0</formula>
    </cfRule>
    <cfRule type="cellIs" dxfId="9014" priority="70" operator="lessThan">
      <formula>-105575</formula>
    </cfRule>
  </conditionalFormatting>
  <conditionalFormatting sqref="BB94:BB98">
    <cfRule type="cellIs" dxfId="9013" priority="67" operator="lessThan">
      <formula>0</formula>
    </cfRule>
    <cfRule type="cellIs" dxfId="9012" priority="68" operator="lessThan">
      <formula>-105575</formula>
    </cfRule>
  </conditionalFormatting>
  <conditionalFormatting sqref="BB101:BB104">
    <cfRule type="cellIs" dxfId="9011" priority="65" operator="lessThan">
      <formula>0</formula>
    </cfRule>
    <cfRule type="cellIs" dxfId="9010" priority="66" operator="lessThan">
      <formula>-105575</formula>
    </cfRule>
  </conditionalFormatting>
  <conditionalFormatting sqref="BB107:BB109">
    <cfRule type="cellIs" dxfId="9009" priority="63" operator="lessThan">
      <formula>0</formula>
    </cfRule>
    <cfRule type="cellIs" dxfId="9008" priority="64" operator="lessThan">
      <formula>-105575</formula>
    </cfRule>
  </conditionalFormatting>
  <conditionalFormatting sqref="BB112:BB116">
    <cfRule type="cellIs" dxfId="9007" priority="61" operator="lessThan">
      <formula>0</formula>
    </cfRule>
    <cfRule type="cellIs" dxfId="9006" priority="62" operator="lessThan">
      <formula>-105575</formula>
    </cfRule>
  </conditionalFormatting>
  <conditionalFormatting sqref="BB119:BB121">
    <cfRule type="cellIs" dxfId="9005" priority="59" operator="lessThan">
      <formula>0</formula>
    </cfRule>
    <cfRule type="cellIs" dxfId="9004" priority="60" operator="lessThan">
      <formula>-105575</formula>
    </cfRule>
  </conditionalFormatting>
  <conditionalFormatting sqref="BB124:BB132">
    <cfRule type="cellIs" dxfId="9003" priority="57" operator="lessThan">
      <formula>0</formula>
    </cfRule>
    <cfRule type="cellIs" dxfId="9002" priority="58" operator="lessThan">
      <formula>-105575</formula>
    </cfRule>
  </conditionalFormatting>
  <conditionalFormatting sqref="BB135:BB138">
    <cfRule type="cellIs" dxfId="9001" priority="55" operator="lessThan">
      <formula>0</formula>
    </cfRule>
    <cfRule type="cellIs" dxfId="9000" priority="56" operator="lessThan">
      <formula>-105575</formula>
    </cfRule>
  </conditionalFormatting>
  <conditionalFormatting sqref="BB141:BB148">
    <cfRule type="cellIs" dxfId="8999" priority="53" operator="lessThan">
      <formula>0</formula>
    </cfRule>
    <cfRule type="cellIs" dxfId="8998" priority="54" operator="lessThan">
      <formula>-105575</formula>
    </cfRule>
  </conditionalFormatting>
  <conditionalFormatting sqref="BB152:BB155">
    <cfRule type="cellIs" dxfId="8997" priority="51" operator="lessThan">
      <formula>0</formula>
    </cfRule>
    <cfRule type="cellIs" dxfId="8996" priority="52" operator="lessThan">
      <formula>-105575</formula>
    </cfRule>
  </conditionalFormatting>
  <conditionalFormatting sqref="BB157:BB158">
    <cfRule type="cellIs" dxfId="8995" priority="49" operator="lessThan">
      <formula>0</formula>
    </cfRule>
    <cfRule type="cellIs" dxfId="8994" priority="50" operator="lessThan">
      <formula>-105575</formula>
    </cfRule>
  </conditionalFormatting>
  <conditionalFormatting sqref="BB160:BB161">
    <cfRule type="cellIs" dxfId="8993" priority="47" operator="lessThan">
      <formula>0</formula>
    </cfRule>
    <cfRule type="cellIs" dxfId="8992" priority="48" operator="lessThan">
      <formula>-105575</formula>
    </cfRule>
  </conditionalFormatting>
  <conditionalFormatting sqref="BB164:BB167">
    <cfRule type="cellIs" dxfId="8991" priority="45" operator="lessThan">
      <formula>0</formula>
    </cfRule>
    <cfRule type="cellIs" dxfId="8990" priority="46" operator="lessThan">
      <formula>-105575</formula>
    </cfRule>
  </conditionalFormatting>
  <conditionalFormatting sqref="BB169:BB177">
    <cfRule type="cellIs" dxfId="8989" priority="43" operator="lessThan">
      <formula>0</formula>
    </cfRule>
    <cfRule type="cellIs" dxfId="8988" priority="44" operator="lessThan">
      <formula>-105575</formula>
    </cfRule>
  </conditionalFormatting>
  <conditionalFormatting sqref="BB179:BB180">
    <cfRule type="cellIs" dxfId="8987" priority="41" operator="lessThan">
      <formula>0</formula>
    </cfRule>
    <cfRule type="cellIs" dxfId="8986" priority="42" operator="lessThan">
      <formula>-105575</formula>
    </cfRule>
  </conditionalFormatting>
  <conditionalFormatting sqref="BB183:BB189">
    <cfRule type="cellIs" dxfId="8985" priority="39" operator="lessThan">
      <formula>0</formula>
    </cfRule>
    <cfRule type="cellIs" dxfId="8984" priority="40" operator="lessThan">
      <formula>-105575</formula>
    </cfRule>
  </conditionalFormatting>
  <conditionalFormatting sqref="BB191:BB192">
    <cfRule type="cellIs" dxfId="8983" priority="37" operator="lessThan">
      <formula>0</formula>
    </cfRule>
    <cfRule type="cellIs" dxfId="8982" priority="38" operator="lessThan">
      <formula>-105575</formula>
    </cfRule>
  </conditionalFormatting>
  <conditionalFormatting sqref="BB194:BB195">
    <cfRule type="cellIs" dxfId="8981" priority="35" operator="lessThan">
      <formula>0</formula>
    </cfRule>
    <cfRule type="cellIs" dxfId="8980" priority="36" operator="lessThan">
      <formula>-105575</formula>
    </cfRule>
  </conditionalFormatting>
  <conditionalFormatting sqref="BB199:BB202">
    <cfRule type="cellIs" dxfId="8979" priority="33" operator="lessThan">
      <formula>0</formula>
    </cfRule>
    <cfRule type="cellIs" dxfId="8978" priority="34" operator="lessThan">
      <formula>-105575</formula>
    </cfRule>
  </conditionalFormatting>
  <conditionalFormatting sqref="BB204:BB208">
    <cfRule type="cellIs" dxfId="8977" priority="31" operator="lessThan">
      <formula>0</formula>
    </cfRule>
    <cfRule type="cellIs" dxfId="8976" priority="32" operator="lessThan">
      <formula>-105575</formula>
    </cfRule>
  </conditionalFormatting>
  <conditionalFormatting sqref="BB210:BB211">
    <cfRule type="cellIs" dxfId="8975" priority="29" operator="lessThan">
      <formula>0</formula>
    </cfRule>
    <cfRule type="cellIs" dxfId="8974" priority="30" operator="lessThan">
      <formula>-105575</formula>
    </cfRule>
  </conditionalFormatting>
  <conditionalFormatting sqref="BB214:BB219">
    <cfRule type="cellIs" dxfId="8973" priority="27" operator="lessThan">
      <formula>0</formula>
    </cfRule>
    <cfRule type="cellIs" dxfId="8972" priority="28" operator="lessThan">
      <formula>-105575</formula>
    </cfRule>
  </conditionalFormatting>
  <conditionalFormatting sqref="BB222:BB224">
    <cfRule type="cellIs" dxfId="8971" priority="25" operator="lessThan">
      <formula>0</formula>
    </cfRule>
    <cfRule type="cellIs" dxfId="8970" priority="26" operator="lessThan">
      <formula>-105575</formula>
    </cfRule>
  </conditionalFormatting>
  <conditionalFormatting sqref="BB227:BB230">
    <cfRule type="cellIs" dxfId="8969" priority="23" operator="lessThan">
      <formula>0</formula>
    </cfRule>
    <cfRule type="cellIs" dxfId="8968" priority="24" operator="lessThan">
      <formula>-105575</formula>
    </cfRule>
  </conditionalFormatting>
  <conditionalFormatting sqref="BB233:BB236">
    <cfRule type="cellIs" dxfId="8967" priority="21" operator="lessThan">
      <formula>0</formula>
    </cfRule>
    <cfRule type="cellIs" dxfId="8966" priority="22" operator="lessThan">
      <formula>-105575</formula>
    </cfRule>
  </conditionalFormatting>
  <conditionalFormatting sqref="BB239:BB242">
    <cfRule type="cellIs" dxfId="8965" priority="19" operator="lessThan">
      <formula>0</formula>
    </cfRule>
    <cfRule type="cellIs" dxfId="8964" priority="20" operator="lessThan">
      <formula>-105575</formula>
    </cfRule>
  </conditionalFormatting>
  <conditionalFormatting sqref="BB246:BB249">
    <cfRule type="cellIs" dxfId="8963" priority="17" operator="lessThan">
      <formula>0</formula>
    </cfRule>
    <cfRule type="cellIs" dxfId="8962" priority="18" operator="lessThan">
      <formula>-105575</formula>
    </cfRule>
  </conditionalFormatting>
  <conditionalFormatting sqref="BB251:BB253">
    <cfRule type="cellIs" dxfId="8961" priority="15" operator="lessThan">
      <formula>0</formula>
    </cfRule>
    <cfRule type="cellIs" dxfId="8960" priority="16" operator="lessThan">
      <formula>-105575</formula>
    </cfRule>
  </conditionalFormatting>
  <conditionalFormatting sqref="BB255:BB257">
    <cfRule type="cellIs" dxfId="8959" priority="13" operator="lessThan">
      <formula>0</formula>
    </cfRule>
    <cfRule type="cellIs" dxfId="8958" priority="14" operator="lessThan">
      <formula>-105575</formula>
    </cfRule>
  </conditionalFormatting>
  <conditionalFormatting sqref="BB260:BB262">
    <cfRule type="cellIs" dxfId="8957" priority="11" operator="lessThan">
      <formula>0</formula>
    </cfRule>
    <cfRule type="cellIs" dxfId="8956" priority="12" operator="lessThan">
      <formula>-105575</formula>
    </cfRule>
  </conditionalFormatting>
  <conditionalFormatting sqref="BB264:BB267">
    <cfRule type="cellIs" dxfId="8955" priority="9" operator="lessThan">
      <formula>0</formula>
    </cfRule>
    <cfRule type="cellIs" dxfId="8954" priority="10" operator="lessThan">
      <formula>-105575</formula>
    </cfRule>
  </conditionalFormatting>
  <conditionalFormatting sqref="BB270:BB272">
    <cfRule type="cellIs" dxfId="8953" priority="7" operator="lessThan">
      <formula>0</formula>
    </cfRule>
    <cfRule type="cellIs" dxfId="8952" priority="8" operator="lessThan">
      <formula>-105575</formula>
    </cfRule>
  </conditionalFormatting>
  <conditionalFormatting sqref="BB274:BB275">
    <cfRule type="cellIs" dxfId="8951" priority="5" operator="lessThan">
      <formula>0</formula>
    </cfRule>
    <cfRule type="cellIs" dxfId="8950" priority="6" operator="lessThan">
      <formula>-105575</formula>
    </cfRule>
  </conditionalFormatting>
  <conditionalFormatting sqref="BB278:BB282">
    <cfRule type="cellIs" dxfId="8949" priority="3" operator="lessThan">
      <formula>0</formula>
    </cfRule>
    <cfRule type="cellIs" dxfId="8948" priority="4" operator="lessThan">
      <formula>-105575</formula>
    </cfRule>
  </conditionalFormatting>
  <conditionalFormatting sqref="BB285:BB288">
    <cfRule type="cellIs" dxfId="8947" priority="1" operator="lessThan">
      <formula>0</formula>
    </cfRule>
    <cfRule type="cellIs" dxfId="8946" priority="2" operator="lessThan">
      <formula>-105575</formula>
    </cfRule>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1. Standard_Cost</vt:lpstr>
      <vt:lpstr>Incremental_Cost Year 1</vt:lpstr>
      <vt:lpstr>Incremental_Cost Year 2</vt:lpstr>
      <vt:lpstr>Incremental_Cost Year 3</vt:lpstr>
      <vt:lpstr>Incremental_Cost Year 4</vt:lpstr>
      <vt:lpstr>Incremental_Cost Year 5</vt:lpstr>
      <vt:lpstr>Incremental_Cost Year 6</vt:lpstr>
      <vt:lpstr>Incremental_Cost Year 7</vt:lpstr>
      <vt:lpstr>Incremental_Cost Year 8</vt:lpstr>
      <vt:lpstr>Incremental_Cost Year 9</vt:lpstr>
      <vt:lpstr>Incremental_Cost Year 10</vt:lpstr>
      <vt:lpstr>Summary for IPSIS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albana alizoti</dc:creator>
  <cp:lastModifiedBy>Albana</cp:lastModifiedBy>
  <cp:lastPrinted>2017-12-26T13:23:52Z</cp:lastPrinted>
  <dcterms:created xsi:type="dcterms:W3CDTF">2017-09-20T16:24:27Z</dcterms:created>
  <dcterms:modified xsi:type="dcterms:W3CDTF">2021-11-29T11:52:50Z</dcterms:modified>
</cp:coreProperties>
</file>